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OPVVV\2018_0029_Vystavba poradenského centra UJEP\02.Dodatečné informace\DI 5\"/>
    </mc:Choice>
  </mc:AlternateContent>
  <bookViews>
    <workbookView xWindow="0" yWindow="0" windowWidth="28800" windowHeight="12300"/>
  </bookViews>
  <sheets>
    <sheet name="Rekapitulace stavby" sheetId="1" r:id="rId1"/>
    <sheet name="SO 00 - VRN" sheetId="2" r:id="rId2"/>
    <sheet name="ASŘ-001 - Nová dispozice ..." sheetId="3" r:id="rId3"/>
    <sheet name="ASŘ-002 - Nové Konstrukce..." sheetId="4" r:id="rId4"/>
    <sheet name="ASŘ-003 - Zateplení Objek..." sheetId="5" r:id="rId5"/>
    <sheet name="DEM-001 - Bourací práce" sheetId="6" r:id="rId6"/>
    <sheet name="TI-001 - Elektroinstalace" sheetId="7" r:id="rId7"/>
    <sheet name="TI-002 - Měření a Regulace" sheetId="8" r:id="rId8"/>
    <sheet name="TI-003 - Slaboproud" sheetId="9" r:id="rId9"/>
    <sheet name="TI-004 - Ústřední vytápění" sheetId="10" r:id="rId10"/>
    <sheet name="TI-005 - Zdravotně techni..." sheetId="11" r:id="rId11"/>
    <sheet name="TI-006 - Vzduchotechnika" sheetId="12" r:id="rId12"/>
    <sheet name="TI-007 - Technické vybavení" sheetId="13" r:id="rId13"/>
    <sheet name="SO-02 - kanalizace výměna..." sheetId="14" r:id="rId14"/>
    <sheet name="SO-03 - přípojka vody vým..." sheetId="15" r:id="rId15"/>
    <sheet name="SO-04 - přípojka plynu" sheetId="16" r:id="rId16"/>
    <sheet name="SO-05 - přípojka silnoproudu" sheetId="17" r:id="rId17"/>
    <sheet name="SO-06 - přípojka slaboproudu" sheetId="18" r:id="rId18"/>
    <sheet name="DEM-001 - Likvidace stáva..." sheetId="19" r:id="rId19"/>
    <sheet name="ZP-001 - Zpevné plochy - ..." sheetId="20" r:id="rId20"/>
    <sheet name="ZP-002 - Zpevné plochy - ..." sheetId="21" r:id="rId21"/>
    <sheet name="SO-08 - venkovní osvětlení" sheetId="22" r:id="rId22"/>
    <sheet name="Pokyny pro vyplnění" sheetId="23" r:id="rId23"/>
  </sheets>
  <definedNames>
    <definedName name="_xlnm._FilterDatabase" localSheetId="2" hidden="1">'ASŘ-001 - Nová dispozice ...'!$C$99:$K$3247</definedName>
    <definedName name="_xlnm._FilterDatabase" localSheetId="3" hidden="1">'ASŘ-002 - Nové Konstrukce...'!$C$97:$K$429</definedName>
    <definedName name="_xlnm._FilterDatabase" localSheetId="4" hidden="1">'ASŘ-003 - Zateplení Objek...'!$C$97:$K$469</definedName>
    <definedName name="_xlnm._FilterDatabase" localSheetId="5" hidden="1">'DEM-001 - Bourací práce'!$C$96:$K$873</definedName>
    <definedName name="_xlnm._FilterDatabase" localSheetId="18" hidden="1">'DEM-001 - Likvidace stáva...'!$C$87:$K$148</definedName>
    <definedName name="_xlnm._FilterDatabase" localSheetId="1" hidden="1">'SO 00 - VRN'!$C$81:$K$133</definedName>
    <definedName name="_xlnm._FilterDatabase" localSheetId="13" hidden="1">'SO-02 - kanalizace výměna...'!$C$91:$K$248</definedName>
    <definedName name="_xlnm._FilterDatabase" localSheetId="14" hidden="1">'SO-03 - přípojka vody vým...'!$C$92:$K$289</definedName>
    <definedName name="_xlnm._FilterDatabase" localSheetId="15" hidden="1">'SO-04 - přípojka plynu'!$C$85:$K$177</definedName>
    <definedName name="_xlnm._FilterDatabase" localSheetId="16" hidden="1">'SO-05 - přípojka silnoproudu'!$C$79:$K$132</definedName>
    <definedName name="_xlnm._FilterDatabase" localSheetId="17" hidden="1">'SO-06 - přípojka slaboproudu'!$C$81:$K$105</definedName>
    <definedName name="_xlnm._FilterDatabase" localSheetId="21" hidden="1">'SO-08 - venkovní osvětlení'!$C$78:$K$99</definedName>
    <definedName name="_xlnm._FilterDatabase" localSheetId="6" hidden="1">'TI-001 - Elektroinstalace'!$C$90:$K$306</definedName>
    <definedName name="_xlnm._FilterDatabase" localSheetId="7" hidden="1">'TI-002 - Měření a Regulace'!$C$89:$K$171</definedName>
    <definedName name="_xlnm._FilterDatabase" localSheetId="8" hidden="1">'TI-003 - Slaboproud'!$C$89:$K$196</definedName>
    <definedName name="_xlnm._FilterDatabase" localSheetId="9" hidden="1">'TI-004 - Ústřední vytápění'!$C$95:$K$208</definedName>
    <definedName name="_xlnm._FilterDatabase" localSheetId="10" hidden="1">'TI-005 - Zdravotně techni...'!$C$104:$K$517</definedName>
    <definedName name="_xlnm._FilterDatabase" localSheetId="11" hidden="1">'TI-006 - Vzduchotechnika'!$C$90:$K$230</definedName>
    <definedName name="_xlnm._FilterDatabase" localSheetId="12" hidden="1">'TI-007 - Technické vybavení'!$C$84:$K$97</definedName>
    <definedName name="_xlnm._FilterDatabase" localSheetId="19" hidden="1">'ZP-001 - Zpevné plochy - ...'!$C$85:$K$125</definedName>
    <definedName name="_xlnm._FilterDatabase" localSheetId="20" hidden="1">'ZP-002 - Zpevné plochy - ...'!$C$87:$K$260</definedName>
    <definedName name="_xlnm.Print_Titles" localSheetId="2">'ASŘ-001 - Nová dispozice ...'!$99:$99</definedName>
    <definedName name="_xlnm.Print_Titles" localSheetId="3">'ASŘ-002 - Nové Konstrukce...'!$97:$97</definedName>
    <definedName name="_xlnm.Print_Titles" localSheetId="4">'ASŘ-003 - Zateplení Objek...'!$97:$97</definedName>
    <definedName name="_xlnm.Print_Titles" localSheetId="5">'DEM-001 - Bourací práce'!$96:$96</definedName>
    <definedName name="_xlnm.Print_Titles" localSheetId="18">'DEM-001 - Likvidace stáva...'!$87:$87</definedName>
    <definedName name="_xlnm.Print_Titles" localSheetId="0">'Rekapitulace stavby'!$49:$49</definedName>
    <definedName name="_xlnm.Print_Titles" localSheetId="1">'SO 00 - VRN'!$81:$81</definedName>
    <definedName name="_xlnm.Print_Titles" localSheetId="13">'SO-02 - kanalizace výměna...'!$91:$91</definedName>
    <definedName name="_xlnm.Print_Titles" localSheetId="14">'SO-03 - přípojka vody vým...'!$92:$92</definedName>
    <definedName name="_xlnm.Print_Titles" localSheetId="15">'SO-04 - přípojka plynu'!$85:$85</definedName>
    <definedName name="_xlnm.Print_Titles" localSheetId="16">'SO-05 - přípojka silnoproudu'!$79:$79</definedName>
    <definedName name="_xlnm.Print_Titles" localSheetId="17">'SO-06 - přípojka slaboproudu'!$81:$81</definedName>
    <definedName name="_xlnm.Print_Titles" localSheetId="21">'SO-08 - venkovní osvětlení'!$78:$78</definedName>
    <definedName name="_xlnm.Print_Titles" localSheetId="6">'TI-001 - Elektroinstalace'!$90:$90</definedName>
    <definedName name="_xlnm.Print_Titles" localSheetId="7">'TI-002 - Měření a Regulace'!$89:$89</definedName>
    <definedName name="_xlnm.Print_Titles" localSheetId="8">'TI-003 - Slaboproud'!$89:$89</definedName>
    <definedName name="_xlnm.Print_Titles" localSheetId="9">'TI-004 - Ústřední vytápění'!$95:$95</definedName>
    <definedName name="_xlnm.Print_Titles" localSheetId="10">'TI-005 - Zdravotně techni...'!$104:$104</definedName>
    <definedName name="_xlnm.Print_Titles" localSheetId="11">'TI-006 - Vzduchotechnika'!$90:$90</definedName>
    <definedName name="_xlnm.Print_Titles" localSheetId="12">'TI-007 - Technické vybavení'!$84:$84</definedName>
    <definedName name="_xlnm.Print_Titles" localSheetId="19">'ZP-001 - Zpevné plochy - ...'!$85:$85</definedName>
    <definedName name="_xlnm.Print_Titles" localSheetId="20">'ZP-002 - Zpevné plochy - ...'!$87:$87</definedName>
    <definedName name="_xlnm.Print_Area" localSheetId="2">'ASŘ-001 - Nová dispozice ...'!$C$4:$J$38,'ASŘ-001 - Nová dispozice ...'!$C$44:$J$79,'ASŘ-001 - Nová dispozice ...'!$C$85:$K$3247</definedName>
    <definedName name="_xlnm.Print_Area" localSheetId="3">'ASŘ-002 - Nové Konstrukce...'!$C$4:$J$38,'ASŘ-002 - Nové Konstrukce...'!$C$44:$J$77,'ASŘ-002 - Nové Konstrukce...'!$C$83:$K$429</definedName>
    <definedName name="_xlnm.Print_Area" localSheetId="4">'ASŘ-003 - Zateplení Objek...'!$C$4:$J$38,'ASŘ-003 - Zateplení Objek...'!$C$44:$J$77,'ASŘ-003 - Zateplení Objek...'!$C$83:$K$469</definedName>
    <definedName name="_xlnm.Print_Area" localSheetId="5">'DEM-001 - Bourací práce'!$C$4:$J$38,'DEM-001 - Bourací práce'!$C$44:$J$76,'DEM-001 - Bourací práce'!$C$82:$K$873</definedName>
    <definedName name="_xlnm.Print_Area" localSheetId="18">'DEM-001 - Likvidace stáva...'!$C$4:$J$38,'DEM-001 - Likvidace stáva...'!$C$44:$J$67,'DEM-001 - Likvidace stáva...'!$C$73:$K$148</definedName>
    <definedName name="_xlnm.Print_Area" localSheetId="2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stavby'!$C$39:$AQ$75</definedName>
    <definedName name="_xlnm.Print_Area" localSheetId="1">'SO 00 - VRN'!$C$4:$J$36,'SO 00 - VRN'!$C$42:$J$63,'SO 00 - VRN'!$C$69:$K$133</definedName>
    <definedName name="_xlnm.Print_Area" localSheetId="13">'SO-02 - kanalizace výměna...'!$C$4:$J$36,'SO-02 - kanalizace výměna...'!$C$42:$J$73,'SO-02 - kanalizace výměna...'!$C$79:$K$248</definedName>
    <definedName name="_xlnm.Print_Area" localSheetId="14">'SO-03 - přípojka vody vým...'!$C$4:$J$36,'SO-03 - přípojka vody vým...'!$C$42:$J$74,'SO-03 - přípojka vody vým...'!$C$80:$K$289</definedName>
    <definedName name="_xlnm.Print_Area" localSheetId="15">'SO-04 - přípojka plynu'!$C$4:$J$36,'SO-04 - přípojka plynu'!$C$42:$J$67,'SO-04 - přípojka plynu'!$C$73:$K$177</definedName>
    <definedName name="_xlnm.Print_Area" localSheetId="16">'SO-05 - přípojka silnoproudu'!$C$4:$J$36,'SO-05 - přípojka silnoproudu'!$C$42:$J$61,'SO-05 - přípojka silnoproudu'!$C$67:$K$132</definedName>
    <definedName name="_xlnm.Print_Area" localSheetId="17">'SO-06 - přípojka slaboproudu'!$C$4:$J$36,'SO-06 - přípojka slaboproudu'!$C$42:$J$63,'SO-06 - přípojka slaboproudu'!$C$69:$K$105</definedName>
    <definedName name="_xlnm.Print_Area" localSheetId="21">'SO-08 - venkovní osvětlení'!$C$4:$J$36,'SO-08 - venkovní osvětlení'!$C$42:$J$60,'SO-08 - venkovní osvětlení'!$C$66:$K$99</definedName>
    <definedName name="_xlnm.Print_Area" localSheetId="6">'TI-001 - Elektroinstalace'!$C$4:$J$38,'TI-001 - Elektroinstalace'!$C$44:$J$70,'TI-001 - Elektroinstalace'!$C$76:$K$306</definedName>
    <definedName name="_xlnm.Print_Area" localSheetId="7">'TI-002 - Měření a Regulace'!$C$4:$J$38,'TI-002 - Měření a Regulace'!$C$44:$J$69,'TI-002 - Měření a Regulace'!$C$75:$K$171</definedName>
    <definedName name="_xlnm.Print_Area" localSheetId="8">'TI-003 - Slaboproud'!$C$4:$J$38,'TI-003 - Slaboproud'!$C$44:$J$69,'TI-003 - Slaboproud'!$C$75:$K$196</definedName>
    <definedName name="_xlnm.Print_Area" localSheetId="9">'TI-004 - Ústřední vytápění'!$C$4:$J$38,'TI-004 - Ústřední vytápění'!$C$44:$J$75,'TI-004 - Ústřední vytápění'!$C$81:$K$208</definedName>
    <definedName name="_xlnm.Print_Area" localSheetId="10">'TI-005 - Zdravotně techni...'!$C$4:$J$38,'TI-005 - Zdravotně techni...'!$C$44:$J$84,'TI-005 - Zdravotně techni...'!$C$90:$K$517</definedName>
    <definedName name="_xlnm.Print_Area" localSheetId="11">'TI-006 - Vzduchotechnika'!$C$4:$J$38,'TI-006 - Vzduchotechnika'!$C$44:$J$70,'TI-006 - Vzduchotechnika'!$C$76:$K$230</definedName>
    <definedName name="_xlnm.Print_Area" localSheetId="12">'TI-007 - Technické vybavení'!$C$4:$J$38,'TI-007 - Technické vybavení'!$C$44:$J$64,'TI-007 - Technické vybavení'!$C$70:$K$97</definedName>
    <definedName name="_xlnm.Print_Area" localSheetId="19">'ZP-001 - Zpevné plochy - ...'!$C$4:$J$38,'ZP-001 - Zpevné plochy - ...'!$C$44:$J$65,'ZP-001 - Zpevné plochy - ...'!$C$71:$K$125</definedName>
    <definedName name="_xlnm.Print_Area" localSheetId="20">'ZP-002 - Zpevné plochy - ...'!$C$4:$J$38,'ZP-002 - Zpevné plochy - ...'!$C$44:$J$67,'ZP-002 - Zpevné plochy - ...'!$C$73:$K$260</definedName>
  </definedNames>
  <calcPr calcId="162913"/>
</workbook>
</file>

<file path=xl/calcChain.xml><?xml version="1.0" encoding="utf-8"?>
<calcChain xmlns="http://schemas.openxmlformats.org/spreadsheetml/2006/main">
  <c r="AY74" i="1" l="1"/>
  <c r="AX74" i="1"/>
  <c r="BI98" i="22"/>
  <c r="BH98" i="22"/>
  <c r="BG98" i="22"/>
  <c r="BF98" i="22"/>
  <c r="T98" i="22"/>
  <c r="R98" i="22"/>
  <c r="P98" i="22"/>
  <c r="BK98" i="22"/>
  <c r="J98" i="22"/>
  <c r="BE98" i="22"/>
  <c r="BI96" i="22"/>
  <c r="BH96" i="22"/>
  <c r="BG96" i="22"/>
  <c r="BF96" i="22"/>
  <c r="T96" i="22"/>
  <c r="R96" i="22"/>
  <c r="P96" i="22"/>
  <c r="BK96" i="22"/>
  <c r="J96" i="22"/>
  <c r="BE96" i="22"/>
  <c r="BI94" i="22"/>
  <c r="BH94" i="22"/>
  <c r="BG94" i="22"/>
  <c r="BF94" i="22"/>
  <c r="T94" i="22"/>
  <c r="R94" i="22"/>
  <c r="P94" i="22"/>
  <c r="BK94" i="22"/>
  <c r="J94" i="22"/>
  <c r="BE94" i="22"/>
  <c r="BI93" i="22"/>
  <c r="BH93" i="22"/>
  <c r="BG93" i="22"/>
  <c r="BF93" i="22"/>
  <c r="T93" i="22"/>
  <c r="T92" i="22"/>
  <c r="R93" i="22"/>
  <c r="R92" i="22"/>
  <c r="P93" i="22"/>
  <c r="P92" i="22"/>
  <c r="BK93" i="22"/>
  <c r="BK92" i="22"/>
  <c r="J92" i="22" s="1"/>
  <c r="J59" i="22" s="1"/>
  <c r="J93" i="22"/>
  <c r="BE93" i="22" s="1"/>
  <c r="BI90" i="22"/>
  <c r="BH90" i="22"/>
  <c r="BG90" i="22"/>
  <c r="BF90" i="22"/>
  <c r="T90" i="22"/>
  <c r="R90" i="22"/>
  <c r="P90" i="22"/>
  <c r="BK90" i="22"/>
  <c r="J90" i="22"/>
  <c r="BE90" i="22"/>
  <c r="BI87" i="22"/>
  <c r="BH87" i="22"/>
  <c r="BG87" i="22"/>
  <c r="BF87" i="22"/>
  <c r="T87" i="22"/>
  <c r="R87" i="22"/>
  <c r="P87" i="22"/>
  <c r="BK87" i="22"/>
  <c r="J87" i="22"/>
  <c r="BE87" i="22"/>
  <c r="BI85" i="22"/>
  <c r="BH85" i="22"/>
  <c r="BG85" i="22"/>
  <c r="BF85" i="22"/>
  <c r="T85" i="22"/>
  <c r="T84" i="22"/>
  <c r="R85" i="22"/>
  <c r="R84" i="22"/>
  <c r="P85" i="22"/>
  <c r="P84" i="22"/>
  <c r="BK85" i="22"/>
  <c r="BK84" i="22"/>
  <c r="J84" i="22" s="1"/>
  <c r="J85" i="22"/>
  <c r="BE85" i="22" s="1"/>
  <c r="J58" i="22"/>
  <c r="BI83" i="22"/>
  <c r="BH83" i="22"/>
  <c r="BG83" i="22"/>
  <c r="BF83" i="22"/>
  <c r="T83" i="22"/>
  <c r="R83" i="22"/>
  <c r="P83" i="22"/>
  <c r="BK83" i="22"/>
  <c r="BK80" i="22" s="1"/>
  <c r="J80" i="22" s="1"/>
  <c r="J57" i="22" s="1"/>
  <c r="J83" i="22"/>
  <c r="BE83" i="22"/>
  <c r="BI82" i="22"/>
  <c r="BH82" i="22"/>
  <c r="BG82" i="22"/>
  <c r="BF82" i="22"/>
  <c r="T82" i="22"/>
  <c r="R82" i="22"/>
  <c r="P82" i="22"/>
  <c r="BK82" i="22"/>
  <c r="J82" i="22"/>
  <c r="BE82" i="22"/>
  <c r="BI81" i="22"/>
  <c r="F34" i="22"/>
  <c r="BD74" i="1" s="1"/>
  <c r="BH81" i="22"/>
  <c r="BG81" i="22"/>
  <c r="F32" i="22"/>
  <c r="BB74" i="1" s="1"/>
  <c r="BF81" i="22"/>
  <c r="T81" i="22"/>
  <c r="T80" i="22"/>
  <c r="T79" i="22" s="1"/>
  <c r="R81" i="22"/>
  <c r="P81" i="22"/>
  <c r="P80" i="22"/>
  <c r="P79" i="22" s="1"/>
  <c r="AU74" i="1"/>
  <c r="BK81" i="22"/>
  <c r="BK79" i="22"/>
  <c r="J79" i="22" s="1"/>
  <c r="J81" i="22"/>
  <c r="BE81" i="22"/>
  <c r="J75" i="22"/>
  <c r="F75" i="22"/>
  <c r="F73" i="22"/>
  <c r="E71" i="22"/>
  <c r="J51" i="22"/>
  <c r="F51" i="22"/>
  <c r="F49" i="22"/>
  <c r="E47" i="22"/>
  <c r="J18" i="22"/>
  <c r="E18" i="22"/>
  <c r="F76" i="22" s="1"/>
  <c r="F52" i="22"/>
  <c r="J17" i="22"/>
  <c r="J12" i="22"/>
  <c r="J73" i="22" s="1"/>
  <c r="J49" i="22"/>
  <c r="E7" i="22"/>
  <c r="E45" i="22" s="1"/>
  <c r="E69" i="22"/>
  <c r="AY73" i="1"/>
  <c r="AX73" i="1"/>
  <c r="BI259" i="21"/>
  <c r="BH259" i="21"/>
  <c r="BG259" i="21"/>
  <c r="BF259" i="21"/>
  <c r="T259" i="21"/>
  <c r="R259" i="21"/>
  <c r="P259" i="21"/>
  <c r="BK259" i="21"/>
  <c r="J259" i="21"/>
  <c r="BE259" i="21" s="1"/>
  <c r="BI257" i="21"/>
  <c r="BH257" i="21"/>
  <c r="BG257" i="21"/>
  <c r="BF257" i="21"/>
  <c r="T257" i="21"/>
  <c r="R257" i="21"/>
  <c r="P257" i="21"/>
  <c r="BK257" i="21"/>
  <c r="J257" i="21"/>
  <c r="BE257" i="21" s="1"/>
  <c r="BI255" i="21"/>
  <c r="BH255" i="21"/>
  <c r="BG255" i="21"/>
  <c r="BF255" i="21"/>
  <c r="T255" i="21"/>
  <c r="R255" i="21"/>
  <c r="P255" i="21"/>
  <c r="BK255" i="21"/>
  <c r="J255" i="21"/>
  <c r="BE255" i="21" s="1"/>
  <c r="BI253" i="21"/>
  <c r="BH253" i="21"/>
  <c r="BG253" i="21"/>
  <c r="BF253" i="21"/>
  <c r="T253" i="21"/>
  <c r="R253" i="21"/>
  <c r="P253" i="21"/>
  <c r="BK253" i="21"/>
  <c r="J253" i="21"/>
  <c r="BE253" i="21" s="1"/>
  <c r="BI251" i="21"/>
  <c r="BH251" i="21"/>
  <c r="BG251" i="21"/>
  <c r="BF251" i="21"/>
  <c r="T251" i="21"/>
  <c r="R251" i="21"/>
  <c r="P251" i="21"/>
  <c r="BK251" i="21"/>
  <c r="J251" i="21"/>
  <c r="BE251" i="21" s="1"/>
  <c r="BI249" i="21"/>
  <c r="BH249" i="21"/>
  <c r="BG249" i="21"/>
  <c r="BF249" i="21"/>
  <c r="T249" i="21"/>
  <c r="T248" i="21" s="1"/>
  <c r="R249" i="21"/>
  <c r="R248" i="21" s="1"/>
  <c r="P249" i="21"/>
  <c r="BK249" i="21"/>
  <c r="BK248" i="21" s="1"/>
  <c r="J248" i="21" s="1"/>
  <c r="J66" i="21" s="1"/>
  <c r="J249" i="21"/>
  <c r="BE249" i="21"/>
  <c r="BI247" i="21"/>
  <c r="BH247" i="21"/>
  <c r="BG247" i="21"/>
  <c r="BF247" i="21"/>
  <c r="T247" i="21"/>
  <c r="T246" i="21" s="1"/>
  <c r="R247" i="21"/>
  <c r="R246" i="21" s="1"/>
  <c r="P247" i="21"/>
  <c r="P246" i="21" s="1"/>
  <c r="BK247" i="21"/>
  <c r="BK246" i="21" s="1"/>
  <c r="J246" i="21"/>
  <c r="J65" i="21" s="1"/>
  <c r="J247" i="21"/>
  <c r="BE247" i="21"/>
  <c r="BI242" i="21"/>
  <c r="BH242" i="21"/>
  <c r="BG242" i="21"/>
  <c r="BF242" i="21"/>
  <c r="T242" i="21"/>
  <c r="R242" i="21"/>
  <c r="P242" i="21"/>
  <c r="BK242" i="21"/>
  <c r="J242" i="21"/>
  <c r="BE242" i="21" s="1"/>
  <c r="BI236" i="21"/>
  <c r="BH236" i="21"/>
  <c r="BG236" i="21"/>
  <c r="BF236" i="21"/>
  <c r="T236" i="21"/>
  <c r="R236" i="21"/>
  <c r="P236" i="21"/>
  <c r="BK236" i="21"/>
  <c r="J236" i="21"/>
  <c r="BE236" i="21" s="1"/>
  <c r="BI230" i="21"/>
  <c r="BH230" i="21"/>
  <c r="BG230" i="21"/>
  <c r="BF230" i="21"/>
  <c r="T230" i="21"/>
  <c r="R230" i="21"/>
  <c r="P230" i="21"/>
  <c r="BK230" i="21"/>
  <c r="J230" i="21"/>
  <c r="BE230" i="21" s="1"/>
  <c r="BI229" i="21"/>
  <c r="BH229" i="21"/>
  <c r="BG229" i="21"/>
  <c r="BF229" i="21"/>
  <c r="T229" i="21"/>
  <c r="R229" i="21"/>
  <c r="P229" i="21"/>
  <c r="BK229" i="21"/>
  <c r="J229" i="21"/>
  <c r="BE229" i="21" s="1"/>
  <c r="BI228" i="21"/>
  <c r="BH228" i="21"/>
  <c r="BG228" i="21"/>
  <c r="BF228" i="21"/>
  <c r="T228" i="21"/>
  <c r="R228" i="21"/>
  <c r="P228" i="21"/>
  <c r="BK228" i="21"/>
  <c r="J228" i="21"/>
  <c r="BE228" i="21" s="1"/>
  <c r="BI226" i="21"/>
  <c r="BH226" i="21"/>
  <c r="BG226" i="21"/>
  <c r="BF226" i="21"/>
  <c r="T226" i="21"/>
  <c r="R226" i="21"/>
  <c r="P226" i="21"/>
  <c r="BK226" i="21"/>
  <c r="J226" i="21"/>
  <c r="BE226" i="21" s="1"/>
  <c r="BI224" i="21"/>
  <c r="BH224" i="21"/>
  <c r="BG224" i="21"/>
  <c r="BF224" i="21"/>
  <c r="T224" i="21"/>
  <c r="R224" i="21"/>
  <c r="P224" i="21"/>
  <c r="BK224" i="21"/>
  <c r="J224" i="21"/>
  <c r="BE224" i="21" s="1"/>
  <c r="BI223" i="21"/>
  <c r="BH223" i="21"/>
  <c r="BG223" i="21"/>
  <c r="BF223" i="21"/>
  <c r="T223" i="21"/>
  <c r="R223" i="21"/>
  <c r="P223" i="21"/>
  <c r="BK223" i="21"/>
  <c r="J223" i="21"/>
  <c r="BE223" i="21" s="1"/>
  <c r="BI222" i="21"/>
  <c r="BH222" i="21"/>
  <c r="BG222" i="21"/>
  <c r="BF222" i="21"/>
  <c r="T222" i="21"/>
  <c r="R222" i="21"/>
  <c r="P222" i="21"/>
  <c r="BK222" i="21"/>
  <c r="J222" i="21"/>
  <c r="BE222" i="21" s="1"/>
  <c r="BI221" i="21"/>
  <c r="BH221" i="21"/>
  <c r="BG221" i="21"/>
  <c r="BF221" i="21"/>
  <c r="T221" i="21"/>
  <c r="R221" i="21"/>
  <c r="P221" i="21"/>
  <c r="BK221" i="21"/>
  <c r="J221" i="21"/>
  <c r="BE221" i="21" s="1"/>
  <c r="BI220" i="21"/>
  <c r="BH220" i="21"/>
  <c r="BG220" i="21"/>
  <c r="BF220" i="21"/>
  <c r="T220" i="21"/>
  <c r="R220" i="21"/>
  <c r="P220" i="21"/>
  <c r="BK220" i="21"/>
  <c r="J220" i="21"/>
  <c r="BE220" i="21" s="1"/>
  <c r="BI216" i="21"/>
  <c r="BH216" i="21"/>
  <c r="BG216" i="21"/>
  <c r="BF216" i="21"/>
  <c r="T216" i="21"/>
  <c r="R216" i="21"/>
  <c r="P216" i="21"/>
  <c r="BK216" i="21"/>
  <c r="J216" i="21"/>
  <c r="BE216" i="21" s="1"/>
  <c r="BI214" i="21"/>
  <c r="BH214" i="21"/>
  <c r="BG214" i="21"/>
  <c r="BF214" i="21"/>
  <c r="T214" i="21"/>
  <c r="R214" i="21"/>
  <c r="P214" i="21"/>
  <c r="BK214" i="21"/>
  <c r="J214" i="21"/>
  <c r="BE214" i="21" s="1"/>
  <c r="BI212" i="21"/>
  <c r="BH212" i="21"/>
  <c r="BG212" i="21"/>
  <c r="BF212" i="21"/>
  <c r="T212" i="21"/>
  <c r="R212" i="21"/>
  <c r="P212" i="21"/>
  <c r="BK212" i="21"/>
  <c r="J212" i="21"/>
  <c r="BE212" i="21" s="1"/>
  <c r="BI210" i="21"/>
  <c r="BH210" i="21"/>
  <c r="BG210" i="21"/>
  <c r="BF210" i="21"/>
  <c r="T210" i="21"/>
  <c r="R210" i="21"/>
  <c r="P210" i="21"/>
  <c r="BK210" i="21"/>
  <c r="J210" i="21"/>
  <c r="BE210" i="21" s="1"/>
  <c r="BI209" i="21"/>
  <c r="BH209" i="21"/>
  <c r="BG209" i="21"/>
  <c r="BF209" i="21"/>
  <c r="T209" i="21"/>
  <c r="T208" i="21" s="1"/>
  <c r="R209" i="21"/>
  <c r="R208" i="21" s="1"/>
  <c r="P209" i="21"/>
  <c r="P208" i="21" s="1"/>
  <c r="BK209" i="21"/>
  <c r="BK208" i="21" s="1"/>
  <c r="J208" i="21" s="1"/>
  <c r="J64" i="21" s="1"/>
  <c r="J209" i="21"/>
  <c r="BE209" i="21"/>
  <c r="BI206" i="21"/>
  <c r="BH206" i="21"/>
  <c r="BG206" i="21"/>
  <c r="BF206" i="21"/>
  <c r="T206" i="21"/>
  <c r="R206" i="21"/>
  <c r="P206" i="21"/>
  <c r="BK206" i="21"/>
  <c r="J206" i="21"/>
  <c r="BE206" i="21" s="1"/>
  <c r="BI203" i="21"/>
  <c r="BH203" i="21"/>
  <c r="BG203" i="21"/>
  <c r="BF203" i="21"/>
  <c r="T203" i="21"/>
  <c r="R203" i="21"/>
  <c r="P203" i="21"/>
  <c r="BK203" i="21"/>
  <c r="J203" i="21"/>
  <c r="BE203" i="21" s="1"/>
  <c r="BI199" i="21"/>
  <c r="BH199" i="21"/>
  <c r="BG199" i="21"/>
  <c r="BF199" i="21"/>
  <c r="T199" i="21"/>
  <c r="R199" i="21"/>
  <c r="P199" i="21"/>
  <c r="BK199" i="21"/>
  <c r="J199" i="21"/>
  <c r="BE199" i="21" s="1"/>
  <c r="BI195" i="21"/>
  <c r="BH195" i="21"/>
  <c r="BG195" i="21"/>
  <c r="BF195" i="21"/>
  <c r="T195" i="21"/>
  <c r="R195" i="21"/>
  <c r="P195" i="21"/>
  <c r="BK195" i="21"/>
  <c r="J195" i="21"/>
  <c r="BE195" i="21" s="1"/>
  <c r="BI193" i="21"/>
  <c r="BH193" i="21"/>
  <c r="BG193" i="21"/>
  <c r="BF193" i="21"/>
  <c r="T193" i="21"/>
  <c r="R193" i="21"/>
  <c r="P193" i="21"/>
  <c r="BK193" i="21"/>
  <c r="J193" i="21"/>
  <c r="BE193" i="21" s="1"/>
  <c r="BI192" i="21"/>
  <c r="BH192" i="21"/>
  <c r="BG192" i="21"/>
  <c r="BF192" i="21"/>
  <c r="T192" i="21"/>
  <c r="R192" i="21"/>
  <c r="P192" i="21"/>
  <c r="BK192" i="21"/>
  <c r="J192" i="21"/>
  <c r="BE192" i="21" s="1"/>
  <c r="BI190" i="21"/>
  <c r="BH190" i="21"/>
  <c r="BG190" i="21"/>
  <c r="BF190" i="21"/>
  <c r="T190" i="21"/>
  <c r="R190" i="21"/>
  <c r="P190" i="21"/>
  <c r="BK190" i="21"/>
  <c r="J190" i="21"/>
  <c r="BE190" i="21" s="1"/>
  <c r="BI188" i="21"/>
  <c r="BH188" i="21"/>
  <c r="BG188" i="21"/>
  <c r="BF188" i="21"/>
  <c r="T188" i="21"/>
  <c r="R188" i="21"/>
  <c r="P188" i="21"/>
  <c r="BK188" i="21"/>
  <c r="J188" i="21"/>
  <c r="BE188" i="21" s="1"/>
  <c r="BI186" i="21"/>
  <c r="BH186" i="21"/>
  <c r="BG186" i="21"/>
  <c r="BF186" i="21"/>
  <c r="T186" i="21"/>
  <c r="R186" i="21"/>
  <c r="P186" i="21"/>
  <c r="BK186" i="21"/>
  <c r="J186" i="21"/>
  <c r="BE186" i="21" s="1"/>
  <c r="BI184" i="21"/>
  <c r="BH184" i="21"/>
  <c r="BG184" i="21"/>
  <c r="BF184" i="21"/>
  <c r="T184" i="21"/>
  <c r="R184" i="21"/>
  <c r="P184" i="21"/>
  <c r="BK184" i="21"/>
  <c r="J184" i="21"/>
  <c r="BE184" i="21" s="1"/>
  <c r="BI182" i="21"/>
  <c r="BH182" i="21"/>
  <c r="BG182" i="21"/>
  <c r="BF182" i="21"/>
  <c r="T182" i="21"/>
  <c r="R182" i="21"/>
  <c r="P182" i="21"/>
  <c r="BK182" i="21"/>
  <c r="J182" i="21"/>
  <c r="BE182" i="21" s="1"/>
  <c r="BI180" i="21"/>
  <c r="BH180" i="21"/>
  <c r="BG180" i="21"/>
  <c r="BF180" i="21"/>
  <c r="T180" i="21"/>
  <c r="R180" i="21"/>
  <c r="P180" i="21"/>
  <c r="BK180" i="21"/>
  <c r="J180" i="21"/>
  <c r="BE180" i="21" s="1"/>
  <c r="BI177" i="21"/>
  <c r="BH177" i="21"/>
  <c r="BG177" i="21"/>
  <c r="BF177" i="21"/>
  <c r="T177" i="21"/>
  <c r="R177" i="21"/>
  <c r="P177" i="21"/>
  <c r="BK177" i="21"/>
  <c r="J177" i="21"/>
  <c r="BE177" i="21" s="1"/>
  <c r="BI173" i="21"/>
  <c r="BH173" i="21"/>
  <c r="BG173" i="21"/>
  <c r="BF173" i="21"/>
  <c r="T173" i="21"/>
  <c r="R173" i="21"/>
  <c r="P173" i="21"/>
  <c r="BK173" i="21"/>
  <c r="J173" i="21"/>
  <c r="BE173" i="21" s="1"/>
  <c r="BI169" i="21"/>
  <c r="BH169" i="21"/>
  <c r="BG169" i="21"/>
  <c r="BF169" i="21"/>
  <c r="T169" i="21"/>
  <c r="R169" i="21"/>
  <c r="P169" i="21"/>
  <c r="BK169" i="21"/>
  <c r="J169" i="21"/>
  <c r="BE169" i="21" s="1"/>
  <c r="BI167" i="21"/>
  <c r="BH167" i="21"/>
  <c r="BG167" i="21"/>
  <c r="BF167" i="21"/>
  <c r="T167" i="21"/>
  <c r="R167" i="21"/>
  <c r="P167" i="21"/>
  <c r="BK167" i="21"/>
  <c r="J167" i="21"/>
  <c r="BE167" i="21" s="1"/>
  <c r="BI165" i="21"/>
  <c r="BH165" i="21"/>
  <c r="BG165" i="21"/>
  <c r="BF165" i="21"/>
  <c r="T165" i="21"/>
  <c r="R165" i="21"/>
  <c r="P165" i="21"/>
  <c r="BK165" i="21"/>
  <c r="J165" i="21"/>
  <c r="BE165" i="21" s="1"/>
  <c r="BI161" i="21"/>
  <c r="BH161" i="21"/>
  <c r="BG161" i="21"/>
  <c r="BF161" i="21"/>
  <c r="T161" i="21"/>
  <c r="R161" i="21"/>
  <c r="P161" i="21"/>
  <c r="BK161" i="21"/>
  <c r="J161" i="21"/>
  <c r="BE161" i="21" s="1"/>
  <c r="BI158" i="21"/>
  <c r="BH158" i="21"/>
  <c r="BG158" i="21"/>
  <c r="BF158" i="21"/>
  <c r="T158" i="21"/>
  <c r="R158" i="21"/>
  <c r="R157" i="21" s="1"/>
  <c r="P158" i="21"/>
  <c r="P157" i="21" s="1"/>
  <c r="BK158" i="21"/>
  <c r="BK157" i="21" s="1"/>
  <c r="J157" i="21" s="1"/>
  <c r="J63" i="21" s="1"/>
  <c r="J158" i="21"/>
  <c r="BE158" i="21"/>
  <c r="BI155" i="21"/>
  <c r="BH155" i="21"/>
  <c r="BG155" i="21"/>
  <c r="BF155" i="21"/>
  <c r="T155" i="21"/>
  <c r="R155" i="21"/>
  <c r="P155" i="21"/>
  <c r="BK155" i="21"/>
  <c r="J155" i="21"/>
  <c r="BE155" i="21" s="1"/>
  <c r="BI153" i="21"/>
  <c r="BH153" i="21"/>
  <c r="BG153" i="21"/>
  <c r="BF153" i="21"/>
  <c r="T153" i="21"/>
  <c r="R153" i="21"/>
  <c r="P153" i="21"/>
  <c r="BK153" i="21"/>
  <c r="J153" i="21"/>
  <c r="BE153" i="21" s="1"/>
  <c r="BI151" i="21"/>
  <c r="BH151" i="21"/>
  <c r="BG151" i="21"/>
  <c r="BF151" i="21"/>
  <c r="T151" i="21"/>
  <c r="R151" i="21"/>
  <c r="P151" i="21"/>
  <c r="BK151" i="21"/>
  <c r="J151" i="21"/>
  <c r="BE151" i="21" s="1"/>
  <c r="BI149" i="21"/>
  <c r="BH149" i="21"/>
  <c r="BG149" i="21"/>
  <c r="BF149" i="21"/>
  <c r="T149" i="21"/>
  <c r="R149" i="21"/>
  <c r="P149" i="21"/>
  <c r="BK149" i="21"/>
  <c r="J149" i="21"/>
  <c r="BE149" i="21" s="1"/>
  <c r="BI146" i="21"/>
  <c r="BH146" i="21"/>
  <c r="BG146" i="21"/>
  <c r="BF146" i="21"/>
  <c r="T146" i="21"/>
  <c r="R146" i="21"/>
  <c r="P146" i="21"/>
  <c r="BK146" i="21"/>
  <c r="J146" i="21"/>
  <c r="BE146" i="21" s="1"/>
  <c r="BI144" i="21"/>
  <c r="BH144" i="21"/>
  <c r="BG144" i="21"/>
  <c r="BF144" i="21"/>
  <c r="T144" i="21"/>
  <c r="R144" i="21"/>
  <c r="P144" i="21"/>
  <c r="BK144" i="21"/>
  <c r="J144" i="21"/>
  <c r="BE144" i="21" s="1"/>
  <c r="BI140" i="21"/>
  <c r="BH140" i="21"/>
  <c r="BG140" i="21"/>
  <c r="BF140" i="21"/>
  <c r="T140" i="21"/>
  <c r="R140" i="21"/>
  <c r="P140" i="21"/>
  <c r="BK140" i="21"/>
  <c r="J140" i="21"/>
  <c r="BE140" i="21" s="1"/>
  <c r="BI137" i="21"/>
  <c r="BH137" i="21"/>
  <c r="BG137" i="21"/>
  <c r="BF137" i="21"/>
  <c r="T137" i="21"/>
  <c r="R137" i="21"/>
  <c r="P137" i="21"/>
  <c r="BK137" i="21"/>
  <c r="J137" i="21"/>
  <c r="BE137" i="21" s="1"/>
  <c r="BI133" i="21"/>
  <c r="BH133" i="21"/>
  <c r="BG133" i="21"/>
  <c r="BF133" i="21"/>
  <c r="T133" i="21"/>
  <c r="R133" i="21"/>
  <c r="P133" i="21"/>
  <c r="BK133" i="21"/>
  <c r="J133" i="21"/>
  <c r="BE133" i="21" s="1"/>
  <c r="BI129" i="21"/>
  <c r="BH129" i="21"/>
  <c r="BG129" i="21"/>
  <c r="BF129" i="21"/>
  <c r="T129" i="21"/>
  <c r="R129" i="21"/>
  <c r="P129" i="21"/>
  <c r="BK129" i="21"/>
  <c r="J129" i="21"/>
  <c r="BE129" i="21" s="1"/>
  <c r="BI127" i="21"/>
  <c r="BH127" i="21"/>
  <c r="BG127" i="21"/>
  <c r="BF127" i="21"/>
  <c r="T127" i="21"/>
  <c r="R127" i="21"/>
  <c r="P127" i="21"/>
  <c r="BK127" i="21"/>
  <c r="J127" i="21"/>
  <c r="BE127" i="21" s="1"/>
  <c r="BI125" i="21"/>
  <c r="BH125" i="21"/>
  <c r="BG125" i="21"/>
  <c r="BF125" i="21"/>
  <c r="T125" i="21"/>
  <c r="R125" i="21"/>
  <c r="P125" i="21"/>
  <c r="BK125" i="21"/>
  <c r="J125" i="21"/>
  <c r="BE125" i="21" s="1"/>
  <c r="BI123" i="21"/>
  <c r="BH123" i="21"/>
  <c r="BG123" i="21"/>
  <c r="BF123" i="21"/>
  <c r="T123" i="21"/>
  <c r="R123" i="21"/>
  <c r="P123" i="21"/>
  <c r="BK123" i="21"/>
  <c r="J123" i="21"/>
  <c r="BE123" i="21" s="1"/>
  <c r="BI120" i="21"/>
  <c r="BH120" i="21"/>
  <c r="BG120" i="21"/>
  <c r="BF120" i="21"/>
  <c r="T120" i="21"/>
  <c r="R120" i="21"/>
  <c r="P120" i="21"/>
  <c r="BK120" i="21"/>
  <c r="J120" i="21"/>
  <c r="BE120" i="21" s="1"/>
  <c r="BI118" i="21"/>
  <c r="BH118" i="21"/>
  <c r="BG118" i="21"/>
  <c r="BF118" i="21"/>
  <c r="T118" i="21"/>
  <c r="R118" i="21"/>
  <c r="P118" i="21"/>
  <c r="BK118" i="21"/>
  <c r="J118" i="21"/>
  <c r="BE118" i="21" s="1"/>
  <c r="BI116" i="21"/>
  <c r="BH116" i="21"/>
  <c r="BG116" i="21"/>
  <c r="BF116" i="21"/>
  <c r="T116" i="21"/>
  <c r="R116" i="21"/>
  <c r="P116" i="21"/>
  <c r="BK116" i="21"/>
  <c r="J116" i="21"/>
  <c r="BE116" i="21" s="1"/>
  <c r="BI114" i="21"/>
  <c r="BH114" i="21"/>
  <c r="BG114" i="21"/>
  <c r="BF114" i="21"/>
  <c r="T114" i="21"/>
  <c r="R114" i="21"/>
  <c r="P114" i="21"/>
  <c r="BK114" i="21"/>
  <c r="J114" i="21"/>
  <c r="BE114" i="21" s="1"/>
  <c r="BI112" i="21"/>
  <c r="BH112" i="21"/>
  <c r="BG112" i="21"/>
  <c r="BF112" i="21"/>
  <c r="T112" i="21"/>
  <c r="R112" i="21"/>
  <c r="P112" i="21"/>
  <c r="BK112" i="21"/>
  <c r="J112" i="21"/>
  <c r="BE112" i="21" s="1"/>
  <c r="BI111" i="21"/>
  <c r="BH111" i="21"/>
  <c r="BG111" i="21"/>
  <c r="BF111" i="21"/>
  <c r="T111" i="21"/>
  <c r="R111" i="21"/>
  <c r="P111" i="21"/>
  <c r="BK111" i="21"/>
  <c r="J111" i="21"/>
  <c r="BE111" i="21" s="1"/>
  <c r="BI109" i="21"/>
  <c r="BH109" i="21"/>
  <c r="BG109" i="21"/>
  <c r="BF109" i="21"/>
  <c r="T109" i="21"/>
  <c r="R109" i="21"/>
  <c r="P109" i="21"/>
  <c r="BK109" i="21"/>
  <c r="J109" i="21"/>
  <c r="BE109" i="21" s="1"/>
  <c r="BI108" i="21"/>
  <c r="BH108" i="21"/>
  <c r="BG108" i="21"/>
  <c r="BF108" i="21"/>
  <c r="T108" i="21"/>
  <c r="R108" i="21"/>
  <c r="P108" i="21"/>
  <c r="BK108" i="21"/>
  <c r="J108" i="21"/>
  <c r="BE108" i="21" s="1"/>
  <c r="BI106" i="21"/>
  <c r="BH106" i="21"/>
  <c r="BG106" i="21"/>
  <c r="BF106" i="21"/>
  <c r="T106" i="21"/>
  <c r="R106" i="21"/>
  <c r="P106" i="21"/>
  <c r="BK106" i="21"/>
  <c r="J106" i="21"/>
  <c r="BE106" i="21" s="1"/>
  <c r="BI104" i="21"/>
  <c r="BH104" i="21"/>
  <c r="BG104" i="21"/>
  <c r="BF104" i="21"/>
  <c r="T104" i="21"/>
  <c r="R104" i="21"/>
  <c r="P104" i="21"/>
  <c r="BK104" i="21"/>
  <c r="J104" i="21"/>
  <c r="BE104" i="21" s="1"/>
  <c r="BI95" i="21"/>
  <c r="BH95" i="21"/>
  <c r="BG95" i="21"/>
  <c r="BF95" i="21"/>
  <c r="T95" i="21"/>
  <c r="R95" i="21"/>
  <c r="P95" i="21"/>
  <c r="BK95" i="21"/>
  <c r="J95" i="21"/>
  <c r="BE95" i="21" s="1"/>
  <c r="BI93" i="21"/>
  <c r="BH93" i="21"/>
  <c r="BG93" i="21"/>
  <c r="BF93" i="21"/>
  <c r="T93" i="21"/>
  <c r="R93" i="21"/>
  <c r="P93" i="21"/>
  <c r="BK93" i="21"/>
  <c r="J93" i="21"/>
  <c r="BE93" i="21" s="1"/>
  <c r="BI91" i="21"/>
  <c r="F36" i="21" s="1"/>
  <c r="BD73" i="1" s="1"/>
  <c r="BH91" i="21"/>
  <c r="F35" i="21"/>
  <c r="BC73" i="1" s="1"/>
  <c r="BG91" i="21"/>
  <c r="BF91" i="21"/>
  <c r="J33" i="21"/>
  <c r="AW73" i="1" s="1"/>
  <c r="F33" i="21"/>
  <c r="BA73" i="1" s="1"/>
  <c r="T91" i="21"/>
  <c r="T90" i="21" s="1"/>
  <c r="R91" i="21"/>
  <c r="R90" i="21" s="1"/>
  <c r="R89" i="21" s="1"/>
  <c r="R88" i="21" s="1"/>
  <c r="P91" i="21"/>
  <c r="BK91" i="21"/>
  <c r="BK90" i="21"/>
  <c r="J90" i="21" s="1"/>
  <c r="J62" i="21" s="1"/>
  <c r="J91" i="21"/>
  <c r="BE91" i="21"/>
  <c r="J84" i="21"/>
  <c r="F84" i="21"/>
  <c r="F82" i="21"/>
  <c r="E80" i="21"/>
  <c r="J55" i="21"/>
  <c r="F55" i="21"/>
  <c r="F53" i="21"/>
  <c r="E51" i="21"/>
  <c r="J20" i="21"/>
  <c r="E20" i="21"/>
  <c r="F56" i="21" s="1"/>
  <c r="F85" i="21"/>
  <c r="J19" i="21"/>
  <c r="J14" i="21"/>
  <c r="J53" i="21" s="1"/>
  <c r="J82" i="21"/>
  <c r="E7" i="21"/>
  <c r="E76" i="21" s="1"/>
  <c r="AY72" i="1"/>
  <c r="AX72" i="1"/>
  <c r="BI125" i="20"/>
  <c r="BH125" i="20"/>
  <c r="BG125" i="20"/>
  <c r="BF125" i="20"/>
  <c r="T125" i="20"/>
  <c r="T124" i="20"/>
  <c r="R125" i="20"/>
  <c r="R124" i="20"/>
  <c r="P125" i="20"/>
  <c r="P124" i="20"/>
  <c r="BK125" i="20"/>
  <c r="BK124" i="20"/>
  <c r="J124" i="20" s="1"/>
  <c r="J64" i="20" s="1"/>
  <c r="J125" i="20"/>
  <c r="BE125" i="20" s="1"/>
  <c r="BI122" i="20"/>
  <c r="BH122" i="20"/>
  <c r="BG122" i="20"/>
  <c r="BF122" i="20"/>
  <c r="T122" i="20"/>
  <c r="R122" i="20"/>
  <c r="P122" i="20"/>
  <c r="BK122" i="20"/>
  <c r="J122" i="20"/>
  <c r="BE122" i="20"/>
  <c r="BI121" i="20"/>
  <c r="BH121" i="20"/>
  <c r="BG121" i="20"/>
  <c r="BF121" i="20"/>
  <c r="T121" i="20"/>
  <c r="R121" i="20"/>
  <c r="P121" i="20"/>
  <c r="BK121" i="20"/>
  <c r="J121" i="20"/>
  <c r="BE121" i="20"/>
  <c r="BI117" i="20"/>
  <c r="BH117" i="20"/>
  <c r="BG117" i="20"/>
  <c r="BF117" i="20"/>
  <c r="T117" i="20"/>
  <c r="R117" i="20"/>
  <c r="P117" i="20"/>
  <c r="BK117" i="20"/>
  <c r="J117" i="20"/>
  <c r="BE117" i="20"/>
  <c r="BI116" i="20"/>
  <c r="BH116" i="20"/>
  <c r="BG116" i="20"/>
  <c r="BF116" i="20"/>
  <c r="T116" i="20"/>
  <c r="R116" i="20"/>
  <c r="P116" i="20"/>
  <c r="BK116" i="20"/>
  <c r="J116" i="20"/>
  <c r="BE116" i="20"/>
  <c r="BI115" i="20"/>
  <c r="BH115" i="20"/>
  <c r="BG115" i="20"/>
  <c r="BF115" i="20"/>
  <c r="T115" i="20"/>
  <c r="R115" i="20"/>
  <c r="P115" i="20"/>
  <c r="BK115" i="20"/>
  <c r="J115" i="20"/>
  <c r="BE115" i="20"/>
  <c r="BI114" i="20"/>
  <c r="BH114" i="20"/>
  <c r="BG114" i="20"/>
  <c r="BF114" i="20"/>
  <c r="T114" i="20"/>
  <c r="R114" i="20"/>
  <c r="P114" i="20"/>
  <c r="BK114" i="20"/>
  <c r="J114" i="20"/>
  <c r="BE114" i="20"/>
  <c r="BI113" i="20"/>
  <c r="BH113" i="20"/>
  <c r="BG113" i="20"/>
  <c r="BF113" i="20"/>
  <c r="T113" i="20"/>
  <c r="R113" i="20"/>
  <c r="P113" i="20"/>
  <c r="BK113" i="20"/>
  <c r="J113" i="20"/>
  <c r="BE113" i="20"/>
  <c r="BI106" i="20"/>
  <c r="BH106" i="20"/>
  <c r="BG106" i="20"/>
  <c r="BF106" i="20"/>
  <c r="T106" i="20"/>
  <c r="R106" i="20"/>
  <c r="P106" i="20"/>
  <c r="BK106" i="20"/>
  <c r="J106" i="20"/>
  <c r="BE106" i="20"/>
  <c r="BI104" i="20"/>
  <c r="BH104" i="20"/>
  <c r="BG104" i="20"/>
  <c r="BF104" i="20"/>
  <c r="T104" i="20"/>
  <c r="R104" i="20"/>
  <c r="P104" i="20"/>
  <c r="BK104" i="20"/>
  <c r="J104" i="20"/>
  <c r="BE104" i="20"/>
  <c r="BI102" i="20"/>
  <c r="BH102" i="20"/>
  <c r="BG102" i="20"/>
  <c r="BF102" i="20"/>
  <c r="T102" i="20"/>
  <c r="R102" i="20"/>
  <c r="P102" i="20"/>
  <c r="BK102" i="20"/>
  <c r="J102" i="20"/>
  <c r="BE102" i="20"/>
  <c r="BI97" i="20"/>
  <c r="BH97" i="20"/>
  <c r="BG97" i="20"/>
  <c r="BF97" i="20"/>
  <c r="T97" i="20"/>
  <c r="R97" i="20"/>
  <c r="P97" i="20"/>
  <c r="BK97" i="20"/>
  <c r="J97" i="20"/>
  <c r="BE97" i="20"/>
  <c r="BI96" i="20"/>
  <c r="BH96" i="20"/>
  <c r="BG96" i="20"/>
  <c r="BF96" i="20"/>
  <c r="T96" i="20"/>
  <c r="T95" i="20"/>
  <c r="R96" i="20"/>
  <c r="R95" i="20"/>
  <c r="P96" i="20"/>
  <c r="P95" i="20"/>
  <c r="BK96" i="20"/>
  <c r="BK95" i="20"/>
  <c r="J95" i="20" s="1"/>
  <c r="J63" i="20" s="1"/>
  <c r="J96" i="20"/>
  <c r="BE96" i="20" s="1"/>
  <c r="BI93" i="20"/>
  <c r="BH93" i="20"/>
  <c r="BG93" i="20"/>
  <c r="BF93" i="20"/>
  <c r="T93" i="20"/>
  <c r="R93" i="20"/>
  <c r="P93" i="20"/>
  <c r="BK93" i="20"/>
  <c r="J93" i="20"/>
  <c r="BE93" i="20"/>
  <c r="BI91" i="20"/>
  <c r="BH91" i="20"/>
  <c r="BG91" i="20"/>
  <c r="BF91" i="20"/>
  <c r="T91" i="20"/>
  <c r="R91" i="20"/>
  <c r="P91" i="20"/>
  <c r="BK91" i="20"/>
  <c r="J91" i="20"/>
  <c r="BE91" i="20"/>
  <c r="BI89" i="20"/>
  <c r="F36" i="20"/>
  <c r="BD72" i="1" s="1"/>
  <c r="BH89" i="20"/>
  <c r="BG89" i="20"/>
  <c r="F34" i="20"/>
  <c r="BB72" i="1" s="1"/>
  <c r="BF89" i="20"/>
  <c r="T89" i="20"/>
  <c r="T88" i="20"/>
  <c r="R89" i="20"/>
  <c r="R88" i="20"/>
  <c r="R87" i="20" s="1"/>
  <c r="R86" i="20" s="1"/>
  <c r="P89" i="20"/>
  <c r="P88" i="20"/>
  <c r="P87" i="20" s="1"/>
  <c r="P86" i="20" s="1"/>
  <c r="AU72" i="1" s="1"/>
  <c r="BK89" i="20"/>
  <c r="J89" i="20"/>
  <c r="BE89" i="20" s="1"/>
  <c r="J32" i="20"/>
  <c r="AV72" i="1" s="1"/>
  <c r="F32" i="20"/>
  <c r="AZ72" i="1" s="1"/>
  <c r="J82" i="20"/>
  <c r="F82" i="20"/>
  <c r="F80" i="20"/>
  <c r="E78" i="20"/>
  <c r="J55" i="20"/>
  <c r="F55" i="20"/>
  <c r="F53" i="20"/>
  <c r="E51" i="20"/>
  <c r="J20" i="20"/>
  <c r="E20" i="20"/>
  <c r="F83" i="20" s="1"/>
  <c r="J19" i="20"/>
  <c r="J14" i="20"/>
  <c r="J80" i="20" s="1"/>
  <c r="E7" i="20"/>
  <c r="E47" i="20" s="1"/>
  <c r="E74" i="20"/>
  <c r="AY71" i="1"/>
  <c r="AX71" i="1"/>
  <c r="BI147" i="19"/>
  <c r="BH147" i="19"/>
  <c r="BG147" i="19"/>
  <c r="BF147" i="19"/>
  <c r="T147" i="19"/>
  <c r="R147" i="19"/>
  <c r="P147" i="19"/>
  <c r="BK147" i="19"/>
  <c r="J147" i="19"/>
  <c r="BE147" i="19" s="1"/>
  <c r="BI145" i="19"/>
  <c r="BH145" i="19"/>
  <c r="BG145" i="19"/>
  <c r="BF145" i="19"/>
  <c r="T145" i="19"/>
  <c r="R145" i="19"/>
  <c r="P145" i="19"/>
  <c r="BK145" i="19"/>
  <c r="J145" i="19"/>
  <c r="BE145" i="19" s="1"/>
  <c r="BI143" i="19"/>
  <c r="BH143" i="19"/>
  <c r="BG143" i="19"/>
  <c r="BF143" i="19"/>
  <c r="T143" i="19"/>
  <c r="R143" i="19"/>
  <c r="P143" i="19"/>
  <c r="BK143" i="19"/>
  <c r="J143" i="19"/>
  <c r="BE143" i="19" s="1"/>
  <c r="BI141" i="19"/>
  <c r="BH141" i="19"/>
  <c r="BG141" i="19"/>
  <c r="BF141" i="19"/>
  <c r="T141" i="19"/>
  <c r="R141" i="19"/>
  <c r="R140" i="19" s="1"/>
  <c r="P141" i="19"/>
  <c r="BK141" i="19"/>
  <c r="BK140" i="19" s="1"/>
  <c r="J140" i="19" s="1"/>
  <c r="J66" i="19" s="1"/>
  <c r="J141" i="19"/>
  <c r="BE141" i="19"/>
  <c r="BI138" i="19"/>
  <c r="BH138" i="19"/>
  <c r="BG138" i="19"/>
  <c r="BF138" i="19"/>
  <c r="T138" i="19"/>
  <c r="R138" i="19"/>
  <c r="P138" i="19"/>
  <c r="BK138" i="19"/>
  <c r="J138" i="19"/>
  <c r="BE138" i="19" s="1"/>
  <c r="BI136" i="19"/>
  <c r="BH136" i="19"/>
  <c r="BG136" i="19"/>
  <c r="BF136" i="19"/>
  <c r="T136" i="19"/>
  <c r="R136" i="19"/>
  <c r="P136" i="19"/>
  <c r="BK136" i="19"/>
  <c r="J136" i="19"/>
  <c r="BE136" i="19" s="1"/>
  <c r="BI134" i="19"/>
  <c r="BH134" i="19"/>
  <c r="BG134" i="19"/>
  <c r="BF134" i="19"/>
  <c r="T134" i="19"/>
  <c r="R134" i="19"/>
  <c r="P134" i="19"/>
  <c r="BK134" i="19"/>
  <c r="J134" i="19"/>
  <c r="BE134" i="19" s="1"/>
  <c r="BI133" i="19"/>
  <c r="BH133" i="19"/>
  <c r="BG133" i="19"/>
  <c r="BF133" i="19"/>
  <c r="T133" i="19"/>
  <c r="R133" i="19"/>
  <c r="P133" i="19"/>
  <c r="BK133" i="19"/>
  <c r="J133" i="19"/>
  <c r="BE133" i="19" s="1"/>
  <c r="BI131" i="19"/>
  <c r="BH131" i="19"/>
  <c r="BG131" i="19"/>
  <c r="BF131" i="19"/>
  <c r="T131" i="19"/>
  <c r="R131" i="19"/>
  <c r="P131" i="19"/>
  <c r="BK131" i="19"/>
  <c r="J131" i="19"/>
  <c r="BE131" i="19" s="1"/>
  <c r="BI129" i="19"/>
  <c r="BH129" i="19"/>
  <c r="BG129" i="19"/>
  <c r="BF129" i="19"/>
  <c r="T129" i="19"/>
  <c r="R129" i="19"/>
  <c r="P129" i="19"/>
  <c r="BK129" i="19"/>
  <c r="J129" i="19"/>
  <c r="BE129" i="19" s="1"/>
  <c r="BI127" i="19"/>
  <c r="BH127" i="19"/>
  <c r="BG127" i="19"/>
  <c r="BF127" i="19"/>
  <c r="T127" i="19"/>
  <c r="T126" i="19"/>
  <c r="R127" i="19"/>
  <c r="R126" i="19" s="1"/>
  <c r="P127" i="19"/>
  <c r="P126" i="19"/>
  <c r="BK127" i="19"/>
  <c r="BK126" i="19" s="1"/>
  <c r="J126" i="19" s="1"/>
  <c r="J65" i="19" s="1"/>
  <c r="J127" i="19"/>
  <c r="BE127" i="19" s="1"/>
  <c r="BI125" i="19"/>
  <c r="BH125" i="19"/>
  <c r="BG125" i="19"/>
  <c r="BF125" i="19"/>
  <c r="T125" i="19"/>
  <c r="R125" i="19"/>
  <c r="P125" i="19"/>
  <c r="BK125" i="19"/>
  <c r="J125" i="19"/>
  <c r="BE125" i="19"/>
  <c r="BI124" i="19"/>
  <c r="BH124" i="19"/>
  <c r="BG124" i="19"/>
  <c r="BF124" i="19"/>
  <c r="T124" i="19"/>
  <c r="R124" i="19"/>
  <c r="P124" i="19"/>
  <c r="BK124" i="19"/>
  <c r="J124" i="19"/>
  <c r="BE124" i="19" s="1"/>
  <c r="BI120" i="19"/>
  <c r="BH120" i="19"/>
  <c r="BG120" i="19"/>
  <c r="BF120" i="19"/>
  <c r="T120" i="19"/>
  <c r="R120" i="19"/>
  <c r="P120" i="19"/>
  <c r="BK120" i="19"/>
  <c r="J120" i="19"/>
  <c r="BE120" i="19"/>
  <c r="BI113" i="19"/>
  <c r="BH113" i="19"/>
  <c r="BG113" i="19"/>
  <c r="BF113" i="19"/>
  <c r="T113" i="19"/>
  <c r="R113" i="19"/>
  <c r="P113" i="19"/>
  <c r="BK113" i="19"/>
  <c r="J113" i="19"/>
  <c r="BE113" i="19" s="1"/>
  <c r="BI110" i="19"/>
  <c r="BH110" i="19"/>
  <c r="BG110" i="19"/>
  <c r="BF110" i="19"/>
  <c r="T110" i="19"/>
  <c r="R110" i="19"/>
  <c r="P110" i="19"/>
  <c r="BK110" i="19"/>
  <c r="J110" i="19"/>
  <c r="BE110" i="19"/>
  <c r="BI105" i="19"/>
  <c r="BH105" i="19"/>
  <c r="BG105" i="19"/>
  <c r="BF105" i="19"/>
  <c r="T105" i="19"/>
  <c r="R105" i="19"/>
  <c r="P105" i="19"/>
  <c r="BK105" i="19"/>
  <c r="J105" i="19"/>
  <c r="BE105" i="19" s="1"/>
  <c r="BI104" i="19"/>
  <c r="BH104" i="19"/>
  <c r="BG104" i="19"/>
  <c r="BF104" i="19"/>
  <c r="T104" i="19"/>
  <c r="T103" i="19"/>
  <c r="R104" i="19"/>
  <c r="R103" i="19" s="1"/>
  <c r="P104" i="19"/>
  <c r="P103" i="19"/>
  <c r="BK104" i="19"/>
  <c r="BK103" i="19" s="1"/>
  <c r="J103" i="19" s="1"/>
  <c r="J64" i="19" s="1"/>
  <c r="J104" i="19"/>
  <c r="BE104" i="19" s="1"/>
  <c r="BI102" i="19"/>
  <c r="BH102" i="19"/>
  <c r="BG102" i="19"/>
  <c r="BF102" i="19"/>
  <c r="T102" i="19"/>
  <c r="R102" i="19"/>
  <c r="P102" i="19"/>
  <c r="BK102" i="19"/>
  <c r="J102" i="19"/>
  <c r="BE102" i="19"/>
  <c r="BI101" i="19"/>
  <c r="BH101" i="19"/>
  <c r="BG101" i="19"/>
  <c r="BF101" i="19"/>
  <c r="T101" i="19"/>
  <c r="T100" i="19" s="1"/>
  <c r="R101" i="19"/>
  <c r="R100" i="19"/>
  <c r="P101" i="19"/>
  <c r="P100" i="19" s="1"/>
  <c r="BK101" i="19"/>
  <c r="BK100" i="19"/>
  <c r="J100" i="19" s="1"/>
  <c r="J63" i="19" s="1"/>
  <c r="J101" i="19"/>
  <c r="BE101" i="19"/>
  <c r="BI98" i="19"/>
  <c r="BH98" i="19"/>
  <c r="BG98" i="19"/>
  <c r="BF98" i="19"/>
  <c r="T98" i="19"/>
  <c r="R98" i="19"/>
  <c r="P98" i="19"/>
  <c r="BK98" i="19"/>
  <c r="J98" i="19"/>
  <c r="BE98" i="19" s="1"/>
  <c r="BI96" i="19"/>
  <c r="BH96" i="19"/>
  <c r="BG96" i="19"/>
  <c r="BF96" i="19"/>
  <c r="T96" i="19"/>
  <c r="R96" i="19"/>
  <c r="P96" i="19"/>
  <c r="BK96" i="19"/>
  <c r="J96" i="19"/>
  <c r="BE96" i="19"/>
  <c r="BI95" i="19"/>
  <c r="BH95" i="19"/>
  <c r="BG95" i="19"/>
  <c r="BF95" i="19"/>
  <c r="T95" i="19"/>
  <c r="R95" i="19"/>
  <c r="P95" i="19"/>
  <c r="BK95" i="19"/>
  <c r="J95" i="19"/>
  <c r="BE95" i="19" s="1"/>
  <c r="BI94" i="19"/>
  <c r="BH94" i="19"/>
  <c r="BG94" i="19"/>
  <c r="BF94" i="19"/>
  <c r="T94" i="19"/>
  <c r="R94" i="19"/>
  <c r="P94" i="19"/>
  <c r="BK94" i="19"/>
  <c r="J94" i="19"/>
  <c r="BE94" i="19"/>
  <c r="BI93" i="19"/>
  <c r="BH93" i="19"/>
  <c r="BG93" i="19"/>
  <c r="BF93" i="19"/>
  <c r="F33" i="19" s="1"/>
  <c r="BA71" i="1" s="1"/>
  <c r="T93" i="19"/>
  <c r="R93" i="19"/>
  <c r="P93" i="19"/>
  <c r="BK93" i="19"/>
  <c r="J93" i="19"/>
  <c r="BE93" i="19" s="1"/>
  <c r="BI92" i="19"/>
  <c r="BH92" i="19"/>
  <c r="BG92" i="19"/>
  <c r="BF92" i="19"/>
  <c r="T92" i="19"/>
  <c r="R92" i="19"/>
  <c r="P92" i="19"/>
  <c r="BK92" i="19"/>
  <c r="J92" i="19"/>
  <c r="BE92" i="19"/>
  <c r="BI91" i="19"/>
  <c r="F36" i="19" s="1"/>
  <c r="BD71" i="1" s="1"/>
  <c r="BH91" i="19"/>
  <c r="F35" i="19" s="1"/>
  <c r="BC71" i="1" s="1"/>
  <c r="BG91" i="19"/>
  <c r="F34" i="19"/>
  <c r="BB71" i="1" s="1"/>
  <c r="BF91" i="19"/>
  <c r="T91" i="19"/>
  <c r="T90" i="19"/>
  <c r="T89" i="19" s="1"/>
  <c r="R91" i="19"/>
  <c r="R90" i="19" s="1"/>
  <c r="P91" i="19"/>
  <c r="P90" i="19" s="1"/>
  <c r="BK91" i="19"/>
  <c r="BK90" i="19" s="1"/>
  <c r="J90" i="19" s="1"/>
  <c r="J62" i="19" s="1"/>
  <c r="J91" i="19"/>
  <c r="BE91" i="19"/>
  <c r="J84" i="19"/>
  <c r="F84" i="19"/>
  <c r="F82" i="19"/>
  <c r="E80" i="19"/>
  <c r="J55" i="19"/>
  <c r="F55" i="19"/>
  <c r="F53" i="19"/>
  <c r="E51" i="19"/>
  <c r="J20" i="19"/>
  <c r="E20" i="19"/>
  <c r="F85" i="19" s="1"/>
  <c r="J19" i="19"/>
  <c r="J14" i="19"/>
  <c r="J82" i="19" s="1"/>
  <c r="E7" i="19"/>
  <c r="AY69" i="1"/>
  <c r="AX69" i="1"/>
  <c r="BI104" i="18"/>
  <c r="BH104" i="18"/>
  <c r="BG104" i="18"/>
  <c r="BF104" i="18"/>
  <c r="T104" i="18"/>
  <c r="R104" i="18"/>
  <c r="P104" i="18"/>
  <c r="BK104" i="18"/>
  <c r="J104" i="18"/>
  <c r="BE104" i="18" s="1"/>
  <c r="BI102" i="18"/>
  <c r="BH102" i="18"/>
  <c r="BG102" i="18"/>
  <c r="BF102" i="18"/>
  <c r="T102" i="18"/>
  <c r="R102" i="18"/>
  <c r="P102" i="18"/>
  <c r="BK102" i="18"/>
  <c r="J102" i="18"/>
  <c r="BE102" i="18"/>
  <c r="BI100" i="18"/>
  <c r="BH100" i="18"/>
  <c r="BG100" i="18"/>
  <c r="BF100" i="18"/>
  <c r="T100" i="18"/>
  <c r="R100" i="18"/>
  <c r="P100" i="18"/>
  <c r="BK100" i="18"/>
  <c r="J100" i="18"/>
  <c r="BE100" i="18" s="1"/>
  <c r="BI99" i="18"/>
  <c r="BH99" i="18"/>
  <c r="BG99" i="18"/>
  <c r="BF99" i="18"/>
  <c r="T99" i="18"/>
  <c r="T98" i="18"/>
  <c r="R99" i="18"/>
  <c r="R98" i="18" s="1"/>
  <c r="P99" i="18"/>
  <c r="P98" i="18"/>
  <c r="BK99" i="18"/>
  <c r="J99" i="18"/>
  <c r="BE99" i="18" s="1"/>
  <c r="BI96" i="18"/>
  <c r="BH96" i="18"/>
  <c r="BG96" i="18"/>
  <c r="BF96" i="18"/>
  <c r="T96" i="18"/>
  <c r="R96" i="18"/>
  <c r="P96" i="18"/>
  <c r="BK96" i="18"/>
  <c r="J96" i="18"/>
  <c r="BE96" i="18"/>
  <c r="BI93" i="18"/>
  <c r="BH93" i="18"/>
  <c r="BG93" i="18"/>
  <c r="BF93" i="18"/>
  <c r="T93" i="18"/>
  <c r="R93" i="18"/>
  <c r="P93" i="18"/>
  <c r="BK93" i="18"/>
  <c r="J93" i="18"/>
  <c r="BE93" i="18" s="1"/>
  <c r="BI91" i="18"/>
  <c r="BH91" i="18"/>
  <c r="BG91" i="18"/>
  <c r="BF91" i="18"/>
  <c r="T91" i="18"/>
  <c r="T90" i="18"/>
  <c r="R91" i="18"/>
  <c r="R90" i="18" s="1"/>
  <c r="P91" i="18"/>
  <c r="P90" i="18"/>
  <c r="BK91" i="18"/>
  <c r="BK90" i="18" s="1"/>
  <c r="J90" i="18" s="1"/>
  <c r="J61" i="18" s="1"/>
  <c r="J91" i="18"/>
  <c r="BE91" i="18" s="1"/>
  <c r="BI89" i="18"/>
  <c r="BH89" i="18"/>
  <c r="BG89" i="18"/>
  <c r="BF89" i="18"/>
  <c r="T89" i="18"/>
  <c r="R89" i="18"/>
  <c r="P89" i="18"/>
  <c r="BK89" i="18"/>
  <c r="J89" i="18"/>
  <c r="BE89" i="18"/>
  <c r="BI88" i="18"/>
  <c r="BH88" i="18"/>
  <c r="BG88" i="18"/>
  <c r="BF88" i="18"/>
  <c r="T88" i="18"/>
  <c r="T87" i="18" s="1"/>
  <c r="R88" i="18"/>
  <c r="R87" i="18"/>
  <c r="P88" i="18"/>
  <c r="P87" i="18" s="1"/>
  <c r="BK88" i="18"/>
  <c r="BK87" i="18"/>
  <c r="J87" i="18" s="1"/>
  <c r="J60" i="18" s="1"/>
  <c r="J88" i="18"/>
  <c r="BE88" i="18" s="1"/>
  <c r="BI86" i="18"/>
  <c r="F34" i="18" s="1"/>
  <c r="BD69" i="1" s="1"/>
  <c r="BH86" i="18"/>
  <c r="BG86" i="18"/>
  <c r="F32" i="18"/>
  <c r="BB69" i="1" s="1"/>
  <c r="BF86" i="18"/>
  <c r="J31" i="18" s="1"/>
  <c r="AW69" i="1" s="1"/>
  <c r="T86" i="18"/>
  <c r="T85" i="18"/>
  <c r="R86" i="18"/>
  <c r="R85" i="18" s="1"/>
  <c r="R84" i="18" s="1"/>
  <c r="R83" i="18" s="1"/>
  <c r="R82" i="18" s="1"/>
  <c r="P86" i="18"/>
  <c r="P85" i="18" s="1"/>
  <c r="P84" i="18" s="1"/>
  <c r="P83" i="18" s="1"/>
  <c r="P82" i="18" s="1"/>
  <c r="AU69" i="1" s="1"/>
  <c r="BK86" i="18"/>
  <c r="BK85" i="18"/>
  <c r="J86" i="18"/>
  <c r="BE86" i="18"/>
  <c r="J78" i="18"/>
  <c r="F78" i="18"/>
  <c r="F76" i="18"/>
  <c r="E74" i="18"/>
  <c r="J51" i="18"/>
  <c r="F51" i="18"/>
  <c r="F49" i="18"/>
  <c r="E47" i="18"/>
  <c r="J18" i="18"/>
  <c r="E18" i="18"/>
  <c r="F79" i="18" s="1"/>
  <c r="F52" i="18"/>
  <c r="J17" i="18"/>
  <c r="J12" i="18"/>
  <c r="J76" i="18" s="1"/>
  <c r="J49" i="18"/>
  <c r="E7" i="18"/>
  <c r="E72" i="18" s="1"/>
  <c r="AY68" i="1"/>
  <c r="AX68" i="1"/>
  <c r="BI131" i="17"/>
  <c r="BH131" i="17"/>
  <c r="BG131" i="17"/>
  <c r="BF131" i="17"/>
  <c r="T131" i="17"/>
  <c r="R131" i="17"/>
  <c r="P131" i="17"/>
  <c r="BK131" i="17"/>
  <c r="J131" i="17"/>
  <c r="BE131" i="17" s="1"/>
  <c r="BI129" i="17"/>
  <c r="BH129" i="17"/>
  <c r="BG129" i="17"/>
  <c r="BF129" i="17"/>
  <c r="T129" i="17"/>
  <c r="R129" i="17"/>
  <c r="P129" i="17"/>
  <c r="BK129" i="17"/>
  <c r="J129" i="17"/>
  <c r="BE129" i="17" s="1"/>
  <c r="BI127" i="17"/>
  <c r="BH127" i="17"/>
  <c r="BG127" i="17"/>
  <c r="BF127" i="17"/>
  <c r="T127" i="17"/>
  <c r="R127" i="17"/>
  <c r="P127" i="17"/>
  <c r="BK127" i="17"/>
  <c r="J127" i="17"/>
  <c r="BE127" i="17" s="1"/>
  <c r="BI126" i="17"/>
  <c r="BH126" i="17"/>
  <c r="BG126" i="17"/>
  <c r="BF126" i="17"/>
  <c r="T126" i="17"/>
  <c r="T125" i="17" s="1"/>
  <c r="R126" i="17"/>
  <c r="R125" i="17" s="1"/>
  <c r="P126" i="17"/>
  <c r="P125" i="17" s="1"/>
  <c r="BK126" i="17"/>
  <c r="BK125" i="17" s="1"/>
  <c r="J125" i="17"/>
  <c r="J60" i="17" s="1"/>
  <c r="J126" i="17"/>
  <c r="BE126" i="17" s="1"/>
  <c r="BI123" i="17"/>
  <c r="BH123" i="17"/>
  <c r="BG123" i="17"/>
  <c r="BF123" i="17"/>
  <c r="T123" i="17"/>
  <c r="R123" i="17"/>
  <c r="P123" i="17"/>
  <c r="BK123" i="17"/>
  <c r="J123" i="17"/>
  <c r="BE123" i="17" s="1"/>
  <c r="BI120" i="17"/>
  <c r="BH120" i="17"/>
  <c r="BG120" i="17"/>
  <c r="BF120" i="17"/>
  <c r="T120" i="17"/>
  <c r="R120" i="17"/>
  <c r="P120" i="17"/>
  <c r="BK120" i="17"/>
  <c r="J120" i="17"/>
  <c r="BE120" i="17" s="1"/>
  <c r="BI118" i="17"/>
  <c r="BH118" i="17"/>
  <c r="BG118" i="17"/>
  <c r="BF118" i="17"/>
  <c r="T118" i="17"/>
  <c r="T117" i="17" s="1"/>
  <c r="R118" i="17"/>
  <c r="R117" i="17" s="1"/>
  <c r="P118" i="17"/>
  <c r="P117" i="17" s="1"/>
  <c r="BK118" i="17"/>
  <c r="BK117" i="17" s="1"/>
  <c r="J117" i="17"/>
  <c r="J59" i="17" s="1"/>
  <c r="J118" i="17"/>
  <c r="BE118" i="17" s="1"/>
  <c r="BI116" i="17"/>
  <c r="BH116" i="17"/>
  <c r="BG116" i="17"/>
  <c r="BF116" i="17"/>
  <c r="T116" i="17"/>
  <c r="R116" i="17"/>
  <c r="P116" i="17"/>
  <c r="BK116" i="17"/>
  <c r="J116" i="17"/>
  <c r="BE116" i="17" s="1"/>
  <c r="BI114" i="17"/>
  <c r="BH114" i="17"/>
  <c r="BG114" i="17"/>
  <c r="BF114" i="17"/>
  <c r="T114" i="17"/>
  <c r="R114" i="17"/>
  <c r="P114" i="17"/>
  <c r="BK114" i="17"/>
  <c r="J114" i="17"/>
  <c r="BE114" i="17" s="1"/>
  <c r="BI112" i="17"/>
  <c r="BH112" i="17"/>
  <c r="BG112" i="17"/>
  <c r="BF112" i="17"/>
  <c r="T112" i="17"/>
  <c r="R112" i="17"/>
  <c r="P112" i="17"/>
  <c r="BK112" i="17"/>
  <c r="J112" i="17"/>
  <c r="BE112" i="17" s="1"/>
  <c r="BI111" i="17"/>
  <c r="BH111" i="17"/>
  <c r="BG111" i="17"/>
  <c r="BF111" i="17"/>
  <c r="T111" i="17"/>
  <c r="R111" i="17"/>
  <c r="P111" i="17"/>
  <c r="BK111" i="17"/>
  <c r="J111" i="17"/>
  <c r="BE111" i="17" s="1"/>
  <c r="BI110" i="17"/>
  <c r="BH110" i="17"/>
  <c r="BG110" i="17"/>
  <c r="BF110" i="17"/>
  <c r="T110" i="17"/>
  <c r="R110" i="17"/>
  <c r="P110" i="17"/>
  <c r="BK110" i="17"/>
  <c r="J110" i="17"/>
  <c r="BE110" i="17" s="1"/>
  <c r="BI109" i="17"/>
  <c r="BH109" i="17"/>
  <c r="BG109" i="17"/>
  <c r="BF109" i="17"/>
  <c r="T109" i="17"/>
  <c r="R109" i="17"/>
  <c r="P109" i="17"/>
  <c r="BK109" i="17"/>
  <c r="J109" i="17"/>
  <c r="BE109" i="17" s="1"/>
  <c r="BI108" i="17"/>
  <c r="BH108" i="17"/>
  <c r="BG108" i="17"/>
  <c r="BF108" i="17"/>
  <c r="T108" i="17"/>
  <c r="R108" i="17"/>
  <c r="P108" i="17"/>
  <c r="BK108" i="17"/>
  <c r="J108" i="17"/>
  <c r="BE108" i="17" s="1"/>
  <c r="BI107" i="17"/>
  <c r="BH107" i="17"/>
  <c r="BG107" i="17"/>
  <c r="BF107" i="17"/>
  <c r="T107" i="17"/>
  <c r="R107" i="17"/>
  <c r="P107" i="17"/>
  <c r="BK107" i="17"/>
  <c r="J107" i="17"/>
  <c r="BE107" i="17" s="1"/>
  <c r="BI106" i="17"/>
  <c r="BH106" i="17"/>
  <c r="BG106" i="17"/>
  <c r="BF106" i="17"/>
  <c r="T106" i="17"/>
  <c r="R106" i="17"/>
  <c r="P106" i="17"/>
  <c r="BK106" i="17"/>
  <c r="J106" i="17"/>
  <c r="BE106" i="17" s="1"/>
  <c r="BI105" i="17"/>
  <c r="BH105" i="17"/>
  <c r="BG105" i="17"/>
  <c r="BF105" i="17"/>
  <c r="T105" i="17"/>
  <c r="R105" i="17"/>
  <c r="P105" i="17"/>
  <c r="BK105" i="17"/>
  <c r="J105" i="17"/>
  <c r="BE105" i="17" s="1"/>
  <c r="BI104" i="17"/>
  <c r="BH104" i="17"/>
  <c r="BG104" i="17"/>
  <c r="BF104" i="17"/>
  <c r="T104" i="17"/>
  <c r="R104" i="17"/>
  <c r="P104" i="17"/>
  <c r="BK104" i="17"/>
  <c r="J104" i="17"/>
  <c r="BE104" i="17" s="1"/>
  <c r="BI103" i="17"/>
  <c r="BH103" i="17"/>
  <c r="BG103" i="17"/>
  <c r="BF103" i="17"/>
  <c r="T103" i="17"/>
  <c r="R103" i="17"/>
  <c r="P103" i="17"/>
  <c r="BK103" i="17"/>
  <c r="J103" i="17"/>
  <c r="BE103" i="17" s="1"/>
  <c r="BI102" i="17"/>
  <c r="BH102" i="17"/>
  <c r="BG102" i="17"/>
  <c r="BF102" i="17"/>
  <c r="T102" i="17"/>
  <c r="R102" i="17"/>
  <c r="P102" i="17"/>
  <c r="BK102" i="17"/>
  <c r="J102" i="17"/>
  <c r="BE102" i="17" s="1"/>
  <c r="BI101" i="17"/>
  <c r="BH101" i="17"/>
  <c r="BG101" i="17"/>
  <c r="BF101" i="17"/>
  <c r="T101" i="17"/>
  <c r="R101" i="17"/>
  <c r="P101" i="17"/>
  <c r="BK101" i="17"/>
  <c r="J101" i="17"/>
  <c r="BE101" i="17" s="1"/>
  <c r="BI100" i="17"/>
  <c r="BH100" i="17"/>
  <c r="BG100" i="17"/>
  <c r="BF100" i="17"/>
  <c r="T100" i="17"/>
  <c r="R100" i="17"/>
  <c r="P100" i="17"/>
  <c r="BK100" i="17"/>
  <c r="J100" i="17"/>
  <c r="BE100" i="17" s="1"/>
  <c r="BI99" i="17"/>
  <c r="BH99" i="17"/>
  <c r="BG99" i="17"/>
  <c r="BF99" i="17"/>
  <c r="T99" i="17"/>
  <c r="R99" i="17"/>
  <c r="P99" i="17"/>
  <c r="BK99" i="17"/>
  <c r="J99" i="17"/>
  <c r="BE99" i="17" s="1"/>
  <c r="BI98" i="17"/>
  <c r="BH98" i="17"/>
  <c r="F33" i="17" s="1"/>
  <c r="BC68" i="1" s="1"/>
  <c r="BG98" i="17"/>
  <c r="BF98" i="17"/>
  <c r="T98" i="17"/>
  <c r="R98" i="17"/>
  <c r="P98" i="17"/>
  <c r="BK98" i="17"/>
  <c r="J98" i="17"/>
  <c r="BE98" i="17"/>
  <c r="BI97" i="17"/>
  <c r="BH97" i="17"/>
  <c r="BG97" i="17"/>
  <c r="BF97" i="17"/>
  <c r="T97" i="17"/>
  <c r="R97" i="17"/>
  <c r="P97" i="17"/>
  <c r="BK97" i="17"/>
  <c r="J97" i="17"/>
  <c r="BE97" i="17" s="1"/>
  <c r="BI96" i="17"/>
  <c r="BH96" i="17"/>
  <c r="BG96" i="17"/>
  <c r="BF96" i="17"/>
  <c r="T96" i="17"/>
  <c r="R96" i="17"/>
  <c r="P96" i="17"/>
  <c r="BK96" i="17"/>
  <c r="J96" i="17"/>
  <c r="BE96" i="17" s="1"/>
  <c r="BI95" i="17"/>
  <c r="BH95" i="17"/>
  <c r="BG95" i="17"/>
  <c r="BF95" i="17"/>
  <c r="T95" i="17"/>
  <c r="R95" i="17"/>
  <c r="P95" i="17"/>
  <c r="BK95" i="17"/>
  <c r="J95" i="17"/>
  <c r="BE95" i="17" s="1"/>
  <c r="BI94" i="17"/>
  <c r="BH94" i="17"/>
  <c r="BG94" i="17"/>
  <c r="BF94" i="17"/>
  <c r="T94" i="17"/>
  <c r="R94" i="17"/>
  <c r="P94" i="17"/>
  <c r="BK94" i="17"/>
  <c r="J94" i="17"/>
  <c r="BE94" i="17"/>
  <c r="BI93" i="17"/>
  <c r="BH93" i="17"/>
  <c r="BG93" i="17"/>
  <c r="BF93" i="17"/>
  <c r="T93" i="17"/>
  <c r="R93" i="17"/>
  <c r="P93" i="17"/>
  <c r="BK93" i="17"/>
  <c r="J93" i="17"/>
  <c r="BE93" i="17" s="1"/>
  <c r="BI92" i="17"/>
  <c r="BH92" i="17"/>
  <c r="BG92" i="17"/>
  <c r="BF92" i="17"/>
  <c r="T92" i="17"/>
  <c r="R92" i="17"/>
  <c r="P92" i="17"/>
  <c r="BK92" i="17"/>
  <c r="J92" i="17"/>
  <c r="BE92" i="17" s="1"/>
  <c r="BI90" i="17"/>
  <c r="BH90" i="17"/>
  <c r="BG90" i="17"/>
  <c r="BF90" i="17"/>
  <c r="T90" i="17"/>
  <c r="R90" i="17"/>
  <c r="P90" i="17"/>
  <c r="BK90" i="17"/>
  <c r="J90" i="17"/>
  <c r="BE90" i="17" s="1"/>
  <c r="BI89" i="17"/>
  <c r="BH89" i="17"/>
  <c r="BG89" i="17"/>
  <c r="BF89" i="17"/>
  <c r="T89" i="17"/>
  <c r="R89" i="17"/>
  <c r="P89" i="17"/>
  <c r="BK89" i="17"/>
  <c r="J89" i="17"/>
  <c r="BE89" i="17"/>
  <c r="BI88" i="17"/>
  <c r="BH88" i="17"/>
  <c r="BG88" i="17"/>
  <c r="BF88" i="17"/>
  <c r="T88" i="17"/>
  <c r="R88" i="17"/>
  <c r="P88" i="17"/>
  <c r="BK88" i="17"/>
  <c r="J88" i="17"/>
  <c r="BE88" i="17" s="1"/>
  <c r="BI87" i="17"/>
  <c r="BH87" i="17"/>
  <c r="BG87" i="17"/>
  <c r="BF87" i="17"/>
  <c r="T87" i="17"/>
  <c r="R87" i="17"/>
  <c r="P87" i="17"/>
  <c r="BK87" i="17"/>
  <c r="J87" i="17"/>
  <c r="BE87" i="17" s="1"/>
  <c r="BI86" i="17"/>
  <c r="BH86" i="17"/>
  <c r="BG86" i="17"/>
  <c r="BF86" i="17"/>
  <c r="T86" i="17"/>
  <c r="R86" i="17"/>
  <c r="P86" i="17"/>
  <c r="BK86" i="17"/>
  <c r="J86" i="17"/>
  <c r="BE86" i="17" s="1"/>
  <c r="BI85" i="17"/>
  <c r="BH85" i="17"/>
  <c r="BG85" i="17"/>
  <c r="BF85" i="17"/>
  <c r="T85" i="17"/>
  <c r="R85" i="17"/>
  <c r="P85" i="17"/>
  <c r="BK85" i="17"/>
  <c r="J85" i="17"/>
  <c r="BE85" i="17"/>
  <c r="BI84" i="17"/>
  <c r="BH84" i="17"/>
  <c r="BG84" i="17"/>
  <c r="BF84" i="17"/>
  <c r="T84" i="17"/>
  <c r="R84" i="17"/>
  <c r="P84" i="17"/>
  <c r="BK84" i="17"/>
  <c r="J84" i="17"/>
  <c r="BE84" i="17" s="1"/>
  <c r="BI83" i="17"/>
  <c r="F34" i="17" s="1"/>
  <c r="BD68" i="1" s="1"/>
  <c r="BH83" i="17"/>
  <c r="BG83" i="17"/>
  <c r="BF83" i="17"/>
  <c r="T83" i="17"/>
  <c r="R83" i="17"/>
  <c r="P83" i="17"/>
  <c r="P82" i="17" s="1"/>
  <c r="P81" i="17" s="1"/>
  <c r="P80" i="17" s="1"/>
  <c r="AU68" i="1" s="1"/>
  <c r="BK83" i="17"/>
  <c r="BK82" i="17"/>
  <c r="J83" i="17"/>
  <c r="BE83" i="17"/>
  <c r="J76" i="17"/>
  <c r="F76" i="17"/>
  <c r="F74" i="17"/>
  <c r="E72" i="17"/>
  <c r="J51" i="17"/>
  <c r="F51" i="17"/>
  <c r="F49" i="17"/>
  <c r="E47" i="17"/>
  <c r="J18" i="17"/>
  <c r="E18" i="17"/>
  <c r="F77" i="17"/>
  <c r="F52" i="17"/>
  <c r="J17" i="17"/>
  <c r="J12" i="17"/>
  <c r="J74" i="17"/>
  <c r="J49" i="17"/>
  <c r="E7" i="17"/>
  <c r="E70" i="17" s="1"/>
  <c r="E45" i="17"/>
  <c r="AY67" i="1"/>
  <c r="AX67" i="1"/>
  <c r="BI176" i="16"/>
  <c r="BH176" i="16"/>
  <c r="BG176" i="16"/>
  <c r="BF176" i="16"/>
  <c r="T176" i="16"/>
  <c r="R176" i="16"/>
  <c r="R171" i="16" s="1"/>
  <c r="P176" i="16"/>
  <c r="BK176" i="16"/>
  <c r="J176" i="16"/>
  <c r="BE176" i="16"/>
  <c r="BI174" i="16"/>
  <c r="BH174" i="16"/>
  <c r="BG174" i="16"/>
  <c r="BF174" i="16"/>
  <c r="T174" i="16"/>
  <c r="R174" i="16"/>
  <c r="P174" i="16"/>
  <c r="BK174" i="16"/>
  <c r="BK171" i="16" s="1"/>
  <c r="J171" i="16" s="1"/>
  <c r="J66" i="16" s="1"/>
  <c r="J174" i="16"/>
  <c r="BE174" i="16"/>
  <c r="BI172" i="16"/>
  <c r="BH172" i="16"/>
  <c r="BG172" i="16"/>
  <c r="BF172" i="16"/>
  <c r="T172" i="16"/>
  <c r="T171" i="16"/>
  <c r="R172" i="16"/>
  <c r="P172" i="16"/>
  <c r="P171" i="16"/>
  <c r="BK172" i="16"/>
  <c r="J172" i="16"/>
  <c r="BE172" i="16" s="1"/>
  <c r="BI170" i="16"/>
  <c r="BH170" i="16"/>
  <c r="BG170" i="16"/>
  <c r="BF170" i="16"/>
  <c r="T170" i="16"/>
  <c r="T169" i="16"/>
  <c r="R170" i="16"/>
  <c r="R169" i="16" s="1"/>
  <c r="R168" i="16"/>
  <c r="P170" i="16"/>
  <c r="P169" i="16"/>
  <c r="P168" i="16" s="1"/>
  <c r="BK170" i="16"/>
  <c r="BK169" i="16" s="1"/>
  <c r="J170" i="16"/>
  <c r="BE170" i="16"/>
  <c r="BI167" i="16"/>
  <c r="BH167" i="16"/>
  <c r="BG167" i="16"/>
  <c r="BF167" i="16"/>
  <c r="T167" i="16"/>
  <c r="R167" i="16"/>
  <c r="P167" i="16"/>
  <c r="BK167" i="16"/>
  <c r="J167" i="16"/>
  <c r="BE167" i="16"/>
  <c r="BI166" i="16"/>
  <c r="BH166" i="16"/>
  <c r="BG166" i="16"/>
  <c r="BF166" i="16"/>
  <c r="T166" i="16"/>
  <c r="R166" i="16"/>
  <c r="P166" i="16"/>
  <c r="BK166" i="16"/>
  <c r="J166" i="16"/>
  <c r="BE166" i="16"/>
  <c r="BI165" i="16"/>
  <c r="BH165" i="16"/>
  <c r="BG165" i="16"/>
  <c r="BF165" i="16"/>
  <c r="T165" i="16"/>
  <c r="R165" i="16"/>
  <c r="P165" i="16"/>
  <c r="BK165" i="16"/>
  <c r="J165" i="16"/>
  <c r="BE165" i="16"/>
  <c r="BI164" i="16"/>
  <c r="BH164" i="16"/>
  <c r="BG164" i="16"/>
  <c r="BF164" i="16"/>
  <c r="T164" i="16"/>
  <c r="R164" i="16"/>
  <c r="P164" i="16"/>
  <c r="BK164" i="16"/>
  <c r="J164" i="16"/>
  <c r="BE164" i="16"/>
  <c r="BI163" i="16"/>
  <c r="BH163" i="16"/>
  <c r="BG163" i="16"/>
  <c r="BF163" i="16"/>
  <c r="T163" i="16"/>
  <c r="R163" i="16"/>
  <c r="P163" i="16"/>
  <c r="BK163" i="16"/>
  <c r="J163" i="16"/>
  <c r="BE163" i="16"/>
  <c r="BI161" i="16"/>
  <c r="BH161" i="16"/>
  <c r="BG161" i="16"/>
  <c r="BF161" i="16"/>
  <c r="T161" i="16"/>
  <c r="R161" i="16"/>
  <c r="P161" i="16"/>
  <c r="BK161" i="16"/>
  <c r="J161" i="16"/>
  <c r="BE161" i="16"/>
  <c r="BI160" i="16"/>
  <c r="BH160" i="16"/>
  <c r="BG160" i="16"/>
  <c r="BF160" i="16"/>
  <c r="T160" i="16"/>
  <c r="R160" i="16"/>
  <c r="P160" i="16"/>
  <c r="BK160" i="16"/>
  <c r="J160" i="16"/>
  <c r="BE160" i="16"/>
  <c r="BI159" i="16"/>
  <c r="BH159" i="16"/>
  <c r="BG159" i="16"/>
  <c r="BF159" i="16"/>
  <c r="T159" i="16"/>
  <c r="R159" i="16"/>
  <c r="P159" i="16"/>
  <c r="BK159" i="16"/>
  <c r="J159" i="16"/>
  <c r="BE159" i="16"/>
  <c r="BI158" i="16"/>
  <c r="BH158" i="16"/>
  <c r="BG158" i="16"/>
  <c r="BF158" i="16"/>
  <c r="T158" i="16"/>
  <c r="R158" i="16"/>
  <c r="P158" i="16"/>
  <c r="BK158" i="16"/>
  <c r="J158" i="16"/>
  <c r="BE158" i="16"/>
  <c r="BI157" i="16"/>
  <c r="BH157" i="16"/>
  <c r="BG157" i="16"/>
  <c r="BF157" i="16"/>
  <c r="T157" i="16"/>
  <c r="R157" i="16"/>
  <c r="P157" i="16"/>
  <c r="BK157" i="16"/>
  <c r="J157" i="16"/>
  <c r="BE157" i="16"/>
  <c r="BI156" i="16"/>
  <c r="BH156" i="16"/>
  <c r="BG156" i="16"/>
  <c r="BF156" i="16"/>
  <c r="T156" i="16"/>
  <c r="R156" i="16"/>
  <c r="P156" i="16"/>
  <c r="BK156" i="16"/>
  <c r="J156" i="16"/>
  <c r="BE156" i="16"/>
  <c r="BI153" i="16"/>
  <c r="BH153" i="16"/>
  <c r="BG153" i="16"/>
  <c r="BF153" i="16"/>
  <c r="T153" i="16"/>
  <c r="R153" i="16"/>
  <c r="P153" i="16"/>
  <c r="BK153" i="16"/>
  <c r="J153" i="16"/>
  <c r="BE153" i="16"/>
  <c r="BI152" i="16"/>
  <c r="BH152" i="16"/>
  <c r="BG152" i="16"/>
  <c r="BF152" i="16"/>
  <c r="T152" i="16"/>
  <c r="R152" i="16"/>
  <c r="P152" i="16"/>
  <c r="BK152" i="16"/>
  <c r="J152" i="16"/>
  <c r="BE152" i="16"/>
  <c r="BI150" i="16"/>
  <c r="BH150" i="16"/>
  <c r="BG150" i="16"/>
  <c r="BF150" i="16"/>
  <c r="T150" i="16"/>
  <c r="R150" i="16"/>
  <c r="P150" i="16"/>
  <c r="BK150" i="16"/>
  <c r="J150" i="16"/>
  <c r="BE150" i="16"/>
  <c r="BI149" i="16"/>
  <c r="BH149" i="16"/>
  <c r="BG149" i="16"/>
  <c r="BF149" i="16"/>
  <c r="T149" i="16"/>
  <c r="T148" i="16"/>
  <c r="R149" i="16"/>
  <c r="R148" i="16"/>
  <c r="P149" i="16"/>
  <c r="P148" i="16"/>
  <c r="BK149" i="16"/>
  <c r="BK148" i="16"/>
  <c r="J148" i="16" s="1"/>
  <c r="J63" i="16" s="1"/>
  <c r="J149" i="16"/>
  <c r="BE149" i="16" s="1"/>
  <c r="BI146" i="16"/>
  <c r="BH146" i="16"/>
  <c r="BG146" i="16"/>
  <c r="BF146" i="16"/>
  <c r="T146" i="16"/>
  <c r="R146" i="16"/>
  <c r="P146" i="16"/>
  <c r="BK146" i="16"/>
  <c r="J146" i="16"/>
  <c r="BE146" i="16"/>
  <c r="BI144" i="16"/>
  <c r="BH144" i="16"/>
  <c r="BG144" i="16"/>
  <c r="BF144" i="16"/>
  <c r="T144" i="16"/>
  <c r="T143" i="16"/>
  <c r="T142" i="16" s="1"/>
  <c r="R144" i="16"/>
  <c r="R143" i="16" s="1"/>
  <c r="R142" i="16"/>
  <c r="P144" i="16"/>
  <c r="P143" i="16"/>
  <c r="P142" i="16" s="1"/>
  <c r="BK144" i="16"/>
  <c r="BK143" i="16" s="1"/>
  <c r="J144" i="16"/>
  <c r="BE144" i="16"/>
  <c r="BI141" i="16"/>
  <c r="BH141" i="16"/>
  <c r="BG141" i="16"/>
  <c r="BF141" i="16"/>
  <c r="T141" i="16"/>
  <c r="R141" i="16"/>
  <c r="P141" i="16"/>
  <c r="BK141" i="16"/>
  <c r="BK138" i="16" s="1"/>
  <c r="J138" i="16" s="1"/>
  <c r="J60" i="16" s="1"/>
  <c r="J141" i="16"/>
  <c r="BE141" i="16"/>
  <c r="BI139" i="16"/>
  <c r="BH139" i="16"/>
  <c r="BG139" i="16"/>
  <c r="BF139" i="16"/>
  <c r="T139" i="16"/>
  <c r="T138" i="16"/>
  <c r="R139" i="16"/>
  <c r="R138" i="16"/>
  <c r="P139" i="16"/>
  <c r="P138" i="16"/>
  <c r="BK139" i="16"/>
  <c r="J139" i="16"/>
  <c r="BE139" i="16" s="1"/>
  <c r="BI136" i="16"/>
  <c r="BH136" i="16"/>
  <c r="BG136" i="16"/>
  <c r="BF136" i="16"/>
  <c r="T136" i="16"/>
  <c r="T135" i="16"/>
  <c r="R136" i="16"/>
  <c r="R135" i="16"/>
  <c r="P136" i="16"/>
  <c r="P135" i="16"/>
  <c r="BK136" i="16"/>
  <c r="BK135" i="16"/>
  <c r="J135" i="16" s="1"/>
  <c r="J59" i="16" s="1"/>
  <c r="J136" i="16"/>
  <c r="BE136" i="16" s="1"/>
  <c r="BI133" i="16"/>
  <c r="BH133" i="16"/>
  <c r="BG133" i="16"/>
  <c r="BF133" i="16"/>
  <c r="T133" i="16"/>
  <c r="R133" i="16"/>
  <c r="P133" i="16"/>
  <c r="BK133" i="16"/>
  <c r="J133" i="16"/>
  <c r="BE133" i="16"/>
  <c r="BI132" i="16"/>
  <c r="BH132" i="16"/>
  <c r="BG132" i="16"/>
  <c r="BF132" i="16"/>
  <c r="T132" i="16"/>
  <c r="R132" i="16"/>
  <c r="P132" i="16"/>
  <c r="BK132" i="16"/>
  <c r="J132" i="16"/>
  <c r="BE132" i="16"/>
  <c r="BI130" i="16"/>
  <c r="BH130" i="16"/>
  <c r="BG130" i="16"/>
  <c r="BF130" i="16"/>
  <c r="T130" i="16"/>
  <c r="R130" i="16"/>
  <c r="P130" i="16"/>
  <c r="BK130" i="16"/>
  <c r="J130" i="16"/>
  <c r="BE130" i="16"/>
  <c r="BI128" i="16"/>
  <c r="BH128" i="16"/>
  <c r="BG128" i="16"/>
  <c r="BF128" i="16"/>
  <c r="T128" i="16"/>
  <c r="R128" i="16"/>
  <c r="P128" i="16"/>
  <c r="BK128" i="16"/>
  <c r="J128" i="16"/>
  <c r="BE128" i="16"/>
  <c r="BI126" i="16"/>
  <c r="BH126" i="16"/>
  <c r="BG126" i="16"/>
  <c r="BF126" i="16"/>
  <c r="T126" i="16"/>
  <c r="R126" i="16"/>
  <c r="P126" i="16"/>
  <c r="BK126" i="16"/>
  <c r="J126" i="16"/>
  <c r="BE126" i="16"/>
  <c r="BI124" i="16"/>
  <c r="BH124" i="16"/>
  <c r="BG124" i="16"/>
  <c r="BF124" i="16"/>
  <c r="T124" i="16"/>
  <c r="R124" i="16"/>
  <c r="P124" i="16"/>
  <c r="BK124" i="16"/>
  <c r="J124" i="16"/>
  <c r="BE124" i="16"/>
  <c r="BI122" i="16"/>
  <c r="BH122" i="16"/>
  <c r="BG122" i="16"/>
  <c r="BF122" i="16"/>
  <c r="T122" i="16"/>
  <c r="R122" i="16"/>
  <c r="P122" i="16"/>
  <c r="BK122" i="16"/>
  <c r="J122" i="16"/>
  <c r="BE122" i="16"/>
  <c r="BI120" i="16"/>
  <c r="BH120" i="16"/>
  <c r="BG120" i="16"/>
  <c r="BF120" i="16"/>
  <c r="T120" i="16"/>
  <c r="R120" i="16"/>
  <c r="P120" i="16"/>
  <c r="BK120" i="16"/>
  <c r="J120" i="16"/>
  <c r="BE120" i="16"/>
  <c r="BI116" i="16"/>
  <c r="BH116" i="16"/>
  <c r="BG116" i="16"/>
  <c r="BF116" i="16"/>
  <c r="T116" i="16"/>
  <c r="R116" i="16"/>
  <c r="P116" i="16"/>
  <c r="BK116" i="16"/>
  <c r="J116" i="16"/>
  <c r="BE116" i="16"/>
  <c r="BI112" i="16"/>
  <c r="BH112" i="16"/>
  <c r="BG112" i="16"/>
  <c r="BF112" i="16"/>
  <c r="T112" i="16"/>
  <c r="R112" i="16"/>
  <c r="P112" i="16"/>
  <c r="BK112" i="16"/>
  <c r="J112" i="16"/>
  <c r="BE112" i="16"/>
  <c r="BI108" i="16"/>
  <c r="BH108" i="16"/>
  <c r="BG108" i="16"/>
  <c r="BF108" i="16"/>
  <c r="T108" i="16"/>
  <c r="R108" i="16"/>
  <c r="P108" i="16"/>
  <c r="BK108" i="16"/>
  <c r="J108" i="16"/>
  <c r="BE108" i="16"/>
  <c r="BI104" i="16"/>
  <c r="BH104" i="16"/>
  <c r="BG104" i="16"/>
  <c r="BF104" i="16"/>
  <c r="T104" i="16"/>
  <c r="R104" i="16"/>
  <c r="P104" i="16"/>
  <c r="BK104" i="16"/>
  <c r="J104" i="16"/>
  <c r="BE104" i="16"/>
  <c r="BI103" i="16"/>
  <c r="BH103" i="16"/>
  <c r="BG103" i="16"/>
  <c r="BF103" i="16"/>
  <c r="T103" i="16"/>
  <c r="R103" i="16"/>
  <c r="P103" i="16"/>
  <c r="BK103" i="16"/>
  <c r="J103" i="16"/>
  <c r="BE103" i="16"/>
  <c r="BI101" i="16"/>
  <c r="BH101" i="16"/>
  <c r="BG101" i="16"/>
  <c r="BF101" i="16"/>
  <c r="T101" i="16"/>
  <c r="R101" i="16"/>
  <c r="P101" i="16"/>
  <c r="BK101" i="16"/>
  <c r="J101" i="16"/>
  <c r="BE101" i="16"/>
  <c r="BI100" i="16"/>
  <c r="BH100" i="16"/>
  <c r="BG100" i="16"/>
  <c r="BF100" i="16"/>
  <c r="T100" i="16"/>
  <c r="R100" i="16"/>
  <c r="P100" i="16"/>
  <c r="BK100" i="16"/>
  <c r="J100" i="16"/>
  <c r="BE100" i="16"/>
  <c r="BI98" i="16"/>
  <c r="BH98" i="16"/>
  <c r="BG98" i="16"/>
  <c r="BF98" i="16"/>
  <c r="T98" i="16"/>
  <c r="R98" i="16"/>
  <c r="P98" i="16"/>
  <c r="BK98" i="16"/>
  <c r="J98" i="16"/>
  <c r="BE98" i="16"/>
  <c r="BI97" i="16"/>
  <c r="BH97" i="16"/>
  <c r="BG97" i="16"/>
  <c r="BF97" i="16"/>
  <c r="T97" i="16"/>
  <c r="R97" i="16"/>
  <c r="P97" i="16"/>
  <c r="BK97" i="16"/>
  <c r="J97" i="16"/>
  <c r="BE97" i="16"/>
  <c r="BI95" i="16"/>
  <c r="BH95" i="16"/>
  <c r="BG95" i="16"/>
  <c r="BF95" i="16"/>
  <c r="T95" i="16"/>
  <c r="R95" i="16"/>
  <c r="P95" i="16"/>
  <c r="BK95" i="16"/>
  <c r="J95" i="16"/>
  <c r="BE95" i="16"/>
  <c r="BI93" i="16"/>
  <c r="BH93" i="16"/>
  <c r="BG93" i="16"/>
  <c r="BF93" i="16"/>
  <c r="T93" i="16"/>
  <c r="R93" i="16"/>
  <c r="P93" i="16"/>
  <c r="BK93" i="16"/>
  <c r="J93" i="16"/>
  <c r="BE93" i="16"/>
  <c r="BI91" i="16"/>
  <c r="BH91" i="16"/>
  <c r="BG91" i="16"/>
  <c r="BF91" i="16"/>
  <c r="T91" i="16"/>
  <c r="R91" i="16"/>
  <c r="P91" i="16"/>
  <c r="BK91" i="16"/>
  <c r="J91" i="16"/>
  <c r="BE91" i="16"/>
  <c r="BI90" i="16"/>
  <c r="BH90" i="16"/>
  <c r="BG90" i="16"/>
  <c r="BF90" i="16"/>
  <c r="T90" i="16"/>
  <c r="R90" i="16"/>
  <c r="R88" i="16" s="1"/>
  <c r="R87" i="16" s="1"/>
  <c r="R86" i="16" s="1"/>
  <c r="P90" i="16"/>
  <c r="BK90" i="16"/>
  <c r="J90" i="16"/>
  <c r="BE90" i="16"/>
  <c r="BI89" i="16"/>
  <c r="F34" i="16"/>
  <c r="BD67" i="1" s="1"/>
  <c r="BH89" i="16"/>
  <c r="BG89" i="16"/>
  <c r="F32" i="16"/>
  <c r="BB67" i="1" s="1"/>
  <c r="BF89" i="16"/>
  <c r="T89" i="16"/>
  <c r="T88" i="16"/>
  <c r="T87" i="16" s="1"/>
  <c r="R89" i="16"/>
  <c r="P89" i="16"/>
  <c r="P88" i="16"/>
  <c r="P87" i="16" s="1"/>
  <c r="P86" i="16" s="1"/>
  <c r="AU67" i="1" s="1"/>
  <c r="BK89" i="16"/>
  <c r="J89" i="16"/>
  <c r="BE89" i="16" s="1"/>
  <c r="J82" i="16"/>
  <c r="F82" i="16"/>
  <c r="F80" i="16"/>
  <c r="E78" i="16"/>
  <c r="J51" i="16"/>
  <c r="F51" i="16"/>
  <c r="F49" i="16"/>
  <c r="E47" i="16"/>
  <c r="J18" i="16"/>
  <c r="E18" i="16"/>
  <c r="J17" i="16"/>
  <c r="J12" i="16"/>
  <c r="E7" i="16"/>
  <c r="E45" i="16" s="1"/>
  <c r="E76" i="16"/>
  <c r="AY66" i="1"/>
  <c r="AX66" i="1"/>
  <c r="BI287" i="15"/>
  <c r="BH287" i="15"/>
  <c r="BG287" i="15"/>
  <c r="BF287" i="15"/>
  <c r="T287" i="15"/>
  <c r="T286" i="15" s="1"/>
  <c r="R287" i="15"/>
  <c r="R286" i="15" s="1"/>
  <c r="P287" i="15"/>
  <c r="P286" i="15" s="1"/>
  <c r="BK287" i="15"/>
  <c r="BK286" i="15" s="1"/>
  <c r="J286" i="15"/>
  <c r="J73" i="15" s="1"/>
  <c r="J287" i="15"/>
  <c r="BE287" i="15"/>
  <c r="BI285" i="15"/>
  <c r="BH285" i="15"/>
  <c r="BG285" i="15"/>
  <c r="BF285" i="15"/>
  <c r="T285" i="15"/>
  <c r="T284" i="15" s="1"/>
  <c r="R285" i="15"/>
  <c r="R284" i="15" s="1"/>
  <c r="P285" i="15"/>
  <c r="P284" i="15" s="1"/>
  <c r="BK285" i="15"/>
  <c r="BK284" i="15" s="1"/>
  <c r="J284" i="15"/>
  <c r="J72" i="15" s="1"/>
  <c r="J285" i="15"/>
  <c r="BE285" i="15"/>
  <c r="BI283" i="15"/>
  <c r="BH283" i="15"/>
  <c r="BG283" i="15"/>
  <c r="BF283" i="15"/>
  <c r="T283" i="15"/>
  <c r="T282" i="15" s="1"/>
  <c r="R283" i="15"/>
  <c r="R282" i="15"/>
  <c r="R281" i="15" s="1"/>
  <c r="P283" i="15"/>
  <c r="P282" i="15" s="1"/>
  <c r="P281" i="15" s="1"/>
  <c r="BK283" i="15"/>
  <c r="BK282" i="15"/>
  <c r="J282" i="15" s="1"/>
  <c r="J71" i="15" s="1"/>
  <c r="BK281" i="15"/>
  <c r="J281" i="15" s="1"/>
  <c r="J70" i="15" s="1"/>
  <c r="J283" i="15"/>
  <c r="BE283" i="15" s="1"/>
  <c r="BI280" i="15"/>
  <c r="BH280" i="15"/>
  <c r="BG280" i="15"/>
  <c r="BF280" i="15"/>
  <c r="T280" i="15"/>
  <c r="T279" i="15" s="1"/>
  <c r="R280" i="15"/>
  <c r="R279" i="15" s="1"/>
  <c r="P280" i="15"/>
  <c r="P279" i="15" s="1"/>
  <c r="BK280" i="15"/>
  <c r="BK279" i="15" s="1"/>
  <c r="J279" i="15" s="1"/>
  <c r="J69" i="15" s="1"/>
  <c r="J280" i="15"/>
  <c r="BE280" i="15"/>
  <c r="BI276" i="15"/>
  <c r="BH276" i="15"/>
  <c r="BG276" i="15"/>
  <c r="BF276" i="15"/>
  <c r="T276" i="15"/>
  <c r="R276" i="15"/>
  <c r="P276" i="15"/>
  <c r="BK276" i="15"/>
  <c r="J276" i="15"/>
  <c r="BE276" i="15" s="1"/>
  <c r="BI273" i="15"/>
  <c r="BH273" i="15"/>
  <c r="BG273" i="15"/>
  <c r="BF273" i="15"/>
  <c r="T273" i="15"/>
  <c r="R273" i="15"/>
  <c r="P273" i="15"/>
  <c r="BK273" i="15"/>
  <c r="J273" i="15"/>
  <c r="BE273" i="15" s="1"/>
  <c r="BI272" i="15"/>
  <c r="BH272" i="15"/>
  <c r="BG272" i="15"/>
  <c r="BF272" i="15"/>
  <c r="T272" i="15"/>
  <c r="T271" i="15" s="1"/>
  <c r="T270" i="15" s="1"/>
  <c r="R272" i="15"/>
  <c r="R271" i="15"/>
  <c r="R270" i="15" s="1"/>
  <c r="P272" i="15"/>
  <c r="P271" i="15" s="1"/>
  <c r="P270" i="15" s="1"/>
  <c r="BK272" i="15"/>
  <c r="BK271" i="15"/>
  <c r="J272" i="15"/>
  <c r="BE272" i="15" s="1"/>
  <c r="BI269" i="15"/>
  <c r="BH269" i="15"/>
  <c r="BG269" i="15"/>
  <c r="BF269" i="15"/>
  <c r="T269" i="15"/>
  <c r="T268" i="15" s="1"/>
  <c r="R269" i="15"/>
  <c r="R268" i="15" s="1"/>
  <c r="P269" i="15"/>
  <c r="P268" i="15" s="1"/>
  <c r="BK269" i="15"/>
  <c r="BK268" i="15" s="1"/>
  <c r="J268" i="15"/>
  <c r="J66" i="15" s="1"/>
  <c r="J269" i="15"/>
  <c r="BE269" i="15"/>
  <c r="BI265" i="15"/>
  <c r="BH265" i="15"/>
  <c r="BG265" i="15"/>
  <c r="BF265" i="15"/>
  <c r="T265" i="15"/>
  <c r="R265" i="15"/>
  <c r="P265" i="15"/>
  <c r="BK265" i="15"/>
  <c r="J265" i="15"/>
  <c r="BE265" i="15" s="1"/>
  <c r="BI262" i="15"/>
  <c r="BH262" i="15"/>
  <c r="BG262" i="15"/>
  <c r="BF262" i="15"/>
  <c r="T262" i="15"/>
  <c r="R262" i="15"/>
  <c r="P262" i="15"/>
  <c r="BK262" i="15"/>
  <c r="J262" i="15"/>
  <c r="BE262" i="15" s="1"/>
  <c r="BI259" i="15"/>
  <c r="BH259" i="15"/>
  <c r="BG259" i="15"/>
  <c r="BF259" i="15"/>
  <c r="T259" i="15"/>
  <c r="R259" i="15"/>
  <c r="P259" i="15"/>
  <c r="BK259" i="15"/>
  <c r="J259" i="15"/>
  <c r="BE259" i="15" s="1"/>
  <c r="BI258" i="15"/>
  <c r="BH258" i="15"/>
  <c r="BG258" i="15"/>
  <c r="BF258" i="15"/>
  <c r="T258" i="15"/>
  <c r="R258" i="15"/>
  <c r="P258" i="15"/>
  <c r="BK258" i="15"/>
  <c r="J258" i="15"/>
  <c r="BE258" i="15" s="1"/>
  <c r="BI255" i="15"/>
  <c r="BH255" i="15"/>
  <c r="BG255" i="15"/>
  <c r="BF255" i="15"/>
  <c r="T255" i="15"/>
  <c r="R255" i="15"/>
  <c r="P255" i="15"/>
  <c r="BK255" i="15"/>
  <c r="J255" i="15"/>
  <c r="BE255" i="15" s="1"/>
  <c r="BI250" i="15"/>
  <c r="BH250" i="15"/>
  <c r="BG250" i="15"/>
  <c r="BF250" i="15"/>
  <c r="T250" i="15"/>
  <c r="T249" i="15" s="1"/>
  <c r="R250" i="15"/>
  <c r="R249" i="15" s="1"/>
  <c r="P250" i="15"/>
  <c r="BK250" i="15"/>
  <c r="BK249" i="15" s="1"/>
  <c r="J249" i="15" s="1"/>
  <c r="J65" i="15" s="1"/>
  <c r="J250" i="15"/>
  <c r="BE250" i="15"/>
  <c r="BI248" i="15"/>
  <c r="BH248" i="15"/>
  <c r="BG248" i="15"/>
  <c r="BF248" i="15"/>
  <c r="T248" i="15"/>
  <c r="R248" i="15"/>
  <c r="P248" i="15"/>
  <c r="BK248" i="15"/>
  <c r="J248" i="15"/>
  <c r="BE248" i="15" s="1"/>
  <c r="BI247" i="15"/>
  <c r="BH247" i="15"/>
  <c r="BG247" i="15"/>
  <c r="BF247" i="15"/>
  <c r="T247" i="15"/>
  <c r="R247" i="15"/>
  <c r="P247" i="15"/>
  <c r="BK247" i="15"/>
  <c r="J247" i="15"/>
  <c r="BE247" i="15" s="1"/>
  <c r="BI246" i="15"/>
  <c r="BH246" i="15"/>
  <c r="BG246" i="15"/>
  <c r="BF246" i="15"/>
  <c r="T246" i="15"/>
  <c r="R246" i="15"/>
  <c r="P246" i="15"/>
  <c r="BK246" i="15"/>
  <c r="J246" i="15"/>
  <c r="BE246" i="15" s="1"/>
  <c r="BI245" i="15"/>
  <c r="BH245" i="15"/>
  <c r="BG245" i="15"/>
  <c r="BF245" i="15"/>
  <c r="T245" i="15"/>
  <c r="R245" i="15"/>
  <c r="P245" i="15"/>
  <c r="BK245" i="15"/>
  <c r="J245" i="15"/>
  <c r="BE245" i="15" s="1"/>
  <c r="BI244" i="15"/>
  <c r="BH244" i="15"/>
  <c r="BG244" i="15"/>
  <c r="BF244" i="15"/>
  <c r="T244" i="15"/>
  <c r="R244" i="15"/>
  <c r="P244" i="15"/>
  <c r="BK244" i="15"/>
  <c r="J244" i="15"/>
  <c r="BE244" i="15" s="1"/>
  <c r="BI243" i="15"/>
  <c r="BH243" i="15"/>
  <c r="BG243" i="15"/>
  <c r="BF243" i="15"/>
  <c r="T243" i="15"/>
  <c r="R243" i="15"/>
  <c r="P243" i="15"/>
  <c r="BK243" i="15"/>
  <c r="J243" i="15"/>
  <c r="BE243" i="15" s="1"/>
  <c r="BI239" i="15"/>
  <c r="BH239" i="15"/>
  <c r="BG239" i="15"/>
  <c r="BF239" i="15"/>
  <c r="T239" i="15"/>
  <c r="R239" i="15"/>
  <c r="P239" i="15"/>
  <c r="BK239" i="15"/>
  <c r="J239" i="15"/>
  <c r="BE239" i="15" s="1"/>
  <c r="BI238" i="15"/>
  <c r="BH238" i="15"/>
  <c r="BG238" i="15"/>
  <c r="BF238" i="15"/>
  <c r="T238" i="15"/>
  <c r="R238" i="15"/>
  <c r="P238" i="15"/>
  <c r="BK238" i="15"/>
  <c r="J238" i="15"/>
  <c r="BE238" i="15" s="1"/>
  <c r="BI234" i="15"/>
  <c r="BH234" i="15"/>
  <c r="BG234" i="15"/>
  <c r="BF234" i="15"/>
  <c r="T234" i="15"/>
  <c r="R234" i="15"/>
  <c r="P234" i="15"/>
  <c r="BK234" i="15"/>
  <c r="J234" i="15"/>
  <c r="BE234" i="15" s="1"/>
  <c r="BI233" i="15"/>
  <c r="BH233" i="15"/>
  <c r="BG233" i="15"/>
  <c r="BF233" i="15"/>
  <c r="T233" i="15"/>
  <c r="R233" i="15"/>
  <c r="P233" i="15"/>
  <c r="BK233" i="15"/>
  <c r="J233" i="15"/>
  <c r="BE233" i="15" s="1"/>
  <c r="BI232" i="15"/>
  <c r="BH232" i="15"/>
  <c r="BG232" i="15"/>
  <c r="BF232" i="15"/>
  <c r="T232" i="15"/>
  <c r="T231" i="15" s="1"/>
  <c r="R232" i="15"/>
  <c r="R231" i="15" s="1"/>
  <c r="P232" i="15"/>
  <c r="BK232" i="15"/>
  <c r="BK231" i="15" s="1"/>
  <c r="J231" i="15"/>
  <c r="J64" i="15" s="1"/>
  <c r="J232" i="15"/>
  <c r="BE232" i="15"/>
  <c r="BI230" i="15"/>
  <c r="BH230" i="15"/>
  <c r="BG230" i="15"/>
  <c r="BF230" i="15"/>
  <c r="T230" i="15"/>
  <c r="R230" i="15"/>
  <c r="P230" i="15"/>
  <c r="BK230" i="15"/>
  <c r="J230" i="15"/>
  <c r="BE230" i="15" s="1"/>
  <c r="BI229" i="15"/>
  <c r="BH229" i="15"/>
  <c r="BG229" i="15"/>
  <c r="BF229" i="15"/>
  <c r="T229" i="15"/>
  <c r="R229" i="15"/>
  <c r="P229" i="15"/>
  <c r="BK229" i="15"/>
  <c r="J229" i="15"/>
  <c r="BE229" i="15" s="1"/>
  <c r="BI228" i="15"/>
  <c r="BH228" i="15"/>
  <c r="BG228" i="15"/>
  <c r="BF228" i="15"/>
  <c r="T228" i="15"/>
  <c r="R228" i="15"/>
  <c r="P228" i="15"/>
  <c r="BK228" i="15"/>
  <c r="J228" i="15"/>
  <c r="BE228" i="15" s="1"/>
  <c r="BI227" i="15"/>
  <c r="BH227" i="15"/>
  <c r="BG227" i="15"/>
  <c r="BF227" i="15"/>
  <c r="T227" i="15"/>
  <c r="R227" i="15"/>
  <c r="P227" i="15"/>
  <c r="BK227" i="15"/>
  <c r="J227" i="15"/>
  <c r="BE227" i="15" s="1"/>
  <c r="BI224" i="15"/>
  <c r="BH224" i="15"/>
  <c r="BG224" i="15"/>
  <c r="BF224" i="15"/>
  <c r="T224" i="15"/>
  <c r="R224" i="15"/>
  <c r="P224" i="15"/>
  <c r="BK224" i="15"/>
  <c r="J224" i="15"/>
  <c r="BE224" i="15" s="1"/>
  <c r="BI221" i="15"/>
  <c r="BH221" i="15"/>
  <c r="BG221" i="15"/>
  <c r="BF221" i="15"/>
  <c r="T221" i="15"/>
  <c r="R221" i="15"/>
  <c r="P221" i="15"/>
  <c r="BK221" i="15"/>
  <c r="J221" i="15"/>
  <c r="BE221" i="15" s="1"/>
  <c r="BI220" i="15"/>
  <c r="BH220" i="15"/>
  <c r="BG220" i="15"/>
  <c r="BF220" i="15"/>
  <c r="T220" i="15"/>
  <c r="R220" i="15"/>
  <c r="P220" i="15"/>
  <c r="BK220" i="15"/>
  <c r="J220" i="15"/>
  <c r="BE220" i="15" s="1"/>
  <c r="BI219" i="15"/>
  <c r="BH219" i="15"/>
  <c r="BG219" i="15"/>
  <c r="BF219" i="15"/>
  <c r="T219" i="15"/>
  <c r="R219" i="15"/>
  <c r="P219" i="15"/>
  <c r="BK219" i="15"/>
  <c r="J219" i="15"/>
  <c r="BE219" i="15" s="1"/>
  <c r="BI218" i="15"/>
  <c r="BH218" i="15"/>
  <c r="BG218" i="15"/>
  <c r="BF218" i="15"/>
  <c r="T218" i="15"/>
  <c r="R218" i="15"/>
  <c r="P218" i="15"/>
  <c r="BK218" i="15"/>
  <c r="J218" i="15"/>
  <c r="BE218" i="15" s="1"/>
  <c r="BI217" i="15"/>
  <c r="BH217" i="15"/>
  <c r="BG217" i="15"/>
  <c r="BF217" i="15"/>
  <c r="T217" i="15"/>
  <c r="R217" i="15"/>
  <c r="P217" i="15"/>
  <c r="BK217" i="15"/>
  <c r="J217" i="15"/>
  <c r="BE217" i="15" s="1"/>
  <c r="BI216" i="15"/>
  <c r="BH216" i="15"/>
  <c r="BG216" i="15"/>
  <c r="BF216" i="15"/>
  <c r="T216" i="15"/>
  <c r="R216" i="15"/>
  <c r="P216" i="15"/>
  <c r="BK216" i="15"/>
  <c r="J216" i="15"/>
  <c r="BE216" i="15" s="1"/>
  <c r="BI215" i="15"/>
  <c r="BH215" i="15"/>
  <c r="BG215" i="15"/>
  <c r="BF215" i="15"/>
  <c r="T215" i="15"/>
  <c r="R215" i="15"/>
  <c r="P215" i="15"/>
  <c r="BK215" i="15"/>
  <c r="J215" i="15"/>
  <c r="BE215" i="15" s="1"/>
  <c r="BI214" i="15"/>
  <c r="BH214" i="15"/>
  <c r="BG214" i="15"/>
  <c r="BF214" i="15"/>
  <c r="T214" i="15"/>
  <c r="R214" i="15"/>
  <c r="P214" i="15"/>
  <c r="BK214" i="15"/>
  <c r="J214" i="15"/>
  <c r="BE214" i="15" s="1"/>
  <c r="BI213" i="15"/>
  <c r="BH213" i="15"/>
  <c r="BG213" i="15"/>
  <c r="BF213" i="15"/>
  <c r="T213" i="15"/>
  <c r="R213" i="15"/>
  <c r="P213" i="15"/>
  <c r="BK213" i="15"/>
  <c r="J213" i="15"/>
  <c r="BE213" i="15" s="1"/>
  <c r="BI212" i="15"/>
  <c r="BH212" i="15"/>
  <c r="BG212" i="15"/>
  <c r="BF212" i="15"/>
  <c r="T212" i="15"/>
  <c r="R212" i="15"/>
  <c r="P212" i="15"/>
  <c r="BK212" i="15"/>
  <c r="J212" i="15"/>
  <c r="BE212" i="15" s="1"/>
  <c r="BI211" i="15"/>
  <c r="BH211" i="15"/>
  <c r="BG211" i="15"/>
  <c r="BF211" i="15"/>
  <c r="T211" i="15"/>
  <c r="R211" i="15"/>
  <c r="P211" i="15"/>
  <c r="BK211" i="15"/>
  <c r="J211" i="15"/>
  <c r="BE211" i="15" s="1"/>
  <c r="BI209" i="15"/>
  <c r="BH209" i="15"/>
  <c r="BG209" i="15"/>
  <c r="BF209" i="15"/>
  <c r="T209" i="15"/>
  <c r="R209" i="15"/>
  <c r="P209" i="15"/>
  <c r="BK209" i="15"/>
  <c r="J209" i="15"/>
  <c r="BE209" i="15" s="1"/>
  <c r="BI208" i="15"/>
  <c r="BH208" i="15"/>
  <c r="BG208" i="15"/>
  <c r="BF208" i="15"/>
  <c r="T208" i="15"/>
  <c r="R208" i="15"/>
  <c r="P208" i="15"/>
  <c r="BK208" i="15"/>
  <c r="J208" i="15"/>
  <c r="BE208" i="15" s="1"/>
  <c r="BI207" i="15"/>
  <c r="BH207" i="15"/>
  <c r="BG207" i="15"/>
  <c r="BF207" i="15"/>
  <c r="T207" i="15"/>
  <c r="R207" i="15"/>
  <c r="P207" i="15"/>
  <c r="BK207" i="15"/>
  <c r="J207" i="15"/>
  <c r="BE207" i="15" s="1"/>
  <c r="BI206" i="15"/>
  <c r="BH206" i="15"/>
  <c r="BG206" i="15"/>
  <c r="BF206" i="15"/>
  <c r="T206" i="15"/>
  <c r="R206" i="15"/>
  <c r="P206" i="15"/>
  <c r="BK206" i="15"/>
  <c r="J206" i="15"/>
  <c r="BE206" i="15" s="1"/>
  <c r="BI205" i="15"/>
  <c r="BH205" i="15"/>
  <c r="BG205" i="15"/>
  <c r="BF205" i="15"/>
  <c r="T205" i="15"/>
  <c r="R205" i="15"/>
  <c r="P205" i="15"/>
  <c r="BK205" i="15"/>
  <c r="J205" i="15"/>
  <c r="BE205" i="15" s="1"/>
  <c r="BI204" i="15"/>
  <c r="BH204" i="15"/>
  <c r="BG204" i="15"/>
  <c r="BF204" i="15"/>
  <c r="T204" i="15"/>
  <c r="R204" i="15"/>
  <c r="P204" i="15"/>
  <c r="BK204" i="15"/>
  <c r="J204" i="15"/>
  <c r="BE204" i="15" s="1"/>
  <c r="BI203" i="15"/>
  <c r="BH203" i="15"/>
  <c r="BG203" i="15"/>
  <c r="BF203" i="15"/>
  <c r="T203" i="15"/>
  <c r="R203" i="15"/>
  <c r="P203" i="15"/>
  <c r="BK203" i="15"/>
  <c r="J203" i="15"/>
  <c r="BE203" i="15" s="1"/>
  <c r="BI202" i="15"/>
  <c r="BH202" i="15"/>
  <c r="BG202" i="15"/>
  <c r="BF202" i="15"/>
  <c r="T202" i="15"/>
  <c r="R202" i="15"/>
  <c r="P202" i="15"/>
  <c r="BK202" i="15"/>
  <c r="J202" i="15"/>
  <c r="BE202" i="15" s="1"/>
  <c r="BI199" i="15"/>
  <c r="BH199" i="15"/>
  <c r="BG199" i="15"/>
  <c r="BF199" i="15"/>
  <c r="T199" i="15"/>
  <c r="R199" i="15"/>
  <c r="P199" i="15"/>
  <c r="BK199" i="15"/>
  <c r="J199" i="15"/>
  <c r="BE199" i="15" s="1"/>
  <c r="BI198" i="15"/>
  <c r="BH198" i="15"/>
  <c r="BG198" i="15"/>
  <c r="BF198" i="15"/>
  <c r="T198" i="15"/>
  <c r="T197" i="15" s="1"/>
  <c r="R198" i="15"/>
  <c r="R197" i="15" s="1"/>
  <c r="P198" i="15"/>
  <c r="BK198" i="15"/>
  <c r="BK197" i="15" s="1"/>
  <c r="J197" i="15"/>
  <c r="J63" i="15" s="1"/>
  <c r="J198" i="15"/>
  <c r="BE198" i="15"/>
  <c r="BI196" i="15"/>
  <c r="BH196" i="15"/>
  <c r="BG196" i="15"/>
  <c r="BF196" i="15"/>
  <c r="T196" i="15"/>
  <c r="T195" i="15" s="1"/>
  <c r="R196" i="15"/>
  <c r="R195" i="15" s="1"/>
  <c r="P196" i="15"/>
  <c r="P195" i="15" s="1"/>
  <c r="BK196" i="15"/>
  <c r="BK195" i="15" s="1"/>
  <c r="J195" i="15"/>
  <c r="J62" i="15" s="1"/>
  <c r="J196" i="15"/>
  <c r="BE196" i="15"/>
  <c r="BI191" i="15"/>
  <c r="BH191" i="15"/>
  <c r="BG191" i="15"/>
  <c r="BF191" i="15"/>
  <c r="T191" i="15"/>
  <c r="R191" i="15"/>
  <c r="P191" i="15"/>
  <c r="BK191" i="15"/>
  <c r="J191" i="15"/>
  <c r="BE191" i="15"/>
  <c r="BI188" i="15"/>
  <c r="BH188" i="15"/>
  <c r="BG188" i="15"/>
  <c r="BF188" i="15"/>
  <c r="T188" i="15"/>
  <c r="R188" i="15"/>
  <c r="P188" i="15"/>
  <c r="BK188" i="15"/>
  <c r="J188" i="15"/>
  <c r="BE188" i="15" s="1"/>
  <c r="BI187" i="15"/>
  <c r="BH187" i="15"/>
  <c r="BG187" i="15"/>
  <c r="BF187" i="15"/>
  <c r="T187" i="15"/>
  <c r="R187" i="15"/>
  <c r="P187" i="15"/>
  <c r="BK187" i="15"/>
  <c r="J187" i="15"/>
  <c r="BE187" i="15"/>
  <c r="BI186" i="15"/>
  <c r="BH186" i="15"/>
  <c r="BG186" i="15"/>
  <c r="BF186" i="15"/>
  <c r="T186" i="15"/>
  <c r="R186" i="15"/>
  <c r="P186" i="15"/>
  <c r="BK186" i="15"/>
  <c r="BK171" i="15" s="1"/>
  <c r="J171" i="15" s="1"/>
  <c r="J61" i="15" s="1"/>
  <c r="J186" i="15"/>
  <c r="BE186" i="15" s="1"/>
  <c r="BI183" i="15"/>
  <c r="BH183" i="15"/>
  <c r="BG183" i="15"/>
  <c r="BF183" i="15"/>
  <c r="T183" i="15"/>
  <c r="R183" i="15"/>
  <c r="P183" i="15"/>
  <c r="BK183" i="15"/>
  <c r="J183" i="15"/>
  <c r="BE183" i="15"/>
  <c r="BI179" i="15"/>
  <c r="BH179" i="15"/>
  <c r="BG179" i="15"/>
  <c r="BF179" i="15"/>
  <c r="T179" i="15"/>
  <c r="R179" i="15"/>
  <c r="P179" i="15"/>
  <c r="BK179" i="15"/>
  <c r="J179" i="15"/>
  <c r="BE179" i="15" s="1"/>
  <c r="BI175" i="15"/>
  <c r="BH175" i="15"/>
  <c r="BG175" i="15"/>
  <c r="BF175" i="15"/>
  <c r="T175" i="15"/>
  <c r="R175" i="15"/>
  <c r="P175" i="15"/>
  <c r="BK175" i="15"/>
  <c r="J175" i="15"/>
  <c r="BE175" i="15"/>
  <c r="BI172" i="15"/>
  <c r="BH172" i="15"/>
  <c r="BG172" i="15"/>
  <c r="BF172" i="15"/>
  <c r="T172" i="15"/>
  <c r="T171" i="15" s="1"/>
  <c r="R172" i="15"/>
  <c r="P172" i="15"/>
  <c r="P171" i="15" s="1"/>
  <c r="BK172" i="15"/>
  <c r="J172" i="15"/>
  <c r="BE172" i="15"/>
  <c r="BI167" i="15"/>
  <c r="BH167" i="15"/>
  <c r="BG167" i="15"/>
  <c r="BF167" i="15"/>
  <c r="T167" i="15"/>
  <c r="T166" i="15" s="1"/>
  <c r="R167" i="15"/>
  <c r="R166" i="15"/>
  <c r="P167" i="15"/>
  <c r="P166" i="15" s="1"/>
  <c r="BK167" i="15"/>
  <c r="BK166" i="15"/>
  <c r="J166" i="15" s="1"/>
  <c r="J167" i="15"/>
  <c r="BE167" i="15"/>
  <c r="J60" i="15"/>
  <c r="BI165" i="15"/>
  <c r="BH165" i="15"/>
  <c r="BG165" i="15"/>
  <c r="BF165" i="15"/>
  <c r="T165" i="15"/>
  <c r="T164" i="15" s="1"/>
  <c r="R165" i="15"/>
  <c r="R164" i="15"/>
  <c r="P165" i="15"/>
  <c r="P164" i="15" s="1"/>
  <c r="BK165" i="15"/>
  <c r="BK164" i="15"/>
  <c r="J164" i="15" s="1"/>
  <c r="J165" i="15"/>
  <c r="BE165" i="15"/>
  <c r="J59" i="15"/>
  <c r="BI161" i="15"/>
  <c r="BH161" i="15"/>
  <c r="BG161" i="15"/>
  <c r="BF161" i="15"/>
  <c r="T161" i="15"/>
  <c r="R161" i="15"/>
  <c r="P161" i="15"/>
  <c r="BK161" i="15"/>
  <c r="J161" i="15"/>
  <c r="BE161" i="15" s="1"/>
  <c r="BI158" i="15"/>
  <c r="BH158" i="15"/>
  <c r="BG158" i="15"/>
  <c r="BF158" i="15"/>
  <c r="T158" i="15"/>
  <c r="R158" i="15"/>
  <c r="P158" i="15"/>
  <c r="BK158" i="15"/>
  <c r="J158" i="15"/>
  <c r="BE158" i="15"/>
  <c r="BI155" i="15"/>
  <c r="BH155" i="15"/>
  <c r="BG155" i="15"/>
  <c r="BF155" i="15"/>
  <c r="T155" i="15"/>
  <c r="R155" i="15"/>
  <c r="P155" i="15"/>
  <c r="BK155" i="15"/>
  <c r="J155" i="15"/>
  <c r="BE155" i="15" s="1"/>
  <c r="BI150" i="15"/>
  <c r="BH150" i="15"/>
  <c r="BG150" i="15"/>
  <c r="BF150" i="15"/>
  <c r="T150" i="15"/>
  <c r="R150" i="15"/>
  <c r="P150" i="15"/>
  <c r="BK150" i="15"/>
  <c r="J150" i="15"/>
  <c r="BE150" i="15"/>
  <c r="BI147" i="15"/>
  <c r="BH147" i="15"/>
  <c r="BG147" i="15"/>
  <c r="BF147" i="15"/>
  <c r="T147" i="15"/>
  <c r="R147" i="15"/>
  <c r="P147" i="15"/>
  <c r="BK147" i="15"/>
  <c r="J147" i="15"/>
  <c r="BE147" i="15" s="1"/>
  <c r="BI146" i="15"/>
  <c r="BH146" i="15"/>
  <c r="BG146" i="15"/>
  <c r="BF146" i="15"/>
  <c r="T146" i="15"/>
  <c r="R146" i="15"/>
  <c r="P146" i="15"/>
  <c r="BK146" i="15"/>
  <c r="J146" i="15"/>
  <c r="BE146" i="15"/>
  <c r="BI143" i="15"/>
  <c r="BH143" i="15"/>
  <c r="BG143" i="15"/>
  <c r="BF143" i="15"/>
  <c r="T143" i="15"/>
  <c r="R143" i="15"/>
  <c r="P143" i="15"/>
  <c r="BK143" i="15"/>
  <c r="J143" i="15"/>
  <c r="BE143" i="15" s="1"/>
  <c r="BI139" i="15"/>
  <c r="BH139" i="15"/>
  <c r="BG139" i="15"/>
  <c r="BF139" i="15"/>
  <c r="T139" i="15"/>
  <c r="R139" i="15"/>
  <c r="P139" i="15"/>
  <c r="BK139" i="15"/>
  <c r="J139" i="15"/>
  <c r="BE139" i="15"/>
  <c r="BI136" i="15"/>
  <c r="BH136" i="15"/>
  <c r="BG136" i="15"/>
  <c r="BF136" i="15"/>
  <c r="T136" i="15"/>
  <c r="R136" i="15"/>
  <c r="P136" i="15"/>
  <c r="BK136" i="15"/>
  <c r="J136" i="15"/>
  <c r="BE136" i="15" s="1"/>
  <c r="BI135" i="15"/>
  <c r="BH135" i="15"/>
  <c r="BG135" i="15"/>
  <c r="BF135" i="15"/>
  <c r="T135" i="15"/>
  <c r="R135" i="15"/>
  <c r="P135" i="15"/>
  <c r="BK135" i="15"/>
  <c r="J135" i="15"/>
  <c r="BE135" i="15"/>
  <c r="BI131" i="15"/>
  <c r="BH131" i="15"/>
  <c r="BG131" i="15"/>
  <c r="BF131" i="15"/>
  <c r="T131" i="15"/>
  <c r="R131" i="15"/>
  <c r="P131" i="15"/>
  <c r="BK131" i="15"/>
  <c r="J131" i="15"/>
  <c r="BE131" i="15" s="1"/>
  <c r="BI130" i="15"/>
  <c r="BH130" i="15"/>
  <c r="BG130" i="15"/>
  <c r="BF130" i="15"/>
  <c r="T130" i="15"/>
  <c r="R130" i="15"/>
  <c r="P130" i="15"/>
  <c r="BK130" i="15"/>
  <c r="J130" i="15"/>
  <c r="BE130" i="15"/>
  <c r="BI126" i="15"/>
  <c r="BH126" i="15"/>
  <c r="BG126" i="15"/>
  <c r="BF126" i="15"/>
  <c r="T126" i="15"/>
  <c r="R126" i="15"/>
  <c r="P126" i="15"/>
  <c r="BK126" i="15"/>
  <c r="J126" i="15"/>
  <c r="BE126" i="15" s="1"/>
  <c r="BI125" i="15"/>
  <c r="BH125" i="15"/>
  <c r="BG125" i="15"/>
  <c r="BF125" i="15"/>
  <c r="T125" i="15"/>
  <c r="R125" i="15"/>
  <c r="P125" i="15"/>
  <c r="BK125" i="15"/>
  <c r="J125" i="15"/>
  <c r="BE125" i="15"/>
  <c r="BI122" i="15"/>
  <c r="BH122" i="15"/>
  <c r="BG122" i="15"/>
  <c r="BF122" i="15"/>
  <c r="T122" i="15"/>
  <c r="R122" i="15"/>
  <c r="P122" i="15"/>
  <c r="BK122" i="15"/>
  <c r="J122" i="15"/>
  <c r="BE122" i="15" s="1"/>
  <c r="BI121" i="15"/>
  <c r="BH121" i="15"/>
  <c r="BG121" i="15"/>
  <c r="BF121" i="15"/>
  <c r="T121" i="15"/>
  <c r="R121" i="15"/>
  <c r="P121" i="15"/>
  <c r="BK121" i="15"/>
  <c r="J121" i="15"/>
  <c r="BE121" i="15"/>
  <c r="BI120" i="15"/>
  <c r="BH120" i="15"/>
  <c r="BG120" i="15"/>
  <c r="BF120" i="15"/>
  <c r="T120" i="15"/>
  <c r="R120" i="15"/>
  <c r="P120" i="15"/>
  <c r="BK120" i="15"/>
  <c r="J120" i="15"/>
  <c r="BE120" i="15" s="1"/>
  <c r="BI119" i="15"/>
  <c r="BH119" i="15"/>
  <c r="BG119" i="15"/>
  <c r="BF119" i="15"/>
  <c r="T119" i="15"/>
  <c r="R119" i="15"/>
  <c r="P119" i="15"/>
  <c r="BK119" i="15"/>
  <c r="J119" i="15"/>
  <c r="BE119" i="15"/>
  <c r="BI118" i="15"/>
  <c r="BH118" i="15"/>
  <c r="BG118" i="15"/>
  <c r="BF118" i="15"/>
  <c r="T118" i="15"/>
  <c r="R118" i="15"/>
  <c r="P118" i="15"/>
  <c r="BK118" i="15"/>
  <c r="J118" i="15"/>
  <c r="BE118" i="15" s="1"/>
  <c r="BI117" i="15"/>
  <c r="BH117" i="15"/>
  <c r="BG117" i="15"/>
  <c r="BF117" i="15"/>
  <c r="T117" i="15"/>
  <c r="R117" i="15"/>
  <c r="P117" i="15"/>
  <c r="BK117" i="15"/>
  <c r="J117" i="15"/>
  <c r="BE117" i="15"/>
  <c r="BI113" i="15"/>
  <c r="BH113" i="15"/>
  <c r="BG113" i="15"/>
  <c r="BF113" i="15"/>
  <c r="T113" i="15"/>
  <c r="R113" i="15"/>
  <c r="P113" i="15"/>
  <c r="BK113" i="15"/>
  <c r="J113" i="15"/>
  <c r="BE113" i="15" s="1"/>
  <c r="F30" i="15" s="1"/>
  <c r="AZ66" i="1" s="1"/>
  <c r="BI110" i="15"/>
  <c r="BH110" i="15"/>
  <c r="BG110" i="15"/>
  <c r="BF110" i="15"/>
  <c r="T110" i="15"/>
  <c r="R110" i="15"/>
  <c r="P110" i="15"/>
  <c r="BK110" i="15"/>
  <c r="J110" i="15"/>
  <c r="BE110" i="15"/>
  <c r="BI106" i="15"/>
  <c r="BH106" i="15"/>
  <c r="BG106" i="15"/>
  <c r="BF106" i="15"/>
  <c r="T106" i="15"/>
  <c r="R106" i="15"/>
  <c r="P106" i="15"/>
  <c r="BK106" i="15"/>
  <c r="J106" i="15"/>
  <c r="BE106" i="15" s="1"/>
  <c r="BI103" i="15"/>
  <c r="BH103" i="15"/>
  <c r="BG103" i="15"/>
  <c r="BF103" i="15"/>
  <c r="T103" i="15"/>
  <c r="R103" i="15"/>
  <c r="P103" i="15"/>
  <c r="BK103" i="15"/>
  <c r="J103" i="15"/>
  <c r="BE103" i="15"/>
  <c r="BI99" i="15"/>
  <c r="BH99" i="15"/>
  <c r="BG99" i="15"/>
  <c r="BF99" i="15"/>
  <c r="T99" i="15"/>
  <c r="R99" i="15"/>
  <c r="P99" i="15"/>
  <c r="BK99" i="15"/>
  <c r="J99" i="15"/>
  <c r="BE99" i="15" s="1"/>
  <c r="BI96" i="15"/>
  <c r="F34" i="15"/>
  <c r="BD66" i="1" s="1"/>
  <c r="BH96" i="15"/>
  <c r="BG96" i="15"/>
  <c r="F32" i="15" s="1"/>
  <c r="BB66" i="1" s="1"/>
  <c r="BF96" i="15"/>
  <c r="T96" i="15"/>
  <c r="T95" i="15" s="1"/>
  <c r="R96" i="15"/>
  <c r="P96" i="15"/>
  <c r="P95" i="15" s="1"/>
  <c r="BK96" i="15"/>
  <c r="J96" i="15"/>
  <c r="BE96" i="15" s="1"/>
  <c r="J89" i="15"/>
  <c r="F89" i="15"/>
  <c r="F87" i="15"/>
  <c r="E85" i="15"/>
  <c r="J51" i="15"/>
  <c r="F51" i="15"/>
  <c r="F49" i="15"/>
  <c r="E47" i="15"/>
  <c r="J18" i="15"/>
  <c r="E18" i="15"/>
  <c r="F90" i="15"/>
  <c r="F52" i="15"/>
  <c r="J17" i="15"/>
  <c r="J12" i="15"/>
  <c r="J87" i="15"/>
  <c r="J49" i="15"/>
  <c r="E7" i="15"/>
  <c r="E83" i="15" s="1"/>
  <c r="AY65" i="1"/>
  <c r="AX65" i="1"/>
  <c r="BI246" i="14"/>
  <c r="BH246" i="14"/>
  <c r="BG246" i="14"/>
  <c r="BF246" i="14"/>
  <c r="T246" i="14"/>
  <c r="T245" i="14"/>
  <c r="R246" i="14"/>
  <c r="R245" i="14" s="1"/>
  <c r="P246" i="14"/>
  <c r="P245" i="14"/>
  <c r="BK246" i="14"/>
  <c r="BK245" i="14" s="1"/>
  <c r="J245" i="14" s="1"/>
  <c r="J72" i="14" s="1"/>
  <c r="J246" i="14"/>
  <c r="BE246" i="14"/>
  <c r="BI244" i="14"/>
  <c r="BH244" i="14"/>
  <c r="BG244" i="14"/>
  <c r="BF244" i="14"/>
  <c r="T244" i="14"/>
  <c r="T243" i="14"/>
  <c r="R244" i="14"/>
  <c r="R243" i="14" s="1"/>
  <c r="P244" i="14"/>
  <c r="P243" i="14"/>
  <c r="BK244" i="14"/>
  <c r="BK243" i="14" s="1"/>
  <c r="J243" i="14" s="1"/>
  <c r="J71" i="14" s="1"/>
  <c r="J244" i="14"/>
  <c r="BE244" i="14"/>
  <c r="BI242" i="14"/>
  <c r="BH242" i="14"/>
  <c r="BG242" i="14"/>
  <c r="BF242" i="14"/>
  <c r="T242" i="14"/>
  <c r="T241" i="14"/>
  <c r="T240" i="14"/>
  <c r="R242" i="14"/>
  <c r="R241" i="14" s="1"/>
  <c r="R240" i="14" s="1"/>
  <c r="P242" i="14"/>
  <c r="P241" i="14" s="1"/>
  <c r="P240" i="14" s="1"/>
  <c r="BK242" i="14"/>
  <c r="BK241" i="14"/>
  <c r="J242" i="14"/>
  <c r="BE242" i="14" s="1"/>
  <c r="BI239" i="14"/>
  <c r="BH239" i="14"/>
  <c r="BG239" i="14"/>
  <c r="BF239" i="14"/>
  <c r="T239" i="14"/>
  <c r="R239" i="14"/>
  <c r="P239" i="14"/>
  <c r="BK239" i="14"/>
  <c r="J239" i="14"/>
  <c r="BE239" i="14" s="1"/>
  <c r="BI238" i="14"/>
  <c r="BH238" i="14"/>
  <c r="BG238" i="14"/>
  <c r="BF238" i="14"/>
  <c r="T238" i="14"/>
  <c r="R238" i="14"/>
  <c r="P238" i="14"/>
  <c r="BK238" i="14"/>
  <c r="J238" i="14"/>
  <c r="BE238" i="14"/>
  <c r="BI237" i="14"/>
  <c r="BH237" i="14"/>
  <c r="BG237" i="14"/>
  <c r="BF237" i="14"/>
  <c r="T237" i="14"/>
  <c r="T235" i="14" s="1"/>
  <c r="T234" i="14" s="1"/>
  <c r="R237" i="14"/>
  <c r="P237" i="14"/>
  <c r="BK237" i="14"/>
  <c r="J237" i="14"/>
  <c r="BE237" i="14" s="1"/>
  <c r="BI236" i="14"/>
  <c r="BH236" i="14"/>
  <c r="BG236" i="14"/>
  <c r="BF236" i="14"/>
  <c r="T236" i="14"/>
  <c r="R236" i="14"/>
  <c r="R235" i="14" s="1"/>
  <c r="R234" i="14" s="1"/>
  <c r="P236" i="14"/>
  <c r="BK236" i="14"/>
  <c r="BK235" i="14"/>
  <c r="J236" i="14"/>
  <c r="BE236" i="14" s="1"/>
  <c r="BI233" i="14"/>
  <c r="BH233" i="14"/>
  <c r="BG233" i="14"/>
  <c r="BF233" i="14"/>
  <c r="T233" i="14"/>
  <c r="T232" i="14" s="1"/>
  <c r="R233" i="14"/>
  <c r="R232" i="14"/>
  <c r="P233" i="14"/>
  <c r="P232" i="14" s="1"/>
  <c r="BK233" i="14"/>
  <c r="BK232" i="14"/>
  <c r="J232" i="14"/>
  <c r="J66" i="14" s="1"/>
  <c r="J233" i="14"/>
  <c r="BE233" i="14" s="1"/>
  <c r="BI229" i="14"/>
  <c r="BH229" i="14"/>
  <c r="BG229" i="14"/>
  <c r="BF229" i="14"/>
  <c r="T229" i="14"/>
  <c r="R229" i="14"/>
  <c r="P229" i="14"/>
  <c r="BK229" i="14"/>
  <c r="J229" i="14"/>
  <c r="BE229" i="14" s="1"/>
  <c r="BI226" i="14"/>
  <c r="BH226" i="14"/>
  <c r="BG226" i="14"/>
  <c r="BF226" i="14"/>
  <c r="T226" i="14"/>
  <c r="R226" i="14"/>
  <c r="P226" i="14"/>
  <c r="BK226" i="14"/>
  <c r="J226" i="14"/>
  <c r="BE226" i="14"/>
  <c r="BI223" i="14"/>
  <c r="BH223" i="14"/>
  <c r="BG223" i="14"/>
  <c r="BF223" i="14"/>
  <c r="T223" i="14"/>
  <c r="R223" i="14"/>
  <c r="P223" i="14"/>
  <c r="BK223" i="14"/>
  <c r="J223" i="14"/>
  <c r="BE223" i="14" s="1"/>
  <c r="BI220" i="14"/>
  <c r="BH220" i="14"/>
  <c r="BG220" i="14"/>
  <c r="BF220" i="14"/>
  <c r="T220" i="14"/>
  <c r="R220" i="14"/>
  <c r="P220" i="14"/>
  <c r="BK220" i="14"/>
  <c r="J220" i="14"/>
  <c r="BE220" i="14"/>
  <c r="BI217" i="14"/>
  <c r="BH217" i="14"/>
  <c r="BG217" i="14"/>
  <c r="BF217" i="14"/>
  <c r="T217" i="14"/>
  <c r="R217" i="14"/>
  <c r="P217" i="14"/>
  <c r="BK217" i="14"/>
  <c r="J217" i="14"/>
  <c r="BE217" i="14" s="1"/>
  <c r="BI212" i="14"/>
  <c r="BH212" i="14"/>
  <c r="BG212" i="14"/>
  <c r="BF212" i="14"/>
  <c r="T212" i="14"/>
  <c r="R212" i="14"/>
  <c r="R211" i="14" s="1"/>
  <c r="P212" i="14"/>
  <c r="BK212" i="14"/>
  <c r="BK211" i="14" s="1"/>
  <c r="J211" i="14" s="1"/>
  <c r="J65" i="14" s="1"/>
  <c r="J212" i="14"/>
  <c r="BE212" i="14"/>
  <c r="BI210" i="14"/>
  <c r="BH210" i="14"/>
  <c r="BG210" i="14"/>
  <c r="BF210" i="14"/>
  <c r="T210" i="14"/>
  <c r="R210" i="14"/>
  <c r="P210" i="14"/>
  <c r="BK210" i="14"/>
  <c r="J210" i="14"/>
  <c r="BE210" i="14"/>
  <c r="BI209" i="14"/>
  <c r="BH209" i="14"/>
  <c r="BG209" i="14"/>
  <c r="BF209" i="14"/>
  <c r="T209" i="14"/>
  <c r="R209" i="14"/>
  <c r="P209" i="14"/>
  <c r="BK209" i="14"/>
  <c r="J209" i="14"/>
  <c r="BE209" i="14" s="1"/>
  <c r="BI208" i="14"/>
  <c r="BH208" i="14"/>
  <c r="BG208" i="14"/>
  <c r="BF208" i="14"/>
  <c r="T208" i="14"/>
  <c r="R208" i="14"/>
  <c r="P208" i="14"/>
  <c r="BK208" i="14"/>
  <c r="J208" i="14"/>
  <c r="BE208" i="14"/>
  <c r="BI207" i="14"/>
  <c r="BH207" i="14"/>
  <c r="BG207" i="14"/>
  <c r="BF207" i="14"/>
  <c r="T207" i="14"/>
  <c r="R207" i="14"/>
  <c r="P207" i="14"/>
  <c r="BK207" i="14"/>
  <c r="J207" i="14"/>
  <c r="BE207" i="14" s="1"/>
  <c r="BI206" i="14"/>
  <c r="BH206" i="14"/>
  <c r="BG206" i="14"/>
  <c r="BF206" i="14"/>
  <c r="T206" i="14"/>
  <c r="R206" i="14"/>
  <c r="P206" i="14"/>
  <c r="BK206" i="14"/>
  <c r="J206" i="14"/>
  <c r="BE206" i="14"/>
  <c r="BI205" i="14"/>
  <c r="BH205" i="14"/>
  <c r="BG205" i="14"/>
  <c r="BF205" i="14"/>
  <c r="T205" i="14"/>
  <c r="R205" i="14"/>
  <c r="P205" i="14"/>
  <c r="BK205" i="14"/>
  <c r="J205" i="14"/>
  <c r="BE205" i="14" s="1"/>
  <c r="BI204" i="14"/>
  <c r="BH204" i="14"/>
  <c r="BG204" i="14"/>
  <c r="BF204" i="14"/>
  <c r="T204" i="14"/>
  <c r="R204" i="14"/>
  <c r="P204" i="14"/>
  <c r="BK204" i="14"/>
  <c r="J204" i="14"/>
  <c r="BE204" i="14"/>
  <c r="BI201" i="14"/>
  <c r="BH201" i="14"/>
  <c r="BG201" i="14"/>
  <c r="BF201" i="14"/>
  <c r="T201" i="14"/>
  <c r="R201" i="14"/>
  <c r="P201" i="14"/>
  <c r="BK201" i="14"/>
  <c r="J201" i="14"/>
  <c r="BE201" i="14" s="1"/>
  <c r="BI200" i="14"/>
  <c r="BH200" i="14"/>
  <c r="BG200" i="14"/>
  <c r="BF200" i="14"/>
  <c r="T200" i="14"/>
  <c r="R200" i="14"/>
  <c r="P200" i="14"/>
  <c r="BK200" i="14"/>
  <c r="J200" i="14"/>
  <c r="BE200" i="14"/>
  <c r="BI197" i="14"/>
  <c r="BH197" i="14"/>
  <c r="BG197" i="14"/>
  <c r="BF197" i="14"/>
  <c r="T197" i="14"/>
  <c r="R197" i="14"/>
  <c r="P197" i="14"/>
  <c r="BK197" i="14"/>
  <c r="J197" i="14"/>
  <c r="BE197" i="14" s="1"/>
  <c r="BI196" i="14"/>
  <c r="BH196" i="14"/>
  <c r="BG196" i="14"/>
  <c r="BF196" i="14"/>
  <c r="T196" i="14"/>
  <c r="R196" i="14"/>
  <c r="P196" i="14"/>
  <c r="BK196" i="14"/>
  <c r="J196" i="14"/>
  <c r="BE196" i="14"/>
  <c r="BI193" i="14"/>
  <c r="BH193" i="14"/>
  <c r="BG193" i="14"/>
  <c r="BF193" i="14"/>
  <c r="T193" i="14"/>
  <c r="R193" i="14"/>
  <c r="R190" i="14" s="1"/>
  <c r="P193" i="14"/>
  <c r="BK193" i="14"/>
  <c r="J193" i="14"/>
  <c r="BE193" i="14" s="1"/>
  <c r="BI192" i="14"/>
  <c r="BH192" i="14"/>
  <c r="BG192" i="14"/>
  <c r="BF192" i="14"/>
  <c r="T192" i="14"/>
  <c r="R192" i="14"/>
  <c r="P192" i="14"/>
  <c r="BK192" i="14"/>
  <c r="BK190" i="14" s="1"/>
  <c r="J192" i="14"/>
  <c r="BE192" i="14"/>
  <c r="BI191" i="14"/>
  <c r="BH191" i="14"/>
  <c r="BG191" i="14"/>
  <c r="BF191" i="14"/>
  <c r="T191" i="14"/>
  <c r="R191" i="14"/>
  <c r="P191" i="14"/>
  <c r="BK191" i="14"/>
  <c r="J190" i="14"/>
  <c r="J64" i="14" s="1"/>
  <c r="J191" i="14"/>
  <c r="BE191" i="14" s="1"/>
  <c r="BI189" i="14"/>
  <c r="BH189" i="14"/>
  <c r="BG189" i="14"/>
  <c r="BF189" i="14"/>
  <c r="T189" i="14"/>
  <c r="R189" i="14"/>
  <c r="P189" i="14"/>
  <c r="BK189" i="14"/>
  <c r="J189" i="14"/>
  <c r="BE189" i="14" s="1"/>
  <c r="BI188" i="14"/>
  <c r="BH188" i="14"/>
  <c r="BG188" i="14"/>
  <c r="BF188" i="14"/>
  <c r="T188" i="14"/>
  <c r="R188" i="14"/>
  <c r="P188" i="14"/>
  <c r="BK188" i="14"/>
  <c r="J188" i="14"/>
  <c r="BE188" i="14"/>
  <c r="BI187" i="14"/>
  <c r="BH187" i="14"/>
  <c r="BG187" i="14"/>
  <c r="BF187" i="14"/>
  <c r="T187" i="14"/>
  <c r="R187" i="14"/>
  <c r="P187" i="14"/>
  <c r="BK187" i="14"/>
  <c r="J187" i="14"/>
  <c r="BE187" i="14" s="1"/>
  <c r="BI186" i="14"/>
  <c r="BH186" i="14"/>
  <c r="BG186" i="14"/>
  <c r="BF186" i="14"/>
  <c r="T186" i="14"/>
  <c r="R186" i="14"/>
  <c r="P186" i="14"/>
  <c r="BK186" i="14"/>
  <c r="J186" i="14"/>
  <c r="BE186" i="14"/>
  <c r="BI183" i="14"/>
  <c r="BH183" i="14"/>
  <c r="BG183" i="14"/>
  <c r="BF183" i="14"/>
  <c r="T183" i="14"/>
  <c r="R183" i="14"/>
  <c r="P183" i="14"/>
  <c r="BK183" i="14"/>
  <c r="J183" i="14"/>
  <c r="BE183" i="14" s="1"/>
  <c r="BI180" i="14"/>
  <c r="BH180" i="14"/>
  <c r="BG180" i="14"/>
  <c r="BF180" i="14"/>
  <c r="T180" i="14"/>
  <c r="R180" i="14"/>
  <c r="P180" i="14"/>
  <c r="BK180" i="14"/>
  <c r="J180" i="14"/>
  <c r="BE180" i="14"/>
  <c r="BI179" i="14"/>
  <c r="BH179" i="14"/>
  <c r="BG179" i="14"/>
  <c r="BF179" i="14"/>
  <c r="T179" i="14"/>
  <c r="R179" i="14"/>
  <c r="P179" i="14"/>
  <c r="BK179" i="14"/>
  <c r="J179" i="14"/>
  <c r="BE179" i="14" s="1"/>
  <c r="BI177" i="14"/>
  <c r="BH177" i="14"/>
  <c r="BG177" i="14"/>
  <c r="BF177" i="14"/>
  <c r="T177" i="14"/>
  <c r="R177" i="14"/>
  <c r="P177" i="14"/>
  <c r="BK177" i="14"/>
  <c r="J177" i="14"/>
  <c r="BE177" i="14"/>
  <c r="BI176" i="14"/>
  <c r="BH176" i="14"/>
  <c r="BG176" i="14"/>
  <c r="BF176" i="14"/>
  <c r="T176" i="14"/>
  <c r="R176" i="14"/>
  <c r="P176" i="14"/>
  <c r="BK176" i="14"/>
  <c r="J176" i="14"/>
  <c r="BE176" i="14" s="1"/>
  <c r="BI175" i="14"/>
  <c r="BH175" i="14"/>
  <c r="BG175" i="14"/>
  <c r="BF175" i="14"/>
  <c r="T175" i="14"/>
  <c r="R175" i="14"/>
  <c r="P175" i="14"/>
  <c r="BK175" i="14"/>
  <c r="J175" i="14"/>
  <c r="BE175" i="14"/>
  <c r="BI174" i="14"/>
  <c r="BH174" i="14"/>
  <c r="BG174" i="14"/>
  <c r="BF174" i="14"/>
  <c r="T174" i="14"/>
  <c r="R174" i="14"/>
  <c r="P174" i="14"/>
  <c r="BK174" i="14"/>
  <c r="J174" i="14"/>
  <c r="BE174" i="14" s="1"/>
  <c r="BI173" i="14"/>
  <c r="BH173" i="14"/>
  <c r="BG173" i="14"/>
  <c r="BF173" i="14"/>
  <c r="T173" i="14"/>
  <c r="R173" i="14"/>
  <c r="P173" i="14"/>
  <c r="BK173" i="14"/>
  <c r="J173" i="14"/>
  <c r="BE173" i="14"/>
  <c r="BI172" i="14"/>
  <c r="BH172" i="14"/>
  <c r="BG172" i="14"/>
  <c r="BF172" i="14"/>
  <c r="T172" i="14"/>
  <c r="R172" i="14"/>
  <c r="R169" i="14" s="1"/>
  <c r="P172" i="14"/>
  <c r="BK172" i="14"/>
  <c r="J172" i="14"/>
  <c r="BE172" i="14" s="1"/>
  <c r="BI171" i="14"/>
  <c r="BH171" i="14"/>
  <c r="BG171" i="14"/>
  <c r="BF171" i="14"/>
  <c r="T171" i="14"/>
  <c r="R171" i="14"/>
  <c r="P171" i="14"/>
  <c r="BK171" i="14"/>
  <c r="BK169" i="14" s="1"/>
  <c r="J171" i="14"/>
  <c r="BE171" i="14"/>
  <c r="BI170" i="14"/>
  <c r="BH170" i="14"/>
  <c r="BG170" i="14"/>
  <c r="BF170" i="14"/>
  <c r="T170" i="14"/>
  <c r="T169" i="14" s="1"/>
  <c r="R170" i="14"/>
  <c r="P170" i="14"/>
  <c r="BK170" i="14"/>
  <c r="J169" i="14"/>
  <c r="J63" i="14" s="1"/>
  <c r="J170" i="14"/>
  <c r="BE170" i="14" s="1"/>
  <c r="BI168" i="14"/>
  <c r="BH168" i="14"/>
  <c r="BG168" i="14"/>
  <c r="BF168" i="14"/>
  <c r="T168" i="14"/>
  <c r="T167" i="14" s="1"/>
  <c r="R168" i="14"/>
  <c r="R167" i="14"/>
  <c r="P168" i="14"/>
  <c r="P167" i="14" s="1"/>
  <c r="BK168" i="14"/>
  <c r="BK167" i="14"/>
  <c r="J167" i="14"/>
  <c r="J62" i="14" s="1"/>
  <c r="J168" i="14"/>
  <c r="BE168" i="14" s="1"/>
  <c r="BI166" i="14"/>
  <c r="BH166" i="14"/>
  <c r="BG166" i="14"/>
  <c r="BF166" i="14"/>
  <c r="T166" i="14"/>
  <c r="R166" i="14"/>
  <c r="P166" i="14"/>
  <c r="BK166" i="14"/>
  <c r="J166" i="14"/>
  <c r="BE166" i="14" s="1"/>
  <c r="BI165" i="14"/>
  <c r="BH165" i="14"/>
  <c r="BG165" i="14"/>
  <c r="BF165" i="14"/>
  <c r="T165" i="14"/>
  <c r="R165" i="14"/>
  <c r="P165" i="14"/>
  <c r="BK165" i="14"/>
  <c r="J165" i="14"/>
  <c r="BE165" i="14"/>
  <c r="BI162" i="14"/>
  <c r="BH162" i="14"/>
  <c r="BG162" i="14"/>
  <c r="BF162" i="14"/>
  <c r="T162" i="14"/>
  <c r="R162" i="14"/>
  <c r="P162" i="14"/>
  <c r="BK162" i="14"/>
  <c r="J162" i="14"/>
  <c r="BE162" i="14" s="1"/>
  <c r="BI159" i="14"/>
  <c r="BH159" i="14"/>
  <c r="BG159" i="14"/>
  <c r="BF159" i="14"/>
  <c r="T159" i="14"/>
  <c r="R159" i="14"/>
  <c r="P159" i="14"/>
  <c r="BK159" i="14"/>
  <c r="J159" i="14"/>
  <c r="BE159" i="14"/>
  <c r="BI158" i="14"/>
  <c r="BH158" i="14"/>
  <c r="BG158" i="14"/>
  <c r="BF158" i="14"/>
  <c r="T158" i="14"/>
  <c r="R158" i="14"/>
  <c r="P158" i="14"/>
  <c r="BK158" i="14"/>
  <c r="J158" i="14"/>
  <c r="BE158" i="14" s="1"/>
  <c r="BI155" i="14"/>
  <c r="BH155" i="14"/>
  <c r="BG155" i="14"/>
  <c r="BF155" i="14"/>
  <c r="T155" i="14"/>
  <c r="R155" i="14"/>
  <c r="P155" i="14"/>
  <c r="BK155" i="14"/>
  <c r="J155" i="14"/>
  <c r="BE155" i="14"/>
  <c r="BI154" i="14"/>
  <c r="BH154" i="14"/>
  <c r="BG154" i="14"/>
  <c r="BF154" i="14"/>
  <c r="T154" i="14"/>
  <c r="R154" i="14"/>
  <c r="P154" i="14"/>
  <c r="BK154" i="14"/>
  <c r="J154" i="14"/>
  <c r="BE154" i="14" s="1"/>
  <c r="BI153" i="14"/>
  <c r="BH153" i="14"/>
  <c r="BG153" i="14"/>
  <c r="BF153" i="14"/>
  <c r="T153" i="14"/>
  <c r="R153" i="14"/>
  <c r="R152" i="14" s="1"/>
  <c r="P153" i="14"/>
  <c r="BK153" i="14"/>
  <c r="BK152" i="14" s="1"/>
  <c r="J152" i="14" s="1"/>
  <c r="J61" i="14" s="1"/>
  <c r="J153" i="14"/>
  <c r="BE153" i="14"/>
  <c r="BI149" i="14"/>
  <c r="BH149" i="14"/>
  <c r="BG149" i="14"/>
  <c r="BF149" i="14"/>
  <c r="T149" i="14"/>
  <c r="T148" i="14"/>
  <c r="R149" i="14"/>
  <c r="R148" i="14" s="1"/>
  <c r="P149" i="14"/>
  <c r="P148" i="14"/>
  <c r="BK149" i="14"/>
  <c r="BK148" i="14" s="1"/>
  <c r="J148" i="14" s="1"/>
  <c r="J60" i="14" s="1"/>
  <c r="J149" i="14"/>
  <c r="BE149" i="14"/>
  <c r="BI147" i="14"/>
  <c r="BH147" i="14"/>
  <c r="BG147" i="14"/>
  <c r="BF147" i="14"/>
  <c r="T147" i="14"/>
  <c r="T146" i="14"/>
  <c r="R147" i="14"/>
  <c r="R146" i="14" s="1"/>
  <c r="P147" i="14"/>
  <c r="P146" i="14"/>
  <c r="BK147" i="14"/>
  <c r="BK146" i="14" s="1"/>
  <c r="J146" i="14" s="1"/>
  <c r="J59" i="14" s="1"/>
  <c r="J147" i="14"/>
  <c r="BE147" i="14"/>
  <c r="BI143" i="14"/>
  <c r="BH143" i="14"/>
  <c r="BG143" i="14"/>
  <c r="BF143" i="14"/>
  <c r="T143" i="14"/>
  <c r="R143" i="14"/>
  <c r="P143" i="14"/>
  <c r="BK143" i="14"/>
  <c r="J143" i="14"/>
  <c r="BE143" i="14"/>
  <c r="BI140" i="14"/>
  <c r="BH140" i="14"/>
  <c r="BG140" i="14"/>
  <c r="BF140" i="14"/>
  <c r="T140" i="14"/>
  <c r="R140" i="14"/>
  <c r="P140" i="14"/>
  <c r="BK140" i="14"/>
  <c r="J140" i="14"/>
  <c r="BE140" i="14" s="1"/>
  <c r="BI137" i="14"/>
  <c r="BH137" i="14"/>
  <c r="BG137" i="14"/>
  <c r="BF137" i="14"/>
  <c r="T137" i="14"/>
  <c r="R137" i="14"/>
  <c r="P137" i="14"/>
  <c r="BK137" i="14"/>
  <c r="J137" i="14"/>
  <c r="BE137" i="14"/>
  <c r="BI133" i="14"/>
  <c r="BH133" i="14"/>
  <c r="BG133" i="14"/>
  <c r="BF133" i="14"/>
  <c r="T133" i="14"/>
  <c r="R133" i="14"/>
  <c r="P133" i="14"/>
  <c r="BK133" i="14"/>
  <c r="J133" i="14"/>
  <c r="BE133" i="14" s="1"/>
  <c r="BI130" i="14"/>
  <c r="BH130" i="14"/>
  <c r="BG130" i="14"/>
  <c r="BF130" i="14"/>
  <c r="T130" i="14"/>
  <c r="R130" i="14"/>
  <c r="P130" i="14"/>
  <c r="BK130" i="14"/>
  <c r="J130" i="14"/>
  <c r="BE130" i="14"/>
  <c r="BI129" i="14"/>
  <c r="BH129" i="14"/>
  <c r="BG129" i="14"/>
  <c r="BF129" i="14"/>
  <c r="T129" i="14"/>
  <c r="R129" i="14"/>
  <c r="P129" i="14"/>
  <c r="BK129" i="14"/>
  <c r="J129" i="14"/>
  <c r="BE129" i="14" s="1"/>
  <c r="BI126" i="14"/>
  <c r="BH126" i="14"/>
  <c r="BG126" i="14"/>
  <c r="BF126" i="14"/>
  <c r="T126" i="14"/>
  <c r="R126" i="14"/>
  <c r="P126" i="14"/>
  <c r="BK126" i="14"/>
  <c r="J126" i="14"/>
  <c r="BE126" i="14"/>
  <c r="BI125" i="14"/>
  <c r="BH125" i="14"/>
  <c r="BG125" i="14"/>
  <c r="BF125" i="14"/>
  <c r="T125" i="14"/>
  <c r="R125" i="14"/>
  <c r="P125" i="14"/>
  <c r="BK125" i="14"/>
  <c r="J125" i="14"/>
  <c r="BE125" i="14" s="1"/>
  <c r="BI124" i="14"/>
  <c r="BH124" i="14"/>
  <c r="BG124" i="14"/>
  <c r="BF124" i="14"/>
  <c r="T124" i="14"/>
  <c r="R124" i="14"/>
  <c r="P124" i="14"/>
  <c r="BK124" i="14"/>
  <c r="J124" i="14"/>
  <c r="BE124" i="14"/>
  <c r="BI121" i="14"/>
  <c r="BH121" i="14"/>
  <c r="BG121" i="14"/>
  <c r="BF121" i="14"/>
  <c r="T121" i="14"/>
  <c r="R121" i="14"/>
  <c r="P121" i="14"/>
  <c r="BK121" i="14"/>
  <c r="J121" i="14"/>
  <c r="BE121" i="14" s="1"/>
  <c r="BI120" i="14"/>
  <c r="BH120" i="14"/>
  <c r="BG120" i="14"/>
  <c r="BF120" i="14"/>
  <c r="T120" i="14"/>
  <c r="R120" i="14"/>
  <c r="P120" i="14"/>
  <c r="BK120" i="14"/>
  <c r="J120" i="14"/>
  <c r="BE120" i="14"/>
  <c r="BI116" i="14"/>
  <c r="BH116" i="14"/>
  <c r="BG116" i="14"/>
  <c r="BF116" i="14"/>
  <c r="T116" i="14"/>
  <c r="R116" i="14"/>
  <c r="P116" i="14"/>
  <c r="BK116" i="14"/>
  <c r="J116" i="14"/>
  <c r="BE116" i="14" s="1"/>
  <c r="BI115" i="14"/>
  <c r="BH115" i="14"/>
  <c r="BG115" i="14"/>
  <c r="BF115" i="14"/>
  <c r="T115" i="14"/>
  <c r="R115" i="14"/>
  <c r="P115" i="14"/>
  <c r="BK115" i="14"/>
  <c r="J115" i="14"/>
  <c r="BE115" i="14"/>
  <c r="BI114" i="14"/>
  <c r="BH114" i="14"/>
  <c r="BG114" i="14"/>
  <c r="BF114" i="14"/>
  <c r="T114" i="14"/>
  <c r="R114" i="14"/>
  <c r="P114" i="14"/>
  <c r="BK114" i="14"/>
  <c r="J114" i="14"/>
  <c r="BE114" i="14" s="1"/>
  <c r="BI113" i="14"/>
  <c r="BH113" i="14"/>
  <c r="BG113" i="14"/>
  <c r="BF113" i="14"/>
  <c r="T113" i="14"/>
  <c r="R113" i="14"/>
  <c r="P113" i="14"/>
  <c r="BK113" i="14"/>
  <c r="J113" i="14"/>
  <c r="BE113" i="14"/>
  <c r="BI110" i="14"/>
  <c r="BH110" i="14"/>
  <c r="BG110" i="14"/>
  <c r="BF110" i="14"/>
  <c r="T110" i="14"/>
  <c r="R110" i="14"/>
  <c r="P110" i="14"/>
  <c r="BK110" i="14"/>
  <c r="J110" i="14"/>
  <c r="BE110" i="14" s="1"/>
  <c r="BI107" i="14"/>
  <c r="BH107" i="14"/>
  <c r="BG107" i="14"/>
  <c r="BF107" i="14"/>
  <c r="T107" i="14"/>
  <c r="R107" i="14"/>
  <c r="P107" i="14"/>
  <c r="BK107" i="14"/>
  <c r="J107" i="14"/>
  <c r="BE107" i="14"/>
  <c r="BI104" i="14"/>
  <c r="BH104" i="14"/>
  <c r="BG104" i="14"/>
  <c r="BF104" i="14"/>
  <c r="T104" i="14"/>
  <c r="R104" i="14"/>
  <c r="P104" i="14"/>
  <c r="BK104" i="14"/>
  <c r="J104" i="14"/>
  <c r="BE104" i="14" s="1"/>
  <c r="BI101" i="14"/>
  <c r="BH101" i="14"/>
  <c r="BG101" i="14"/>
  <c r="BF101" i="14"/>
  <c r="T101" i="14"/>
  <c r="R101" i="14"/>
  <c r="P101" i="14"/>
  <c r="BK101" i="14"/>
  <c r="J101" i="14"/>
  <c r="BE101" i="14"/>
  <c r="BI98" i="14"/>
  <c r="BH98" i="14"/>
  <c r="BG98" i="14"/>
  <c r="BF98" i="14"/>
  <c r="T98" i="14"/>
  <c r="R98" i="14"/>
  <c r="P98" i="14"/>
  <c r="BK98" i="14"/>
  <c r="J98" i="14"/>
  <c r="BE98" i="14" s="1"/>
  <c r="BI95" i="14"/>
  <c r="BH95" i="14"/>
  <c r="F33" i="14" s="1"/>
  <c r="BC65" i="1" s="1"/>
  <c r="BG95" i="14"/>
  <c r="BF95" i="14"/>
  <c r="F31" i="14" s="1"/>
  <c r="BA65" i="1" s="1"/>
  <c r="J31" i="14"/>
  <c r="AW65" i="1" s="1"/>
  <c r="T95" i="14"/>
  <c r="R95" i="14"/>
  <c r="R94" i="14" s="1"/>
  <c r="P95" i="14"/>
  <c r="BK95" i="14"/>
  <c r="BK94" i="14" s="1"/>
  <c r="J94" i="14" s="1"/>
  <c r="BK93" i="14"/>
  <c r="J95" i="14"/>
  <c r="BE95" i="14"/>
  <c r="J58" i="14"/>
  <c r="J88" i="14"/>
  <c r="F88" i="14"/>
  <c r="F86" i="14"/>
  <c r="E84" i="14"/>
  <c r="J51" i="14"/>
  <c r="F51" i="14"/>
  <c r="F49" i="14"/>
  <c r="E47" i="14"/>
  <c r="J18" i="14"/>
  <c r="E18" i="14"/>
  <c r="J17" i="14"/>
  <c r="J12" i="14"/>
  <c r="E7" i="14"/>
  <c r="E45" i="14" s="1"/>
  <c r="AY64" i="1"/>
  <c r="AX64" i="1"/>
  <c r="BI96" i="13"/>
  <c r="BH96" i="13"/>
  <c r="BG96" i="13"/>
  <c r="BF96" i="13"/>
  <c r="T96" i="13"/>
  <c r="R96" i="13"/>
  <c r="P96" i="13"/>
  <c r="BK96" i="13"/>
  <c r="BK91" i="13" s="1"/>
  <c r="J91" i="13" s="1"/>
  <c r="J63" i="13" s="1"/>
  <c r="J96" i="13"/>
  <c r="BE96" i="13" s="1"/>
  <c r="BI94" i="13"/>
  <c r="BH94" i="13"/>
  <c r="F35" i="13" s="1"/>
  <c r="BG94" i="13"/>
  <c r="BF94" i="13"/>
  <c r="T94" i="13"/>
  <c r="R94" i="13"/>
  <c r="R91" i="13" s="1"/>
  <c r="R85" i="13" s="1"/>
  <c r="P94" i="13"/>
  <c r="BK94" i="13"/>
  <c r="J94" i="13"/>
  <c r="BE94" i="13"/>
  <c r="BI92" i="13"/>
  <c r="BH92" i="13"/>
  <c r="BG92" i="13"/>
  <c r="BF92" i="13"/>
  <c r="T92" i="13"/>
  <c r="T91" i="13" s="1"/>
  <c r="R92" i="13"/>
  <c r="P92" i="13"/>
  <c r="BK92" i="13"/>
  <c r="J92" i="13"/>
  <c r="BE92" i="13"/>
  <c r="BI90" i="13"/>
  <c r="BH90" i="13"/>
  <c r="BG90" i="13"/>
  <c r="BF90" i="13"/>
  <c r="T90" i="13"/>
  <c r="R90" i="13"/>
  <c r="P90" i="13"/>
  <c r="BK90" i="13"/>
  <c r="BK87" i="13" s="1"/>
  <c r="J90" i="13"/>
  <c r="BE90" i="13" s="1"/>
  <c r="BI88" i="13"/>
  <c r="F36" i="13"/>
  <c r="BD64" i="1" s="1"/>
  <c r="BH88" i="13"/>
  <c r="BC64" i="1"/>
  <c r="BG88" i="13"/>
  <c r="BF88" i="13"/>
  <c r="J33" i="13" s="1"/>
  <c r="AW64" i="1" s="1"/>
  <c r="T88" i="13"/>
  <c r="T87" i="13" s="1"/>
  <c r="T86" i="13" s="1"/>
  <c r="T85" i="13" s="1"/>
  <c r="R88" i="13"/>
  <c r="R87" i="13" s="1"/>
  <c r="R86" i="13" s="1"/>
  <c r="P88" i="13"/>
  <c r="P87" i="13" s="1"/>
  <c r="P86" i="13" s="1"/>
  <c r="BK88" i="13"/>
  <c r="J87" i="13"/>
  <c r="J62" i="13" s="1"/>
  <c r="BK86" i="13"/>
  <c r="J88" i="13"/>
  <c r="BE88" i="13" s="1"/>
  <c r="J81" i="13"/>
  <c r="F81" i="13"/>
  <c r="F79" i="13"/>
  <c r="E77" i="13"/>
  <c r="J55" i="13"/>
  <c r="F55" i="13"/>
  <c r="F53" i="13"/>
  <c r="E51" i="13"/>
  <c r="J20" i="13"/>
  <c r="E20" i="13"/>
  <c r="F82" i="13" s="1"/>
  <c r="F56" i="13"/>
  <c r="J19" i="13"/>
  <c r="J14" i="13"/>
  <c r="J79" i="13" s="1"/>
  <c r="J53" i="13"/>
  <c r="E7" i="13"/>
  <c r="AY63" i="1"/>
  <c r="AX63" i="1"/>
  <c r="BI228" i="12"/>
  <c r="BH228" i="12"/>
  <c r="BG228" i="12"/>
  <c r="BF228" i="12"/>
  <c r="T228" i="12"/>
  <c r="R228" i="12"/>
  <c r="P228" i="12"/>
  <c r="BK228" i="12"/>
  <c r="J228" i="12"/>
  <c r="BE228" i="12"/>
  <c r="BI225" i="12"/>
  <c r="BH225" i="12"/>
  <c r="BG225" i="12"/>
  <c r="BF225" i="12"/>
  <c r="T225" i="12"/>
  <c r="R225" i="12"/>
  <c r="P225" i="12"/>
  <c r="BK225" i="12"/>
  <c r="J225" i="12"/>
  <c r="BE225" i="12" s="1"/>
  <c r="BI223" i="12"/>
  <c r="BH223" i="12"/>
  <c r="BG223" i="12"/>
  <c r="BF223" i="12"/>
  <c r="T223" i="12"/>
  <c r="R223" i="12"/>
  <c r="R222" i="12"/>
  <c r="P223" i="12"/>
  <c r="BK223" i="12"/>
  <c r="BK222" i="12"/>
  <c r="J222" i="12" s="1"/>
  <c r="J69" i="12" s="1"/>
  <c r="J223" i="12"/>
  <c r="BE223" i="12"/>
  <c r="BI221" i="12"/>
  <c r="BH221" i="12"/>
  <c r="BG221" i="12"/>
  <c r="BF221" i="12"/>
  <c r="T221" i="12"/>
  <c r="R221" i="12"/>
  <c r="P221" i="12"/>
  <c r="BK221" i="12"/>
  <c r="J221" i="12"/>
  <c r="BE221" i="12"/>
  <c r="BI220" i="12"/>
  <c r="BH220" i="12"/>
  <c r="BG220" i="12"/>
  <c r="BF220" i="12"/>
  <c r="T220" i="12"/>
  <c r="R220" i="12"/>
  <c r="P220" i="12"/>
  <c r="BK220" i="12"/>
  <c r="J220" i="12"/>
  <c r="BE220" i="12" s="1"/>
  <c r="BI219" i="12"/>
  <c r="BH219" i="12"/>
  <c r="BG219" i="12"/>
  <c r="BF219" i="12"/>
  <c r="T219" i="12"/>
  <c r="R219" i="12"/>
  <c r="P219" i="12"/>
  <c r="P214" i="12" s="1"/>
  <c r="BK219" i="12"/>
  <c r="J219" i="12"/>
  <c r="BE219" i="12"/>
  <c r="BI217" i="12"/>
  <c r="BH217" i="12"/>
  <c r="BG217" i="12"/>
  <c r="BF217" i="12"/>
  <c r="T217" i="12"/>
  <c r="T214" i="12" s="1"/>
  <c r="R217" i="12"/>
  <c r="P217" i="12"/>
  <c r="BK217" i="12"/>
  <c r="J217" i="12"/>
  <c r="BE217" i="12" s="1"/>
  <c r="BI215" i="12"/>
  <c r="BH215" i="12"/>
  <c r="BG215" i="12"/>
  <c r="BF215" i="12"/>
  <c r="T215" i="12"/>
  <c r="R215" i="12"/>
  <c r="R214" i="12" s="1"/>
  <c r="P215" i="12"/>
  <c r="BK215" i="12"/>
  <c r="BK214" i="12"/>
  <c r="J214" i="12" s="1"/>
  <c r="J68" i="12" s="1"/>
  <c r="J215" i="12"/>
  <c r="BE215" i="12"/>
  <c r="BI213" i="12"/>
  <c r="BH213" i="12"/>
  <c r="BG213" i="12"/>
  <c r="BF213" i="12"/>
  <c r="T213" i="12"/>
  <c r="R213" i="12"/>
  <c r="P213" i="12"/>
  <c r="BK213" i="12"/>
  <c r="J213" i="12"/>
  <c r="BE213" i="12"/>
  <c r="BI212" i="12"/>
  <c r="BH212" i="12"/>
  <c r="BG212" i="12"/>
  <c r="BF212" i="12"/>
  <c r="T212" i="12"/>
  <c r="R212" i="12"/>
  <c r="P212" i="12"/>
  <c r="BK212" i="12"/>
  <c r="J212" i="12"/>
  <c r="BE212" i="12"/>
  <c r="BI211" i="12"/>
  <c r="BH211" i="12"/>
  <c r="BG211" i="12"/>
  <c r="BF211" i="12"/>
  <c r="T211" i="12"/>
  <c r="R211" i="12"/>
  <c r="P211" i="12"/>
  <c r="BK211" i="12"/>
  <c r="J211" i="12"/>
  <c r="BE211" i="12"/>
  <c r="BI210" i="12"/>
  <c r="BH210" i="12"/>
  <c r="BG210" i="12"/>
  <c r="BF210" i="12"/>
  <c r="T210" i="12"/>
  <c r="R210" i="12"/>
  <c r="P210" i="12"/>
  <c r="BK210" i="12"/>
  <c r="J210" i="12"/>
  <c r="BE210" i="12"/>
  <c r="BI208" i="12"/>
  <c r="BH208" i="12"/>
  <c r="BG208" i="12"/>
  <c r="BF208" i="12"/>
  <c r="T208" i="12"/>
  <c r="R208" i="12"/>
  <c r="P208" i="12"/>
  <c r="BK208" i="12"/>
  <c r="J208" i="12"/>
  <c r="BE208" i="12"/>
  <c r="BI207" i="12"/>
  <c r="BH207" i="12"/>
  <c r="BG207" i="12"/>
  <c r="BF207" i="12"/>
  <c r="T207" i="12"/>
  <c r="R207" i="12"/>
  <c r="P207" i="12"/>
  <c r="BK207" i="12"/>
  <c r="J207" i="12"/>
  <c r="BE207" i="12"/>
  <c r="BI205" i="12"/>
  <c r="BH205" i="12"/>
  <c r="BG205" i="12"/>
  <c r="BF205" i="12"/>
  <c r="T205" i="12"/>
  <c r="R205" i="12"/>
  <c r="P205" i="12"/>
  <c r="BK205" i="12"/>
  <c r="J205" i="12"/>
  <c r="BE205" i="12"/>
  <c r="BI204" i="12"/>
  <c r="BH204" i="12"/>
  <c r="BG204" i="12"/>
  <c r="BF204" i="12"/>
  <c r="T204" i="12"/>
  <c r="R204" i="12"/>
  <c r="P204" i="12"/>
  <c r="BK204" i="12"/>
  <c r="J204" i="12"/>
  <c r="BE204" i="12"/>
  <c r="BI202" i="12"/>
  <c r="BH202" i="12"/>
  <c r="BG202" i="12"/>
  <c r="BF202" i="12"/>
  <c r="T202" i="12"/>
  <c r="R202" i="12"/>
  <c r="P202" i="12"/>
  <c r="BK202" i="12"/>
  <c r="J202" i="12"/>
  <c r="BE202" i="12"/>
  <c r="BI199" i="12"/>
  <c r="BH199" i="12"/>
  <c r="BG199" i="12"/>
  <c r="BF199" i="12"/>
  <c r="T199" i="12"/>
  <c r="R199" i="12"/>
  <c r="P199" i="12"/>
  <c r="BK199" i="12"/>
  <c r="J199" i="12"/>
  <c r="BE199" i="12"/>
  <c r="BI197" i="12"/>
  <c r="BH197" i="12"/>
  <c r="BG197" i="12"/>
  <c r="BF197" i="12"/>
  <c r="T197" i="12"/>
  <c r="R197" i="12"/>
  <c r="P197" i="12"/>
  <c r="BK197" i="12"/>
  <c r="J197" i="12"/>
  <c r="BE197" i="12"/>
  <c r="BI196" i="12"/>
  <c r="BH196" i="12"/>
  <c r="BG196" i="12"/>
  <c r="BF196" i="12"/>
  <c r="T196" i="12"/>
  <c r="R196" i="12"/>
  <c r="P196" i="12"/>
  <c r="BK196" i="12"/>
  <c r="J196" i="12"/>
  <c r="BE196" i="12"/>
  <c r="BI194" i="12"/>
  <c r="BH194" i="12"/>
  <c r="BG194" i="12"/>
  <c r="BF194" i="12"/>
  <c r="T194" i="12"/>
  <c r="R194" i="12"/>
  <c r="P194" i="12"/>
  <c r="BK194" i="12"/>
  <c r="J194" i="12"/>
  <c r="BE194" i="12"/>
  <c r="BI192" i="12"/>
  <c r="BH192" i="12"/>
  <c r="BG192" i="12"/>
  <c r="BF192" i="12"/>
  <c r="T192" i="12"/>
  <c r="R192" i="12"/>
  <c r="P192" i="12"/>
  <c r="BK192" i="12"/>
  <c r="J192" i="12"/>
  <c r="BE192" i="12"/>
  <c r="BI188" i="12"/>
  <c r="BH188" i="12"/>
  <c r="BG188" i="12"/>
  <c r="BF188" i="12"/>
  <c r="T188" i="12"/>
  <c r="R188" i="12"/>
  <c r="P188" i="12"/>
  <c r="BK188" i="12"/>
  <c r="J188" i="12"/>
  <c r="BE188" i="12"/>
  <c r="BI187" i="12"/>
  <c r="BH187" i="12"/>
  <c r="BG187" i="12"/>
  <c r="BF187" i="12"/>
  <c r="T187" i="12"/>
  <c r="R187" i="12"/>
  <c r="P187" i="12"/>
  <c r="BK187" i="12"/>
  <c r="J187" i="12"/>
  <c r="BE187" i="12"/>
  <c r="BI186" i="12"/>
  <c r="BH186" i="12"/>
  <c r="BG186" i="12"/>
  <c r="BF186" i="12"/>
  <c r="T186" i="12"/>
  <c r="R186" i="12"/>
  <c r="P186" i="12"/>
  <c r="BK186" i="12"/>
  <c r="J186" i="12"/>
  <c r="BE186" i="12"/>
  <c r="BI185" i="12"/>
  <c r="BH185" i="12"/>
  <c r="BG185" i="12"/>
  <c r="BF185" i="12"/>
  <c r="T185" i="12"/>
  <c r="R185" i="12"/>
  <c r="P185" i="12"/>
  <c r="BK185" i="12"/>
  <c r="J185" i="12"/>
  <c r="BE185" i="12"/>
  <c r="BI184" i="12"/>
  <c r="BH184" i="12"/>
  <c r="BG184" i="12"/>
  <c r="BF184" i="12"/>
  <c r="T184" i="12"/>
  <c r="R184" i="12"/>
  <c r="P184" i="12"/>
  <c r="BK184" i="12"/>
  <c r="J184" i="12"/>
  <c r="BE184" i="12"/>
  <c r="BI183" i="12"/>
  <c r="BH183" i="12"/>
  <c r="BG183" i="12"/>
  <c r="BF183" i="12"/>
  <c r="T183" i="12"/>
  <c r="R183" i="12"/>
  <c r="P183" i="12"/>
  <c r="BK183" i="12"/>
  <c r="J183" i="12"/>
  <c r="BE183" i="12"/>
  <c r="BI182" i="12"/>
  <c r="BH182" i="12"/>
  <c r="BG182" i="12"/>
  <c r="BF182" i="12"/>
  <c r="T182" i="12"/>
  <c r="R182" i="12"/>
  <c r="P182" i="12"/>
  <c r="BK182" i="12"/>
  <c r="J182" i="12"/>
  <c r="BE182" i="12"/>
  <c r="BI181" i="12"/>
  <c r="BH181" i="12"/>
  <c r="BG181" i="12"/>
  <c r="BF181" i="12"/>
  <c r="T181" i="12"/>
  <c r="R181" i="12"/>
  <c r="P181" i="12"/>
  <c r="BK181" i="12"/>
  <c r="J181" i="12"/>
  <c r="BE181" i="12"/>
  <c r="BI180" i="12"/>
  <c r="BH180" i="12"/>
  <c r="BG180" i="12"/>
  <c r="BF180" i="12"/>
  <c r="T180" i="12"/>
  <c r="R180" i="12"/>
  <c r="P180" i="12"/>
  <c r="BK180" i="12"/>
  <c r="J180" i="12"/>
  <c r="BE180" i="12"/>
  <c r="BI177" i="12"/>
  <c r="BH177" i="12"/>
  <c r="BG177" i="12"/>
  <c r="BF177" i="12"/>
  <c r="T177" i="12"/>
  <c r="R177" i="12"/>
  <c r="P177" i="12"/>
  <c r="BK177" i="12"/>
  <c r="J177" i="12"/>
  <c r="BE177" i="12"/>
  <c r="BI169" i="12"/>
  <c r="BH169" i="12"/>
  <c r="BG169" i="12"/>
  <c r="BF169" i="12"/>
  <c r="T169" i="12"/>
  <c r="R169" i="12"/>
  <c r="P169" i="12"/>
  <c r="BK169" i="12"/>
  <c r="J169" i="12"/>
  <c r="BE169" i="12"/>
  <c r="BI162" i="12"/>
  <c r="BH162" i="12"/>
  <c r="BG162" i="12"/>
  <c r="BF162" i="12"/>
  <c r="T162" i="12"/>
  <c r="R162" i="12"/>
  <c r="P162" i="12"/>
  <c r="BK162" i="12"/>
  <c r="J162" i="12"/>
  <c r="BE162" i="12"/>
  <c r="BI159" i="12"/>
  <c r="BH159" i="12"/>
  <c r="BG159" i="12"/>
  <c r="BF159" i="12"/>
  <c r="T159" i="12"/>
  <c r="R159" i="12"/>
  <c r="P159" i="12"/>
  <c r="BK159" i="12"/>
  <c r="J159" i="12"/>
  <c r="BE159" i="12"/>
  <c r="BI153" i="12"/>
  <c r="BH153" i="12"/>
  <c r="BG153" i="12"/>
  <c r="BF153" i="12"/>
  <c r="T153" i="12"/>
  <c r="R153" i="12"/>
  <c r="P153" i="12"/>
  <c r="BK153" i="12"/>
  <c r="J153" i="12"/>
  <c r="BE153" i="12"/>
  <c r="BI152" i="12"/>
  <c r="BH152" i="12"/>
  <c r="BG152" i="12"/>
  <c r="BF152" i="12"/>
  <c r="T152" i="12"/>
  <c r="R152" i="12"/>
  <c r="P152" i="12"/>
  <c r="BK152" i="12"/>
  <c r="J152" i="12"/>
  <c r="BE152" i="12"/>
  <c r="BI151" i="12"/>
  <c r="BH151" i="12"/>
  <c r="BG151" i="12"/>
  <c r="BF151" i="12"/>
  <c r="T151" i="12"/>
  <c r="R151" i="12"/>
  <c r="P151" i="12"/>
  <c r="BK151" i="12"/>
  <c r="J151" i="12"/>
  <c r="BE151" i="12"/>
  <c r="BI145" i="12"/>
  <c r="BH145" i="12"/>
  <c r="BG145" i="12"/>
  <c r="BF145" i="12"/>
  <c r="T145" i="12"/>
  <c r="R145" i="12"/>
  <c r="P145" i="12"/>
  <c r="BK145" i="12"/>
  <c r="J145" i="12"/>
  <c r="BE145" i="12"/>
  <c r="BI143" i="12"/>
  <c r="BH143" i="12"/>
  <c r="BG143" i="12"/>
  <c r="BF143" i="12"/>
  <c r="T143" i="12"/>
  <c r="R143" i="12"/>
  <c r="P143" i="12"/>
  <c r="BK143" i="12"/>
  <c r="J143" i="12"/>
  <c r="BE143" i="12"/>
  <c r="BI142" i="12"/>
  <c r="BH142" i="12"/>
  <c r="BG142" i="12"/>
  <c r="BF142" i="12"/>
  <c r="T142" i="12"/>
  <c r="R142" i="12"/>
  <c r="P142" i="12"/>
  <c r="BK142" i="12"/>
  <c r="J142" i="12"/>
  <c r="BE142" i="12"/>
  <c r="BI141" i="12"/>
  <c r="BH141" i="12"/>
  <c r="BG141" i="12"/>
  <c r="BF141" i="12"/>
  <c r="T141" i="12"/>
  <c r="R141" i="12"/>
  <c r="P141" i="12"/>
  <c r="BK141" i="12"/>
  <c r="J141" i="12"/>
  <c r="BE141" i="12"/>
  <c r="BI140" i="12"/>
  <c r="BH140" i="12"/>
  <c r="BG140" i="12"/>
  <c r="BF140" i="12"/>
  <c r="T140" i="12"/>
  <c r="R140" i="12"/>
  <c r="P140" i="12"/>
  <c r="BK140" i="12"/>
  <c r="J140" i="12"/>
  <c r="BE140" i="12"/>
  <c r="BI139" i="12"/>
  <c r="BH139" i="12"/>
  <c r="BG139" i="12"/>
  <c r="BF139" i="12"/>
  <c r="T139" i="12"/>
  <c r="R139" i="12"/>
  <c r="P139" i="12"/>
  <c r="BK139" i="12"/>
  <c r="J139" i="12"/>
  <c r="BE139" i="12"/>
  <c r="BI133" i="12"/>
  <c r="BH133" i="12"/>
  <c r="BG133" i="12"/>
  <c r="BF133" i="12"/>
  <c r="T133" i="12"/>
  <c r="R133" i="12"/>
  <c r="P133" i="12"/>
  <c r="BK133" i="12"/>
  <c r="J133" i="12"/>
  <c r="BE133" i="12"/>
  <c r="BI132" i="12"/>
  <c r="BH132" i="12"/>
  <c r="BG132" i="12"/>
  <c r="BF132" i="12"/>
  <c r="T132" i="12"/>
  <c r="R132" i="12"/>
  <c r="P132" i="12"/>
  <c r="BK132" i="12"/>
  <c r="J132" i="12"/>
  <c r="BE132" i="12"/>
  <c r="BI130" i="12"/>
  <c r="BH130" i="12"/>
  <c r="BG130" i="12"/>
  <c r="BF130" i="12"/>
  <c r="T130" i="12"/>
  <c r="R130" i="12"/>
  <c r="P130" i="12"/>
  <c r="BK130" i="12"/>
  <c r="J130" i="12"/>
  <c r="BE130" i="12"/>
  <c r="BI128" i="12"/>
  <c r="BH128" i="12"/>
  <c r="BG128" i="12"/>
  <c r="BF128" i="12"/>
  <c r="T128" i="12"/>
  <c r="R128" i="12"/>
  <c r="P128" i="12"/>
  <c r="BK128" i="12"/>
  <c r="J128" i="12"/>
  <c r="BE128" i="12"/>
  <c r="BI127" i="12"/>
  <c r="BH127" i="12"/>
  <c r="BG127" i="12"/>
  <c r="BF127" i="12"/>
  <c r="T127" i="12"/>
  <c r="R127" i="12"/>
  <c r="P127" i="12"/>
  <c r="BK127" i="12"/>
  <c r="J127" i="12"/>
  <c r="BE127" i="12"/>
  <c r="BI125" i="12"/>
  <c r="BH125" i="12"/>
  <c r="BG125" i="12"/>
  <c r="BF125" i="12"/>
  <c r="T125" i="12"/>
  <c r="R125" i="12"/>
  <c r="P125" i="12"/>
  <c r="BK125" i="12"/>
  <c r="J125" i="12"/>
  <c r="BE125" i="12"/>
  <c r="BI123" i="12"/>
  <c r="BH123" i="12"/>
  <c r="BG123" i="12"/>
  <c r="BF123" i="12"/>
  <c r="T123" i="12"/>
  <c r="R123" i="12"/>
  <c r="P123" i="12"/>
  <c r="P116" i="12" s="1"/>
  <c r="BK123" i="12"/>
  <c r="J123" i="12"/>
  <c r="BE123" i="12"/>
  <c r="BI121" i="12"/>
  <c r="BH121" i="12"/>
  <c r="BG121" i="12"/>
  <c r="BF121" i="12"/>
  <c r="T121" i="12"/>
  <c r="T116" i="12" s="1"/>
  <c r="R121" i="12"/>
  <c r="R116" i="12" s="1"/>
  <c r="P121" i="12"/>
  <c r="BK121" i="12"/>
  <c r="J121" i="12"/>
  <c r="BE121" i="12"/>
  <c r="BI117" i="12"/>
  <c r="BH117" i="12"/>
  <c r="BG117" i="12"/>
  <c r="BF117" i="12"/>
  <c r="T117" i="12"/>
  <c r="R117" i="12"/>
  <c r="P117" i="12"/>
  <c r="BK117" i="12"/>
  <c r="BK116" i="12" s="1"/>
  <c r="J116" i="12" s="1"/>
  <c r="J67" i="12" s="1"/>
  <c r="J117" i="12"/>
  <c r="BE117" i="12"/>
  <c r="BI115" i="12"/>
  <c r="BH115" i="12"/>
  <c r="BG115" i="12"/>
  <c r="BF115" i="12"/>
  <c r="T115" i="12"/>
  <c r="R115" i="12"/>
  <c r="P115" i="12"/>
  <c r="BK115" i="12"/>
  <c r="J115" i="12"/>
  <c r="BE115" i="12"/>
  <c r="BI114" i="12"/>
  <c r="BH114" i="12"/>
  <c r="BG114" i="12"/>
  <c r="BF114" i="12"/>
  <c r="T114" i="12"/>
  <c r="R114" i="12"/>
  <c r="R110" i="12" s="1"/>
  <c r="P114" i="12"/>
  <c r="BK114" i="12"/>
  <c r="J114" i="12"/>
  <c r="BE114" i="12"/>
  <c r="BI113" i="12"/>
  <c r="BH113" i="12"/>
  <c r="BG113" i="12"/>
  <c r="BF113" i="12"/>
  <c r="F33" i="12" s="1"/>
  <c r="BA63" i="1" s="1"/>
  <c r="T113" i="12"/>
  <c r="R113" i="12"/>
  <c r="P113" i="12"/>
  <c r="P110" i="12" s="1"/>
  <c r="P109" i="12" s="1"/>
  <c r="BK113" i="12"/>
  <c r="J113" i="12"/>
  <c r="BE113" i="12"/>
  <c r="BI111" i="12"/>
  <c r="BH111" i="12"/>
  <c r="BG111" i="12"/>
  <c r="BF111" i="12"/>
  <c r="T111" i="12"/>
  <c r="T110" i="12"/>
  <c r="T109" i="12" s="1"/>
  <c r="R111" i="12"/>
  <c r="P111" i="12"/>
  <c r="BK111" i="12"/>
  <c r="J111" i="12"/>
  <c r="BE111" i="12"/>
  <c r="BI108" i="12"/>
  <c r="BH108" i="12"/>
  <c r="BG108" i="12"/>
  <c r="BF108" i="12"/>
  <c r="T108" i="12"/>
  <c r="R108" i="12"/>
  <c r="P108" i="12"/>
  <c r="BK108" i="12"/>
  <c r="J108" i="12"/>
  <c r="BE108" i="12"/>
  <c r="BI106" i="12"/>
  <c r="BH106" i="12"/>
  <c r="BG106" i="12"/>
  <c r="BF106" i="12"/>
  <c r="T106" i="12"/>
  <c r="R106" i="12"/>
  <c r="P106" i="12"/>
  <c r="BK106" i="12"/>
  <c r="J106" i="12"/>
  <c r="BE106" i="12"/>
  <c r="BI105" i="12"/>
  <c r="BH105" i="12"/>
  <c r="BG105" i="12"/>
  <c r="BF105" i="12"/>
  <c r="T105" i="12"/>
  <c r="R105" i="12"/>
  <c r="P105" i="12"/>
  <c r="P101" i="12" s="1"/>
  <c r="BK105" i="12"/>
  <c r="BK101" i="12" s="1"/>
  <c r="J101" i="12" s="1"/>
  <c r="J64" i="12" s="1"/>
  <c r="J105" i="12"/>
  <c r="BE105" i="12"/>
  <c r="BI103" i="12"/>
  <c r="BH103" i="12"/>
  <c r="BG103" i="12"/>
  <c r="BF103" i="12"/>
  <c r="T103" i="12"/>
  <c r="T101" i="12" s="1"/>
  <c r="R103" i="12"/>
  <c r="R101" i="12" s="1"/>
  <c r="P103" i="12"/>
  <c r="BK103" i="12"/>
  <c r="J103" i="12"/>
  <c r="BE103" i="12"/>
  <c r="BI102" i="12"/>
  <c r="BH102" i="12"/>
  <c r="BG102" i="12"/>
  <c r="BF102" i="12"/>
  <c r="T102" i="12"/>
  <c r="R102" i="12"/>
  <c r="P102" i="12"/>
  <c r="BK102" i="12"/>
  <c r="J102" i="12"/>
  <c r="BE102" i="12"/>
  <c r="BI100" i="12"/>
  <c r="BH100" i="12"/>
  <c r="BG100" i="12"/>
  <c r="BF100" i="12"/>
  <c r="T100" i="12"/>
  <c r="R100" i="12"/>
  <c r="P100" i="12"/>
  <c r="P96" i="12" s="1"/>
  <c r="P92" i="12" s="1"/>
  <c r="BK100" i="12"/>
  <c r="J100" i="12"/>
  <c r="BE100" i="12"/>
  <c r="BI99" i="12"/>
  <c r="BH99" i="12"/>
  <c r="BG99" i="12"/>
  <c r="BF99" i="12"/>
  <c r="T99" i="12"/>
  <c r="R99" i="12"/>
  <c r="R96" i="12" s="1"/>
  <c r="P99" i="12"/>
  <c r="BK99" i="12"/>
  <c r="J99" i="12"/>
  <c r="BE99" i="12" s="1"/>
  <c r="BI98" i="12"/>
  <c r="BH98" i="12"/>
  <c r="BG98" i="12"/>
  <c r="BF98" i="12"/>
  <c r="T98" i="12"/>
  <c r="R98" i="12"/>
  <c r="P98" i="12"/>
  <c r="BK98" i="12"/>
  <c r="BK96" i="12" s="1"/>
  <c r="J96" i="12" s="1"/>
  <c r="J63" i="12" s="1"/>
  <c r="J98" i="12"/>
  <c r="BE98" i="12"/>
  <c r="BI97" i="12"/>
  <c r="BH97" i="12"/>
  <c r="BG97" i="12"/>
  <c r="BF97" i="12"/>
  <c r="T97" i="12"/>
  <c r="R97" i="12"/>
  <c r="P97" i="12"/>
  <c r="BK97" i="12"/>
  <c r="J97" i="12"/>
  <c r="BE97" i="12" s="1"/>
  <c r="BI94" i="12"/>
  <c r="F36" i="12" s="1"/>
  <c r="BD63" i="1" s="1"/>
  <c r="BH94" i="12"/>
  <c r="BG94" i="12"/>
  <c r="BF94" i="12"/>
  <c r="T94" i="12"/>
  <c r="T93" i="12"/>
  <c r="R94" i="12"/>
  <c r="R93" i="12"/>
  <c r="R92" i="12"/>
  <c r="P94" i="12"/>
  <c r="P93" i="12"/>
  <c r="BK94" i="12"/>
  <c r="BK93" i="12"/>
  <c r="J93" i="12"/>
  <c r="J62" i="12" s="1"/>
  <c r="J94" i="12"/>
  <c r="BE94" i="12" s="1"/>
  <c r="J87" i="12"/>
  <c r="F87" i="12"/>
  <c r="F85" i="12"/>
  <c r="E83" i="12"/>
  <c r="J55" i="12"/>
  <c r="F55" i="12"/>
  <c r="F53" i="12"/>
  <c r="E51" i="12"/>
  <c r="J20" i="12"/>
  <c r="E20" i="12"/>
  <c r="F88" i="12"/>
  <c r="F56" i="12"/>
  <c r="J19" i="12"/>
  <c r="J14" i="12"/>
  <c r="J85" i="12"/>
  <c r="J53" i="12"/>
  <c r="E7" i="12"/>
  <c r="E79" i="12"/>
  <c r="E47" i="12"/>
  <c r="AY62" i="1"/>
  <c r="AX62" i="1"/>
  <c r="BI514" i="11"/>
  <c r="BH514" i="11"/>
  <c r="BG514" i="11"/>
  <c r="BF514" i="11"/>
  <c r="T514" i="11"/>
  <c r="R514" i="11"/>
  <c r="R512" i="11" s="1"/>
  <c r="P514" i="11"/>
  <c r="BK514" i="11"/>
  <c r="J514" i="11"/>
  <c r="BE514" i="11"/>
  <c r="BI513" i="11"/>
  <c r="BH513" i="11"/>
  <c r="BG513" i="11"/>
  <c r="BF513" i="11"/>
  <c r="T513" i="11"/>
  <c r="T512" i="11" s="1"/>
  <c r="R513" i="11"/>
  <c r="P513" i="11"/>
  <c r="BK513" i="11"/>
  <c r="BK512" i="11"/>
  <c r="J512" i="11" s="1"/>
  <c r="J83" i="11" s="1"/>
  <c r="J513" i="11"/>
  <c r="BE513" i="11"/>
  <c r="BI511" i="11"/>
  <c r="BH511" i="11"/>
  <c r="BG511" i="11"/>
  <c r="BF511" i="11"/>
  <c r="T511" i="11"/>
  <c r="T510" i="11" s="1"/>
  <c r="R511" i="11"/>
  <c r="R510" i="11"/>
  <c r="P511" i="11"/>
  <c r="P510" i="11" s="1"/>
  <c r="BK511" i="11"/>
  <c r="BK510" i="11"/>
  <c r="BK507" i="11" s="1"/>
  <c r="J507" i="11" s="1"/>
  <c r="J80" i="11" s="1"/>
  <c r="J510" i="11"/>
  <c r="J82" i="11" s="1"/>
  <c r="J511" i="11"/>
  <c r="BE511" i="11"/>
  <c r="BI509" i="11"/>
  <c r="BH509" i="11"/>
  <c r="BG509" i="11"/>
  <c r="BF509" i="11"/>
  <c r="T509" i="11"/>
  <c r="T508" i="11" s="1"/>
  <c r="T507" i="11" s="1"/>
  <c r="R509" i="11"/>
  <c r="R508" i="11" s="1"/>
  <c r="R507" i="11" s="1"/>
  <c r="P509" i="11"/>
  <c r="P508" i="11"/>
  <c r="BK509" i="11"/>
  <c r="BK508" i="11"/>
  <c r="J508" i="11"/>
  <c r="J509" i="11"/>
  <c r="BE509" i="11"/>
  <c r="J81" i="11"/>
  <c r="BI505" i="11"/>
  <c r="BH505" i="11"/>
  <c r="BG505" i="11"/>
  <c r="BF505" i="11"/>
  <c r="T505" i="11"/>
  <c r="R505" i="11"/>
  <c r="P505" i="11"/>
  <c r="BK505" i="11"/>
  <c r="J505" i="11"/>
  <c r="BE505" i="11"/>
  <c r="BI503" i="11"/>
  <c r="BH503" i="11"/>
  <c r="BG503" i="11"/>
  <c r="BF503" i="11"/>
  <c r="T503" i="11"/>
  <c r="R503" i="11"/>
  <c r="P503" i="11"/>
  <c r="BK503" i="11"/>
  <c r="J503" i="11"/>
  <c r="BE503" i="11" s="1"/>
  <c r="BI501" i="11"/>
  <c r="BH501" i="11"/>
  <c r="BG501" i="11"/>
  <c r="BF501" i="11"/>
  <c r="T501" i="11"/>
  <c r="R501" i="11"/>
  <c r="P501" i="11"/>
  <c r="BK501" i="11"/>
  <c r="J501" i="11"/>
  <c r="BE501" i="11"/>
  <c r="BI499" i="11"/>
  <c r="BH499" i="11"/>
  <c r="BG499" i="11"/>
  <c r="BF499" i="11"/>
  <c r="T499" i="11"/>
  <c r="R499" i="11"/>
  <c r="P499" i="11"/>
  <c r="BK499" i="11"/>
  <c r="J499" i="11"/>
  <c r="BE499" i="11" s="1"/>
  <c r="BI497" i="11"/>
  <c r="BH497" i="11"/>
  <c r="BG497" i="11"/>
  <c r="BF497" i="11"/>
  <c r="T497" i="11"/>
  <c r="R497" i="11"/>
  <c r="R494" i="11" s="1"/>
  <c r="P497" i="11"/>
  <c r="BK497" i="11"/>
  <c r="J497" i="11"/>
  <c r="BE497" i="11"/>
  <c r="BI495" i="11"/>
  <c r="BH495" i="11"/>
  <c r="BG495" i="11"/>
  <c r="BF495" i="11"/>
  <c r="T495" i="11"/>
  <c r="R495" i="11"/>
  <c r="P495" i="11"/>
  <c r="P494" i="11" s="1"/>
  <c r="BK495" i="11"/>
  <c r="BK494" i="11"/>
  <c r="J494" i="11"/>
  <c r="J79" i="11" s="1"/>
  <c r="J495" i="11"/>
  <c r="BE495" i="11"/>
  <c r="BI493" i="11"/>
  <c r="BH493" i="11"/>
  <c r="BG493" i="11"/>
  <c r="BF493" i="11"/>
  <c r="T493" i="11"/>
  <c r="R493" i="11"/>
  <c r="P493" i="11"/>
  <c r="BK493" i="11"/>
  <c r="J493" i="11"/>
  <c r="BE493" i="11" s="1"/>
  <c r="BI492" i="11"/>
  <c r="BH492" i="11"/>
  <c r="BG492" i="11"/>
  <c r="BF492" i="11"/>
  <c r="T492" i="11"/>
  <c r="R492" i="11"/>
  <c r="P492" i="11"/>
  <c r="BK492" i="11"/>
  <c r="J492" i="11"/>
  <c r="BE492" i="11"/>
  <c r="BI491" i="11"/>
  <c r="BH491" i="11"/>
  <c r="BG491" i="11"/>
  <c r="BF491" i="11"/>
  <c r="T491" i="11"/>
  <c r="R491" i="11"/>
  <c r="R490" i="11"/>
  <c r="P491" i="11"/>
  <c r="P490" i="11" s="1"/>
  <c r="BK491" i="11"/>
  <c r="BK490" i="11"/>
  <c r="J490" i="11"/>
  <c r="J78" i="11" s="1"/>
  <c r="J491" i="11"/>
  <c r="BE491" i="11"/>
  <c r="BI489" i="11"/>
  <c r="BH489" i="11"/>
  <c r="BG489" i="11"/>
  <c r="BF489" i="11"/>
  <c r="T489" i="11"/>
  <c r="T488" i="11" s="1"/>
  <c r="R489" i="11"/>
  <c r="R488" i="11"/>
  <c r="P489" i="11"/>
  <c r="P488" i="11" s="1"/>
  <c r="BK489" i="11"/>
  <c r="BK488" i="11"/>
  <c r="J488" i="11" s="1"/>
  <c r="J77" i="11" s="1"/>
  <c r="J489" i="11"/>
  <c r="BE489" i="11"/>
  <c r="BI487" i="11"/>
  <c r="BH487" i="11"/>
  <c r="BG487" i="11"/>
  <c r="BF487" i="11"/>
  <c r="T487" i="11"/>
  <c r="R487" i="11"/>
  <c r="P487" i="11"/>
  <c r="BK487" i="11"/>
  <c r="J487" i="11"/>
  <c r="BE487" i="11" s="1"/>
  <c r="BI486" i="11"/>
  <c r="BH486" i="11"/>
  <c r="BG486" i="11"/>
  <c r="BF486" i="11"/>
  <c r="T486" i="11"/>
  <c r="R486" i="11"/>
  <c r="P486" i="11"/>
  <c r="BK486" i="11"/>
  <c r="J486" i="11"/>
  <c r="BE486" i="11"/>
  <c r="BI485" i="11"/>
  <c r="BH485" i="11"/>
  <c r="BG485" i="11"/>
  <c r="BF485" i="11"/>
  <c r="T485" i="11"/>
  <c r="R485" i="11"/>
  <c r="P485" i="11"/>
  <c r="BK485" i="11"/>
  <c r="J485" i="11"/>
  <c r="BE485" i="11" s="1"/>
  <c r="BI484" i="11"/>
  <c r="BH484" i="11"/>
  <c r="BG484" i="11"/>
  <c r="BF484" i="11"/>
  <c r="T484" i="11"/>
  <c r="R484" i="11"/>
  <c r="P484" i="11"/>
  <c r="P481" i="11" s="1"/>
  <c r="BK484" i="11"/>
  <c r="J484" i="11"/>
  <c r="BE484" i="11"/>
  <c r="BI483" i="11"/>
  <c r="BH483" i="11"/>
  <c r="BG483" i="11"/>
  <c r="BF483" i="11"/>
  <c r="T483" i="11"/>
  <c r="T481" i="11" s="1"/>
  <c r="R483" i="11"/>
  <c r="P483" i="11"/>
  <c r="BK483" i="11"/>
  <c r="J483" i="11"/>
  <c r="BE483" i="11" s="1"/>
  <c r="BI482" i="11"/>
  <c r="BH482" i="11"/>
  <c r="BG482" i="11"/>
  <c r="BF482" i="11"/>
  <c r="T482" i="11"/>
  <c r="R482" i="11"/>
  <c r="P482" i="11"/>
  <c r="BK482" i="11"/>
  <c r="J482" i="11"/>
  <c r="BE482" i="11"/>
  <c r="BI480" i="11"/>
  <c r="BH480" i="11"/>
  <c r="BG480" i="11"/>
  <c r="BF480" i="11"/>
  <c r="T480" i="11"/>
  <c r="R480" i="11"/>
  <c r="P480" i="11"/>
  <c r="BK480" i="11"/>
  <c r="J480" i="11"/>
  <c r="BE480" i="11"/>
  <c r="BI479" i="11"/>
  <c r="BH479" i="11"/>
  <c r="BG479" i="11"/>
  <c r="BF479" i="11"/>
  <c r="T479" i="11"/>
  <c r="R479" i="11"/>
  <c r="P479" i="11"/>
  <c r="BK479" i="11"/>
  <c r="J479" i="11"/>
  <c r="BE479" i="11" s="1"/>
  <c r="BI478" i="11"/>
  <c r="BH478" i="11"/>
  <c r="BG478" i="11"/>
  <c r="BF478" i="11"/>
  <c r="T478" i="11"/>
  <c r="R478" i="11"/>
  <c r="P478" i="11"/>
  <c r="BK478" i="11"/>
  <c r="J478" i="11"/>
  <c r="BE478" i="11"/>
  <c r="BI477" i="11"/>
  <c r="BH477" i="11"/>
  <c r="BG477" i="11"/>
  <c r="BF477" i="11"/>
  <c r="T477" i="11"/>
  <c r="R477" i="11"/>
  <c r="P477" i="11"/>
  <c r="BK477" i="11"/>
  <c r="J477" i="11"/>
  <c r="BE477" i="11" s="1"/>
  <c r="BI476" i="11"/>
  <c r="BH476" i="11"/>
  <c r="BG476" i="11"/>
  <c r="BF476" i="11"/>
  <c r="T476" i="11"/>
  <c r="R476" i="11"/>
  <c r="P476" i="11"/>
  <c r="BK476" i="11"/>
  <c r="J476" i="11"/>
  <c r="BE476" i="11"/>
  <c r="BI475" i="11"/>
  <c r="BH475" i="11"/>
  <c r="BG475" i="11"/>
  <c r="BF475" i="11"/>
  <c r="T475" i="11"/>
  <c r="R475" i="11"/>
  <c r="P475" i="11"/>
  <c r="BK475" i="11"/>
  <c r="J475" i="11"/>
  <c r="BE475" i="11"/>
  <c r="BI474" i="11"/>
  <c r="BH474" i="11"/>
  <c r="BG474" i="11"/>
  <c r="BF474" i="11"/>
  <c r="T474" i="11"/>
  <c r="R474" i="11"/>
  <c r="P474" i="11"/>
  <c r="BK474" i="11"/>
  <c r="J474" i="11"/>
  <c r="BE474" i="11"/>
  <c r="BI473" i="11"/>
  <c r="BH473" i="11"/>
  <c r="BG473" i="11"/>
  <c r="BF473" i="11"/>
  <c r="T473" i="11"/>
  <c r="R473" i="11"/>
  <c r="P473" i="11"/>
  <c r="BK473" i="11"/>
  <c r="J473" i="11"/>
  <c r="BE473" i="11"/>
  <c r="BI472" i="11"/>
  <c r="BH472" i="11"/>
  <c r="BG472" i="11"/>
  <c r="BF472" i="11"/>
  <c r="T472" i="11"/>
  <c r="R472" i="11"/>
  <c r="P472" i="11"/>
  <c r="BK472" i="11"/>
  <c r="J472" i="11"/>
  <c r="BE472" i="11"/>
  <c r="BI471" i="11"/>
  <c r="BH471" i="11"/>
  <c r="BG471" i="11"/>
  <c r="BF471" i="11"/>
  <c r="T471" i="11"/>
  <c r="R471" i="11"/>
  <c r="P471" i="11"/>
  <c r="BK471" i="11"/>
  <c r="J471" i="11"/>
  <c r="BE471" i="11"/>
  <c r="BI470" i="11"/>
  <c r="BH470" i="11"/>
  <c r="BG470" i="11"/>
  <c r="BF470" i="11"/>
  <c r="T470" i="11"/>
  <c r="R470" i="11"/>
  <c r="P470" i="11"/>
  <c r="BK470" i="11"/>
  <c r="J470" i="11"/>
  <c r="BE470" i="11"/>
  <c r="BI469" i="11"/>
  <c r="BH469" i="11"/>
  <c r="BG469" i="11"/>
  <c r="BF469" i="11"/>
  <c r="T469" i="11"/>
  <c r="R469" i="11"/>
  <c r="P469" i="11"/>
  <c r="BK469" i="11"/>
  <c r="J469" i="11"/>
  <c r="BE469" i="11"/>
  <c r="BI468" i="11"/>
  <c r="BH468" i="11"/>
  <c r="BG468" i="11"/>
  <c r="BF468" i="11"/>
  <c r="T468" i="11"/>
  <c r="R468" i="11"/>
  <c r="P468" i="11"/>
  <c r="BK468" i="11"/>
  <c r="J468" i="11"/>
  <c r="BE468" i="11"/>
  <c r="BI467" i="11"/>
  <c r="BH467" i="11"/>
  <c r="BG467" i="11"/>
  <c r="BF467" i="11"/>
  <c r="T467" i="11"/>
  <c r="R467" i="11"/>
  <c r="P467" i="11"/>
  <c r="BK467" i="11"/>
  <c r="J467" i="11"/>
  <c r="BE467" i="11"/>
  <c r="BI466" i="11"/>
  <c r="BH466" i="11"/>
  <c r="BG466" i="11"/>
  <c r="BF466" i="11"/>
  <c r="T466" i="11"/>
  <c r="R466" i="11"/>
  <c r="P466" i="11"/>
  <c r="BK466" i="11"/>
  <c r="J466" i="11"/>
  <c r="BE466" i="11"/>
  <c r="BI465" i="11"/>
  <c r="BH465" i="11"/>
  <c r="BG465" i="11"/>
  <c r="BF465" i="11"/>
  <c r="T465" i="11"/>
  <c r="R465" i="11"/>
  <c r="P465" i="11"/>
  <c r="BK465" i="11"/>
  <c r="J465" i="11"/>
  <c r="BE465" i="11"/>
  <c r="BI464" i="11"/>
  <c r="BH464" i="11"/>
  <c r="BG464" i="11"/>
  <c r="BF464" i="11"/>
  <c r="T464" i="11"/>
  <c r="R464" i="11"/>
  <c r="P464" i="11"/>
  <c r="BK464" i="11"/>
  <c r="J464" i="11"/>
  <c r="BE464" i="11"/>
  <c r="BI463" i="11"/>
  <c r="BH463" i="11"/>
  <c r="BG463" i="11"/>
  <c r="BF463" i="11"/>
  <c r="T463" i="11"/>
  <c r="R463" i="11"/>
  <c r="P463" i="11"/>
  <c r="BK463" i="11"/>
  <c r="J463" i="11"/>
  <c r="BE463" i="11"/>
  <c r="BI462" i="11"/>
  <c r="BH462" i="11"/>
  <c r="BG462" i="11"/>
  <c r="BF462" i="11"/>
  <c r="T462" i="11"/>
  <c r="R462" i="11"/>
  <c r="P462" i="11"/>
  <c r="BK462" i="11"/>
  <c r="J462" i="11"/>
  <c r="BE462" i="11"/>
  <c r="BI461" i="11"/>
  <c r="BH461" i="11"/>
  <c r="BG461" i="11"/>
  <c r="BF461" i="11"/>
  <c r="T461" i="11"/>
  <c r="R461" i="11"/>
  <c r="P461" i="11"/>
  <c r="BK461" i="11"/>
  <c r="J461" i="11"/>
  <c r="BE461" i="11"/>
  <c r="BI460" i="11"/>
  <c r="BH460" i="11"/>
  <c r="BG460" i="11"/>
  <c r="BF460" i="11"/>
  <c r="T460" i="11"/>
  <c r="R460" i="11"/>
  <c r="P460" i="11"/>
  <c r="BK460" i="11"/>
  <c r="J460" i="11"/>
  <c r="BE460" i="11"/>
  <c r="BI459" i="11"/>
  <c r="BH459" i="11"/>
  <c r="BG459" i="11"/>
  <c r="BF459" i="11"/>
  <c r="T459" i="11"/>
  <c r="R459" i="11"/>
  <c r="P459" i="11"/>
  <c r="BK459" i="11"/>
  <c r="J459" i="11"/>
  <c r="BE459" i="11"/>
  <c r="BI458" i="11"/>
  <c r="BH458" i="11"/>
  <c r="BG458" i="11"/>
  <c r="BF458" i="11"/>
  <c r="T458" i="11"/>
  <c r="R458" i="11"/>
  <c r="P458" i="11"/>
  <c r="BK458" i="11"/>
  <c r="J458" i="11"/>
  <c r="BE458" i="11"/>
  <c r="BI457" i="11"/>
  <c r="BH457" i="11"/>
  <c r="BG457" i="11"/>
  <c r="BF457" i="11"/>
  <c r="T457" i="11"/>
  <c r="R457" i="11"/>
  <c r="P457" i="11"/>
  <c r="BK457" i="11"/>
  <c r="J457" i="11"/>
  <c r="BE457" i="11"/>
  <c r="BI456" i="11"/>
  <c r="BH456" i="11"/>
  <c r="BG456" i="11"/>
  <c r="BF456" i="11"/>
  <c r="T456" i="11"/>
  <c r="R456" i="11"/>
  <c r="P456" i="11"/>
  <c r="BK456" i="11"/>
  <c r="J456" i="11"/>
  <c r="BE456" i="11"/>
  <c r="BI455" i="11"/>
  <c r="BH455" i="11"/>
  <c r="BG455" i="11"/>
  <c r="BF455" i="11"/>
  <c r="T455" i="11"/>
  <c r="R455" i="11"/>
  <c r="P455" i="11"/>
  <c r="BK455" i="11"/>
  <c r="J455" i="11"/>
  <c r="BE455" i="11"/>
  <c r="BI454" i="11"/>
  <c r="BH454" i="11"/>
  <c r="BG454" i="11"/>
  <c r="BF454" i="11"/>
  <c r="T454" i="11"/>
  <c r="R454" i="11"/>
  <c r="P454" i="11"/>
  <c r="BK454" i="11"/>
  <c r="J454" i="11"/>
  <c r="BE454" i="11"/>
  <c r="BI453" i="11"/>
  <c r="BH453" i="11"/>
  <c r="BG453" i="11"/>
  <c r="BF453" i="11"/>
  <c r="T453" i="11"/>
  <c r="R453" i="11"/>
  <c r="P453" i="11"/>
  <c r="BK453" i="11"/>
  <c r="J453" i="11"/>
  <c r="BE453" i="11"/>
  <c r="BI452" i="11"/>
  <c r="BH452" i="11"/>
  <c r="BG452" i="11"/>
  <c r="BF452" i="11"/>
  <c r="T452" i="11"/>
  <c r="R452" i="11"/>
  <c r="P452" i="11"/>
  <c r="BK452" i="11"/>
  <c r="J452" i="11"/>
  <c r="BE452" i="11"/>
  <c r="BI451" i="11"/>
  <c r="BH451" i="11"/>
  <c r="BG451" i="11"/>
  <c r="BF451" i="11"/>
  <c r="T451" i="11"/>
  <c r="R451" i="11"/>
  <c r="P451" i="11"/>
  <c r="BK451" i="11"/>
  <c r="J451" i="11"/>
  <c r="BE451" i="11"/>
  <c r="BI450" i="11"/>
  <c r="BH450" i="11"/>
  <c r="BG450" i="11"/>
  <c r="BF450" i="11"/>
  <c r="T450" i="11"/>
  <c r="R450" i="11"/>
  <c r="P450" i="11"/>
  <c r="BK450" i="11"/>
  <c r="J450" i="11"/>
  <c r="BE450" i="11"/>
  <c r="BI449" i="11"/>
  <c r="BH449" i="11"/>
  <c r="BG449" i="11"/>
  <c r="BF449" i="11"/>
  <c r="T449" i="11"/>
  <c r="R449" i="11"/>
  <c r="P449" i="11"/>
  <c r="BK449" i="11"/>
  <c r="J449" i="11"/>
  <c r="BE449" i="11"/>
  <c r="BI448" i="11"/>
  <c r="BH448" i="11"/>
  <c r="BG448" i="11"/>
  <c r="BF448" i="11"/>
  <c r="T448" i="11"/>
  <c r="R448" i="11"/>
  <c r="P448" i="11"/>
  <c r="BK448" i="11"/>
  <c r="J448" i="11"/>
  <c r="BE448" i="11"/>
  <c r="BI447" i="11"/>
  <c r="BH447" i="11"/>
  <c r="BG447" i="11"/>
  <c r="BF447" i="11"/>
  <c r="T447" i="11"/>
  <c r="R447" i="11"/>
  <c r="P447" i="11"/>
  <c r="BK447" i="11"/>
  <c r="J447" i="11"/>
  <c r="BE447" i="11"/>
  <c r="BI446" i="11"/>
  <c r="BH446" i="11"/>
  <c r="BG446" i="11"/>
  <c r="BF446" i="11"/>
  <c r="T446" i="11"/>
  <c r="R446" i="11"/>
  <c r="P446" i="11"/>
  <c r="BK446" i="11"/>
  <c r="J446" i="11"/>
  <c r="BE446" i="11"/>
  <c r="BI445" i="11"/>
  <c r="BH445" i="11"/>
  <c r="BG445" i="11"/>
  <c r="BF445" i="11"/>
  <c r="T445" i="11"/>
  <c r="R445" i="11"/>
  <c r="P445" i="11"/>
  <c r="BK445" i="11"/>
  <c r="J445" i="11"/>
  <c r="BE445" i="11"/>
  <c r="BI444" i="11"/>
  <c r="BH444" i="11"/>
  <c r="BG444" i="11"/>
  <c r="BF444" i="11"/>
  <c r="T444" i="11"/>
  <c r="R444" i="11"/>
  <c r="P444" i="11"/>
  <c r="BK444" i="11"/>
  <c r="J444" i="11"/>
  <c r="BE444" i="11"/>
  <c r="BI443" i="11"/>
  <c r="BH443" i="11"/>
  <c r="BG443" i="11"/>
  <c r="BF443" i="11"/>
  <c r="T443" i="11"/>
  <c r="R443" i="11"/>
  <c r="P443" i="11"/>
  <c r="BK443" i="11"/>
  <c r="J443" i="11"/>
  <c r="BE443" i="11"/>
  <c r="BI442" i="11"/>
  <c r="BH442" i="11"/>
  <c r="BG442" i="11"/>
  <c r="BF442" i="11"/>
  <c r="T442" i="11"/>
  <c r="R442" i="11"/>
  <c r="P442" i="11"/>
  <c r="BK442" i="11"/>
  <c r="J442" i="11"/>
  <c r="BE442" i="11"/>
  <c r="BI441" i="11"/>
  <c r="BH441" i="11"/>
  <c r="BG441" i="11"/>
  <c r="BF441" i="11"/>
  <c r="T441" i="11"/>
  <c r="R441" i="11"/>
  <c r="P441" i="11"/>
  <c r="BK441" i="11"/>
  <c r="J441" i="11"/>
  <c r="BE441" i="11"/>
  <c r="BI440" i="11"/>
  <c r="BH440" i="11"/>
  <c r="BG440" i="11"/>
  <c r="BF440" i="11"/>
  <c r="T440" i="11"/>
  <c r="R440" i="11"/>
  <c r="P440" i="11"/>
  <c r="BK440" i="11"/>
  <c r="J440" i="11"/>
  <c r="BE440" i="11"/>
  <c r="BI439" i="11"/>
  <c r="BH439" i="11"/>
  <c r="BG439" i="11"/>
  <c r="BF439" i="11"/>
  <c r="T439" i="11"/>
  <c r="R439" i="11"/>
  <c r="P439" i="11"/>
  <c r="BK439" i="11"/>
  <c r="J439" i="11"/>
  <c r="BE439" i="11"/>
  <c r="BI438" i="11"/>
  <c r="BH438" i="11"/>
  <c r="BG438" i="11"/>
  <c r="BF438" i="11"/>
  <c r="T438" i="11"/>
  <c r="R438" i="11"/>
  <c r="P438" i="11"/>
  <c r="BK438" i="11"/>
  <c r="J438" i="11"/>
  <c r="BE438" i="11"/>
  <c r="BI437" i="11"/>
  <c r="BH437" i="11"/>
  <c r="BG437" i="11"/>
  <c r="BF437" i="11"/>
  <c r="T437" i="11"/>
  <c r="R437" i="11"/>
  <c r="P437" i="11"/>
  <c r="BK437" i="11"/>
  <c r="J437" i="11"/>
  <c r="BE437" i="11"/>
  <c r="BI436" i="11"/>
  <c r="BH436" i="11"/>
  <c r="BG436" i="11"/>
  <c r="BF436" i="11"/>
  <c r="T436" i="11"/>
  <c r="R436" i="11"/>
  <c r="P436" i="11"/>
  <c r="BK436" i="11"/>
  <c r="J436" i="11"/>
  <c r="BE436" i="11"/>
  <c r="BI435" i="11"/>
  <c r="BH435" i="11"/>
  <c r="BG435" i="11"/>
  <c r="BF435" i="11"/>
  <c r="T435" i="11"/>
  <c r="R435" i="11"/>
  <c r="P435" i="11"/>
  <c r="BK435" i="11"/>
  <c r="J435" i="11"/>
  <c r="BE435" i="11"/>
  <c r="BI434" i="11"/>
  <c r="BH434" i="11"/>
  <c r="BG434" i="11"/>
  <c r="BF434" i="11"/>
  <c r="T434" i="11"/>
  <c r="R434" i="11"/>
  <c r="P434" i="11"/>
  <c r="BK434" i="11"/>
  <c r="J434" i="11"/>
  <c r="BE434" i="11"/>
  <c r="BI433" i="11"/>
  <c r="BH433" i="11"/>
  <c r="BG433" i="11"/>
  <c r="BF433" i="11"/>
  <c r="T433" i="11"/>
  <c r="R433" i="11"/>
  <c r="P433" i="11"/>
  <c r="BK433" i="11"/>
  <c r="J433" i="11"/>
  <c r="BE433" i="11"/>
  <c r="BI432" i="11"/>
  <c r="BH432" i="11"/>
  <c r="BG432" i="11"/>
  <c r="BF432" i="11"/>
  <c r="T432" i="11"/>
  <c r="R432" i="11"/>
  <c r="P432" i="11"/>
  <c r="BK432" i="11"/>
  <c r="J432" i="11"/>
  <c r="BE432" i="11"/>
  <c r="BI431" i="11"/>
  <c r="BH431" i="11"/>
  <c r="BG431" i="11"/>
  <c r="BF431" i="11"/>
  <c r="T431" i="11"/>
  <c r="R431" i="11"/>
  <c r="P431" i="11"/>
  <c r="BK431" i="11"/>
  <c r="J431" i="11"/>
  <c r="BE431" i="11"/>
  <c r="BI430" i="11"/>
  <c r="BH430" i="11"/>
  <c r="BG430" i="11"/>
  <c r="BF430" i="11"/>
  <c r="T430" i="11"/>
  <c r="R430" i="11"/>
  <c r="P430" i="11"/>
  <c r="BK430" i="11"/>
  <c r="J430" i="11"/>
  <c r="BE430" i="11"/>
  <c r="BI429" i="11"/>
  <c r="BH429" i="11"/>
  <c r="BG429" i="11"/>
  <c r="BF429" i="11"/>
  <c r="T429" i="11"/>
  <c r="R429" i="11"/>
  <c r="P429" i="11"/>
  <c r="BK429" i="11"/>
  <c r="J429" i="11"/>
  <c r="BE429" i="11"/>
  <c r="BI428" i="11"/>
  <c r="BH428" i="11"/>
  <c r="BG428" i="11"/>
  <c r="BF428" i="11"/>
  <c r="T428" i="11"/>
  <c r="R428" i="11"/>
  <c r="P428" i="11"/>
  <c r="BK428" i="11"/>
  <c r="J428" i="11"/>
  <c r="BE428" i="11"/>
  <c r="BI427" i="11"/>
  <c r="BH427" i="11"/>
  <c r="BG427" i="11"/>
  <c r="BF427" i="11"/>
  <c r="T427" i="11"/>
  <c r="R427" i="11"/>
  <c r="P427" i="11"/>
  <c r="BK427" i="11"/>
  <c r="J427" i="11"/>
  <c r="BE427" i="11"/>
  <c r="BI426" i="11"/>
  <c r="BH426" i="11"/>
  <c r="BG426" i="11"/>
  <c r="BF426" i="11"/>
  <c r="T426" i="11"/>
  <c r="R426" i="11"/>
  <c r="P426" i="11"/>
  <c r="BK426" i="11"/>
  <c r="J426" i="11"/>
  <c r="BE426" i="11"/>
  <c r="BI425" i="11"/>
  <c r="BH425" i="11"/>
  <c r="BG425" i="11"/>
  <c r="BF425" i="11"/>
  <c r="T425" i="11"/>
  <c r="R425" i="11"/>
  <c r="P425" i="11"/>
  <c r="BK425" i="11"/>
  <c r="J425" i="11"/>
  <c r="BE425" i="11"/>
  <c r="BI424" i="11"/>
  <c r="BH424" i="11"/>
  <c r="BG424" i="11"/>
  <c r="BF424" i="11"/>
  <c r="T424" i="11"/>
  <c r="R424" i="11"/>
  <c r="P424" i="11"/>
  <c r="BK424" i="11"/>
  <c r="J424" i="11"/>
  <c r="BE424" i="11"/>
  <c r="BI423" i="11"/>
  <c r="BH423" i="11"/>
  <c r="BG423" i="11"/>
  <c r="BF423" i="11"/>
  <c r="T423" i="11"/>
  <c r="R423" i="11"/>
  <c r="P423" i="11"/>
  <c r="BK423" i="11"/>
  <c r="J423" i="11"/>
  <c r="BE423" i="11"/>
  <c r="BI422" i="11"/>
  <c r="BH422" i="11"/>
  <c r="BG422" i="11"/>
  <c r="BF422" i="11"/>
  <c r="T422" i="11"/>
  <c r="R422" i="11"/>
  <c r="P422" i="11"/>
  <c r="BK422" i="11"/>
  <c r="J422" i="11"/>
  <c r="BE422" i="11"/>
  <c r="BI421" i="11"/>
  <c r="BH421" i="11"/>
  <c r="BG421" i="11"/>
  <c r="BF421" i="11"/>
  <c r="T421" i="11"/>
  <c r="R421" i="11"/>
  <c r="P421" i="11"/>
  <c r="BK421" i="11"/>
  <c r="J421" i="11"/>
  <c r="BE421" i="11"/>
  <c r="BI420" i="11"/>
  <c r="BH420" i="11"/>
  <c r="BG420" i="11"/>
  <c r="BF420" i="11"/>
  <c r="T420" i="11"/>
  <c r="R420" i="11"/>
  <c r="P420" i="11"/>
  <c r="BK420" i="11"/>
  <c r="J420" i="11"/>
  <c r="BE420" i="11"/>
  <c r="BI419" i="11"/>
  <c r="BH419" i="11"/>
  <c r="BG419" i="11"/>
  <c r="BF419" i="11"/>
  <c r="T419" i="11"/>
  <c r="R419" i="11"/>
  <c r="P419" i="11"/>
  <c r="BK419" i="11"/>
  <c r="J419" i="11"/>
  <c r="BE419" i="11"/>
  <c r="BI418" i="11"/>
  <c r="BH418" i="11"/>
  <c r="BG418" i="11"/>
  <c r="BF418" i="11"/>
  <c r="T418" i="11"/>
  <c r="R418" i="11"/>
  <c r="P418" i="11"/>
  <c r="BK418" i="11"/>
  <c r="J418" i="11"/>
  <c r="BE418" i="11"/>
  <c r="BI417" i="11"/>
  <c r="BH417" i="11"/>
  <c r="BG417" i="11"/>
  <c r="BF417" i="11"/>
  <c r="T417" i="11"/>
  <c r="R417" i="11"/>
  <c r="P417" i="11"/>
  <c r="BK417" i="11"/>
  <c r="J417" i="11"/>
  <c r="BE417" i="11"/>
  <c r="BI416" i="11"/>
  <c r="BH416" i="11"/>
  <c r="BG416" i="11"/>
  <c r="BF416" i="11"/>
  <c r="T416" i="11"/>
  <c r="R416" i="11"/>
  <c r="P416" i="11"/>
  <c r="BK416" i="11"/>
  <c r="J416" i="11"/>
  <c r="BE416" i="11"/>
  <c r="BI415" i="11"/>
  <c r="BH415" i="11"/>
  <c r="BG415" i="11"/>
  <c r="BF415" i="11"/>
  <c r="T415" i="11"/>
  <c r="R415" i="11"/>
  <c r="P415" i="11"/>
  <c r="P412" i="11" s="1"/>
  <c r="BK415" i="11"/>
  <c r="BK412" i="11" s="1"/>
  <c r="J412" i="11" s="1"/>
  <c r="J75" i="11" s="1"/>
  <c r="J415" i="11"/>
  <c r="BE415" i="11"/>
  <c r="BI414" i="11"/>
  <c r="BH414" i="11"/>
  <c r="BG414" i="11"/>
  <c r="BF414" i="11"/>
  <c r="T414" i="11"/>
  <c r="T412" i="11" s="1"/>
  <c r="R414" i="11"/>
  <c r="P414" i="11"/>
  <c r="BK414" i="11"/>
  <c r="J414" i="11"/>
  <c r="BE414" i="11"/>
  <c r="BI413" i="11"/>
  <c r="BH413" i="11"/>
  <c r="BG413" i="11"/>
  <c r="BF413" i="11"/>
  <c r="T413" i="11"/>
  <c r="R413" i="11"/>
  <c r="R412" i="11"/>
  <c r="P413" i="11"/>
  <c r="BK413" i="11"/>
  <c r="J413" i="11"/>
  <c r="BE413" i="11"/>
  <c r="BI411" i="11"/>
  <c r="BH411" i="11"/>
  <c r="BG411" i="11"/>
  <c r="BF411" i="11"/>
  <c r="T411" i="11"/>
  <c r="R411" i="11"/>
  <c r="P411" i="11"/>
  <c r="BK411" i="11"/>
  <c r="BK409" i="11" s="1"/>
  <c r="J409" i="11" s="1"/>
  <c r="J74" i="11" s="1"/>
  <c r="J411" i="11"/>
  <c r="BE411" i="11"/>
  <c r="BI410" i="11"/>
  <c r="BH410" i="11"/>
  <c r="BG410" i="11"/>
  <c r="BF410" i="11"/>
  <c r="T410" i="11"/>
  <c r="T409" i="11"/>
  <c r="R410" i="11"/>
  <c r="R409" i="11"/>
  <c r="P410" i="11"/>
  <c r="P409" i="11"/>
  <c r="BK410" i="11"/>
  <c r="J410" i="11"/>
  <c r="BE410" i="11" s="1"/>
  <c r="BI408" i="11"/>
  <c r="BH408" i="11"/>
  <c r="BG408" i="11"/>
  <c r="BF408" i="11"/>
  <c r="T408" i="11"/>
  <c r="R408" i="11"/>
  <c r="P408" i="11"/>
  <c r="BK408" i="11"/>
  <c r="J408" i="11"/>
  <c r="BE408" i="11"/>
  <c r="BI407" i="11"/>
  <c r="BH407" i="11"/>
  <c r="BG407" i="11"/>
  <c r="BF407" i="11"/>
  <c r="T407" i="11"/>
  <c r="R407" i="11"/>
  <c r="P407" i="11"/>
  <c r="BK407" i="11"/>
  <c r="J407" i="11"/>
  <c r="BE407" i="11"/>
  <c r="BI406" i="11"/>
  <c r="BH406" i="11"/>
  <c r="BG406" i="11"/>
  <c r="BF406" i="11"/>
  <c r="T406" i="11"/>
  <c r="R406" i="11"/>
  <c r="P406" i="11"/>
  <c r="BK406" i="11"/>
  <c r="J406" i="11"/>
  <c r="BE406" i="11"/>
  <c r="BI405" i="11"/>
  <c r="BH405" i="11"/>
  <c r="BG405" i="11"/>
  <c r="BF405" i="11"/>
  <c r="T405" i="11"/>
  <c r="R405" i="11"/>
  <c r="P405" i="11"/>
  <c r="BK405" i="11"/>
  <c r="J405" i="11"/>
  <c r="BE405" i="11"/>
  <c r="BI404" i="11"/>
  <c r="BH404" i="11"/>
  <c r="BG404" i="11"/>
  <c r="BF404" i="11"/>
  <c r="T404" i="11"/>
  <c r="R404" i="11"/>
  <c r="P404" i="11"/>
  <c r="BK404" i="11"/>
  <c r="J404" i="11"/>
  <c r="BE404" i="11"/>
  <c r="BI403" i="11"/>
  <c r="BH403" i="11"/>
  <c r="BG403" i="11"/>
  <c r="BF403" i="11"/>
  <c r="T403" i="11"/>
  <c r="R403" i="11"/>
  <c r="P403" i="11"/>
  <c r="BK403" i="11"/>
  <c r="J403" i="11"/>
  <c r="BE403" i="11"/>
  <c r="BI402" i="11"/>
  <c r="BH402" i="11"/>
  <c r="BG402" i="11"/>
  <c r="BF402" i="11"/>
  <c r="T402" i="11"/>
  <c r="R402" i="11"/>
  <c r="P402" i="11"/>
  <c r="BK402" i="11"/>
  <c r="J402" i="11"/>
  <c r="BE402" i="11"/>
  <c r="BI401" i="11"/>
  <c r="BH401" i="11"/>
  <c r="BG401" i="11"/>
  <c r="BF401" i="11"/>
  <c r="T401" i="11"/>
  <c r="R401" i="11"/>
  <c r="P401" i="11"/>
  <c r="BK401" i="11"/>
  <c r="J401" i="11"/>
  <c r="BE401" i="11"/>
  <c r="BI400" i="11"/>
  <c r="BH400" i="11"/>
  <c r="BG400" i="11"/>
  <c r="BF400" i="11"/>
  <c r="T400" i="11"/>
  <c r="R400" i="11"/>
  <c r="P400" i="11"/>
  <c r="BK400" i="11"/>
  <c r="J400" i="11"/>
  <c r="BE400" i="11"/>
  <c r="BI399" i="11"/>
  <c r="BH399" i="11"/>
  <c r="BG399" i="11"/>
  <c r="BF399" i="11"/>
  <c r="T399" i="11"/>
  <c r="R399" i="11"/>
  <c r="P399" i="11"/>
  <c r="BK399" i="11"/>
  <c r="J399" i="11"/>
  <c r="BE399" i="11"/>
  <c r="BI398" i="11"/>
  <c r="BH398" i="11"/>
  <c r="BG398" i="11"/>
  <c r="BF398" i="11"/>
  <c r="T398" i="11"/>
  <c r="R398" i="11"/>
  <c r="P398" i="11"/>
  <c r="BK398" i="11"/>
  <c r="J398" i="11"/>
  <c r="BE398" i="11"/>
  <c r="BI397" i="11"/>
  <c r="BH397" i="11"/>
  <c r="BG397" i="11"/>
  <c r="BF397" i="11"/>
  <c r="T397" i="11"/>
  <c r="R397" i="11"/>
  <c r="P397" i="11"/>
  <c r="BK397" i="11"/>
  <c r="J397" i="11"/>
  <c r="BE397" i="11"/>
  <c r="BI396" i="11"/>
  <c r="BH396" i="11"/>
  <c r="BG396" i="11"/>
  <c r="BF396" i="11"/>
  <c r="T396" i="11"/>
  <c r="R396" i="11"/>
  <c r="P396" i="11"/>
  <c r="BK396" i="11"/>
  <c r="J396" i="11"/>
  <c r="BE396" i="11"/>
  <c r="BI395" i="11"/>
  <c r="BH395" i="11"/>
  <c r="BG395" i="11"/>
  <c r="BF395" i="11"/>
  <c r="T395" i="11"/>
  <c r="R395" i="11"/>
  <c r="P395" i="11"/>
  <c r="BK395" i="11"/>
  <c r="J395" i="11"/>
  <c r="BE395" i="11"/>
  <c r="BI394" i="11"/>
  <c r="BH394" i="11"/>
  <c r="BG394" i="11"/>
  <c r="BF394" i="11"/>
  <c r="T394" i="11"/>
  <c r="R394" i="11"/>
  <c r="P394" i="11"/>
  <c r="BK394" i="11"/>
  <c r="J394" i="11"/>
  <c r="BE394" i="11"/>
  <c r="BI393" i="11"/>
  <c r="BH393" i="11"/>
  <c r="BG393" i="11"/>
  <c r="BF393" i="11"/>
  <c r="T393" i="11"/>
  <c r="R393" i="11"/>
  <c r="P393" i="11"/>
  <c r="BK393" i="11"/>
  <c r="J393" i="11"/>
  <c r="BE393" i="11"/>
  <c r="BI392" i="11"/>
  <c r="BH392" i="11"/>
  <c r="BG392" i="11"/>
  <c r="BF392" i="11"/>
  <c r="T392" i="11"/>
  <c r="R392" i="11"/>
  <c r="P392" i="11"/>
  <c r="BK392" i="11"/>
  <c r="J392" i="11"/>
  <c r="BE392" i="11"/>
  <c r="BI391" i="11"/>
  <c r="BH391" i="11"/>
  <c r="BG391" i="11"/>
  <c r="BF391" i="11"/>
  <c r="T391" i="11"/>
  <c r="R391" i="11"/>
  <c r="P391" i="11"/>
  <c r="BK391" i="11"/>
  <c r="J391" i="11"/>
  <c r="BE391" i="11"/>
  <c r="BI390" i="11"/>
  <c r="BH390" i="11"/>
  <c r="BG390" i="11"/>
  <c r="BF390" i="11"/>
  <c r="T390" i="11"/>
  <c r="R390" i="11"/>
  <c r="P390" i="11"/>
  <c r="BK390" i="11"/>
  <c r="J390" i="11"/>
  <c r="BE390" i="11"/>
  <c r="BI389" i="11"/>
  <c r="BH389" i="11"/>
  <c r="BG389" i="11"/>
  <c r="BF389" i="11"/>
  <c r="T389" i="11"/>
  <c r="R389" i="11"/>
  <c r="P389" i="11"/>
  <c r="BK389" i="11"/>
  <c r="J389" i="11"/>
  <c r="BE389" i="11"/>
  <c r="BI388" i="11"/>
  <c r="BH388" i="11"/>
  <c r="BG388" i="11"/>
  <c r="BF388" i="11"/>
  <c r="T388" i="11"/>
  <c r="R388" i="11"/>
  <c r="P388" i="11"/>
  <c r="BK388" i="11"/>
  <c r="J388" i="11"/>
  <c r="BE388" i="11"/>
  <c r="BI387" i="11"/>
  <c r="BH387" i="11"/>
  <c r="BG387" i="11"/>
  <c r="BF387" i="11"/>
  <c r="T387" i="11"/>
  <c r="R387" i="11"/>
  <c r="P387" i="11"/>
  <c r="BK387" i="11"/>
  <c r="J387" i="11"/>
  <c r="BE387" i="11"/>
  <c r="BI386" i="11"/>
  <c r="BH386" i="11"/>
  <c r="BG386" i="11"/>
  <c r="BF386" i="11"/>
  <c r="T386" i="11"/>
  <c r="R386" i="11"/>
  <c r="P386" i="11"/>
  <c r="BK386" i="11"/>
  <c r="J386" i="11"/>
  <c r="BE386" i="11"/>
  <c r="BI385" i="11"/>
  <c r="BH385" i="11"/>
  <c r="BG385" i="11"/>
  <c r="BF385" i="11"/>
  <c r="T385" i="11"/>
  <c r="R385" i="11"/>
  <c r="P385" i="11"/>
  <c r="BK385" i="11"/>
  <c r="J385" i="11"/>
  <c r="BE385" i="11"/>
  <c r="BI384" i="11"/>
  <c r="BH384" i="11"/>
  <c r="BG384" i="11"/>
  <c r="BF384" i="11"/>
  <c r="T384" i="11"/>
  <c r="R384" i="11"/>
  <c r="P384" i="11"/>
  <c r="BK384" i="11"/>
  <c r="J384" i="11"/>
  <c r="BE384" i="11"/>
  <c r="BI383" i="11"/>
  <c r="BH383" i="11"/>
  <c r="BG383" i="11"/>
  <c r="BF383" i="11"/>
  <c r="T383" i="11"/>
  <c r="R383" i="11"/>
  <c r="P383" i="11"/>
  <c r="BK383" i="11"/>
  <c r="J383" i="11"/>
  <c r="BE383" i="11"/>
  <c r="BI382" i="11"/>
  <c r="BH382" i="11"/>
  <c r="BG382" i="11"/>
  <c r="BF382" i="11"/>
  <c r="T382" i="11"/>
  <c r="R382" i="11"/>
  <c r="P382" i="11"/>
  <c r="BK382" i="11"/>
  <c r="J382" i="11"/>
  <c r="BE382" i="11"/>
  <c r="BI381" i="11"/>
  <c r="BH381" i="11"/>
  <c r="BG381" i="11"/>
  <c r="BF381" i="11"/>
  <c r="T381" i="11"/>
  <c r="R381" i="11"/>
  <c r="P381" i="11"/>
  <c r="BK381" i="11"/>
  <c r="J381" i="11"/>
  <c r="BE381" i="11"/>
  <c r="BI380" i="11"/>
  <c r="BH380" i="11"/>
  <c r="BG380" i="11"/>
  <c r="BF380" i="11"/>
  <c r="T380" i="11"/>
  <c r="R380" i="11"/>
  <c r="P380" i="11"/>
  <c r="BK380" i="11"/>
  <c r="J380" i="11"/>
  <c r="BE380" i="11"/>
  <c r="BI379" i="11"/>
  <c r="BH379" i="11"/>
  <c r="BG379" i="11"/>
  <c r="BF379" i="11"/>
  <c r="T379" i="11"/>
  <c r="R379" i="11"/>
  <c r="P379" i="11"/>
  <c r="BK379" i="11"/>
  <c r="J379" i="11"/>
  <c r="BE379" i="11"/>
  <c r="BI378" i="11"/>
  <c r="BH378" i="11"/>
  <c r="BG378" i="11"/>
  <c r="BF378" i="11"/>
  <c r="T378" i="11"/>
  <c r="R378" i="11"/>
  <c r="P378" i="11"/>
  <c r="BK378" i="11"/>
  <c r="J378" i="11"/>
  <c r="BE378" i="11"/>
  <c r="BI377" i="11"/>
  <c r="BH377" i="11"/>
  <c r="BG377" i="11"/>
  <c r="BF377" i="11"/>
  <c r="T377" i="11"/>
  <c r="R377" i="11"/>
  <c r="P377" i="11"/>
  <c r="BK377" i="11"/>
  <c r="J377" i="11"/>
  <c r="BE377" i="11"/>
  <c r="BI376" i="11"/>
  <c r="BH376" i="11"/>
  <c r="BG376" i="11"/>
  <c r="BF376" i="11"/>
  <c r="T376" i="11"/>
  <c r="R376" i="11"/>
  <c r="P376" i="11"/>
  <c r="BK376" i="11"/>
  <c r="J376" i="11"/>
  <c r="BE376" i="11"/>
  <c r="BI375" i="11"/>
  <c r="BH375" i="11"/>
  <c r="BG375" i="11"/>
  <c r="BF375" i="11"/>
  <c r="T375" i="11"/>
  <c r="R375" i="11"/>
  <c r="P375" i="11"/>
  <c r="BK375" i="11"/>
  <c r="J375" i="11"/>
  <c r="BE375" i="11"/>
  <c r="BI374" i="11"/>
  <c r="BH374" i="11"/>
  <c r="BG374" i="11"/>
  <c r="BF374" i="11"/>
  <c r="T374" i="11"/>
  <c r="R374" i="11"/>
  <c r="P374" i="11"/>
  <c r="BK374" i="11"/>
  <c r="J374" i="11"/>
  <c r="BE374" i="11"/>
  <c r="BI373" i="11"/>
  <c r="BH373" i="11"/>
  <c r="BG373" i="11"/>
  <c r="BF373" i="11"/>
  <c r="T373" i="11"/>
  <c r="R373" i="11"/>
  <c r="P373" i="11"/>
  <c r="BK373" i="11"/>
  <c r="J373" i="11"/>
  <c r="BE373" i="11"/>
  <c r="BI372" i="11"/>
  <c r="BH372" i="11"/>
  <c r="BG372" i="11"/>
  <c r="BF372" i="11"/>
  <c r="T372" i="11"/>
  <c r="R372" i="11"/>
  <c r="P372" i="11"/>
  <c r="BK372" i="11"/>
  <c r="J372" i="11"/>
  <c r="BE372" i="11"/>
  <c r="BI371" i="11"/>
  <c r="BH371" i="11"/>
  <c r="BG371" i="11"/>
  <c r="BF371" i="11"/>
  <c r="T371" i="11"/>
  <c r="R371" i="11"/>
  <c r="P371" i="11"/>
  <c r="BK371" i="11"/>
  <c r="J371" i="11"/>
  <c r="BE371" i="11"/>
  <c r="BI370" i="11"/>
  <c r="BH370" i="11"/>
  <c r="BG370" i="11"/>
  <c r="BF370" i="11"/>
  <c r="T370" i="11"/>
  <c r="R370" i="11"/>
  <c r="P370" i="11"/>
  <c r="BK370" i="11"/>
  <c r="J370" i="11"/>
  <c r="BE370" i="11"/>
  <c r="BI369" i="11"/>
  <c r="BH369" i="11"/>
  <c r="BG369" i="11"/>
  <c r="BF369" i="11"/>
  <c r="T369" i="11"/>
  <c r="R369" i="11"/>
  <c r="P369" i="11"/>
  <c r="BK369" i="11"/>
  <c r="J369" i="11"/>
  <c r="BE369" i="11"/>
  <c r="BI368" i="11"/>
  <c r="BH368" i="11"/>
  <c r="BG368" i="11"/>
  <c r="BF368" i="11"/>
  <c r="T368" i="11"/>
  <c r="R368" i="11"/>
  <c r="P368" i="11"/>
  <c r="BK368" i="11"/>
  <c r="J368" i="11"/>
  <c r="BE368" i="11"/>
  <c r="BI367" i="11"/>
  <c r="BH367" i="11"/>
  <c r="BG367" i="11"/>
  <c r="BF367" i="11"/>
  <c r="T367" i="11"/>
  <c r="R367" i="11"/>
  <c r="P367" i="11"/>
  <c r="BK367" i="11"/>
  <c r="J367" i="11"/>
  <c r="BE367" i="11"/>
  <c r="BI366" i="11"/>
  <c r="BH366" i="11"/>
  <c r="BG366" i="11"/>
  <c r="BF366" i="11"/>
  <c r="T366" i="11"/>
  <c r="R366" i="11"/>
  <c r="P366" i="11"/>
  <c r="BK366" i="11"/>
  <c r="J366" i="11"/>
  <c r="BE366" i="11"/>
  <c r="BI365" i="11"/>
  <c r="BH365" i="11"/>
  <c r="BG365" i="11"/>
  <c r="BF365" i="11"/>
  <c r="T365" i="11"/>
  <c r="R365" i="11"/>
  <c r="P365" i="11"/>
  <c r="BK365" i="11"/>
  <c r="J365" i="11"/>
  <c r="BE365" i="11"/>
  <c r="BI364" i="11"/>
  <c r="BH364" i="11"/>
  <c r="BG364" i="11"/>
  <c r="BF364" i="11"/>
  <c r="T364" i="11"/>
  <c r="R364" i="11"/>
  <c r="P364" i="11"/>
  <c r="BK364" i="11"/>
  <c r="J364" i="11"/>
  <c r="BE364" i="11"/>
  <c r="BI363" i="11"/>
  <c r="BH363" i="11"/>
  <c r="BG363" i="11"/>
  <c r="BF363" i="11"/>
  <c r="T363" i="11"/>
  <c r="R363" i="11"/>
  <c r="P363" i="11"/>
  <c r="BK363" i="11"/>
  <c r="J363" i="11"/>
  <c r="BE363" i="11"/>
  <c r="BI362" i="11"/>
  <c r="BH362" i="11"/>
  <c r="BG362" i="11"/>
  <c r="BF362" i="11"/>
  <c r="T362" i="11"/>
  <c r="R362" i="11"/>
  <c r="P362" i="11"/>
  <c r="BK362" i="11"/>
  <c r="J362" i="11"/>
  <c r="BE362" i="11"/>
  <c r="BI361" i="11"/>
  <c r="BH361" i="11"/>
  <c r="BG361" i="11"/>
  <c r="BF361" i="11"/>
  <c r="T361" i="11"/>
  <c r="R361" i="11"/>
  <c r="P361" i="11"/>
  <c r="BK361" i="11"/>
  <c r="J361" i="11"/>
  <c r="BE361" i="11"/>
  <c r="BI360" i="11"/>
  <c r="BH360" i="11"/>
  <c r="BG360" i="11"/>
  <c r="BF360" i="11"/>
  <c r="T360" i="11"/>
  <c r="R360" i="11"/>
  <c r="P360" i="11"/>
  <c r="BK360" i="11"/>
  <c r="J360" i="11"/>
  <c r="BE360" i="11"/>
  <c r="BI359" i="11"/>
  <c r="BH359" i="11"/>
  <c r="BG359" i="11"/>
  <c r="BF359" i="11"/>
  <c r="T359" i="11"/>
  <c r="R359" i="11"/>
  <c r="P359" i="11"/>
  <c r="BK359" i="11"/>
  <c r="J359" i="11"/>
  <c r="BE359" i="11"/>
  <c r="BI358" i="11"/>
  <c r="BH358" i="11"/>
  <c r="BG358" i="11"/>
  <c r="BF358" i="11"/>
  <c r="T358" i="11"/>
  <c r="R358" i="11"/>
  <c r="P358" i="11"/>
  <c r="BK358" i="11"/>
  <c r="J358" i="11"/>
  <c r="BE358" i="11"/>
  <c r="BI357" i="11"/>
  <c r="BH357" i="11"/>
  <c r="BG357" i="11"/>
  <c r="BF357" i="11"/>
  <c r="T357" i="11"/>
  <c r="R357" i="11"/>
  <c r="P357" i="11"/>
  <c r="BK357" i="11"/>
  <c r="J357" i="11"/>
  <c r="BE357" i="11"/>
  <c r="BI356" i="11"/>
  <c r="BH356" i="11"/>
  <c r="BG356" i="11"/>
  <c r="BF356" i="11"/>
  <c r="T356" i="11"/>
  <c r="R356" i="11"/>
  <c r="R353" i="11" s="1"/>
  <c r="P356" i="11"/>
  <c r="BK356" i="11"/>
  <c r="J356" i="11"/>
  <c r="BE356" i="11"/>
  <c r="BI355" i="11"/>
  <c r="BH355" i="11"/>
  <c r="BG355" i="11"/>
  <c r="BF355" i="11"/>
  <c r="T355" i="11"/>
  <c r="R355" i="11"/>
  <c r="P355" i="11"/>
  <c r="BK355" i="11"/>
  <c r="BK353" i="11" s="1"/>
  <c r="J353" i="11" s="1"/>
  <c r="J73" i="11" s="1"/>
  <c r="J355" i="11"/>
  <c r="BE355" i="11"/>
  <c r="BI354" i="11"/>
  <c r="BH354" i="11"/>
  <c r="BG354" i="11"/>
  <c r="BF354" i="11"/>
  <c r="T354" i="11"/>
  <c r="T353" i="11"/>
  <c r="R354" i="11"/>
  <c r="P354" i="11"/>
  <c r="P353" i="11"/>
  <c r="BK354" i="11"/>
  <c r="J354" i="11"/>
  <c r="BE354" i="11" s="1"/>
  <c r="BI352" i="11"/>
  <c r="BH352" i="11"/>
  <c r="BG352" i="11"/>
  <c r="BF352" i="11"/>
  <c r="T352" i="11"/>
  <c r="R352" i="11"/>
  <c r="P352" i="11"/>
  <c r="BK352" i="11"/>
  <c r="J352" i="11"/>
  <c r="BE352" i="11"/>
  <c r="BI351" i="11"/>
  <c r="BH351" i="11"/>
  <c r="BG351" i="11"/>
  <c r="BF351" i="11"/>
  <c r="T351" i="11"/>
  <c r="R351" i="11"/>
  <c r="P351" i="11"/>
  <c r="BK351" i="11"/>
  <c r="J351" i="11"/>
  <c r="BE351" i="11"/>
  <c r="BI350" i="11"/>
  <c r="BH350" i="11"/>
  <c r="BG350" i="11"/>
  <c r="BF350" i="11"/>
  <c r="T350" i="11"/>
  <c r="R350" i="11"/>
  <c r="P350" i="11"/>
  <c r="BK350" i="11"/>
  <c r="J350" i="11"/>
  <c r="BE350" i="11"/>
  <c r="BI349" i="11"/>
  <c r="BH349" i="11"/>
  <c r="BG349" i="11"/>
  <c r="BF349" i="11"/>
  <c r="T349" i="11"/>
  <c r="R349" i="11"/>
  <c r="P349" i="11"/>
  <c r="BK349" i="11"/>
  <c r="J349" i="11"/>
  <c r="BE349" i="11"/>
  <c r="BI348" i="11"/>
  <c r="BH348" i="11"/>
  <c r="BG348" i="11"/>
  <c r="BF348" i="11"/>
  <c r="T348" i="11"/>
  <c r="R348" i="11"/>
  <c r="P348" i="11"/>
  <c r="BK348" i="11"/>
  <c r="J348" i="11"/>
  <c r="BE348" i="11"/>
  <c r="BI347" i="11"/>
  <c r="BH347" i="11"/>
  <c r="BG347" i="11"/>
  <c r="BF347" i="11"/>
  <c r="T347" i="11"/>
  <c r="R347" i="11"/>
  <c r="P347" i="11"/>
  <c r="BK347" i="11"/>
  <c r="J347" i="11"/>
  <c r="BE347" i="11"/>
  <c r="BI346" i="11"/>
  <c r="BH346" i="11"/>
  <c r="BG346" i="11"/>
  <c r="BF346" i="11"/>
  <c r="T346" i="11"/>
  <c r="R346" i="11"/>
  <c r="P346" i="11"/>
  <c r="BK346" i="11"/>
  <c r="J346" i="11"/>
  <c r="BE346" i="11"/>
  <c r="BI345" i="11"/>
  <c r="BH345" i="11"/>
  <c r="BG345" i="11"/>
  <c r="BF345" i="11"/>
  <c r="T345" i="11"/>
  <c r="R345" i="11"/>
  <c r="P345" i="11"/>
  <c r="BK345" i="11"/>
  <c r="J345" i="11"/>
  <c r="BE345" i="11"/>
  <c r="BI344" i="11"/>
  <c r="BH344" i="11"/>
  <c r="BG344" i="11"/>
  <c r="BF344" i="11"/>
  <c r="T344" i="11"/>
  <c r="R344" i="11"/>
  <c r="P344" i="11"/>
  <c r="BK344" i="11"/>
  <c r="J344" i="11"/>
  <c r="BE344" i="11"/>
  <c r="BI343" i="11"/>
  <c r="BH343" i="11"/>
  <c r="BG343" i="11"/>
  <c r="BF343" i="11"/>
  <c r="T343" i="11"/>
  <c r="R343" i="11"/>
  <c r="P343" i="11"/>
  <c r="BK343" i="11"/>
  <c r="J343" i="11"/>
  <c r="BE343" i="11"/>
  <c r="BI342" i="11"/>
  <c r="BH342" i="11"/>
  <c r="BG342" i="11"/>
  <c r="BF342" i="11"/>
  <c r="T342" i="11"/>
  <c r="R342" i="11"/>
  <c r="P342" i="11"/>
  <c r="BK342" i="11"/>
  <c r="J342" i="11"/>
  <c r="BE342" i="11"/>
  <c r="BI341" i="11"/>
  <c r="BH341" i="11"/>
  <c r="BG341" i="11"/>
  <c r="BF341" i="11"/>
  <c r="T341" i="11"/>
  <c r="R341" i="11"/>
  <c r="P341" i="11"/>
  <c r="BK341" i="11"/>
  <c r="J341" i="11"/>
  <c r="BE341" i="11"/>
  <c r="BI340" i="11"/>
  <c r="BH340" i="11"/>
  <c r="BG340" i="11"/>
  <c r="BF340" i="11"/>
  <c r="T340" i="11"/>
  <c r="R340" i="11"/>
  <c r="P340" i="11"/>
  <c r="BK340" i="11"/>
  <c r="J340" i="11"/>
  <c r="BE340" i="11"/>
  <c r="BI339" i="11"/>
  <c r="BH339" i="11"/>
  <c r="BG339" i="11"/>
  <c r="BF339" i="11"/>
  <c r="T339" i="11"/>
  <c r="R339" i="11"/>
  <c r="P339" i="11"/>
  <c r="BK339" i="11"/>
  <c r="J339" i="11"/>
  <c r="BE339" i="11"/>
  <c r="BI338" i="11"/>
  <c r="BH338" i="11"/>
  <c r="BG338" i="11"/>
  <c r="BF338" i="11"/>
  <c r="T338" i="11"/>
  <c r="R338" i="11"/>
  <c r="P338" i="11"/>
  <c r="BK338" i="11"/>
  <c r="J338" i="11"/>
  <c r="BE338" i="11"/>
  <c r="BI337" i="11"/>
  <c r="BH337" i="11"/>
  <c r="BG337" i="11"/>
  <c r="BF337" i="11"/>
  <c r="T337" i="11"/>
  <c r="R337" i="11"/>
  <c r="P337" i="11"/>
  <c r="BK337" i="11"/>
  <c r="J337" i="11"/>
  <c r="BE337" i="11"/>
  <c r="BI336" i="11"/>
  <c r="BH336" i="11"/>
  <c r="BG336" i="11"/>
  <c r="BF336" i="11"/>
  <c r="T336" i="11"/>
  <c r="R336" i="11"/>
  <c r="P336" i="11"/>
  <c r="BK336" i="11"/>
  <c r="J336" i="11"/>
  <c r="BE336" i="11"/>
  <c r="BI335" i="11"/>
  <c r="BH335" i="11"/>
  <c r="BG335" i="11"/>
  <c r="BF335" i="11"/>
  <c r="T335" i="11"/>
  <c r="R335" i="11"/>
  <c r="P335" i="11"/>
  <c r="BK335" i="11"/>
  <c r="J335" i="11"/>
  <c r="BE335" i="11"/>
  <c r="BI334" i="11"/>
  <c r="BH334" i="11"/>
  <c r="BG334" i="11"/>
  <c r="BF334" i="11"/>
  <c r="T334" i="11"/>
  <c r="R334" i="11"/>
  <c r="R331" i="11" s="1"/>
  <c r="P334" i="11"/>
  <c r="BK334" i="11"/>
  <c r="J334" i="11"/>
  <c r="BE334" i="11"/>
  <c r="BI333" i="11"/>
  <c r="BH333" i="11"/>
  <c r="BG333" i="11"/>
  <c r="BF333" i="11"/>
  <c r="T333" i="11"/>
  <c r="R333" i="11"/>
  <c r="P333" i="11"/>
  <c r="BK333" i="11"/>
  <c r="BK331" i="11" s="1"/>
  <c r="J331" i="11" s="1"/>
  <c r="J72" i="11" s="1"/>
  <c r="J333" i="11"/>
  <c r="BE333" i="11"/>
  <c r="BI332" i="11"/>
  <c r="BH332" i="11"/>
  <c r="BG332" i="11"/>
  <c r="BF332" i="11"/>
  <c r="T332" i="11"/>
  <c r="T331" i="11"/>
  <c r="R332" i="11"/>
  <c r="P332" i="11"/>
  <c r="P331" i="11"/>
  <c r="BK332" i="11"/>
  <c r="J332" i="11"/>
  <c r="BE332" i="11" s="1"/>
  <c r="BI330" i="11"/>
  <c r="BH330" i="11"/>
  <c r="BG330" i="11"/>
  <c r="BF330" i="11"/>
  <c r="T330" i="11"/>
  <c r="R330" i="11"/>
  <c r="P330" i="11"/>
  <c r="BK330" i="11"/>
  <c r="J330" i="11"/>
  <c r="BE330" i="11"/>
  <c r="BI329" i="11"/>
  <c r="BH329" i="11"/>
  <c r="BG329" i="11"/>
  <c r="BF329" i="11"/>
  <c r="T329" i="11"/>
  <c r="R329" i="11"/>
  <c r="P329" i="11"/>
  <c r="BK329" i="11"/>
  <c r="J329" i="11"/>
  <c r="BE329" i="11"/>
  <c r="BI328" i="11"/>
  <c r="BH328" i="11"/>
  <c r="BG328" i="11"/>
  <c r="BF328" i="11"/>
  <c r="T328" i="11"/>
  <c r="R328" i="11"/>
  <c r="P328" i="11"/>
  <c r="BK328" i="11"/>
  <c r="J328" i="11"/>
  <c r="BE328" i="11"/>
  <c r="BI327" i="11"/>
  <c r="BH327" i="11"/>
  <c r="BG327" i="11"/>
  <c r="BF327" i="11"/>
  <c r="T327" i="11"/>
  <c r="R327" i="11"/>
  <c r="P327" i="11"/>
  <c r="BK327" i="11"/>
  <c r="J327" i="11"/>
  <c r="BE327" i="11"/>
  <c r="BI326" i="11"/>
  <c r="BH326" i="11"/>
  <c r="BG326" i="11"/>
  <c r="BF326" i="11"/>
  <c r="T326" i="11"/>
  <c r="R326" i="11"/>
  <c r="P326" i="11"/>
  <c r="BK326" i="11"/>
  <c r="J326" i="11"/>
  <c r="BE326" i="11"/>
  <c r="BI325" i="11"/>
  <c r="BH325" i="11"/>
  <c r="BG325" i="11"/>
  <c r="BF325" i="11"/>
  <c r="T325" i="11"/>
  <c r="R325" i="11"/>
  <c r="P325" i="11"/>
  <c r="BK325" i="11"/>
  <c r="J325" i="11"/>
  <c r="BE325" i="11"/>
  <c r="BI324" i="11"/>
  <c r="BH324" i="11"/>
  <c r="BG324" i="11"/>
  <c r="BF324" i="11"/>
  <c r="T324" i="11"/>
  <c r="R324" i="11"/>
  <c r="P324" i="11"/>
  <c r="BK324" i="11"/>
  <c r="J324" i="11"/>
  <c r="BE324" i="11"/>
  <c r="BI323" i="11"/>
  <c r="BH323" i="11"/>
  <c r="BG323" i="11"/>
  <c r="BF323" i="11"/>
  <c r="T323" i="11"/>
  <c r="R323" i="11"/>
  <c r="P323" i="11"/>
  <c r="BK323" i="11"/>
  <c r="J323" i="11"/>
  <c r="BE323" i="11"/>
  <c r="BI322" i="11"/>
  <c r="BH322" i="11"/>
  <c r="BG322" i="11"/>
  <c r="BF322" i="11"/>
  <c r="T322" i="11"/>
  <c r="R322" i="11"/>
  <c r="P322" i="11"/>
  <c r="BK322" i="11"/>
  <c r="J322" i="11"/>
  <c r="BE322" i="11"/>
  <c r="BI321" i="11"/>
  <c r="BH321" i="11"/>
  <c r="BG321" i="11"/>
  <c r="BF321" i="11"/>
  <c r="T321" i="11"/>
  <c r="R321" i="11"/>
  <c r="P321" i="11"/>
  <c r="BK321" i="11"/>
  <c r="J321" i="11"/>
  <c r="BE321" i="11"/>
  <c r="BI320" i="11"/>
  <c r="BH320" i="11"/>
  <c r="BG320" i="11"/>
  <c r="BF320" i="11"/>
  <c r="T320" i="11"/>
  <c r="R320" i="11"/>
  <c r="P320" i="11"/>
  <c r="BK320" i="11"/>
  <c r="J320" i="11"/>
  <c r="BE320" i="11"/>
  <c r="BI319" i="11"/>
  <c r="BH319" i="11"/>
  <c r="BG319" i="11"/>
  <c r="BF319" i="11"/>
  <c r="T319" i="11"/>
  <c r="R319" i="11"/>
  <c r="P319" i="11"/>
  <c r="BK319" i="11"/>
  <c r="J319" i="11"/>
  <c r="BE319" i="11"/>
  <c r="BI318" i="11"/>
  <c r="BH318" i="11"/>
  <c r="BG318" i="11"/>
  <c r="BF318" i="11"/>
  <c r="T318" i="11"/>
  <c r="R318" i="11"/>
  <c r="P318" i="11"/>
  <c r="BK318" i="11"/>
  <c r="J318" i="11"/>
  <c r="BE318" i="11"/>
  <c r="BI317" i="11"/>
  <c r="BH317" i="11"/>
  <c r="BG317" i="11"/>
  <c r="BF317" i="11"/>
  <c r="T317" i="11"/>
  <c r="R317" i="11"/>
  <c r="P317" i="11"/>
  <c r="BK317" i="11"/>
  <c r="J317" i="11"/>
  <c r="BE317" i="11"/>
  <c r="BI316" i="11"/>
  <c r="BH316" i="11"/>
  <c r="BG316" i="11"/>
  <c r="BF316" i="11"/>
  <c r="T316" i="11"/>
  <c r="T315" i="11"/>
  <c r="R316" i="11"/>
  <c r="P316" i="11"/>
  <c r="P315" i="11"/>
  <c r="P314" i="11" s="1"/>
  <c r="BK316" i="11"/>
  <c r="J316" i="11"/>
  <c r="BE316" i="11"/>
  <c r="BI313" i="11"/>
  <c r="BH313" i="11"/>
  <c r="BG313" i="11"/>
  <c r="BF313" i="11"/>
  <c r="T313" i="11"/>
  <c r="T312" i="11"/>
  <c r="R313" i="11"/>
  <c r="R312" i="11"/>
  <c r="P313" i="11"/>
  <c r="P312" i="11"/>
  <c r="BK313" i="11"/>
  <c r="BK312" i="11"/>
  <c r="J312" i="11" s="1"/>
  <c r="J69" i="11" s="1"/>
  <c r="J313" i="11"/>
  <c r="BE313" i="11" s="1"/>
  <c r="BI311" i="11"/>
  <c r="BH311" i="11"/>
  <c r="BG311" i="11"/>
  <c r="BF311" i="11"/>
  <c r="T311" i="11"/>
  <c r="R311" i="11"/>
  <c r="P311" i="11"/>
  <c r="BK311" i="11"/>
  <c r="J311" i="11"/>
  <c r="BE311" i="11"/>
  <c r="BI308" i="11"/>
  <c r="BH308" i="11"/>
  <c r="BG308" i="11"/>
  <c r="BF308" i="11"/>
  <c r="T308" i="11"/>
  <c r="R308" i="11"/>
  <c r="P308" i="11"/>
  <c r="BK308" i="11"/>
  <c r="J308" i="11"/>
  <c r="BE308" i="11"/>
  <c r="BI307" i="11"/>
  <c r="BH307" i="11"/>
  <c r="BG307" i="11"/>
  <c r="BF307" i="11"/>
  <c r="T307" i="11"/>
  <c r="T306" i="11"/>
  <c r="R307" i="11"/>
  <c r="R306" i="11"/>
  <c r="P307" i="11"/>
  <c r="P306" i="11"/>
  <c r="BK307" i="11"/>
  <c r="BK306" i="11"/>
  <c r="J306" i="11" s="1"/>
  <c r="J307" i="11"/>
  <c r="BE307" i="11" s="1"/>
  <c r="J68" i="11"/>
  <c r="BI305" i="11"/>
  <c r="BH305" i="11"/>
  <c r="BG305" i="11"/>
  <c r="BF305" i="11"/>
  <c r="T305" i="11"/>
  <c r="R305" i="11"/>
  <c r="P305" i="11"/>
  <c r="BK305" i="11"/>
  <c r="J305" i="11"/>
  <c r="BE305" i="11"/>
  <c r="BI304" i="11"/>
  <c r="BH304" i="11"/>
  <c r="BG304" i="11"/>
  <c r="BF304" i="11"/>
  <c r="T304" i="11"/>
  <c r="R304" i="11"/>
  <c r="P304" i="11"/>
  <c r="BK304" i="11"/>
  <c r="J304" i="11"/>
  <c r="BE304" i="11"/>
  <c r="BI303" i="11"/>
  <c r="BH303" i="11"/>
  <c r="BG303" i="11"/>
  <c r="BF303" i="11"/>
  <c r="T303" i="11"/>
  <c r="R303" i="11"/>
  <c r="P303" i="11"/>
  <c r="BK303" i="11"/>
  <c r="J303" i="11"/>
  <c r="BE303" i="11"/>
  <c r="BI302" i="11"/>
  <c r="BH302" i="11"/>
  <c r="BG302" i="11"/>
  <c r="BF302" i="11"/>
  <c r="T302" i="11"/>
  <c r="R302" i="11"/>
  <c r="P302" i="11"/>
  <c r="BK302" i="11"/>
  <c r="J302" i="11"/>
  <c r="BE302" i="11"/>
  <c r="BI301" i="11"/>
  <c r="BH301" i="11"/>
  <c r="BG301" i="11"/>
  <c r="BF301" i="11"/>
  <c r="T301" i="11"/>
  <c r="R301" i="11"/>
  <c r="P301" i="11"/>
  <c r="BK301" i="11"/>
  <c r="J301" i="11"/>
  <c r="BE301" i="11"/>
  <c r="BI300" i="11"/>
  <c r="BH300" i="11"/>
  <c r="BG300" i="11"/>
  <c r="BF300" i="11"/>
  <c r="T300" i="11"/>
  <c r="R300" i="11"/>
  <c r="P300" i="11"/>
  <c r="BK300" i="11"/>
  <c r="J300" i="11"/>
  <c r="BE300" i="11"/>
  <c r="BI299" i="11"/>
  <c r="BH299" i="11"/>
  <c r="BG299" i="11"/>
  <c r="BF299" i="11"/>
  <c r="T299" i="11"/>
  <c r="R299" i="11"/>
  <c r="P299" i="11"/>
  <c r="BK299" i="11"/>
  <c r="J299" i="11"/>
  <c r="BE299" i="11"/>
  <c r="BI298" i="11"/>
  <c r="BH298" i="11"/>
  <c r="BG298" i="11"/>
  <c r="BF298" i="11"/>
  <c r="T298" i="11"/>
  <c r="R298" i="11"/>
  <c r="P298" i="11"/>
  <c r="BK298" i="11"/>
  <c r="J298" i="11"/>
  <c r="BE298" i="11"/>
  <c r="BI297" i="11"/>
  <c r="BH297" i="11"/>
  <c r="BG297" i="11"/>
  <c r="BF297" i="11"/>
  <c r="T297" i="11"/>
  <c r="R297" i="11"/>
  <c r="P297" i="11"/>
  <c r="BK297" i="11"/>
  <c r="J297" i="11"/>
  <c r="BE297" i="11"/>
  <c r="BI296" i="11"/>
  <c r="BH296" i="11"/>
  <c r="BG296" i="11"/>
  <c r="BF296" i="11"/>
  <c r="T296" i="11"/>
  <c r="R296" i="11"/>
  <c r="R290" i="11" s="1"/>
  <c r="P296" i="11"/>
  <c r="BK296" i="11"/>
  <c r="J296" i="11"/>
  <c r="BE296" i="11"/>
  <c r="BI295" i="11"/>
  <c r="BH295" i="11"/>
  <c r="BG295" i="11"/>
  <c r="BF295" i="11"/>
  <c r="T295" i="11"/>
  <c r="R295" i="11"/>
  <c r="P295" i="11"/>
  <c r="BK295" i="11"/>
  <c r="BK290" i="11" s="1"/>
  <c r="J290" i="11" s="1"/>
  <c r="J67" i="11" s="1"/>
  <c r="J295" i="11"/>
  <c r="BE295" i="11"/>
  <c r="BI291" i="11"/>
  <c r="BH291" i="11"/>
  <c r="BG291" i="11"/>
  <c r="BF291" i="11"/>
  <c r="T291" i="11"/>
  <c r="T290" i="11"/>
  <c r="R291" i="11"/>
  <c r="P291" i="11"/>
  <c r="P290" i="11"/>
  <c r="BK291" i="11"/>
  <c r="J291" i="11"/>
  <c r="BE291" i="11" s="1"/>
  <c r="BI287" i="11"/>
  <c r="BH287" i="11"/>
  <c r="BG287" i="11"/>
  <c r="BF287" i="11"/>
  <c r="T287" i="11"/>
  <c r="R287" i="11"/>
  <c r="P287" i="11"/>
  <c r="BK287" i="11"/>
  <c r="J287" i="11"/>
  <c r="BE287" i="11"/>
  <c r="BI284" i="11"/>
  <c r="BH284" i="11"/>
  <c r="BG284" i="11"/>
  <c r="BF284" i="11"/>
  <c r="T284" i="11"/>
  <c r="R284" i="11"/>
  <c r="P284" i="11"/>
  <c r="BK284" i="11"/>
  <c r="J284" i="11"/>
  <c r="BE284" i="11"/>
  <c r="BI281" i="11"/>
  <c r="BH281" i="11"/>
  <c r="BG281" i="11"/>
  <c r="BF281" i="11"/>
  <c r="T281" i="11"/>
  <c r="R281" i="11"/>
  <c r="P281" i="11"/>
  <c r="BK281" i="11"/>
  <c r="J281" i="11"/>
  <c r="BE281" i="11"/>
  <c r="BI280" i="11"/>
  <c r="BH280" i="11"/>
  <c r="BG280" i="11"/>
  <c r="BF280" i="11"/>
  <c r="T280" i="11"/>
  <c r="R280" i="11"/>
  <c r="P280" i="11"/>
  <c r="BK280" i="11"/>
  <c r="J280" i="11"/>
  <c r="BE280" i="11"/>
  <c r="BI279" i="11"/>
  <c r="BH279" i="11"/>
  <c r="BG279" i="11"/>
  <c r="BF279" i="11"/>
  <c r="T279" i="11"/>
  <c r="R279" i="11"/>
  <c r="P279" i="11"/>
  <c r="BK279" i="11"/>
  <c r="J279" i="11"/>
  <c r="BE279" i="11"/>
  <c r="BI278" i="11"/>
  <c r="BH278" i="11"/>
  <c r="BG278" i="11"/>
  <c r="BF278" i="11"/>
  <c r="T278" i="11"/>
  <c r="R278" i="11"/>
  <c r="P278" i="11"/>
  <c r="BK278" i="11"/>
  <c r="J278" i="11"/>
  <c r="BE278" i="11"/>
  <c r="BI277" i="11"/>
  <c r="BH277" i="11"/>
  <c r="BG277" i="11"/>
  <c r="BF277" i="11"/>
  <c r="T277" i="11"/>
  <c r="R277" i="11"/>
  <c r="P277" i="11"/>
  <c r="BK277" i="11"/>
  <c r="J277" i="11"/>
  <c r="BE277" i="11"/>
  <c r="BI276" i="11"/>
  <c r="BH276" i="11"/>
  <c r="BG276" i="11"/>
  <c r="BF276" i="11"/>
  <c r="T276" i="11"/>
  <c r="R276" i="11"/>
  <c r="P276" i="11"/>
  <c r="BK276" i="11"/>
  <c r="J276" i="11"/>
  <c r="BE276" i="11"/>
  <c r="BI275" i="11"/>
  <c r="BH275" i="11"/>
  <c r="BG275" i="11"/>
  <c r="BF275" i="11"/>
  <c r="T275" i="11"/>
  <c r="R275" i="11"/>
  <c r="P275" i="11"/>
  <c r="BK275" i="11"/>
  <c r="J275" i="11"/>
  <c r="BE275" i="11"/>
  <c r="BI274" i="11"/>
  <c r="BH274" i="11"/>
  <c r="BG274" i="11"/>
  <c r="BF274" i="11"/>
  <c r="T274" i="11"/>
  <c r="R274" i="11"/>
  <c r="P274" i="11"/>
  <c r="BK274" i="11"/>
  <c r="J274" i="11"/>
  <c r="BE274" i="11"/>
  <c r="BI273" i="11"/>
  <c r="BH273" i="11"/>
  <c r="BG273" i="11"/>
  <c r="BF273" i="11"/>
  <c r="T273" i="11"/>
  <c r="R273" i="11"/>
  <c r="P273" i="11"/>
  <c r="BK273" i="11"/>
  <c r="J273" i="11"/>
  <c r="BE273" i="11"/>
  <c r="BI272" i="11"/>
  <c r="BH272" i="11"/>
  <c r="BG272" i="11"/>
  <c r="BF272" i="11"/>
  <c r="T272" i="11"/>
  <c r="R272" i="11"/>
  <c r="P272" i="11"/>
  <c r="BK272" i="11"/>
  <c r="J272" i="11"/>
  <c r="BE272" i="11"/>
  <c r="BI271" i="11"/>
  <c r="BH271" i="11"/>
  <c r="BG271" i="11"/>
  <c r="BF271" i="11"/>
  <c r="T271" i="11"/>
  <c r="R271" i="11"/>
  <c r="P271" i="11"/>
  <c r="BK271" i="11"/>
  <c r="J271" i="11"/>
  <c r="BE271" i="11"/>
  <c r="BI270" i="11"/>
  <c r="BH270" i="11"/>
  <c r="BG270" i="11"/>
  <c r="BF270" i="11"/>
  <c r="T270" i="11"/>
  <c r="R270" i="11"/>
  <c r="P270" i="11"/>
  <c r="BK270" i="11"/>
  <c r="J270" i="11"/>
  <c r="BE270" i="11"/>
  <c r="BI269" i="11"/>
  <c r="BH269" i="11"/>
  <c r="BG269" i="11"/>
  <c r="BF269" i="11"/>
  <c r="T269" i="11"/>
  <c r="R269" i="11"/>
  <c r="P269" i="11"/>
  <c r="BK269" i="11"/>
  <c r="J269" i="11"/>
  <c r="BE269" i="11"/>
  <c r="BI268" i="11"/>
  <c r="BH268" i="11"/>
  <c r="BG268" i="11"/>
  <c r="BF268" i="11"/>
  <c r="T268" i="11"/>
  <c r="R268" i="11"/>
  <c r="P268" i="11"/>
  <c r="BK268" i="11"/>
  <c r="J268" i="11"/>
  <c r="BE268" i="11"/>
  <c r="BI267" i="11"/>
  <c r="BH267" i="11"/>
  <c r="BG267" i="11"/>
  <c r="BF267" i="11"/>
  <c r="T267" i="11"/>
  <c r="R267" i="11"/>
  <c r="P267" i="11"/>
  <c r="BK267" i="11"/>
  <c r="J267" i="11"/>
  <c r="BE267" i="11"/>
  <c r="BI266" i="11"/>
  <c r="BH266" i="11"/>
  <c r="BG266" i="11"/>
  <c r="BF266" i="11"/>
  <c r="T266" i="11"/>
  <c r="R266" i="11"/>
  <c r="P266" i="11"/>
  <c r="BK266" i="11"/>
  <c r="J266" i="11"/>
  <c r="BE266" i="11"/>
  <c r="BI265" i="11"/>
  <c r="BH265" i="11"/>
  <c r="BG265" i="11"/>
  <c r="BF265" i="11"/>
  <c r="T265" i="11"/>
  <c r="R265" i="11"/>
  <c r="P265" i="11"/>
  <c r="BK265" i="11"/>
  <c r="J265" i="11"/>
  <c r="BE265" i="11"/>
  <c r="BI264" i="11"/>
  <c r="BH264" i="11"/>
  <c r="BG264" i="11"/>
  <c r="BF264" i="11"/>
  <c r="T264" i="11"/>
  <c r="R264" i="11"/>
  <c r="P264" i="11"/>
  <c r="BK264" i="11"/>
  <c r="J264" i="11"/>
  <c r="BE264" i="11"/>
  <c r="BI263" i="11"/>
  <c r="BH263" i="11"/>
  <c r="BG263" i="11"/>
  <c r="BF263" i="11"/>
  <c r="T263" i="11"/>
  <c r="R263" i="11"/>
  <c r="P263" i="11"/>
  <c r="BK263" i="11"/>
  <c r="J263" i="11"/>
  <c r="BE263" i="11"/>
  <c r="BI262" i="11"/>
  <c r="BH262" i="11"/>
  <c r="BG262" i="11"/>
  <c r="BF262" i="11"/>
  <c r="T262" i="11"/>
  <c r="R262" i="11"/>
  <c r="P262" i="11"/>
  <c r="BK262" i="11"/>
  <c r="J262" i="11"/>
  <c r="BE262" i="11"/>
  <c r="BI261" i="11"/>
  <c r="BH261" i="11"/>
  <c r="BG261" i="11"/>
  <c r="BF261" i="11"/>
  <c r="T261" i="11"/>
  <c r="R261" i="11"/>
  <c r="P261" i="11"/>
  <c r="BK261" i="11"/>
  <c r="J261" i="11"/>
  <c r="BE261" i="11"/>
  <c r="BI260" i="11"/>
  <c r="BH260" i="11"/>
  <c r="BG260" i="11"/>
  <c r="BF260" i="11"/>
  <c r="T260" i="11"/>
  <c r="R260" i="11"/>
  <c r="P260" i="11"/>
  <c r="BK260" i="11"/>
  <c r="J260" i="11"/>
  <c r="BE260" i="11"/>
  <c r="BI259" i="11"/>
  <c r="BH259" i="11"/>
  <c r="BG259" i="11"/>
  <c r="BF259" i="11"/>
  <c r="T259" i="11"/>
  <c r="R259" i="11"/>
  <c r="P259" i="11"/>
  <c r="BK259" i="11"/>
  <c r="J259" i="11"/>
  <c r="BE259" i="11"/>
  <c r="BI258" i="11"/>
  <c r="BH258" i="11"/>
  <c r="BG258" i="11"/>
  <c r="BF258" i="11"/>
  <c r="T258" i="11"/>
  <c r="R258" i="11"/>
  <c r="P258" i="11"/>
  <c r="BK258" i="11"/>
  <c r="J258" i="11"/>
  <c r="BE258" i="11"/>
  <c r="BI257" i="11"/>
  <c r="BH257" i="11"/>
  <c r="BG257" i="11"/>
  <c r="BF257" i="11"/>
  <c r="T257" i="11"/>
  <c r="R257" i="11"/>
  <c r="P257" i="11"/>
  <c r="BK257" i="11"/>
  <c r="J257" i="11"/>
  <c r="BE257" i="11"/>
  <c r="BI256" i="11"/>
  <c r="BH256" i="11"/>
  <c r="BG256" i="11"/>
  <c r="BF256" i="11"/>
  <c r="T256" i="11"/>
  <c r="R256" i="11"/>
  <c r="P256" i="11"/>
  <c r="BK256" i="11"/>
  <c r="J256" i="11"/>
  <c r="BE256" i="11"/>
  <c r="BI255" i="11"/>
  <c r="BH255" i="11"/>
  <c r="BG255" i="11"/>
  <c r="BF255" i="11"/>
  <c r="T255" i="11"/>
  <c r="R255" i="11"/>
  <c r="P255" i="11"/>
  <c r="BK255" i="11"/>
  <c r="J255" i="11"/>
  <c r="BE255" i="11"/>
  <c r="BI254" i="11"/>
  <c r="BH254" i="11"/>
  <c r="BG254" i="11"/>
  <c r="BF254" i="11"/>
  <c r="T254" i="11"/>
  <c r="R254" i="11"/>
  <c r="P254" i="11"/>
  <c r="BK254" i="11"/>
  <c r="J254" i="11"/>
  <c r="BE254" i="11"/>
  <c r="BI253" i="11"/>
  <c r="BH253" i="11"/>
  <c r="BG253" i="11"/>
  <c r="BF253" i="11"/>
  <c r="T253" i="11"/>
  <c r="R253" i="11"/>
  <c r="P253" i="11"/>
  <c r="BK253" i="11"/>
  <c r="J253" i="11"/>
  <c r="BE253" i="11"/>
  <c r="BI252" i="11"/>
  <c r="BH252" i="11"/>
  <c r="BG252" i="11"/>
  <c r="BF252" i="11"/>
  <c r="T252" i="11"/>
  <c r="R252" i="11"/>
  <c r="P252" i="11"/>
  <c r="BK252" i="11"/>
  <c r="J252" i="11"/>
  <c r="BE252" i="11"/>
  <c r="BI251" i="11"/>
  <c r="BH251" i="11"/>
  <c r="BG251" i="11"/>
  <c r="BF251" i="11"/>
  <c r="T251" i="11"/>
  <c r="R251" i="11"/>
  <c r="P251" i="11"/>
  <c r="BK251" i="11"/>
  <c r="J251" i="11"/>
  <c r="BE251" i="11"/>
  <c r="BI250" i="11"/>
  <c r="BH250" i="11"/>
  <c r="BG250" i="11"/>
  <c r="BF250" i="11"/>
  <c r="T250" i="11"/>
  <c r="R250" i="11"/>
  <c r="P250" i="11"/>
  <c r="BK250" i="11"/>
  <c r="J250" i="11"/>
  <c r="BE250" i="11"/>
  <c r="BI249" i="11"/>
  <c r="BH249" i="11"/>
  <c r="BG249" i="11"/>
  <c r="BF249" i="11"/>
  <c r="T249" i="11"/>
  <c r="R249" i="11"/>
  <c r="P249" i="11"/>
  <c r="BK249" i="11"/>
  <c r="J249" i="11"/>
  <c r="BE249" i="11"/>
  <c r="BI248" i="11"/>
  <c r="BH248" i="11"/>
  <c r="BG248" i="11"/>
  <c r="BF248" i="11"/>
  <c r="T248" i="11"/>
  <c r="R248" i="11"/>
  <c r="P248" i="11"/>
  <c r="BK248" i="11"/>
  <c r="J248" i="11"/>
  <c r="BE248" i="11"/>
  <c r="BI247" i="11"/>
  <c r="BH247" i="11"/>
  <c r="BG247" i="11"/>
  <c r="BF247" i="11"/>
  <c r="T247" i="11"/>
  <c r="R247" i="11"/>
  <c r="P247" i="11"/>
  <c r="BK247" i="11"/>
  <c r="J247" i="11"/>
  <c r="BE247" i="11"/>
  <c r="BI246" i="11"/>
  <c r="BH246" i="11"/>
  <c r="BG246" i="11"/>
  <c r="BF246" i="11"/>
  <c r="T246" i="11"/>
  <c r="R246" i="11"/>
  <c r="P246" i="11"/>
  <c r="BK246" i="11"/>
  <c r="J246" i="11"/>
  <c r="BE246" i="11"/>
  <c r="BI245" i="11"/>
  <c r="BH245" i="11"/>
  <c r="BG245" i="11"/>
  <c r="BF245" i="11"/>
  <c r="T245" i="11"/>
  <c r="R245" i="11"/>
  <c r="P245" i="11"/>
  <c r="BK245" i="11"/>
  <c r="J245" i="11"/>
  <c r="BE245" i="11"/>
  <c r="BI244" i="11"/>
  <c r="BH244" i="11"/>
  <c r="BG244" i="11"/>
  <c r="BF244" i="11"/>
  <c r="T244" i="11"/>
  <c r="R244" i="11"/>
  <c r="P244" i="11"/>
  <c r="BK244" i="11"/>
  <c r="J244" i="11"/>
  <c r="BE244" i="11"/>
  <c r="BI243" i="11"/>
  <c r="BH243" i="11"/>
  <c r="BG243" i="11"/>
  <c r="BF243" i="11"/>
  <c r="T243" i="11"/>
  <c r="R243" i="11"/>
  <c r="P243" i="11"/>
  <c r="BK243" i="11"/>
  <c r="J243" i="11"/>
  <c r="BE243" i="11"/>
  <c r="BI242" i="11"/>
  <c r="BH242" i="11"/>
  <c r="BG242" i="11"/>
  <c r="BF242" i="11"/>
  <c r="T242" i="11"/>
  <c r="R242" i="11"/>
  <c r="P242" i="11"/>
  <c r="BK242" i="11"/>
  <c r="J242" i="11"/>
  <c r="BE242" i="11"/>
  <c r="BI241" i="11"/>
  <c r="BH241" i="11"/>
  <c r="BG241" i="11"/>
  <c r="BF241" i="11"/>
  <c r="T241" i="11"/>
  <c r="R241" i="11"/>
  <c r="P241" i="11"/>
  <c r="BK241" i="11"/>
  <c r="J241" i="11"/>
  <c r="BE241" i="11"/>
  <c r="BI240" i="11"/>
  <c r="BH240" i="11"/>
  <c r="BG240" i="11"/>
  <c r="BF240" i="11"/>
  <c r="T240" i="11"/>
  <c r="R240" i="11"/>
  <c r="P240" i="11"/>
  <c r="BK240" i="11"/>
  <c r="J240" i="11"/>
  <c r="BE240" i="11"/>
  <c r="BI239" i="11"/>
  <c r="BH239" i="11"/>
  <c r="BG239" i="11"/>
  <c r="BF239" i="11"/>
  <c r="T239" i="11"/>
  <c r="R239" i="11"/>
  <c r="P239" i="11"/>
  <c r="BK239" i="11"/>
  <c r="J239" i="11"/>
  <c r="BE239" i="11"/>
  <c r="BI238" i="11"/>
  <c r="BH238" i="11"/>
  <c r="BG238" i="11"/>
  <c r="BF238" i="11"/>
  <c r="T238" i="11"/>
  <c r="R238" i="11"/>
  <c r="P238" i="11"/>
  <c r="BK238" i="11"/>
  <c r="J238" i="11"/>
  <c r="BE238" i="11"/>
  <c r="BI237" i="11"/>
  <c r="BH237" i="11"/>
  <c r="BG237" i="11"/>
  <c r="BF237" i="11"/>
  <c r="T237" i="11"/>
  <c r="R237" i="11"/>
  <c r="P237" i="11"/>
  <c r="BK237" i="11"/>
  <c r="J237" i="11"/>
  <c r="BE237" i="11"/>
  <c r="BI236" i="11"/>
  <c r="BH236" i="11"/>
  <c r="BG236" i="11"/>
  <c r="BF236" i="11"/>
  <c r="T236" i="11"/>
  <c r="R236" i="11"/>
  <c r="P236" i="11"/>
  <c r="BK236" i="11"/>
  <c r="J236" i="11"/>
  <c r="BE236" i="11"/>
  <c r="BI235" i="11"/>
  <c r="BH235" i="11"/>
  <c r="BG235" i="11"/>
  <c r="BF235" i="11"/>
  <c r="T235" i="11"/>
  <c r="R235" i="11"/>
  <c r="P235" i="11"/>
  <c r="BK235" i="11"/>
  <c r="J235" i="11"/>
  <c r="BE235" i="11"/>
  <c r="BI234" i="11"/>
  <c r="BH234" i="11"/>
  <c r="BG234" i="11"/>
  <c r="BF234" i="11"/>
  <c r="T234" i="11"/>
  <c r="R234" i="11"/>
  <c r="P234" i="11"/>
  <c r="BK234" i="11"/>
  <c r="J234" i="11"/>
  <c r="BE234" i="11"/>
  <c r="BI233" i="11"/>
  <c r="BH233" i="11"/>
  <c r="BG233" i="11"/>
  <c r="BF233" i="11"/>
  <c r="T233" i="11"/>
  <c r="R233" i="11"/>
  <c r="P233" i="11"/>
  <c r="BK233" i="11"/>
  <c r="J233" i="11"/>
  <c r="BE233" i="11"/>
  <c r="BI232" i="11"/>
  <c r="BH232" i="11"/>
  <c r="BG232" i="11"/>
  <c r="BF232" i="11"/>
  <c r="T232" i="11"/>
  <c r="R232" i="11"/>
  <c r="P232" i="11"/>
  <c r="BK232" i="11"/>
  <c r="J232" i="11"/>
  <c r="BE232" i="11"/>
  <c r="BI231" i="11"/>
  <c r="BH231" i="11"/>
  <c r="BG231" i="11"/>
  <c r="BF231" i="11"/>
  <c r="T231" i="11"/>
  <c r="R231" i="11"/>
  <c r="P231" i="11"/>
  <c r="BK231" i="11"/>
  <c r="J231" i="11"/>
  <c r="BE231" i="11"/>
  <c r="BI230" i="11"/>
  <c r="BH230" i="11"/>
  <c r="BG230" i="11"/>
  <c r="BF230" i="11"/>
  <c r="T230" i="11"/>
  <c r="T229" i="11"/>
  <c r="R230" i="11"/>
  <c r="R229" i="11"/>
  <c r="P230" i="11"/>
  <c r="P229" i="11"/>
  <c r="BK230" i="11"/>
  <c r="BK229" i="11"/>
  <c r="J229" i="11" s="1"/>
  <c r="J66" i="11" s="1"/>
  <c r="J230" i="11"/>
  <c r="BE230" i="11" s="1"/>
  <c r="BI228" i="11"/>
  <c r="BH228" i="11"/>
  <c r="BG228" i="11"/>
  <c r="BF228" i="11"/>
  <c r="T228" i="11"/>
  <c r="R228" i="11"/>
  <c r="P228" i="11"/>
  <c r="BK228" i="11"/>
  <c r="J228" i="11"/>
  <c r="BE228" i="11"/>
  <c r="BI224" i="11"/>
  <c r="BH224" i="11"/>
  <c r="BG224" i="11"/>
  <c r="BF224" i="11"/>
  <c r="T224" i="11"/>
  <c r="R224" i="11"/>
  <c r="P224" i="11"/>
  <c r="BK224" i="11"/>
  <c r="J224" i="11"/>
  <c r="BE224" i="11"/>
  <c r="BI221" i="11"/>
  <c r="BH221" i="11"/>
  <c r="BG221" i="11"/>
  <c r="BF221" i="11"/>
  <c r="T221" i="11"/>
  <c r="R221" i="11"/>
  <c r="R214" i="11" s="1"/>
  <c r="P221" i="11"/>
  <c r="BK221" i="11"/>
  <c r="J221" i="11"/>
  <c r="BE221" i="11"/>
  <c r="BI216" i="11"/>
  <c r="BH216" i="11"/>
  <c r="BG216" i="11"/>
  <c r="BF216" i="11"/>
  <c r="T216" i="11"/>
  <c r="R216" i="11"/>
  <c r="P216" i="11"/>
  <c r="BK216" i="11"/>
  <c r="BK214" i="11" s="1"/>
  <c r="J214" i="11" s="1"/>
  <c r="J65" i="11" s="1"/>
  <c r="J216" i="11"/>
  <c r="BE216" i="11"/>
  <c r="BI215" i="11"/>
  <c r="BH215" i="11"/>
  <c r="BG215" i="11"/>
  <c r="BF215" i="11"/>
  <c r="T215" i="11"/>
  <c r="T214" i="11"/>
  <c r="R215" i="11"/>
  <c r="P215" i="11"/>
  <c r="P214" i="11"/>
  <c r="BK215" i="11"/>
  <c r="J215" i="11"/>
  <c r="BE215" i="11" s="1"/>
  <c r="BI211" i="11"/>
  <c r="BH211" i="11"/>
  <c r="BG211" i="11"/>
  <c r="BF211" i="11"/>
  <c r="T211" i="11"/>
  <c r="R211" i="11"/>
  <c r="P211" i="11"/>
  <c r="BK211" i="11"/>
  <c r="J211" i="11"/>
  <c r="BE211" i="11"/>
  <c r="BI208" i="11"/>
  <c r="BH208" i="11"/>
  <c r="BG208" i="11"/>
  <c r="BF208" i="11"/>
  <c r="T208" i="11"/>
  <c r="R208" i="11"/>
  <c r="R198" i="11" s="1"/>
  <c r="P208" i="11"/>
  <c r="BK208" i="11"/>
  <c r="J208" i="11"/>
  <c r="BE208" i="11"/>
  <c r="BI200" i="11"/>
  <c r="BH200" i="11"/>
  <c r="BG200" i="11"/>
  <c r="BF200" i="11"/>
  <c r="T200" i="11"/>
  <c r="R200" i="11"/>
  <c r="P200" i="11"/>
  <c r="BK200" i="11"/>
  <c r="BK198" i="11" s="1"/>
  <c r="J198" i="11" s="1"/>
  <c r="J64" i="11" s="1"/>
  <c r="J200" i="11"/>
  <c r="BE200" i="11"/>
  <c r="BI199" i="11"/>
  <c r="BH199" i="11"/>
  <c r="BG199" i="11"/>
  <c r="BF199" i="11"/>
  <c r="T199" i="11"/>
  <c r="T198" i="11"/>
  <c r="R199" i="11"/>
  <c r="P199" i="11"/>
  <c r="P198" i="11"/>
  <c r="BK199" i="11"/>
  <c r="J199" i="11"/>
  <c r="BE199" i="11" s="1"/>
  <c r="BI197" i="11"/>
  <c r="BH197" i="11"/>
  <c r="BG197" i="11"/>
  <c r="BF197" i="11"/>
  <c r="T197" i="11"/>
  <c r="R197" i="11"/>
  <c r="P197" i="11"/>
  <c r="BK197" i="11"/>
  <c r="J197" i="11"/>
  <c r="BE197" i="11"/>
  <c r="BI196" i="11"/>
  <c r="BH196" i="11"/>
  <c r="BG196" i="11"/>
  <c r="BF196" i="11"/>
  <c r="T196" i="11"/>
  <c r="R196" i="11"/>
  <c r="R193" i="11" s="1"/>
  <c r="P196" i="11"/>
  <c r="BK196" i="11"/>
  <c r="J196" i="11"/>
  <c r="BE196" i="11"/>
  <c r="BI195" i="11"/>
  <c r="BH195" i="11"/>
  <c r="BG195" i="11"/>
  <c r="BF195" i="11"/>
  <c r="T195" i="11"/>
  <c r="R195" i="11"/>
  <c r="P195" i="11"/>
  <c r="BK195" i="11"/>
  <c r="BK193" i="11" s="1"/>
  <c r="J193" i="11" s="1"/>
  <c r="J63" i="11" s="1"/>
  <c r="J195" i="11"/>
  <c r="BE195" i="11"/>
  <c r="BI194" i="11"/>
  <c r="BH194" i="11"/>
  <c r="BG194" i="11"/>
  <c r="BF194" i="11"/>
  <c r="T194" i="11"/>
  <c r="T193" i="11"/>
  <c r="R194" i="11"/>
  <c r="P194" i="11"/>
  <c r="P193" i="11"/>
  <c r="BK194" i="11"/>
  <c r="J194" i="11"/>
  <c r="BE194" i="11" s="1"/>
  <c r="BI190" i="11"/>
  <c r="BH190" i="11"/>
  <c r="BG190" i="11"/>
  <c r="BF190" i="11"/>
  <c r="T190" i="11"/>
  <c r="R190" i="11"/>
  <c r="P190" i="11"/>
  <c r="BK190" i="11"/>
  <c r="J190" i="11"/>
  <c r="BE190" i="11"/>
  <c r="BI187" i="11"/>
  <c r="BH187" i="11"/>
  <c r="BG187" i="11"/>
  <c r="BF187" i="11"/>
  <c r="T187" i="11"/>
  <c r="R187" i="11"/>
  <c r="P187" i="11"/>
  <c r="BK187" i="11"/>
  <c r="J187" i="11"/>
  <c r="BE187" i="11"/>
  <c r="BI184" i="11"/>
  <c r="BH184" i="11"/>
  <c r="BG184" i="11"/>
  <c r="BF184" i="11"/>
  <c r="T184" i="11"/>
  <c r="R184" i="11"/>
  <c r="P184" i="11"/>
  <c r="BK184" i="11"/>
  <c r="J184" i="11"/>
  <c r="BE184" i="11"/>
  <c r="BI178" i="11"/>
  <c r="BH178" i="11"/>
  <c r="BG178" i="11"/>
  <c r="BF178" i="11"/>
  <c r="T178" i="11"/>
  <c r="R178" i="11"/>
  <c r="P178" i="11"/>
  <c r="BK178" i="11"/>
  <c r="J178" i="11"/>
  <c r="BE178" i="11"/>
  <c r="BI174" i="11"/>
  <c r="BH174" i="11"/>
  <c r="BG174" i="11"/>
  <c r="BF174" i="11"/>
  <c r="T174" i="11"/>
  <c r="R174" i="11"/>
  <c r="P174" i="11"/>
  <c r="BK174" i="11"/>
  <c r="J174" i="11"/>
  <c r="BE174" i="11"/>
  <c r="BI164" i="11"/>
  <c r="BH164" i="11"/>
  <c r="BG164" i="11"/>
  <c r="BF164" i="11"/>
  <c r="T164" i="11"/>
  <c r="R164" i="11"/>
  <c r="P164" i="11"/>
  <c r="BK164" i="11"/>
  <c r="J164" i="11"/>
  <c r="BE164" i="11"/>
  <c r="BI160" i="11"/>
  <c r="BH160" i="11"/>
  <c r="BG160" i="11"/>
  <c r="BF160" i="11"/>
  <c r="T160" i="11"/>
  <c r="R160" i="11"/>
  <c r="P160" i="11"/>
  <c r="BK160" i="11"/>
  <c r="J160" i="11"/>
  <c r="BE160" i="11"/>
  <c r="BI157" i="11"/>
  <c r="BH157" i="11"/>
  <c r="BG157" i="11"/>
  <c r="BF157" i="11"/>
  <c r="T157" i="11"/>
  <c r="R157" i="11"/>
  <c r="P157" i="11"/>
  <c r="BK157" i="11"/>
  <c r="J157" i="11"/>
  <c r="BE157" i="11"/>
  <c r="BI154" i="11"/>
  <c r="BH154" i="11"/>
  <c r="BG154" i="11"/>
  <c r="BF154" i="11"/>
  <c r="T154" i="11"/>
  <c r="R154" i="11"/>
  <c r="P154" i="11"/>
  <c r="BK154" i="11"/>
  <c r="J154" i="11"/>
  <c r="BE154" i="11"/>
  <c r="BI143" i="11"/>
  <c r="BH143" i="11"/>
  <c r="BG143" i="11"/>
  <c r="BF143" i="11"/>
  <c r="T143" i="11"/>
  <c r="R143" i="11"/>
  <c r="P143" i="11"/>
  <c r="BK143" i="11"/>
  <c r="J143" i="11"/>
  <c r="BE143" i="11"/>
  <c r="BI140" i="11"/>
  <c r="BH140" i="11"/>
  <c r="BG140" i="11"/>
  <c r="BF140" i="11"/>
  <c r="T140" i="11"/>
  <c r="R140" i="11"/>
  <c r="P140" i="11"/>
  <c r="BK140" i="11"/>
  <c r="J140" i="11"/>
  <c r="BE140" i="11"/>
  <c r="BI136" i="11"/>
  <c r="BH136" i="11"/>
  <c r="BG136" i="11"/>
  <c r="BF136" i="11"/>
  <c r="T136" i="11"/>
  <c r="R136" i="11"/>
  <c r="P136" i="11"/>
  <c r="BK136" i="11"/>
  <c r="J136" i="11"/>
  <c r="BE136" i="11"/>
  <c r="BI135" i="11"/>
  <c r="BH135" i="11"/>
  <c r="BG135" i="11"/>
  <c r="BF135" i="11"/>
  <c r="T135" i="11"/>
  <c r="R135" i="11"/>
  <c r="P135" i="11"/>
  <c r="BK135" i="11"/>
  <c r="J135" i="11"/>
  <c r="BE135" i="11"/>
  <c r="BI125" i="11"/>
  <c r="BH125" i="11"/>
  <c r="BG125" i="11"/>
  <c r="BF125" i="11"/>
  <c r="T125" i="11"/>
  <c r="R125" i="11"/>
  <c r="P125" i="11"/>
  <c r="BK125" i="11"/>
  <c r="J125" i="11"/>
  <c r="BE125" i="11"/>
  <c r="BI124" i="11"/>
  <c r="BH124" i="11"/>
  <c r="BG124" i="11"/>
  <c r="BF124" i="11"/>
  <c r="T124" i="11"/>
  <c r="R124" i="11"/>
  <c r="P124" i="11"/>
  <c r="BK124" i="11"/>
  <c r="J124" i="11"/>
  <c r="BE124" i="11"/>
  <c r="BI118" i="11"/>
  <c r="BH118" i="11"/>
  <c r="BG118" i="11"/>
  <c r="BF118" i="11"/>
  <c r="T118" i="11"/>
  <c r="R118" i="11"/>
  <c r="P118" i="11"/>
  <c r="BK118" i="11"/>
  <c r="J118" i="11"/>
  <c r="BE118" i="11"/>
  <c r="BI117" i="11"/>
  <c r="BH117" i="11"/>
  <c r="BG117" i="11"/>
  <c r="BF117" i="11"/>
  <c r="T117" i="11"/>
  <c r="R117" i="11"/>
  <c r="P117" i="11"/>
  <c r="BK117" i="11"/>
  <c r="J117" i="11"/>
  <c r="BE117" i="11"/>
  <c r="BI113" i="11"/>
  <c r="BH113" i="11"/>
  <c r="BG113" i="11"/>
  <c r="BF113" i="11"/>
  <c r="T113" i="11"/>
  <c r="R113" i="11"/>
  <c r="P113" i="11"/>
  <c r="BK113" i="11"/>
  <c r="J113" i="11"/>
  <c r="BE113" i="11"/>
  <c r="BI112" i="11"/>
  <c r="BH112" i="11"/>
  <c r="BG112" i="11"/>
  <c r="BF112" i="11"/>
  <c r="T112" i="11"/>
  <c r="R112" i="11"/>
  <c r="P112" i="11"/>
  <c r="BK112" i="11"/>
  <c r="J112" i="11"/>
  <c r="BE112" i="11"/>
  <c r="BI108" i="11"/>
  <c r="F36" i="11"/>
  <c r="BD62" i="1" s="1"/>
  <c r="BH108" i="11"/>
  <c r="BG108" i="11"/>
  <c r="F34" i="11"/>
  <c r="BB62" i="1" s="1"/>
  <c r="BF108" i="11"/>
  <c r="T108" i="11"/>
  <c r="T107" i="11"/>
  <c r="R108" i="11"/>
  <c r="R107" i="11"/>
  <c r="P108" i="11"/>
  <c r="P107" i="11"/>
  <c r="BK108" i="11"/>
  <c r="J108" i="11"/>
  <c r="BE108" i="11" s="1"/>
  <c r="J32" i="11" s="1"/>
  <c r="AV62" i="1" s="1"/>
  <c r="F32" i="11"/>
  <c r="AZ62" i="1" s="1"/>
  <c r="J101" i="11"/>
  <c r="F101" i="11"/>
  <c r="F99" i="11"/>
  <c r="E97" i="11"/>
  <c r="J55" i="11"/>
  <c r="F55" i="11"/>
  <c r="F53" i="11"/>
  <c r="E51" i="11"/>
  <c r="J20" i="11"/>
  <c r="E20" i="11"/>
  <c r="F102" i="11" s="1"/>
  <c r="J19" i="11"/>
  <c r="J14" i="11"/>
  <c r="J99" i="11" s="1"/>
  <c r="J53" i="11"/>
  <c r="E7" i="11"/>
  <c r="E93" i="11"/>
  <c r="E47" i="11"/>
  <c r="AY61" i="1"/>
  <c r="AX61" i="1"/>
  <c r="BI207" i="10"/>
  <c r="BH207" i="10"/>
  <c r="BG207" i="10"/>
  <c r="BF207" i="10"/>
  <c r="T207" i="10"/>
  <c r="R207" i="10"/>
  <c r="P207" i="10"/>
  <c r="BK207" i="10"/>
  <c r="J207" i="10"/>
  <c r="BE207" i="10" s="1"/>
  <c r="BI206" i="10"/>
  <c r="BH206" i="10"/>
  <c r="BG206" i="10"/>
  <c r="BF206" i="10"/>
  <c r="T206" i="10"/>
  <c r="R206" i="10"/>
  <c r="P206" i="10"/>
  <c r="BK206" i="10"/>
  <c r="J206" i="10"/>
  <c r="BE206" i="10" s="1"/>
  <c r="BI205" i="10"/>
  <c r="BH205" i="10"/>
  <c r="BG205" i="10"/>
  <c r="BF205" i="10"/>
  <c r="T205" i="10"/>
  <c r="T204" i="10" s="1"/>
  <c r="R205" i="10"/>
  <c r="R204" i="10" s="1"/>
  <c r="P205" i="10"/>
  <c r="BK205" i="10"/>
  <c r="BK204" i="10" s="1"/>
  <c r="J204" i="10"/>
  <c r="J74" i="10" s="1"/>
  <c r="J205" i="10"/>
  <c r="BE205" i="10"/>
  <c r="BI202" i="10"/>
  <c r="BH202" i="10"/>
  <c r="BG202" i="10"/>
  <c r="BF202" i="10"/>
  <c r="T202" i="10"/>
  <c r="T201" i="10" s="1"/>
  <c r="T200" i="10"/>
  <c r="R202" i="10"/>
  <c r="R201" i="10"/>
  <c r="R200" i="10" s="1"/>
  <c r="P202" i="10"/>
  <c r="P201" i="10" s="1"/>
  <c r="BK202" i="10"/>
  <c r="BK201" i="10"/>
  <c r="J201" i="10" s="1"/>
  <c r="J202" i="10"/>
  <c r="BE202" i="10" s="1"/>
  <c r="J73" i="10"/>
  <c r="BI199" i="10"/>
  <c r="BH199" i="10"/>
  <c r="BG199" i="10"/>
  <c r="BF199" i="10"/>
  <c r="T199" i="10"/>
  <c r="T198" i="10" s="1"/>
  <c r="R199" i="10"/>
  <c r="R198" i="10"/>
  <c r="P199" i="10"/>
  <c r="P198" i="10" s="1"/>
  <c r="BK199" i="10"/>
  <c r="BK198" i="10" s="1"/>
  <c r="J198" i="10" s="1"/>
  <c r="J71" i="10" s="1"/>
  <c r="J199" i="10"/>
  <c r="BE199" i="10"/>
  <c r="BI196" i="10"/>
  <c r="BH196" i="10"/>
  <c r="BG196" i="10"/>
  <c r="BF196" i="10"/>
  <c r="T196" i="10"/>
  <c r="R196" i="10"/>
  <c r="P196" i="10"/>
  <c r="BK196" i="10"/>
  <c r="J196" i="10"/>
  <c r="BE196" i="10" s="1"/>
  <c r="BI194" i="10"/>
  <c r="BH194" i="10"/>
  <c r="BG194" i="10"/>
  <c r="BF194" i="10"/>
  <c r="T194" i="10"/>
  <c r="R194" i="10"/>
  <c r="R183" i="10" s="1"/>
  <c r="P194" i="10"/>
  <c r="BK194" i="10"/>
  <c r="J194" i="10"/>
  <c r="BE194" i="10"/>
  <c r="BI192" i="10"/>
  <c r="BH192" i="10"/>
  <c r="BG192" i="10"/>
  <c r="BF192" i="10"/>
  <c r="T192" i="10"/>
  <c r="R192" i="10"/>
  <c r="P192" i="10"/>
  <c r="BK192" i="10"/>
  <c r="J192" i="10"/>
  <c r="BE192" i="10" s="1"/>
  <c r="BI190" i="10"/>
  <c r="BH190" i="10"/>
  <c r="BG190" i="10"/>
  <c r="BF190" i="10"/>
  <c r="T190" i="10"/>
  <c r="R190" i="10"/>
  <c r="P190" i="10"/>
  <c r="BK190" i="10"/>
  <c r="J190" i="10"/>
  <c r="BE190" i="10" s="1"/>
  <c r="BI184" i="10"/>
  <c r="BH184" i="10"/>
  <c r="BG184" i="10"/>
  <c r="BF184" i="10"/>
  <c r="T184" i="10"/>
  <c r="T183" i="10" s="1"/>
  <c r="R184" i="10"/>
  <c r="P184" i="10"/>
  <c r="BK184" i="10"/>
  <c r="BK183" i="10" s="1"/>
  <c r="J183" i="10" s="1"/>
  <c r="J70" i="10" s="1"/>
  <c r="J184" i="10"/>
  <c r="BE184" i="10"/>
  <c r="BI182" i="10"/>
  <c r="BH182" i="10"/>
  <c r="BG182" i="10"/>
  <c r="BF182" i="10"/>
  <c r="T182" i="10"/>
  <c r="R182" i="10"/>
  <c r="P182" i="10"/>
  <c r="BK182" i="10"/>
  <c r="J182" i="10"/>
  <c r="BE182" i="10" s="1"/>
  <c r="BI181" i="10"/>
  <c r="BH181" i="10"/>
  <c r="BG181" i="10"/>
  <c r="BF181" i="10"/>
  <c r="T181" i="10"/>
  <c r="R181" i="10"/>
  <c r="P181" i="10"/>
  <c r="BK181" i="10"/>
  <c r="J181" i="10"/>
  <c r="BE181" i="10"/>
  <c r="BI172" i="10"/>
  <c r="BH172" i="10"/>
  <c r="BG172" i="10"/>
  <c r="BF172" i="10"/>
  <c r="T172" i="10"/>
  <c r="R172" i="10"/>
  <c r="P172" i="10"/>
  <c r="BK172" i="10"/>
  <c r="J172" i="10"/>
  <c r="BE172" i="10" s="1"/>
  <c r="BI171" i="10"/>
  <c r="BH171" i="10"/>
  <c r="BG171" i="10"/>
  <c r="BF171" i="10"/>
  <c r="T171" i="10"/>
  <c r="R171" i="10"/>
  <c r="P171" i="10"/>
  <c r="BK171" i="10"/>
  <c r="J171" i="10"/>
  <c r="BE171" i="10" s="1"/>
  <c r="BI170" i="10"/>
  <c r="BH170" i="10"/>
  <c r="BG170" i="10"/>
  <c r="BF170" i="10"/>
  <c r="T170" i="10"/>
  <c r="R170" i="10"/>
  <c r="P170" i="10"/>
  <c r="BK170" i="10"/>
  <c r="J170" i="10"/>
  <c r="BE170" i="10" s="1"/>
  <c r="BI169" i="10"/>
  <c r="BH169" i="10"/>
  <c r="BG169" i="10"/>
  <c r="BF169" i="10"/>
  <c r="T169" i="10"/>
  <c r="R169" i="10"/>
  <c r="P169" i="10"/>
  <c r="BK169" i="10"/>
  <c r="J169" i="10"/>
  <c r="BE169" i="10"/>
  <c r="BI168" i="10"/>
  <c r="BH168" i="10"/>
  <c r="BG168" i="10"/>
  <c r="BF168" i="10"/>
  <c r="T168" i="10"/>
  <c r="R168" i="10"/>
  <c r="P168" i="10"/>
  <c r="BK168" i="10"/>
  <c r="J168" i="10"/>
  <c r="BE168" i="10" s="1"/>
  <c r="BI167" i="10"/>
  <c r="BH167" i="10"/>
  <c r="BG167" i="10"/>
  <c r="BF167" i="10"/>
  <c r="T167" i="10"/>
  <c r="R167" i="10"/>
  <c r="P167" i="10"/>
  <c r="BK167" i="10"/>
  <c r="J167" i="10"/>
  <c r="BE167" i="10" s="1"/>
  <c r="BI166" i="10"/>
  <c r="BH166" i="10"/>
  <c r="BG166" i="10"/>
  <c r="BF166" i="10"/>
  <c r="T166" i="10"/>
  <c r="R166" i="10"/>
  <c r="P166" i="10"/>
  <c r="BK166" i="10"/>
  <c r="J166" i="10"/>
  <c r="BE166" i="10" s="1"/>
  <c r="BI165" i="10"/>
  <c r="BH165" i="10"/>
  <c r="F35" i="10" s="1"/>
  <c r="BC61" i="1" s="1"/>
  <c r="BG165" i="10"/>
  <c r="BF165" i="10"/>
  <c r="T165" i="10"/>
  <c r="R165" i="10"/>
  <c r="P165" i="10"/>
  <c r="BK165" i="10"/>
  <c r="J165" i="10"/>
  <c r="BE165" i="10"/>
  <c r="BI164" i="10"/>
  <c r="BH164" i="10"/>
  <c r="BG164" i="10"/>
  <c r="BF164" i="10"/>
  <c r="T164" i="10"/>
  <c r="R164" i="10"/>
  <c r="P164" i="10"/>
  <c r="BK164" i="10"/>
  <c r="BK159" i="10" s="1"/>
  <c r="J159" i="10" s="1"/>
  <c r="J69" i="10" s="1"/>
  <c r="J164" i="10"/>
  <c r="BE164" i="10" s="1"/>
  <c r="BI163" i="10"/>
  <c r="BH163" i="10"/>
  <c r="BG163" i="10"/>
  <c r="BF163" i="10"/>
  <c r="T163" i="10"/>
  <c r="R163" i="10"/>
  <c r="P163" i="10"/>
  <c r="BK163" i="10"/>
  <c r="J163" i="10"/>
  <c r="BE163" i="10" s="1"/>
  <c r="BI162" i="10"/>
  <c r="BH162" i="10"/>
  <c r="BG162" i="10"/>
  <c r="BF162" i="10"/>
  <c r="T162" i="10"/>
  <c r="R162" i="10"/>
  <c r="P162" i="10"/>
  <c r="BK162" i="10"/>
  <c r="J162" i="10"/>
  <c r="BE162" i="10" s="1"/>
  <c r="BI161" i="10"/>
  <c r="BH161" i="10"/>
  <c r="BG161" i="10"/>
  <c r="BF161" i="10"/>
  <c r="T161" i="10"/>
  <c r="R161" i="10"/>
  <c r="P161" i="10"/>
  <c r="BK161" i="10"/>
  <c r="J161" i="10"/>
  <c r="BE161" i="10"/>
  <c r="BI160" i="10"/>
  <c r="BH160" i="10"/>
  <c r="BG160" i="10"/>
  <c r="BF160" i="10"/>
  <c r="T160" i="10"/>
  <c r="R160" i="10"/>
  <c r="P160" i="10"/>
  <c r="BK160" i="10"/>
  <c r="J160" i="10"/>
  <c r="BE160" i="10"/>
  <c r="BI158" i="10"/>
  <c r="BH158" i="10"/>
  <c r="BG158" i="10"/>
  <c r="BF158" i="10"/>
  <c r="T158" i="10"/>
  <c r="R158" i="10"/>
  <c r="P158" i="10"/>
  <c r="BK158" i="10"/>
  <c r="J158" i="10"/>
  <c r="BE158" i="10" s="1"/>
  <c r="BI157" i="10"/>
  <c r="BH157" i="10"/>
  <c r="BG157" i="10"/>
  <c r="BF157" i="10"/>
  <c r="T157" i="10"/>
  <c r="R157" i="10"/>
  <c r="P157" i="10"/>
  <c r="BK157" i="10"/>
  <c r="J157" i="10"/>
  <c r="BE157" i="10" s="1"/>
  <c r="BI156" i="10"/>
  <c r="BH156" i="10"/>
  <c r="BG156" i="10"/>
  <c r="BF156" i="10"/>
  <c r="T156" i="10"/>
  <c r="R156" i="10"/>
  <c r="P156" i="10"/>
  <c r="BK156" i="10"/>
  <c r="J156" i="10"/>
  <c r="BE156" i="10" s="1"/>
  <c r="BI155" i="10"/>
  <c r="BH155" i="10"/>
  <c r="BG155" i="10"/>
  <c r="BF155" i="10"/>
  <c r="T155" i="10"/>
  <c r="R155" i="10"/>
  <c r="P155" i="10"/>
  <c r="BK155" i="10"/>
  <c r="J155" i="10"/>
  <c r="BE155" i="10"/>
  <c r="BI153" i="10"/>
  <c r="BH153" i="10"/>
  <c r="BG153" i="10"/>
  <c r="BF153" i="10"/>
  <c r="T153" i="10"/>
  <c r="R153" i="10"/>
  <c r="P153" i="10"/>
  <c r="BK153" i="10"/>
  <c r="J153" i="10"/>
  <c r="BE153" i="10" s="1"/>
  <c r="BI152" i="10"/>
  <c r="BH152" i="10"/>
  <c r="BG152" i="10"/>
  <c r="BF152" i="10"/>
  <c r="T152" i="10"/>
  <c r="R152" i="10"/>
  <c r="P152" i="10"/>
  <c r="BK152" i="10"/>
  <c r="J152" i="10"/>
  <c r="BE152" i="10" s="1"/>
  <c r="BI151" i="10"/>
  <c r="BH151" i="10"/>
  <c r="BG151" i="10"/>
  <c r="BF151" i="10"/>
  <c r="T151" i="10"/>
  <c r="R151" i="10"/>
  <c r="P151" i="10"/>
  <c r="BK151" i="10"/>
  <c r="J151" i="10"/>
  <c r="BE151" i="10" s="1"/>
  <c r="BI150" i="10"/>
  <c r="BH150" i="10"/>
  <c r="BG150" i="10"/>
  <c r="BF150" i="10"/>
  <c r="T150" i="10"/>
  <c r="R150" i="10"/>
  <c r="P150" i="10"/>
  <c r="BK150" i="10"/>
  <c r="J150" i="10"/>
  <c r="BE150" i="10"/>
  <c r="BI149" i="10"/>
  <c r="BH149" i="10"/>
  <c r="BG149" i="10"/>
  <c r="BF149" i="10"/>
  <c r="T149" i="10"/>
  <c r="R149" i="10"/>
  <c r="P149" i="10"/>
  <c r="BK149" i="10"/>
  <c r="J149" i="10"/>
  <c r="BE149" i="10" s="1"/>
  <c r="BI148" i="10"/>
  <c r="BH148" i="10"/>
  <c r="BG148" i="10"/>
  <c r="BF148" i="10"/>
  <c r="T148" i="10"/>
  <c r="R148" i="10"/>
  <c r="P148" i="10"/>
  <c r="BK148" i="10"/>
  <c r="J148" i="10"/>
  <c r="BE148" i="10" s="1"/>
  <c r="BI147" i="10"/>
  <c r="BH147" i="10"/>
  <c r="BG147" i="10"/>
  <c r="BF147" i="10"/>
  <c r="T147" i="10"/>
  <c r="R147" i="10"/>
  <c r="P147" i="10"/>
  <c r="BK147" i="10"/>
  <c r="J147" i="10"/>
  <c r="BE147" i="10" s="1"/>
  <c r="BI146" i="10"/>
  <c r="BH146" i="10"/>
  <c r="BG146" i="10"/>
  <c r="BF146" i="10"/>
  <c r="T146" i="10"/>
  <c r="R146" i="10"/>
  <c r="P146" i="10"/>
  <c r="BK146" i="10"/>
  <c r="J146" i="10"/>
  <c r="BE146" i="10"/>
  <c r="BI145" i="10"/>
  <c r="BH145" i="10"/>
  <c r="BG145" i="10"/>
  <c r="BF145" i="10"/>
  <c r="T145" i="10"/>
  <c r="R145" i="10"/>
  <c r="P145" i="10"/>
  <c r="BK145" i="10"/>
  <c r="J145" i="10"/>
  <c r="BE145" i="10" s="1"/>
  <c r="BI143" i="10"/>
  <c r="BH143" i="10"/>
  <c r="BG143" i="10"/>
  <c r="BF143" i="10"/>
  <c r="T143" i="10"/>
  <c r="R143" i="10"/>
  <c r="P143" i="10"/>
  <c r="BK143" i="10"/>
  <c r="J143" i="10"/>
  <c r="BE143" i="10" s="1"/>
  <c r="BI141" i="10"/>
  <c r="BH141" i="10"/>
  <c r="BG141" i="10"/>
  <c r="BF141" i="10"/>
  <c r="T141" i="10"/>
  <c r="R141" i="10"/>
  <c r="P141" i="10"/>
  <c r="BK141" i="10"/>
  <c r="J141" i="10"/>
  <c r="BE141" i="10" s="1"/>
  <c r="BI139" i="10"/>
  <c r="BH139" i="10"/>
  <c r="BG139" i="10"/>
  <c r="BF139" i="10"/>
  <c r="T139" i="10"/>
  <c r="R139" i="10"/>
  <c r="P139" i="10"/>
  <c r="BK139" i="10"/>
  <c r="J139" i="10"/>
  <c r="BE139" i="10"/>
  <c r="BI137" i="10"/>
  <c r="BH137" i="10"/>
  <c r="BG137" i="10"/>
  <c r="BF137" i="10"/>
  <c r="T137" i="10"/>
  <c r="R137" i="10"/>
  <c r="P137" i="10"/>
  <c r="BK137" i="10"/>
  <c r="J137" i="10"/>
  <c r="BE137" i="10" s="1"/>
  <c r="BI135" i="10"/>
  <c r="BH135" i="10"/>
  <c r="BG135" i="10"/>
  <c r="BF135" i="10"/>
  <c r="T135" i="10"/>
  <c r="R135" i="10"/>
  <c r="R134" i="10" s="1"/>
  <c r="P135" i="10"/>
  <c r="BK135" i="10"/>
  <c r="J135" i="10"/>
  <c r="BE135" i="10"/>
  <c r="BI133" i="10"/>
  <c r="BH133" i="10"/>
  <c r="BG133" i="10"/>
  <c r="BF133" i="10"/>
  <c r="T133" i="10"/>
  <c r="R133" i="10"/>
  <c r="P133" i="10"/>
  <c r="BK133" i="10"/>
  <c r="J133" i="10"/>
  <c r="BE133" i="10"/>
  <c r="BI131" i="10"/>
  <c r="BH131" i="10"/>
  <c r="BG131" i="10"/>
  <c r="BF131" i="10"/>
  <c r="T131" i="10"/>
  <c r="R131" i="10"/>
  <c r="P131" i="10"/>
  <c r="BK131" i="10"/>
  <c r="BK126" i="10" s="1"/>
  <c r="J126" i="10" s="1"/>
  <c r="J67" i="10" s="1"/>
  <c r="J131" i="10"/>
  <c r="BE131" i="10" s="1"/>
  <c r="BI130" i="10"/>
  <c r="BH130" i="10"/>
  <c r="BG130" i="10"/>
  <c r="BF130" i="10"/>
  <c r="T130" i="10"/>
  <c r="R130" i="10"/>
  <c r="P130" i="10"/>
  <c r="BK130" i="10"/>
  <c r="J130" i="10"/>
  <c r="BE130" i="10" s="1"/>
  <c r="BI129" i="10"/>
  <c r="BH129" i="10"/>
  <c r="BG129" i="10"/>
  <c r="BF129" i="10"/>
  <c r="T129" i="10"/>
  <c r="R129" i="10"/>
  <c r="P129" i="10"/>
  <c r="BK129" i="10"/>
  <c r="J129" i="10"/>
  <c r="BE129" i="10" s="1"/>
  <c r="BI128" i="10"/>
  <c r="BH128" i="10"/>
  <c r="BG128" i="10"/>
  <c r="BF128" i="10"/>
  <c r="T128" i="10"/>
  <c r="R128" i="10"/>
  <c r="P128" i="10"/>
  <c r="BK128" i="10"/>
  <c r="J128" i="10"/>
  <c r="BE128" i="10"/>
  <c r="BI127" i="10"/>
  <c r="BH127" i="10"/>
  <c r="BG127" i="10"/>
  <c r="BF127" i="10"/>
  <c r="T127" i="10"/>
  <c r="R127" i="10"/>
  <c r="R126" i="10" s="1"/>
  <c r="P127" i="10"/>
  <c r="BK127" i="10"/>
  <c r="J127" i="10"/>
  <c r="BE127" i="10"/>
  <c r="BI125" i="10"/>
  <c r="BH125" i="10"/>
  <c r="BG125" i="10"/>
  <c r="BF125" i="10"/>
  <c r="T125" i="10"/>
  <c r="R125" i="10"/>
  <c r="P125" i="10"/>
  <c r="BK125" i="10"/>
  <c r="BK120" i="10" s="1"/>
  <c r="J120" i="10" s="1"/>
  <c r="J66" i="10" s="1"/>
  <c r="J125" i="10"/>
  <c r="BE125" i="10" s="1"/>
  <c r="BI124" i="10"/>
  <c r="BH124" i="10"/>
  <c r="BG124" i="10"/>
  <c r="BF124" i="10"/>
  <c r="T124" i="10"/>
  <c r="R124" i="10"/>
  <c r="P124" i="10"/>
  <c r="BK124" i="10"/>
  <c r="J124" i="10"/>
  <c r="BE124" i="10" s="1"/>
  <c r="BI123" i="10"/>
  <c r="BH123" i="10"/>
  <c r="BG123" i="10"/>
  <c r="BF123" i="10"/>
  <c r="T123" i="10"/>
  <c r="R123" i="10"/>
  <c r="P123" i="10"/>
  <c r="BK123" i="10"/>
  <c r="J123" i="10"/>
  <c r="BE123" i="10" s="1"/>
  <c r="BI122" i="10"/>
  <c r="BH122" i="10"/>
  <c r="BG122" i="10"/>
  <c r="BF122" i="10"/>
  <c r="T122" i="10"/>
  <c r="R122" i="10"/>
  <c r="P122" i="10"/>
  <c r="BK122" i="10"/>
  <c r="J122" i="10"/>
  <c r="BE122" i="10"/>
  <c r="BI121" i="10"/>
  <c r="BH121" i="10"/>
  <c r="BG121" i="10"/>
  <c r="BF121" i="10"/>
  <c r="T121" i="10"/>
  <c r="R121" i="10"/>
  <c r="R120" i="10" s="1"/>
  <c r="P121" i="10"/>
  <c r="BK121" i="10"/>
  <c r="J121" i="10"/>
  <c r="BE121" i="10"/>
  <c r="BI119" i="10"/>
  <c r="BH119" i="10"/>
  <c r="BG119" i="10"/>
  <c r="BF119" i="10"/>
  <c r="T119" i="10"/>
  <c r="R119" i="10"/>
  <c r="P119" i="10"/>
  <c r="BK119" i="10"/>
  <c r="J119" i="10"/>
  <c r="BE119" i="10" s="1"/>
  <c r="BI118" i="10"/>
  <c r="BH118" i="10"/>
  <c r="BG118" i="10"/>
  <c r="BF118" i="10"/>
  <c r="T118" i="10"/>
  <c r="R118" i="10"/>
  <c r="P118" i="10"/>
  <c r="BK118" i="10"/>
  <c r="J118" i="10"/>
  <c r="BE118" i="10" s="1"/>
  <c r="BI116" i="10"/>
  <c r="BH116" i="10"/>
  <c r="BG116" i="10"/>
  <c r="BF116" i="10"/>
  <c r="T116" i="10"/>
  <c r="T115" i="10" s="1"/>
  <c r="R116" i="10"/>
  <c r="R115" i="10"/>
  <c r="P116" i="10"/>
  <c r="BK116" i="10"/>
  <c r="BK115" i="10" s="1"/>
  <c r="J115" i="10" s="1"/>
  <c r="J65" i="10" s="1"/>
  <c r="J116" i="10"/>
  <c r="BE116" i="10"/>
  <c r="BI113" i="10"/>
  <c r="BH113" i="10"/>
  <c r="BG113" i="10"/>
  <c r="BF113" i="10"/>
  <c r="T113" i="10"/>
  <c r="T112" i="10" s="1"/>
  <c r="R113" i="10"/>
  <c r="R112" i="10"/>
  <c r="P113" i="10"/>
  <c r="P112" i="10" s="1"/>
  <c r="BK113" i="10"/>
  <c r="BK112" i="10" s="1"/>
  <c r="J112" i="10"/>
  <c r="J64" i="10" s="1"/>
  <c r="J113" i="10"/>
  <c r="BE113" i="10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T110" i="10"/>
  <c r="R110" i="10"/>
  <c r="P110" i="10"/>
  <c r="BK110" i="10"/>
  <c r="J110" i="10"/>
  <c r="BE110" i="10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T108" i="10"/>
  <c r="R108" i="10"/>
  <c r="P108" i="10"/>
  <c r="BK108" i="10"/>
  <c r="J108" i="10"/>
  <c r="BE108" i="10" s="1"/>
  <c r="BI107" i="10"/>
  <c r="BH107" i="10"/>
  <c r="BG107" i="10"/>
  <c r="BF107" i="10"/>
  <c r="T107" i="10"/>
  <c r="R107" i="10"/>
  <c r="P107" i="10"/>
  <c r="BK107" i="10"/>
  <c r="J107" i="10"/>
  <c r="BE107" i="10" s="1"/>
  <c r="BI106" i="10"/>
  <c r="BH106" i="10"/>
  <c r="BG106" i="10"/>
  <c r="BF106" i="10"/>
  <c r="T106" i="10"/>
  <c r="R106" i="10"/>
  <c r="P106" i="10"/>
  <c r="BK106" i="10"/>
  <c r="J106" i="10"/>
  <c r="BE106" i="10"/>
  <c r="BI105" i="10"/>
  <c r="BH105" i="10"/>
  <c r="BG105" i="10"/>
  <c r="BF105" i="10"/>
  <c r="T105" i="10"/>
  <c r="R105" i="10"/>
  <c r="P105" i="10"/>
  <c r="BK105" i="10"/>
  <c r="J105" i="10"/>
  <c r="BE105" i="10" s="1"/>
  <c r="BI104" i="10"/>
  <c r="BH104" i="10"/>
  <c r="BG104" i="10"/>
  <c r="BF104" i="10"/>
  <c r="T104" i="10"/>
  <c r="R104" i="10"/>
  <c r="P104" i="10"/>
  <c r="BK104" i="10"/>
  <c r="J104" i="10"/>
  <c r="BE104" i="10" s="1"/>
  <c r="J32" i="10" s="1"/>
  <c r="AV61" i="1" s="1"/>
  <c r="BI103" i="10"/>
  <c r="BH103" i="10"/>
  <c r="BG103" i="10"/>
  <c r="BF103" i="10"/>
  <c r="T103" i="10"/>
  <c r="R103" i="10"/>
  <c r="P103" i="10"/>
  <c r="BK103" i="10"/>
  <c r="J103" i="10"/>
  <c r="BE103" i="10" s="1"/>
  <c r="BI102" i="10"/>
  <c r="BH102" i="10"/>
  <c r="BG102" i="10"/>
  <c r="BF102" i="10"/>
  <c r="T102" i="10"/>
  <c r="R102" i="10"/>
  <c r="P102" i="10"/>
  <c r="BK102" i="10"/>
  <c r="J102" i="10"/>
  <c r="BE102" i="10"/>
  <c r="BI101" i="10"/>
  <c r="BH101" i="10"/>
  <c r="BG101" i="10"/>
  <c r="BF101" i="10"/>
  <c r="T101" i="10"/>
  <c r="R101" i="10"/>
  <c r="P101" i="10"/>
  <c r="BK101" i="10"/>
  <c r="BK100" i="10"/>
  <c r="J100" i="10" s="1"/>
  <c r="J63" i="10" s="1"/>
  <c r="J101" i="10"/>
  <c r="BE101" i="10"/>
  <c r="BI99" i="10"/>
  <c r="BH99" i="10"/>
  <c r="BG99" i="10"/>
  <c r="BF99" i="10"/>
  <c r="T99" i="10"/>
  <c r="T98" i="10" s="1"/>
  <c r="R99" i="10"/>
  <c r="R98" i="10"/>
  <c r="P99" i="10"/>
  <c r="P98" i="10" s="1"/>
  <c r="BK99" i="10"/>
  <c r="BK98" i="10" s="1"/>
  <c r="J98" i="10" s="1"/>
  <c r="J62" i="10" s="1"/>
  <c r="J99" i="10"/>
  <c r="BE99" i="10"/>
  <c r="J92" i="10"/>
  <c r="F92" i="10"/>
  <c r="F90" i="10"/>
  <c r="E88" i="10"/>
  <c r="J55" i="10"/>
  <c r="F55" i="10"/>
  <c r="F53" i="10"/>
  <c r="E51" i="10"/>
  <c r="J20" i="10"/>
  <c r="E20" i="10"/>
  <c r="F56" i="10" s="1"/>
  <c r="J19" i="10"/>
  <c r="J14" i="10"/>
  <c r="J53" i="10" s="1"/>
  <c r="J90" i="10"/>
  <c r="E7" i="10"/>
  <c r="E47" i="10" s="1"/>
  <c r="E84" i="10"/>
  <c r="AY60" i="1"/>
  <c r="AX60" i="1"/>
  <c r="BI195" i="9"/>
  <c r="BH195" i="9"/>
  <c r="BG195" i="9"/>
  <c r="BF195" i="9"/>
  <c r="T195" i="9"/>
  <c r="R195" i="9"/>
  <c r="P195" i="9"/>
  <c r="BK195" i="9"/>
  <c r="J195" i="9"/>
  <c r="BE195" i="9" s="1"/>
  <c r="BI193" i="9"/>
  <c r="BH193" i="9"/>
  <c r="BG193" i="9"/>
  <c r="BF193" i="9"/>
  <c r="T193" i="9"/>
  <c r="R193" i="9"/>
  <c r="P193" i="9"/>
  <c r="BK193" i="9"/>
  <c r="J193" i="9"/>
  <c r="BE193" i="9"/>
  <c r="BI191" i="9"/>
  <c r="BH191" i="9"/>
  <c r="BG191" i="9"/>
  <c r="BF191" i="9"/>
  <c r="T191" i="9"/>
  <c r="R191" i="9"/>
  <c r="P191" i="9"/>
  <c r="BK191" i="9"/>
  <c r="J191" i="9"/>
  <c r="BE191" i="9" s="1"/>
  <c r="BI190" i="9"/>
  <c r="BH190" i="9"/>
  <c r="BG190" i="9"/>
  <c r="BF190" i="9"/>
  <c r="T190" i="9"/>
  <c r="R190" i="9"/>
  <c r="P190" i="9"/>
  <c r="BK190" i="9"/>
  <c r="J190" i="9"/>
  <c r="BE190" i="9"/>
  <c r="BI189" i="9"/>
  <c r="BH189" i="9"/>
  <c r="BG189" i="9"/>
  <c r="BF189" i="9"/>
  <c r="T189" i="9"/>
  <c r="T188" i="9" s="1"/>
  <c r="R189" i="9"/>
  <c r="R188" i="9"/>
  <c r="P189" i="9"/>
  <c r="BK189" i="9"/>
  <c r="BK188" i="9"/>
  <c r="J188" i="9"/>
  <c r="J68" i="9" s="1"/>
  <c r="J189" i="9"/>
  <c r="BE189" i="9" s="1"/>
  <c r="BI186" i="9"/>
  <c r="BH186" i="9"/>
  <c r="BG186" i="9"/>
  <c r="BF186" i="9"/>
  <c r="T186" i="9"/>
  <c r="R186" i="9"/>
  <c r="P186" i="9"/>
  <c r="BK186" i="9"/>
  <c r="J186" i="9"/>
  <c r="BE186" i="9"/>
  <c r="BI183" i="9"/>
  <c r="BH183" i="9"/>
  <c r="BG183" i="9"/>
  <c r="BF183" i="9"/>
  <c r="T183" i="9"/>
  <c r="R183" i="9"/>
  <c r="P183" i="9"/>
  <c r="P179" i="9" s="1"/>
  <c r="BK183" i="9"/>
  <c r="J183" i="9"/>
  <c r="BE183" i="9"/>
  <c r="BI181" i="9"/>
  <c r="BH181" i="9"/>
  <c r="BG181" i="9"/>
  <c r="BF181" i="9"/>
  <c r="T181" i="9"/>
  <c r="T179" i="9" s="1"/>
  <c r="R181" i="9"/>
  <c r="P181" i="9"/>
  <c r="BK181" i="9"/>
  <c r="J181" i="9"/>
  <c r="BE181" i="9"/>
  <c r="BI180" i="9"/>
  <c r="BH180" i="9"/>
  <c r="BG180" i="9"/>
  <c r="BF180" i="9"/>
  <c r="T180" i="9"/>
  <c r="R180" i="9"/>
  <c r="R179" i="9"/>
  <c r="P180" i="9"/>
  <c r="BK180" i="9"/>
  <c r="BK179" i="9"/>
  <c r="J179" i="9" s="1"/>
  <c r="J67" i="9" s="1"/>
  <c r="J180" i="9"/>
  <c r="BE180" i="9"/>
  <c r="BI178" i="9"/>
  <c r="BH178" i="9"/>
  <c r="BG178" i="9"/>
  <c r="BF178" i="9"/>
  <c r="T178" i="9"/>
  <c r="R178" i="9"/>
  <c r="P178" i="9"/>
  <c r="BK178" i="9"/>
  <c r="J178" i="9"/>
  <c r="BE178" i="9"/>
  <c r="BI177" i="9"/>
  <c r="BH177" i="9"/>
  <c r="BG177" i="9"/>
  <c r="BF177" i="9"/>
  <c r="T177" i="9"/>
  <c r="R177" i="9"/>
  <c r="P177" i="9"/>
  <c r="BK177" i="9"/>
  <c r="J177" i="9"/>
  <c r="BE177" i="9"/>
  <c r="BI176" i="9"/>
  <c r="BH176" i="9"/>
  <c r="BG176" i="9"/>
  <c r="BF176" i="9"/>
  <c r="T176" i="9"/>
  <c r="R176" i="9"/>
  <c r="P176" i="9"/>
  <c r="BK176" i="9"/>
  <c r="J176" i="9"/>
  <c r="BE176" i="9"/>
  <c r="BI175" i="9"/>
  <c r="BH175" i="9"/>
  <c r="BG175" i="9"/>
  <c r="BF175" i="9"/>
  <c r="T175" i="9"/>
  <c r="R175" i="9"/>
  <c r="P175" i="9"/>
  <c r="BK175" i="9"/>
  <c r="J175" i="9"/>
  <c r="BE175" i="9"/>
  <c r="BI174" i="9"/>
  <c r="BH174" i="9"/>
  <c r="BG174" i="9"/>
  <c r="BF174" i="9"/>
  <c r="T174" i="9"/>
  <c r="R174" i="9"/>
  <c r="P174" i="9"/>
  <c r="BK174" i="9"/>
  <c r="J174" i="9"/>
  <c r="BE174" i="9"/>
  <c r="BI173" i="9"/>
  <c r="BH173" i="9"/>
  <c r="BG173" i="9"/>
  <c r="BF173" i="9"/>
  <c r="T173" i="9"/>
  <c r="R173" i="9"/>
  <c r="P173" i="9"/>
  <c r="BK173" i="9"/>
  <c r="J173" i="9"/>
  <c r="BE173" i="9"/>
  <c r="BI172" i="9"/>
  <c r="BH172" i="9"/>
  <c r="BG172" i="9"/>
  <c r="BF172" i="9"/>
  <c r="T172" i="9"/>
  <c r="R172" i="9"/>
  <c r="P172" i="9"/>
  <c r="BK172" i="9"/>
  <c r="J172" i="9"/>
  <c r="BE172" i="9"/>
  <c r="BI171" i="9"/>
  <c r="BH171" i="9"/>
  <c r="BG171" i="9"/>
  <c r="BF171" i="9"/>
  <c r="T171" i="9"/>
  <c r="R171" i="9"/>
  <c r="P171" i="9"/>
  <c r="BK171" i="9"/>
  <c r="J171" i="9"/>
  <c r="BE171" i="9"/>
  <c r="BI170" i="9"/>
  <c r="BH170" i="9"/>
  <c r="BG170" i="9"/>
  <c r="BF170" i="9"/>
  <c r="T170" i="9"/>
  <c r="R170" i="9"/>
  <c r="P170" i="9"/>
  <c r="BK170" i="9"/>
  <c r="J170" i="9"/>
  <c r="BE170" i="9"/>
  <c r="BI169" i="9"/>
  <c r="BH169" i="9"/>
  <c r="BG169" i="9"/>
  <c r="BF169" i="9"/>
  <c r="T169" i="9"/>
  <c r="R169" i="9"/>
  <c r="P169" i="9"/>
  <c r="BK169" i="9"/>
  <c r="J169" i="9"/>
  <c r="BE169" i="9"/>
  <c r="BI168" i="9"/>
  <c r="BH168" i="9"/>
  <c r="BG168" i="9"/>
  <c r="BF168" i="9"/>
  <c r="T168" i="9"/>
  <c r="R168" i="9"/>
  <c r="P168" i="9"/>
  <c r="BK168" i="9"/>
  <c r="J168" i="9"/>
  <c r="BE168" i="9"/>
  <c r="BI167" i="9"/>
  <c r="BH167" i="9"/>
  <c r="BG167" i="9"/>
  <c r="BF167" i="9"/>
  <c r="T167" i="9"/>
  <c r="R167" i="9"/>
  <c r="P167" i="9"/>
  <c r="BK167" i="9"/>
  <c r="J167" i="9"/>
  <c r="BE167" i="9"/>
  <c r="BI166" i="9"/>
  <c r="BH166" i="9"/>
  <c r="BG166" i="9"/>
  <c r="BF166" i="9"/>
  <c r="T166" i="9"/>
  <c r="R166" i="9"/>
  <c r="P166" i="9"/>
  <c r="BK166" i="9"/>
  <c r="J166" i="9"/>
  <c r="BE166" i="9"/>
  <c r="BI165" i="9"/>
  <c r="BH165" i="9"/>
  <c r="BG165" i="9"/>
  <c r="BF165" i="9"/>
  <c r="T165" i="9"/>
  <c r="R165" i="9"/>
  <c r="P165" i="9"/>
  <c r="BK165" i="9"/>
  <c r="J165" i="9"/>
  <c r="BE165" i="9"/>
  <c r="BI164" i="9"/>
  <c r="BH164" i="9"/>
  <c r="BG164" i="9"/>
  <c r="BF164" i="9"/>
  <c r="T164" i="9"/>
  <c r="R164" i="9"/>
  <c r="P164" i="9"/>
  <c r="P161" i="9" s="1"/>
  <c r="BK164" i="9"/>
  <c r="J164" i="9"/>
  <c r="BE164" i="9"/>
  <c r="BI163" i="9"/>
  <c r="BH163" i="9"/>
  <c r="BG163" i="9"/>
  <c r="BF163" i="9"/>
  <c r="T163" i="9"/>
  <c r="T161" i="9" s="1"/>
  <c r="R163" i="9"/>
  <c r="P163" i="9"/>
  <c r="BK163" i="9"/>
  <c r="J163" i="9"/>
  <c r="BE163" i="9"/>
  <c r="BI162" i="9"/>
  <c r="BH162" i="9"/>
  <c r="BG162" i="9"/>
  <c r="BF162" i="9"/>
  <c r="T162" i="9"/>
  <c r="R162" i="9"/>
  <c r="R161" i="9"/>
  <c r="P162" i="9"/>
  <c r="BK162" i="9"/>
  <c r="BK161" i="9"/>
  <c r="J161" i="9" s="1"/>
  <c r="J66" i="9" s="1"/>
  <c r="J162" i="9"/>
  <c r="BE162" i="9" s="1"/>
  <c r="BI160" i="9"/>
  <c r="BH160" i="9"/>
  <c r="BG160" i="9"/>
  <c r="BF160" i="9"/>
  <c r="T160" i="9"/>
  <c r="R160" i="9"/>
  <c r="P160" i="9"/>
  <c r="BK160" i="9"/>
  <c r="J160" i="9"/>
  <c r="BE160" i="9"/>
  <c r="BI159" i="9"/>
  <c r="BH159" i="9"/>
  <c r="BG159" i="9"/>
  <c r="BF159" i="9"/>
  <c r="T159" i="9"/>
  <c r="R159" i="9"/>
  <c r="P159" i="9"/>
  <c r="BK159" i="9"/>
  <c r="J159" i="9"/>
  <c r="BE159" i="9"/>
  <c r="BI158" i="9"/>
  <c r="BH158" i="9"/>
  <c r="BG158" i="9"/>
  <c r="BF158" i="9"/>
  <c r="T158" i="9"/>
  <c r="R158" i="9"/>
  <c r="P158" i="9"/>
  <c r="BK158" i="9"/>
  <c r="J158" i="9"/>
  <c r="BE158" i="9"/>
  <c r="BI157" i="9"/>
  <c r="BH157" i="9"/>
  <c r="BG157" i="9"/>
  <c r="BF157" i="9"/>
  <c r="T157" i="9"/>
  <c r="R157" i="9"/>
  <c r="P157" i="9"/>
  <c r="BK157" i="9"/>
  <c r="J157" i="9"/>
  <c r="BE157" i="9"/>
  <c r="BI156" i="9"/>
  <c r="BH156" i="9"/>
  <c r="BG156" i="9"/>
  <c r="BF156" i="9"/>
  <c r="T156" i="9"/>
  <c r="R156" i="9"/>
  <c r="P156" i="9"/>
  <c r="BK156" i="9"/>
  <c r="J156" i="9"/>
  <c r="BE156" i="9"/>
  <c r="BI155" i="9"/>
  <c r="BH155" i="9"/>
  <c r="BG155" i="9"/>
  <c r="BF155" i="9"/>
  <c r="T155" i="9"/>
  <c r="R155" i="9"/>
  <c r="P155" i="9"/>
  <c r="BK155" i="9"/>
  <c r="J155" i="9"/>
  <c r="BE155" i="9"/>
  <c r="BI154" i="9"/>
  <c r="BH154" i="9"/>
  <c r="BG154" i="9"/>
  <c r="BF154" i="9"/>
  <c r="T154" i="9"/>
  <c r="R154" i="9"/>
  <c r="P154" i="9"/>
  <c r="BK154" i="9"/>
  <c r="J154" i="9"/>
  <c r="BE154" i="9"/>
  <c r="BI153" i="9"/>
  <c r="BH153" i="9"/>
  <c r="BG153" i="9"/>
  <c r="BF153" i="9"/>
  <c r="T153" i="9"/>
  <c r="R153" i="9"/>
  <c r="P153" i="9"/>
  <c r="BK153" i="9"/>
  <c r="J153" i="9"/>
  <c r="BE153" i="9"/>
  <c r="BI152" i="9"/>
  <c r="BH152" i="9"/>
  <c r="BG152" i="9"/>
  <c r="BF152" i="9"/>
  <c r="T152" i="9"/>
  <c r="R152" i="9"/>
  <c r="P152" i="9"/>
  <c r="BK152" i="9"/>
  <c r="J152" i="9"/>
  <c r="BE152" i="9"/>
  <c r="BI151" i="9"/>
  <c r="BH151" i="9"/>
  <c r="BG151" i="9"/>
  <c r="BF151" i="9"/>
  <c r="T151" i="9"/>
  <c r="R151" i="9"/>
  <c r="P151" i="9"/>
  <c r="BK151" i="9"/>
  <c r="J151" i="9"/>
  <c r="BE151" i="9"/>
  <c r="BI150" i="9"/>
  <c r="BH150" i="9"/>
  <c r="BG150" i="9"/>
  <c r="BF150" i="9"/>
  <c r="T150" i="9"/>
  <c r="R150" i="9"/>
  <c r="R147" i="9" s="1"/>
  <c r="P150" i="9"/>
  <c r="BK150" i="9"/>
  <c r="J150" i="9"/>
  <c r="BE150" i="9"/>
  <c r="BI149" i="9"/>
  <c r="BH149" i="9"/>
  <c r="BG149" i="9"/>
  <c r="BF149" i="9"/>
  <c r="T149" i="9"/>
  <c r="R149" i="9"/>
  <c r="P149" i="9"/>
  <c r="BK149" i="9"/>
  <c r="BK147" i="9" s="1"/>
  <c r="J147" i="9" s="1"/>
  <c r="J65" i="9" s="1"/>
  <c r="J149" i="9"/>
  <c r="BE149" i="9"/>
  <c r="BI148" i="9"/>
  <c r="BH148" i="9"/>
  <c r="BG148" i="9"/>
  <c r="BF148" i="9"/>
  <c r="T148" i="9"/>
  <c r="T147" i="9"/>
  <c r="R148" i="9"/>
  <c r="P148" i="9"/>
  <c r="P147" i="9"/>
  <c r="BK148" i="9"/>
  <c r="J148" i="9"/>
  <c r="BE148" i="9"/>
  <c r="BI146" i="9"/>
  <c r="BH146" i="9"/>
  <c r="BG146" i="9"/>
  <c r="BF146" i="9"/>
  <c r="T146" i="9"/>
  <c r="R146" i="9"/>
  <c r="P146" i="9"/>
  <c r="BK146" i="9"/>
  <c r="J146" i="9"/>
  <c r="BE146" i="9"/>
  <c r="BI145" i="9"/>
  <c r="BH145" i="9"/>
  <c r="BG145" i="9"/>
  <c r="BF145" i="9"/>
  <c r="T145" i="9"/>
  <c r="R145" i="9"/>
  <c r="P145" i="9"/>
  <c r="BK145" i="9"/>
  <c r="J145" i="9"/>
  <c r="BE145" i="9" s="1"/>
  <c r="BI144" i="9"/>
  <c r="BH144" i="9"/>
  <c r="BG144" i="9"/>
  <c r="BF144" i="9"/>
  <c r="T144" i="9"/>
  <c r="R144" i="9"/>
  <c r="P144" i="9"/>
  <c r="BK144" i="9"/>
  <c r="J144" i="9"/>
  <c r="BE144" i="9"/>
  <c r="BI143" i="9"/>
  <c r="BH143" i="9"/>
  <c r="BG143" i="9"/>
  <c r="BF143" i="9"/>
  <c r="T143" i="9"/>
  <c r="R143" i="9"/>
  <c r="P143" i="9"/>
  <c r="BK143" i="9"/>
  <c r="J143" i="9"/>
  <c r="BE143" i="9" s="1"/>
  <c r="BI142" i="9"/>
  <c r="BH142" i="9"/>
  <c r="BG142" i="9"/>
  <c r="BF142" i="9"/>
  <c r="T142" i="9"/>
  <c r="R142" i="9"/>
  <c r="P142" i="9"/>
  <c r="BK142" i="9"/>
  <c r="J142" i="9"/>
  <c r="BE142" i="9"/>
  <c r="BI141" i="9"/>
  <c r="BH141" i="9"/>
  <c r="BG141" i="9"/>
  <c r="BF141" i="9"/>
  <c r="T141" i="9"/>
  <c r="R141" i="9"/>
  <c r="P141" i="9"/>
  <c r="BK141" i="9"/>
  <c r="J141" i="9"/>
  <c r="BE141" i="9" s="1"/>
  <c r="BI140" i="9"/>
  <c r="BH140" i="9"/>
  <c r="BG140" i="9"/>
  <c r="BF140" i="9"/>
  <c r="T140" i="9"/>
  <c r="R140" i="9"/>
  <c r="P140" i="9"/>
  <c r="BK140" i="9"/>
  <c r="J140" i="9"/>
  <c r="BE140" i="9"/>
  <c r="BI139" i="9"/>
  <c r="BH139" i="9"/>
  <c r="BG139" i="9"/>
  <c r="BF139" i="9"/>
  <c r="T139" i="9"/>
  <c r="R139" i="9"/>
  <c r="P139" i="9"/>
  <c r="BK139" i="9"/>
  <c r="J139" i="9"/>
  <c r="BE139" i="9" s="1"/>
  <c r="BI138" i="9"/>
  <c r="BH138" i="9"/>
  <c r="BG138" i="9"/>
  <c r="BF138" i="9"/>
  <c r="T138" i="9"/>
  <c r="R138" i="9"/>
  <c r="P138" i="9"/>
  <c r="BK138" i="9"/>
  <c r="J138" i="9"/>
  <c r="BE138" i="9"/>
  <c r="BI137" i="9"/>
  <c r="BH137" i="9"/>
  <c r="BG137" i="9"/>
  <c r="BF137" i="9"/>
  <c r="T137" i="9"/>
  <c r="R137" i="9"/>
  <c r="R136" i="9"/>
  <c r="P137" i="9"/>
  <c r="BK137" i="9"/>
  <c r="BK136" i="9"/>
  <c r="J136" i="9"/>
  <c r="J64" i="9" s="1"/>
  <c r="J137" i="9"/>
  <c r="BE137" i="9" s="1"/>
  <c r="BI135" i="9"/>
  <c r="BH135" i="9"/>
  <c r="BG135" i="9"/>
  <c r="BF135" i="9"/>
  <c r="T135" i="9"/>
  <c r="R135" i="9"/>
  <c r="P135" i="9"/>
  <c r="BK135" i="9"/>
  <c r="J135" i="9"/>
  <c r="BE135" i="9"/>
  <c r="BI134" i="9"/>
  <c r="BH134" i="9"/>
  <c r="BG134" i="9"/>
  <c r="BF134" i="9"/>
  <c r="T134" i="9"/>
  <c r="R134" i="9"/>
  <c r="P134" i="9"/>
  <c r="BK134" i="9"/>
  <c r="J134" i="9"/>
  <c r="BE134" i="9"/>
  <c r="BI133" i="9"/>
  <c r="BH133" i="9"/>
  <c r="BG133" i="9"/>
  <c r="BF133" i="9"/>
  <c r="T133" i="9"/>
  <c r="R133" i="9"/>
  <c r="P133" i="9"/>
  <c r="BK133" i="9"/>
  <c r="J133" i="9"/>
  <c r="BE133" i="9"/>
  <c r="BI132" i="9"/>
  <c r="BH132" i="9"/>
  <c r="BG132" i="9"/>
  <c r="BF132" i="9"/>
  <c r="T132" i="9"/>
  <c r="R132" i="9"/>
  <c r="P132" i="9"/>
  <c r="BK132" i="9"/>
  <c r="J132" i="9"/>
  <c r="BE132" i="9"/>
  <c r="BI131" i="9"/>
  <c r="BH131" i="9"/>
  <c r="BG131" i="9"/>
  <c r="BF131" i="9"/>
  <c r="T131" i="9"/>
  <c r="R131" i="9"/>
  <c r="P131" i="9"/>
  <c r="BK131" i="9"/>
  <c r="J131" i="9"/>
  <c r="BE131" i="9"/>
  <c r="BI130" i="9"/>
  <c r="BH130" i="9"/>
  <c r="BG130" i="9"/>
  <c r="BF130" i="9"/>
  <c r="T130" i="9"/>
  <c r="R130" i="9"/>
  <c r="P130" i="9"/>
  <c r="BK130" i="9"/>
  <c r="J130" i="9"/>
  <c r="BE130" i="9"/>
  <c r="BI129" i="9"/>
  <c r="BH129" i="9"/>
  <c r="BG129" i="9"/>
  <c r="BF129" i="9"/>
  <c r="T129" i="9"/>
  <c r="R129" i="9"/>
  <c r="P129" i="9"/>
  <c r="BK129" i="9"/>
  <c r="J129" i="9"/>
  <c r="BE129" i="9"/>
  <c r="BI128" i="9"/>
  <c r="BH128" i="9"/>
  <c r="BG128" i="9"/>
  <c r="BF128" i="9"/>
  <c r="T128" i="9"/>
  <c r="R128" i="9"/>
  <c r="P128" i="9"/>
  <c r="BK128" i="9"/>
  <c r="J128" i="9"/>
  <c r="BE128" i="9"/>
  <c r="BI127" i="9"/>
  <c r="BH127" i="9"/>
  <c r="BG127" i="9"/>
  <c r="BF127" i="9"/>
  <c r="T127" i="9"/>
  <c r="R127" i="9"/>
  <c r="P127" i="9"/>
  <c r="BK127" i="9"/>
  <c r="J127" i="9"/>
  <c r="BE127" i="9"/>
  <c r="BI126" i="9"/>
  <c r="BH126" i="9"/>
  <c r="BG126" i="9"/>
  <c r="BF126" i="9"/>
  <c r="T126" i="9"/>
  <c r="R126" i="9"/>
  <c r="P126" i="9"/>
  <c r="BK126" i="9"/>
  <c r="J126" i="9"/>
  <c r="BE126" i="9"/>
  <c r="BI125" i="9"/>
  <c r="BH125" i="9"/>
  <c r="BG125" i="9"/>
  <c r="BF125" i="9"/>
  <c r="T125" i="9"/>
  <c r="R125" i="9"/>
  <c r="P125" i="9"/>
  <c r="BK125" i="9"/>
  <c r="J125" i="9"/>
  <c r="BE125" i="9"/>
  <c r="BI124" i="9"/>
  <c r="BH124" i="9"/>
  <c r="BG124" i="9"/>
  <c r="BF124" i="9"/>
  <c r="T124" i="9"/>
  <c r="R124" i="9"/>
  <c r="P124" i="9"/>
  <c r="BK124" i="9"/>
  <c r="J124" i="9"/>
  <c r="BE124" i="9"/>
  <c r="BI123" i="9"/>
  <c r="BH123" i="9"/>
  <c r="BG123" i="9"/>
  <c r="BF123" i="9"/>
  <c r="T123" i="9"/>
  <c r="R123" i="9"/>
  <c r="P123" i="9"/>
  <c r="BK123" i="9"/>
  <c r="J123" i="9"/>
  <c r="BE123" i="9"/>
  <c r="BI122" i="9"/>
  <c r="BH122" i="9"/>
  <c r="BG122" i="9"/>
  <c r="BF122" i="9"/>
  <c r="T122" i="9"/>
  <c r="R122" i="9"/>
  <c r="P122" i="9"/>
  <c r="BK122" i="9"/>
  <c r="J122" i="9"/>
  <c r="BE122" i="9"/>
  <c r="BI121" i="9"/>
  <c r="BH121" i="9"/>
  <c r="BG121" i="9"/>
  <c r="BF121" i="9"/>
  <c r="T121" i="9"/>
  <c r="R121" i="9"/>
  <c r="P121" i="9"/>
  <c r="BK121" i="9"/>
  <c r="J121" i="9"/>
  <c r="BE121" i="9"/>
  <c r="BI120" i="9"/>
  <c r="BH120" i="9"/>
  <c r="BG120" i="9"/>
  <c r="BF120" i="9"/>
  <c r="T120" i="9"/>
  <c r="R120" i="9"/>
  <c r="P120" i="9"/>
  <c r="BK120" i="9"/>
  <c r="J120" i="9"/>
  <c r="BE120" i="9"/>
  <c r="BI119" i="9"/>
  <c r="BH119" i="9"/>
  <c r="BG119" i="9"/>
  <c r="BF119" i="9"/>
  <c r="T119" i="9"/>
  <c r="R119" i="9"/>
  <c r="P119" i="9"/>
  <c r="BK119" i="9"/>
  <c r="J119" i="9"/>
  <c r="BE119" i="9"/>
  <c r="BI118" i="9"/>
  <c r="BH118" i="9"/>
  <c r="BG118" i="9"/>
  <c r="BF118" i="9"/>
  <c r="T118" i="9"/>
  <c r="R118" i="9"/>
  <c r="P118" i="9"/>
  <c r="BK118" i="9"/>
  <c r="J118" i="9"/>
  <c r="BE118" i="9"/>
  <c r="BI117" i="9"/>
  <c r="BH117" i="9"/>
  <c r="BG117" i="9"/>
  <c r="BF117" i="9"/>
  <c r="T117" i="9"/>
  <c r="R117" i="9"/>
  <c r="P117" i="9"/>
  <c r="BK117" i="9"/>
  <c r="J117" i="9"/>
  <c r="BE117" i="9"/>
  <c r="BI116" i="9"/>
  <c r="BH116" i="9"/>
  <c r="BG116" i="9"/>
  <c r="BF116" i="9"/>
  <c r="T116" i="9"/>
  <c r="R116" i="9"/>
  <c r="P116" i="9"/>
  <c r="BK116" i="9"/>
  <c r="J116" i="9"/>
  <c r="BE116" i="9"/>
  <c r="BI115" i="9"/>
  <c r="BH115" i="9"/>
  <c r="BG115" i="9"/>
  <c r="BF115" i="9"/>
  <c r="T115" i="9"/>
  <c r="R115" i="9"/>
  <c r="P115" i="9"/>
  <c r="BK115" i="9"/>
  <c r="J115" i="9"/>
  <c r="BE115" i="9"/>
  <c r="BI114" i="9"/>
  <c r="BH114" i="9"/>
  <c r="BG114" i="9"/>
  <c r="BF114" i="9"/>
  <c r="T114" i="9"/>
  <c r="R114" i="9"/>
  <c r="P114" i="9"/>
  <c r="BK114" i="9"/>
  <c r="J114" i="9"/>
  <c r="BE114" i="9"/>
  <c r="BI113" i="9"/>
  <c r="BH113" i="9"/>
  <c r="BG113" i="9"/>
  <c r="BF113" i="9"/>
  <c r="T113" i="9"/>
  <c r="R113" i="9"/>
  <c r="P113" i="9"/>
  <c r="BK113" i="9"/>
  <c r="J113" i="9"/>
  <c r="BE113" i="9"/>
  <c r="BI112" i="9"/>
  <c r="BH112" i="9"/>
  <c r="BG112" i="9"/>
  <c r="BF112" i="9"/>
  <c r="T112" i="9"/>
  <c r="R112" i="9"/>
  <c r="P112" i="9"/>
  <c r="BK112" i="9"/>
  <c r="J112" i="9"/>
  <c r="BE112" i="9"/>
  <c r="BI111" i="9"/>
  <c r="BH111" i="9"/>
  <c r="BG111" i="9"/>
  <c r="BF111" i="9"/>
  <c r="T111" i="9"/>
  <c r="R111" i="9"/>
  <c r="P111" i="9"/>
  <c r="BK111" i="9"/>
  <c r="J111" i="9"/>
  <c r="BE111" i="9"/>
  <c r="BI110" i="9"/>
  <c r="BH110" i="9"/>
  <c r="BG110" i="9"/>
  <c r="BF110" i="9"/>
  <c r="T110" i="9"/>
  <c r="R110" i="9"/>
  <c r="P110" i="9"/>
  <c r="BK110" i="9"/>
  <c r="J110" i="9"/>
  <c r="BE110" i="9"/>
  <c r="BI109" i="9"/>
  <c r="BH109" i="9"/>
  <c r="BG109" i="9"/>
  <c r="BF109" i="9"/>
  <c r="T109" i="9"/>
  <c r="R109" i="9"/>
  <c r="P109" i="9"/>
  <c r="BK109" i="9"/>
  <c r="J109" i="9"/>
  <c r="BE109" i="9"/>
  <c r="BI108" i="9"/>
  <c r="BH108" i="9"/>
  <c r="BG108" i="9"/>
  <c r="BF108" i="9"/>
  <c r="T108" i="9"/>
  <c r="R108" i="9"/>
  <c r="P108" i="9"/>
  <c r="BK108" i="9"/>
  <c r="J108" i="9"/>
  <c r="BE108" i="9"/>
  <c r="BI107" i="9"/>
  <c r="BH107" i="9"/>
  <c r="BG107" i="9"/>
  <c r="BF107" i="9"/>
  <c r="T107" i="9"/>
  <c r="R107" i="9"/>
  <c r="P107" i="9"/>
  <c r="BK107" i="9"/>
  <c r="J107" i="9"/>
  <c r="BE107" i="9"/>
  <c r="BI105" i="9"/>
  <c r="BH105" i="9"/>
  <c r="BG105" i="9"/>
  <c r="BF105" i="9"/>
  <c r="T105" i="9"/>
  <c r="R105" i="9"/>
  <c r="P105" i="9"/>
  <c r="BK105" i="9"/>
  <c r="J105" i="9"/>
  <c r="BE105" i="9"/>
  <c r="BI104" i="9"/>
  <c r="BH104" i="9"/>
  <c r="BG104" i="9"/>
  <c r="BF104" i="9"/>
  <c r="T104" i="9"/>
  <c r="R104" i="9"/>
  <c r="P104" i="9"/>
  <c r="BK104" i="9"/>
  <c r="J104" i="9"/>
  <c r="BE104" i="9"/>
  <c r="BI103" i="9"/>
  <c r="BH103" i="9"/>
  <c r="BG103" i="9"/>
  <c r="BF103" i="9"/>
  <c r="T103" i="9"/>
  <c r="R103" i="9"/>
  <c r="P103" i="9"/>
  <c r="BK103" i="9"/>
  <c r="J103" i="9"/>
  <c r="BE103" i="9"/>
  <c r="BI102" i="9"/>
  <c r="BH102" i="9"/>
  <c r="BG102" i="9"/>
  <c r="BF102" i="9"/>
  <c r="T102" i="9"/>
  <c r="R102" i="9"/>
  <c r="P102" i="9"/>
  <c r="BK102" i="9"/>
  <c r="J102" i="9"/>
  <c r="BE102" i="9"/>
  <c r="BI100" i="9"/>
  <c r="BH100" i="9"/>
  <c r="BG100" i="9"/>
  <c r="BF100" i="9"/>
  <c r="T100" i="9"/>
  <c r="R100" i="9"/>
  <c r="P100" i="9"/>
  <c r="BK100" i="9"/>
  <c r="J100" i="9"/>
  <c r="BE100" i="9"/>
  <c r="BI99" i="9"/>
  <c r="BH99" i="9"/>
  <c r="BG99" i="9"/>
  <c r="BF99" i="9"/>
  <c r="T99" i="9"/>
  <c r="R99" i="9"/>
  <c r="P99" i="9"/>
  <c r="BK99" i="9"/>
  <c r="J99" i="9"/>
  <c r="BE99" i="9"/>
  <c r="BI98" i="9"/>
  <c r="BH98" i="9"/>
  <c r="BG98" i="9"/>
  <c r="BF98" i="9"/>
  <c r="T98" i="9"/>
  <c r="R98" i="9"/>
  <c r="P98" i="9"/>
  <c r="BK98" i="9"/>
  <c r="J98" i="9"/>
  <c r="BE98" i="9"/>
  <c r="BI97" i="9"/>
  <c r="BH97" i="9"/>
  <c r="BG97" i="9"/>
  <c r="BF97" i="9"/>
  <c r="T97" i="9"/>
  <c r="R97" i="9"/>
  <c r="P97" i="9"/>
  <c r="BK97" i="9"/>
  <c r="J97" i="9"/>
  <c r="BE97" i="9"/>
  <c r="BI96" i="9"/>
  <c r="BH96" i="9"/>
  <c r="BG96" i="9"/>
  <c r="BF96" i="9"/>
  <c r="T96" i="9"/>
  <c r="R96" i="9"/>
  <c r="P96" i="9"/>
  <c r="P93" i="9" s="1"/>
  <c r="BK96" i="9"/>
  <c r="BK93" i="9" s="1"/>
  <c r="J96" i="9"/>
  <c r="BE96" i="9"/>
  <c r="BI95" i="9"/>
  <c r="BH95" i="9"/>
  <c r="BG95" i="9"/>
  <c r="BF95" i="9"/>
  <c r="T95" i="9"/>
  <c r="R95" i="9"/>
  <c r="P95" i="9"/>
  <c r="BK95" i="9"/>
  <c r="J95" i="9"/>
  <c r="BE95" i="9"/>
  <c r="BI94" i="9"/>
  <c r="BH94" i="9"/>
  <c r="BG94" i="9"/>
  <c r="BF94" i="9"/>
  <c r="T94" i="9"/>
  <c r="T93" i="9" s="1"/>
  <c r="R94" i="9"/>
  <c r="P94" i="9"/>
  <c r="BK94" i="9"/>
  <c r="J94" i="9"/>
  <c r="BE94" i="9"/>
  <c r="J86" i="9"/>
  <c r="F86" i="9"/>
  <c r="F84" i="9"/>
  <c r="E82" i="9"/>
  <c r="J55" i="9"/>
  <c r="F55" i="9"/>
  <c r="F53" i="9"/>
  <c r="E51" i="9"/>
  <c r="J20" i="9"/>
  <c r="E20" i="9"/>
  <c r="F56" i="9" s="1"/>
  <c r="F87" i="9"/>
  <c r="J19" i="9"/>
  <c r="J14" i="9"/>
  <c r="J53" i="9" s="1"/>
  <c r="J84" i="9"/>
  <c r="E7" i="9"/>
  <c r="E78" i="9"/>
  <c r="E47" i="9"/>
  <c r="AY59" i="1"/>
  <c r="AX59" i="1"/>
  <c r="BI170" i="8"/>
  <c r="BH170" i="8"/>
  <c r="BG170" i="8"/>
  <c r="BF170" i="8"/>
  <c r="T170" i="8"/>
  <c r="R170" i="8"/>
  <c r="R160" i="8" s="1"/>
  <c r="P170" i="8"/>
  <c r="BK170" i="8"/>
  <c r="J170" i="8"/>
  <c r="BE170" i="8"/>
  <c r="BI168" i="8"/>
  <c r="BH168" i="8"/>
  <c r="BG168" i="8"/>
  <c r="BF168" i="8"/>
  <c r="T168" i="8"/>
  <c r="R168" i="8"/>
  <c r="P168" i="8"/>
  <c r="BK168" i="8"/>
  <c r="BK160" i="8" s="1"/>
  <c r="J160" i="8" s="1"/>
  <c r="J68" i="8" s="1"/>
  <c r="J168" i="8"/>
  <c r="BE168" i="8" s="1"/>
  <c r="BI166" i="8"/>
  <c r="BH166" i="8"/>
  <c r="BG166" i="8"/>
  <c r="BF166" i="8"/>
  <c r="T166" i="8"/>
  <c r="R166" i="8"/>
  <c r="P166" i="8"/>
  <c r="BK166" i="8"/>
  <c r="J166" i="8"/>
  <c r="BE166" i="8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T164" i="8"/>
  <c r="R164" i="8"/>
  <c r="P164" i="8"/>
  <c r="BK164" i="8"/>
  <c r="J164" i="8"/>
  <c r="BE164" i="8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 s="1"/>
  <c r="BI161" i="8"/>
  <c r="BH161" i="8"/>
  <c r="BG161" i="8"/>
  <c r="BF161" i="8"/>
  <c r="T161" i="8"/>
  <c r="R161" i="8"/>
  <c r="P161" i="8"/>
  <c r="BK161" i="8"/>
  <c r="J161" i="8"/>
  <c r="BE161" i="8"/>
  <c r="BI158" i="8"/>
  <c r="BH158" i="8"/>
  <c r="BG158" i="8"/>
  <c r="BF158" i="8"/>
  <c r="T158" i="8"/>
  <c r="R158" i="8"/>
  <c r="P158" i="8"/>
  <c r="BK158" i="8"/>
  <c r="J158" i="8"/>
  <c r="BE158" i="8" s="1"/>
  <c r="BI155" i="8"/>
  <c r="BH155" i="8"/>
  <c r="BG155" i="8"/>
  <c r="BF155" i="8"/>
  <c r="T155" i="8"/>
  <c r="R155" i="8"/>
  <c r="P155" i="8"/>
  <c r="BK155" i="8"/>
  <c r="J155" i="8"/>
  <c r="BE155" i="8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T151" i="8" s="1"/>
  <c r="R152" i="8"/>
  <c r="R151" i="8" s="1"/>
  <c r="P152" i="8"/>
  <c r="P151" i="8"/>
  <c r="BK152" i="8"/>
  <c r="J152" i="8"/>
  <c r="BE152" i="8"/>
  <c r="BI150" i="8"/>
  <c r="BH150" i="8"/>
  <c r="BG150" i="8"/>
  <c r="BF150" i="8"/>
  <c r="T150" i="8"/>
  <c r="R150" i="8"/>
  <c r="P150" i="8"/>
  <c r="BK150" i="8"/>
  <c r="J150" i="8"/>
  <c r="BE150" i="8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T144" i="8"/>
  <c r="T143" i="8" s="1"/>
  <c r="R145" i="8"/>
  <c r="R144" i="8"/>
  <c r="R143" i="8"/>
  <c r="P145" i="8"/>
  <c r="BK145" i="8"/>
  <c r="BK144" i="8"/>
  <c r="J145" i="8"/>
  <c r="BE145" i="8" s="1"/>
  <c r="BI142" i="8"/>
  <c r="BH142" i="8"/>
  <c r="BG142" i="8"/>
  <c r="BF142" i="8"/>
  <c r="T142" i="8"/>
  <c r="R142" i="8"/>
  <c r="P142" i="8"/>
  <c r="BK142" i="8"/>
  <c r="J142" i="8"/>
  <c r="BE142" i="8" s="1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 s="1"/>
  <c r="BI138" i="8"/>
  <c r="BH138" i="8"/>
  <c r="BG138" i="8"/>
  <c r="BF138" i="8"/>
  <c r="T138" i="8"/>
  <c r="R138" i="8"/>
  <c r="R136" i="8" s="1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BK136" i="8" s="1"/>
  <c r="J136" i="8" s="1"/>
  <c r="J64" i="8" s="1"/>
  <c r="J137" i="8"/>
  <c r="BE137" i="8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BK133" i="8"/>
  <c r="J133" i="8"/>
  <c r="BE133" i="8" s="1"/>
  <c r="BI132" i="8"/>
  <c r="BH132" i="8"/>
  <c r="BG132" i="8"/>
  <c r="BF132" i="8"/>
  <c r="T132" i="8"/>
  <c r="R132" i="8"/>
  <c r="P132" i="8"/>
  <c r="BK132" i="8"/>
  <c r="J132" i="8"/>
  <c r="BE132" i="8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/>
  <c r="BI129" i="8"/>
  <c r="BH129" i="8"/>
  <c r="BG129" i="8"/>
  <c r="BF129" i="8"/>
  <c r="T129" i="8"/>
  <c r="R129" i="8"/>
  <c r="P129" i="8"/>
  <c r="BK129" i="8"/>
  <c r="J129" i="8"/>
  <c r="BE129" i="8" s="1"/>
  <c r="BI128" i="8"/>
  <c r="BH128" i="8"/>
  <c r="BG128" i="8"/>
  <c r="BF128" i="8"/>
  <c r="T128" i="8"/>
  <c r="R128" i="8"/>
  <c r="P128" i="8"/>
  <c r="BK128" i="8"/>
  <c r="J128" i="8"/>
  <c r="BE128" i="8" s="1"/>
  <c r="BI126" i="8"/>
  <c r="BH126" i="8"/>
  <c r="BG126" i="8"/>
  <c r="BF126" i="8"/>
  <c r="T126" i="8"/>
  <c r="R126" i="8"/>
  <c r="P126" i="8"/>
  <c r="BK126" i="8"/>
  <c r="J126" i="8"/>
  <c r="BE126" i="8" s="1"/>
  <c r="BI125" i="8"/>
  <c r="BH125" i="8"/>
  <c r="F35" i="8" s="1"/>
  <c r="BC59" i="1" s="1"/>
  <c r="BG125" i="8"/>
  <c r="BF125" i="8"/>
  <c r="T125" i="8"/>
  <c r="R125" i="8"/>
  <c r="R95" i="8" s="1"/>
  <c r="R91" i="8" s="1"/>
  <c r="R90" i="8" s="1"/>
  <c r="P125" i="8"/>
  <c r="BK125" i="8"/>
  <c r="J125" i="8"/>
  <c r="BE125" i="8"/>
  <c r="BI120" i="8"/>
  <c r="BH120" i="8"/>
  <c r="BG120" i="8"/>
  <c r="BF120" i="8"/>
  <c r="T120" i="8"/>
  <c r="R120" i="8"/>
  <c r="P120" i="8"/>
  <c r="BK120" i="8"/>
  <c r="J120" i="8"/>
  <c r="BE120" i="8" s="1"/>
  <c r="BI119" i="8"/>
  <c r="BH119" i="8"/>
  <c r="BG119" i="8"/>
  <c r="BF119" i="8"/>
  <c r="T119" i="8"/>
  <c r="R119" i="8"/>
  <c r="P119" i="8"/>
  <c r="BK119" i="8"/>
  <c r="J119" i="8"/>
  <c r="BE119" i="8"/>
  <c r="BI117" i="8"/>
  <c r="BH117" i="8"/>
  <c r="BG117" i="8"/>
  <c r="BF117" i="8"/>
  <c r="T117" i="8"/>
  <c r="R117" i="8"/>
  <c r="P117" i="8"/>
  <c r="BK117" i="8"/>
  <c r="J117" i="8"/>
  <c r="BE117" i="8" s="1"/>
  <c r="BI116" i="8"/>
  <c r="BH116" i="8"/>
  <c r="BG116" i="8"/>
  <c r="BF116" i="8"/>
  <c r="T116" i="8"/>
  <c r="R116" i="8"/>
  <c r="P116" i="8"/>
  <c r="BK116" i="8"/>
  <c r="J116" i="8"/>
  <c r="BE116" i="8"/>
  <c r="BI115" i="8"/>
  <c r="BH115" i="8"/>
  <c r="BG115" i="8"/>
  <c r="BF115" i="8"/>
  <c r="T115" i="8"/>
  <c r="R115" i="8"/>
  <c r="P115" i="8"/>
  <c r="BK115" i="8"/>
  <c r="J115" i="8"/>
  <c r="BE115" i="8" s="1"/>
  <c r="BI112" i="8"/>
  <c r="BH112" i="8"/>
  <c r="BG112" i="8"/>
  <c r="BF112" i="8"/>
  <c r="T112" i="8"/>
  <c r="R112" i="8"/>
  <c r="P112" i="8"/>
  <c r="BK112" i="8"/>
  <c r="J112" i="8"/>
  <c r="BE112" i="8" s="1"/>
  <c r="BI109" i="8"/>
  <c r="BH109" i="8"/>
  <c r="BG109" i="8"/>
  <c r="BF109" i="8"/>
  <c r="T109" i="8"/>
  <c r="R109" i="8"/>
  <c r="P109" i="8"/>
  <c r="BK109" i="8"/>
  <c r="J109" i="8"/>
  <c r="BE109" i="8" s="1"/>
  <c r="BI105" i="8"/>
  <c r="BH105" i="8"/>
  <c r="BG105" i="8"/>
  <c r="BF105" i="8"/>
  <c r="T105" i="8"/>
  <c r="R105" i="8"/>
  <c r="P105" i="8"/>
  <c r="BK105" i="8"/>
  <c r="J105" i="8"/>
  <c r="BE105" i="8" s="1"/>
  <c r="BI103" i="8"/>
  <c r="BH103" i="8"/>
  <c r="BG103" i="8"/>
  <c r="BF103" i="8"/>
  <c r="T103" i="8"/>
  <c r="R103" i="8"/>
  <c r="P103" i="8"/>
  <c r="BK103" i="8"/>
  <c r="J103" i="8"/>
  <c r="BE103" i="8"/>
  <c r="BI102" i="8"/>
  <c r="BH102" i="8"/>
  <c r="BG102" i="8"/>
  <c r="BF102" i="8"/>
  <c r="T102" i="8"/>
  <c r="R102" i="8"/>
  <c r="P102" i="8"/>
  <c r="BK102" i="8"/>
  <c r="J102" i="8"/>
  <c r="BE102" i="8" s="1"/>
  <c r="BI100" i="8"/>
  <c r="BH100" i="8"/>
  <c r="BG100" i="8"/>
  <c r="BF100" i="8"/>
  <c r="T100" i="8"/>
  <c r="R100" i="8"/>
  <c r="P100" i="8"/>
  <c r="BK100" i="8"/>
  <c r="J100" i="8"/>
  <c r="BE100" i="8"/>
  <c r="BI99" i="8"/>
  <c r="BH99" i="8"/>
  <c r="BG99" i="8"/>
  <c r="BF99" i="8"/>
  <c r="T99" i="8"/>
  <c r="R99" i="8"/>
  <c r="P99" i="8"/>
  <c r="BK99" i="8"/>
  <c r="J99" i="8"/>
  <c r="BE99" i="8" s="1"/>
  <c r="BI98" i="8"/>
  <c r="BH98" i="8"/>
  <c r="BG98" i="8"/>
  <c r="BF98" i="8"/>
  <c r="T98" i="8"/>
  <c r="R98" i="8"/>
  <c r="P98" i="8"/>
  <c r="BK98" i="8"/>
  <c r="J98" i="8"/>
  <c r="BE98" i="8"/>
  <c r="BI97" i="8"/>
  <c r="BH97" i="8"/>
  <c r="BG97" i="8"/>
  <c r="BF97" i="8"/>
  <c r="T97" i="8"/>
  <c r="R97" i="8"/>
  <c r="P97" i="8"/>
  <c r="BK97" i="8"/>
  <c r="J97" i="8"/>
  <c r="BE97" i="8" s="1"/>
  <c r="F32" i="8" s="1"/>
  <c r="AZ59" i="1" s="1"/>
  <c r="BI96" i="8"/>
  <c r="BH96" i="8"/>
  <c r="BG96" i="8"/>
  <c r="BF96" i="8"/>
  <c r="T96" i="8"/>
  <c r="R96" i="8"/>
  <c r="P96" i="8"/>
  <c r="BK96" i="8"/>
  <c r="BK95" i="8" s="1"/>
  <c r="J95" i="8" s="1"/>
  <c r="J63" i="8" s="1"/>
  <c r="J96" i="8"/>
  <c r="BE96" i="8"/>
  <c r="BI94" i="8"/>
  <c r="BH94" i="8"/>
  <c r="BG94" i="8"/>
  <c r="BF94" i="8"/>
  <c r="T94" i="8"/>
  <c r="R94" i="8"/>
  <c r="P94" i="8"/>
  <c r="P92" i="8" s="1"/>
  <c r="BK94" i="8"/>
  <c r="BK92" i="8" s="1"/>
  <c r="J94" i="8"/>
  <c r="BE94" i="8"/>
  <c r="BI93" i="8"/>
  <c r="F36" i="8"/>
  <c r="BD59" i="1" s="1"/>
  <c r="BH93" i="8"/>
  <c r="BG93" i="8"/>
  <c r="BF93" i="8"/>
  <c r="F33" i="8" s="1"/>
  <c r="BA59" i="1" s="1"/>
  <c r="T93" i="8"/>
  <c r="T92" i="8"/>
  <c r="R93" i="8"/>
  <c r="R92" i="8"/>
  <c r="P93" i="8"/>
  <c r="BK93" i="8"/>
  <c r="J93" i="8"/>
  <c r="BE93" i="8" s="1"/>
  <c r="J86" i="8"/>
  <c r="F86" i="8"/>
  <c r="F84" i="8"/>
  <c r="E82" i="8"/>
  <c r="J55" i="8"/>
  <c r="F55" i="8"/>
  <c r="F53" i="8"/>
  <c r="E51" i="8"/>
  <c r="J20" i="8"/>
  <c r="E20" i="8"/>
  <c r="F87" i="8"/>
  <c r="F56" i="8"/>
  <c r="J19" i="8"/>
  <c r="J14" i="8"/>
  <c r="J84" i="8"/>
  <c r="J53" i="8"/>
  <c r="E7" i="8"/>
  <c r="E78" i="8"/>
  <c r="E47" i="8"/>
  <c r="AY58" i="1"/>
  <c r="AX58" i="1"/>
  <c r="BI305" i="7"/>
  <c r="BH305" i="7"/>
  <c r="BG305" i="7"/>
  <c r="BF305" i="7"/>
  <c r="T305" i="7"/>
  <c r="R305" i="7"/>
  <c r="P305" i="7"/>
  <c r="BK305" i="7"/>
  <c r="J305" i="7"/>
  <c r="BE305" i="7"/>
  <c r="BI303" i="7"/>
  <c r="BH303" i="7"/>
  <c r="BG303" i="7"/>
  <c r="BF303" i="7"/>
  <c r="T303" i="7"/>
  <c r="R303" i="7"/>
  <c r="P303" i="7"/>
  <c r="BK303" i="7"/>
  <c r="J303" i="7"/>
  <c r="BE303" i="7" s="1"/>
  <c r="BI301" i="7"/>
  <c r="BH301" i="7"/>
  <c r="BG301" i="7"/>
  <c r="BF301" i="7"/>
  <c r="T301" i="7"/>
  <c r="R301" i="7"/>
  <c r="P301" i="7"/>
  <c r="BK301" i="7"/>
  <c r="J301" i="7"/>
  <c r="BE301" i="7"/>
  <c r="BI300" i="7"/>
  <c r="BH300" i="7"/>
  <c r="BG300" i="7"/>
  <c r="BF300" i="7"/>
  <c r="T300" i="7"/>
  <c r="R300" i="7"/>
  <c r="P300" i="7"/>
  <c r="BK300" i="7"/>
  <c r="J300" i="7"/>
  <c r="BE300" i="7" s="1"/>
  <c r="BI299" i="7"/>
  <c r="BH299" i="7"/>
  <c r="BG299" i="7"/>
  <c r="BF299" i="7"/>
  <c r="T299" i="7"/>
  <c r="R299" i="7"/>
  <c r="P299" i="7"/>
  <c r="BK299" i="7"/>
  <c r="J299" i="7"/>
  <c r="BE299" i="7"/>
  <c r="BI298" i="7"/>
  <c r="BH298" i="7"/>
  <c r="BG298" i="7"/>
  <c r="BF298" i="7"/>
  <c r="T298" i="7"/>
  <c r="R298" i="7"/>
  <c r="P298" i="7"/>
  <c r="BK298" i="7"/>
  <c r="J298" i="7"/>
  <c r="BE298" i="7" s="1"/>
  <c r="BI296" i="7"/>
  <c r="BH296" i="7"/>
  <c r="BG296" i="7"/>
  <c r="BF296" i="7"/>
  <c r="T296" i="7"/>
  <c r="R296" i="7"/>
  <c r="R293" i="7" s="1"/>
  <c r="P296" i="7"/>
  <c r="BK296" i="7"/>
  <c r="J296" i="7"/>
  <c r="BE296" i="7"/>
  <c r="BI294" i="7"/>
  <c r="BH294" i="7"/>
  <c r="BG294" i="7"/>
  <c r="BF294" i="7"/>
  <c r="T294" i="7"/>
  <c r="R294" i="7"/>
  <c r="P294" i="7"/>
  <c r="BK294" i="7"/>
  <c r="BK293" i="7"/>
  <c r="J293" i="7" s="1"/>
  <c r="J69" i="7" s="1"/>
  <c r="J294" i="7"/>
  <c r="BE294" i="7"/>
  <c r="BI291" i="7"/>
  <c r="BH291" i="7"/>
  <c r="BG291" i="7"/>
  <c r="BF291" i="7"/>
  <c r="T291" i="7"/>
  <c r="R291" i="7"/>
  <c r="P291" i="7"/>
  <c r="BK291" i="7"/>
  <c r="J291" i="7"/>
  <c r="BE291" i="7" s="1"/>
  <c r="BI288" i="7"/>
  <c r="BH288" i="7"/>
  <c r="BG288" i="7"/>
  <c r="BF288" i="7"/>
  <c r="T288" i="7"/>
  <c r="R288" i="7"/>
  <c r="P288" i="7"/>
  <c r="P284" i="7" s="1"/>
  <c r="BK288" i="7"/>
  <c r="J288" i="7"/>
  <c r="BE288" i="7"/>
  <c r="BI286" i="7"/>
  <c r="BH286" i="7"/>
  <c r="BG286" i="7"/>
  <c r="BF286" i="7"/>
  <c r="T286" i="7"/>
  <c r="T284" i="7" s="1"/>
  <c r="R286" i="7"/>
  <c r="P286" i="7"/>
  <c r="BK286" i="7"/>
  <c r="J286" i="7"/>
  <c r="BE286" i="7" s="1"/>
  <c r="BI285" i="7"/>
  <c r="BH285" i="7"/>
  <c r="BG285" i="7"/>
  <c r="BF285" i="7"/>
  <c r="T285" i="7"/>
  <c r="R285" i="7"/>
  <c r="R284" i="7" s="1"/>
  <c r="P285" i="7"/>
  <c r="BK285" i="7"/>
  <c r="J285" i="7"/>
  <c r="BE285" i="7"/>
  <c r="BI283" i="7"/>
  <c r="BH283" i="7"/>
  <c r="BG283" i="7"/>
  <c r="BF283" i="7"/>
  <c r="T283" i="7"/>
  <c r="R283" i="7"/>
  <c r="P283" i="7"/>
  <c r="BK283" i="7"/>
  <c r="J283" i="7"/>
  <c r="BE283" i="7"/>
  <c r="BI282" i="7"/>
  <c r="BH282" i="7"/>
  <c r="BG282" i="7"/>
  <c r="BF282" i="7"/>
  <c r="T282" i="7"/>
  <c r="R282" i="7"/>
  <c r="P282" i="7"/>
  <c r="BK282" i="7"/>
  <c r="J282" i="7"/>
  <c r="BE282" i="7" s="1"/>
  <c r="BI281" i="7"/>
  <c r="BH281" i="7"/>
  <c r="BG281" i="7"/>
  <c r="BF281" i="7"/>
  <c r="T281" i="7"/>
  <c r="R281" i="7"/>
  <c r="P281" i="7"/>
  <c r="BK281" i="7"/>
  <c r="J281" i="7"/>
  <c r="BE281" i="7"/>
  <c r="BI280" i="7"/>
  <c r="BH280" i="7"/>
  <c r="BG280" i="7"/>
  <c r="BF280" i="7"/>
  <c r="T280" i="7"/>
  <c r="R280" i="7"/>
  <c r="P280" i="7"/>
  <c r="BK280" i="7"/>
  <c r="J280" i="7"/>
  <c r="BE280" i="7" s="1"/>
  <c r="BI279" i="7"/>
  <c r="BH279" i="7"/>
  <c r="BG279" i="7"/>
  <c r="BF279" i="7"/>
  <c r="T279" i="7"/>
  <c r="R279" i="7"/>
  <c r="P279" i="7"/>
  <c r="BK279" i="7"/>
  <c r="J279" i="7"/>
  <c r="BE279" i="7"/>
  <c r="BI278" i="7"/>
  <c r="BH278" i="7"/>
  <c r="BG278" i="7"/>
  <c r="BF278" i="7"/>
  <c r="T278" i="7"/>
  <c r="R278" i="7"/>
  <c r="P278" i="7"/>
  <c r="BK278" i="7"/>
  <c r="J278" i="7"/>
  <c r="BE278" i="7" s="1"/>
  <c r="BI277" i="7"/>
  <c r="BH277" i="7"/>
  <c r="BG277" i="7"/>
  <c r="BF277" i="7"/>
  <c r="T277" i="7"/>
  <c r="R277" i="7"/>
  <c r="P277" i="7"/>
  <c r="BK277" i="7"/>
  <c r="J277" i="7"/>
  <c r="BE277" i="7"/>
  <c r="BI276" i="7"/>
  <c r="BH276" i="7"/>
  <c r="BG276" i="7"/>
  <c r="BF276" i="7"/>
  <c r="T276" i="7"/>
  <c r="R276" i="7"/>
  <c r="P276" i="7"/>
  <c r="BK276" i="7"/>
  <c r="J276" i="7"/>
  <c r="BE276" i="7" s="1"/>
  <c r="BI275" i="7"/>
  <c r="BH275" i="7"/>
  <c r="BG275" i="7"/>
  <c r="BF275" i="7"/>
  <c r="T275" i="7"/>
  <c r="R275" i="7"/>
  <c r="P275" i="7"/>
  <c r="BK275" i="7"/>
  <c r="J275" i="7"/>
  <c r="BE275" i="7"/>
  <c r="BI274" i="7"/>
  <c r="BH274" i="7"/>
  <c r="BG274" i="7"/>
  <c r="BF274" i="7"/>
  <c r="T274" i="7"/>
  <c r="R274" i="7"/>
  <c r="P274" i="7"/>
  <c r="BK274" i="7"/>
  <c r="J274" i="7"/>
  <c r="BE274" i="7" s="1"/>
  <c r="BI273" i="7"/>
  <c r="BH273" i="7"/>
  <c r="BG273" i="7"/>
  <c r="BF273" i="7"/>
  <c r="T273" i="7"/>
  <c r="R273" i="7"/>
  <c r="P273" i="7"/>
  <c r="BK273" i="7"/>
  <c r="J273" i="7"/>
  <c r="BE273" i="7"/>
  <c r="BI272" i="7"/>
  <c r="BH272" i="7"/>
  <c r="BG272" i="7"/>
  <c r="BF272" i="7"/>
  <c r="T272" i="7"/>
  <c r="R272" i="7"/>
  <c r="P272" i="7"/>
  <c r="BK272" i="7"/>
  <c r="J272" i="7"/>
  <c r="BE272" i="7" s="1"/>
  <c r="BI271" i="7"/>
  <c r="BH271" i="7"/>
  <c r="BG271" i="7"/>
  <c r="BF271" i="7"/>
  <c r="T271" i="7"/>
  <c r="R271" i="7"/>
  <c r="P271" i="7"/>
  <c r="P268" i="7" s="1"/>
  <c r="BK271" i="7"/>
  <c r="J271" i="7"/>
  <c r="BE271" i="7"/>
  <c r="BI270" i="7"/>
  <c r="BH270" i="7"/>
  <c r="BG270" i="7"/>
  <c r="BF270" i="7"/>
  <c r="T270" i="7"/>
  <c r="T268" i="7" s="1"/>
  <c r="R270" i="7"/>
  <c r="P270" i="7"/>
  <c r="BK270" i="7"/>
  <c r="J270" i="7"/>
  <c r="BE270" i="7" s="1"/>
  <c r="BI269" i="7"/>
  <c r="BH269" i="7"/>
  <c r="BG269" i="7"/>
  <c r="BF269" i="7"/>
  <c r="T269" i="7"/>
  <c r="R269" i="7"/>
  <c r="R268" i="7" s="1"/>
  <c r="P269" i="7"/>
  <c r="BK269" i="7"/>
  <c r="J269" i="7"/>
  <c r="BE269" i="7" s="1"/>
  <c r="BI267" i="7"/>
  <c r="BH267" i="7"/>
  <c r="BG267" i="7"/>
  <c r="BF267" i="7"/>
  <c r="T267" i="7"/>
  <c r="R267" i="7"/>
  <c r="P267" i="7"/>
  <c r="BK267" i="7"/>
  <c r="J267" i="7"/>
  <c r="BE267" i="7"/>
  <c r="BI266" i="7"/>
  <c r="BH266" i="7"/>
  <c r="BG266" i="7"/>
  <c r="BF266" i="7"/>
  <c r="T266" i="7"/>
  <c r="R266" i="7"/>
  <c r="P266" i="7"/>
  <c r="BK266" i="7"/>
  <c r="J266" i="7"/>
  <c r="BE266" i="7" s="1"/>
  <c r="BI265" i="7"/>
  <c r="BH265" i="7"/>
  <c r="BG265" i="7"/>
  <c r="BF265" i="7"/>
  <c r="T265" i="7"/>
  <c r="R265" i="7"/>
  <c r="P265" i="7"/>
  <c r="BK265" i="7"/>
  <c r="J265" i="7"/>
  <c r="BE265" i="7"/>
  <c r="BI264" i="7"/>
  <c r="BH264" i="7"/>
  <c r="BG264" i="7"/>
  <c r="BF264" i="7"/>
  <c r="T264" i="7"/>
  <c r="R264" i="7"/>
  <c r="P264" i="7"/>
  <c r="BK264" i="7"/>
  <c r="J264" i="7"/>
  <c r="BE264" i="7" s="1"/>
  <c r="BI263" i="7"/>
  <c r="BH263" i="7"/>
  <c r="BG263" i="7"/>
  <c r="BF263" i="7"/>
  <c r="T263" i="7"/>
  <c r="R263" i="7"/>
  <c r="P263" i="7"/>
  <c r="BK263" i="7"/>
  <c r="J263" i="7"/>
  <c r="BE263" i="7"/>
  <c r="BI262" i="7"/>
  <c r="BH262" i="7"/>
  <c r="BG262" i="7"/>
  <c r="BF262" i="7"/>
  <c r="T262" i="7"/>
  <c r="R262" i="7"/>
  <c r="P262" i="7"/>
  <c r="BK262" i="7"/>
  <c r="J262" i="7"/>
  <c r="BE262" i="7" s="1"/>
  <c r="BI261" i="7"/>
  <c r="BH261" i="7"/>
  <c r="BG261" i="7"/>
  <c r="BF261" i="7"/>
  <c r="T261" i="7"/>
  <c r="R261" i="7"/>
  <c r="P261" i="7"/>
  <c r="BK261" i="7"/>
  <c r="J261" i="7"/>
  <c r="BE261" i="7"/>
  <c r="BI260" i="7"/>
  <c r="BH260" i="7"/>
  <c r="BG260" i="7"/>
  <c r="BF260" i="7"/>
  <c r="T260" i="7"/>
  <c r="R260" i="7"/>
  <c r="P260" i="7"/>
  <c r="BK260" i="7"/>
  <c r="J260" i="7"/>
  <c r="BE260" i="7" s="1"/>
  <c r="BI259" i="7"/>
  <c r="BH259" i="7"/>
  <c r="BG259" i="7"/>
  <c r="BF259" i="7"/>
  <c r="T259" i="7"/>
  <c r="R259" i="7"/>
  <c r="P259" i="7"/>
  <c r="BK259" i="7"/>
  <c r="J259" i="7"/>
  <c r="BE259" i="7"/>
  <c r="BI258" i="7"/>
  <c r="BH258" i="7"/>
  <c r="BG258" i="7"/>
  <c r="BF258" i="7"/>
  <c r="T258" i="7"/>
  <c r="T254" i="7" s="1"/>
  <c r="R258" i="7"/>
  <c r="P258" i="7"/>
  <c r="BK258" i="7"/>
  <c r="J258" i="7"/>
  <c r="BE258" i="7" s="1"/>
  <c r="BI257" i="7"/>
  <c r="BH257" i="7"/>
  <c r="BG257" i="7"/>
  <c r="BF257" i="7"/>
  <c r="T257" i="7"/>
  <c r="R257" i="7"/>
  <c r="P257" i="7"/>
  <c r="BK257" i="7"/>
  <c r="J257" i="7"/>
  <c r="BE257" i="7"/>
  <c r="BI256" i="7"/>
  <c r="BH256" i="7"/>
  <c r="BG256" i="7"/>
  <c r="BF256" i="7"/>
  <c r="T256" i="7"/>
  <c r="R256" i="7"/>
  <c r="P256" i="7"/>
  <c r="BK256" i="7"/>
  <c r="J256" i="7"/>
  <c r="BE256" i="7" s="1"/>
  <c r="BI255" i="7"/>
  <c r="BH255" i="7"/>
  <c r="BG255" i="7"/>
  <c r="BF255" i="7"/>
  <c r="T255" i="7"/>
  <c r="R255" i="7"/>
  <c r="P255" i="7"/>
  <c r="P254" i="7"/>
  <c r="BK255" i="7"/>
  <c r="J255" i="7"/>
  <c r="BE255" i="7" s="1"/>
  <c r="BI253" i="7"/>
  <c r="BH253" i="7"/>
  <c r="BG253" i="7"/>
  <c r="BF253" i="7"/>
  <c r="T253" i="7"/>
  <c r="R253" i="7"/>
  <c r="P253" i="7"/>
  <c r="BK253" i="7"/>
  <c r="J253" i="7"/>
  <c r="BE253" i="7"/>
  <c r="BI252" i="7"/>
  <c r="BH252" i="7"/>
  <c r="BG252" i="7"/>
  <c r="BF252" i="7"/>
  <c r="T252" i="7"/>
  <c r="R252" i="7"/>
  <c r="P252" i="7"/>
  <c r="BK252" i="7"/>
  <c r="J252" i="7"/>
  <c r="BE252" i="7" s="1"/>
  <c r="BI251" i="7"/>
  <c r="BH251" i="7"/>
  <c r="BG251" i="7"/>
  <c r="BF251" i="7"/>
  <c r="T251" i="7"/>
  <c r="R251" i="7"/>
  <c r="P251" i="7"/>
  <c r="BK251" i="7"/>
  <c r="J251" i="7"/>
  <c r="BE251" i="7"/>
  <c r="BI250" i="7"/>
  <c r="BH250" i="7"/>
  <c r="BG250" i="7"/>
  <c r="BF250" i="7"/>
  <c r="T250" i="7"/>
  <c r="R250" i="7"/>
  <c r="P250" i="7"/>
  <c r="BK250" i="7"/>
  <c r="J250" i="7"/>
  <c r="BE250" i="7" s="1"/>
  <c r="BI249" i="7"/>
  <c r="BH249" i="7"/>
  <c r="BG249" i="7"/>
  <c r="BF249" i="7"/>
  <c r="T249" i="7"/>
  <c r="R249" i="7"/>
  <c r="P249" i="7"/>
  <c r="BK249" i="7"/>
  <c r="J249" i="7"/>
  <c r="BE249" i="7"/>
  <c r="BI248" i="7"/>
  <c r="BH248" i="7"/>
  <c r="BG248" i="7"/>
  <c r="BF248" i="7"/>
  <c r="T248" i="7"/>
  <c r="R248" i="7"/>
  <c r="P248" i="7"/>
  <c r="BK248" i="7"/>
  <c r="J248" i="7"/>
  <c r="BE248" i="7" s="1"/>
  <c r="BI247" i="7"/>
  <c r="BH247" i="7"/>
  <c r="BG247" i="7"/>
  <c r="BF247" i="7"/>
  <c r="T247" i="7"/>
  <c r="R247" i="7"/>
  <c r="P247" i="7"/>
  <c r="BK247" i="7"/>
  <c r="J247" i="7"/>
  <c r="BE247" i="7"/>
  <c r="BI246" i="7"/>
  <c r="BH246" i="7"/>
  <c r="BG246" i="7"/>
  <c r="BF246" i="7"/>
  <c r="T246" i="7"/>
  <c r="R246" i="7"/>
  <c r="P246" i="7"/>
  <c r="BK246" i="7"/>
  <c r="J246" i="7"/>
  <c r="BE246" i="7" s="1"/>
  <c r="BI245" i="7"/>
  <c r="BH245" i="7"/>
  <c r="BG245" i="7"/>
  <c r="BF245" i="7"/>
  <c r="T245" i="7"/>
  <c r="R245" i="7"/>
  <c r="P245" i="7"/>
  <c r="BK245" i="7"/>
  <c r="J245" i="7"/>
  <c r="BE245" i="7"/>
  <c r="BI244" i="7"/>
  <c r="BH244" i="7"/>
  <c r="BG244" i="7"/>
  <c r="BF244" i="7"/>
  <c r="T244" i="7"/>
  <c r="R244" i="7"/>
  <c r="P244" i="7"/>
  <c r="BK244" i="7"/>
  <c r="J244" i="7"/>
  <c r="BE244" i="7" s="1"/>
  <c r="BI243" i="7"/>
  <c r="BH243" i="7"/>
  <c r="BG243" i="7"/>
  <c r="BF243" i="7"/>
  <c r="T243" i="7"/>
  <c r="R243" i="7"/>
  <c r="P243" i="7"/>
  <c r="P240" i="7" s="1"/>
  <c r="BK243" i="7"/>
  <c r="J243" i="7"/>
  <c r="BE243" i="7"/>
  <c r="BI242" i="7"/>
  <c r="BH242" i="7"/>
  <c r="BG242" i="7"/>
  <c r="BF242" i="7"/>
  <c r="T242" i="7"/>
  <c r="T240" i="7" s="1"/>
  <c r="R242" i="7"/>
  <c r="P242" i="7"/>
  <c r="BK242" i="7"/>
  <c r="J242" i="7"/>
  <c r="BE242" i="7" s="1"/>
  <c r="BI241" i="7"/>
  <c r="BH241" i="7"/>
  <c r="BG241" i="7"/>
  <c r="BF241" i="7"/>
  <c r="T241" i="7"/>
  <c r="R241" i="7"/>
  <c r="R240" i="7" s="1"/>
  <c r="P241" i="7"/>
  <c r="BK241" i="7"/>
  <c r="J241" i="7"/>
  <c r="BE241" i="7" s="1"/>
  <c r="BI239" i="7"/>
  <c r="BH239" i="7"/>
  <c r="BG239" i="7"/>
  <c r="BF239" i="7"/>
  <c r="T239" i="7"/>
  <c r="R239" i="7"/>
  <c r="P239" i="7"/>
  <c r="BK239" i="7"/>
  <c r="J239" i="7"/>
  <c r="BE239" i="7"/>
  <c r="BI238" i="7"/>
  <c r="BH238" i="7"/>
  <c r="BG238" i="7"/>
  <c r="BF238" i="7"/>
  <c r="T238" i="7"/>
  <c r="R238" i="7"/>
  <c r="P238" i="7"/>
  <c r="BK238" i="7"/>
  <c r="J238" i="7"/>
  <c r="BE238" i="7" s="1"/>
  <c r="BI237" i="7"/>
  <c r="BH237" i="7"/>
  <c r="BG237" i="7"/>
  <c r="BF237" i="7"/>
  <c r="T237" i="7"/>
  <c r="R237" i="7"/>
  <c r="P237" i="7"/>
  <c r="BK237" i="7"/>
  <c r="J237" i="7"/>
  <c r="BE237" i="7"/>
  <c r="BI236" i="7"/>
  <c r="BH236" i="7"/>
  <c r="BG236" i="7"/>
  <c r="BF236" i="7"/>
  <c r="T236" i="7"/>
  <c r="R236" i="7"/>
  <c r="P236" i="7"/>
  <c r="BK236" i="7"/>
  <c r="J236" i="7"/>
  <c r="BE236" i="7" s="1"/>
  <c r="BI235" i="7"/>
  <c r="BH235" i="7"/>
  <c r="BG235" i="7"/>
  <c r="BF235" i="7"/>
  <c r="T235" i="7"/>
  <c r="R235" i="7"/>
  <c r="P235" i="7"/>
  <c r="BK235" i="7"/>
  <c r="J235" i="7"/>
  <c r="BE235" i="7"/>
  <c r="BI234" i="7"/>
  <c r="BH234" i="7"/>
  <c r="BG234" i="7"/>
  <c r="BF234" i="7"/>
  <c r="T234" i="7"/>
  <c r="R234" i="7"/>
  <c r="P234" i="7"/>
  <c r="BK234" i="7"/>
  <c r="J234" i="7"/>
  <c r="BE234" i="7" s="1"/>
  <c r="BI233" i="7"/>
  <c r="BH233" i="7"/>
  <c r="BG233" i="7"/>
  <c r="BF233" i="7"/>
  <c r="T233" i="7"/>
  <c r="R233" i="7"/>
  <c r="P233" i="7"/>
  <c r="BK233" i="7"/>
  <c r="J233" i="7"/>
  <c r="BE233" i="7"/>
  <c r="BI232" i="7"/>
  <c r="BH232" i="7"/>
  <c r="BG232" i="7"/>
  <c r="BF232" i="7"/>
  <c r="T232" i="7"/>
  <c r="R232" i="7"/>
  <c r="P232" i="7"/>
  <c r="BK232" i="7"/>
  <c r="J232" i="7"/>
  <c r="BE232" i="7" s="1"/>
  <c r="BI231" i="7"/>
  <c r="BH231" i="7"/>
  <c r="BG231" i="7"/>
  <c r="BF231" i="7"/>
  <c r="T231" i="7"/>
  <c r="R231" i="7"/>
  <c r="P231" i="7"/>
  <c r="BK231" i="7"/>
  <c r="J231" i="7"/>
  <c r="BE231" i="7"/>
  <c r="BI230" i="7"/>
  <c r="BH230" i="7"/>
  <c r="BG230" i="7"/>
  <c r="BF230" i="7"/>
  <c r="T230" i="7"/>
  <c r="R230" i="7"/>
  <c r="P230" i="7"/>
  <c r="BK230" i="7"/>
  <c r="J230" i="7"/>
  <c r="BE230" i="7" s="1"/>
  <c r="BI229" i="7"/>
  <c r="BH229" i="7"/>
  <c r="BG229" i="7"/>
  <c r="BF229" i="7"/>
  <c r="T229" i="7"/>
  <c r="R229" i="7"/>
  <c r="P229" i="7"/>
  <c r="BK229" i="7"/>
  <c r="J229" i="7"/>
  <c r="BE229" i="7"/>
  <c r="BI228" i="7"/>
  <c r="BH228" i="7"/>
  <c r="BG228" i="7"/>
  <c r="BF228" i="7"/>
  <c r="T228" i="7"/>
  <c r="R228" i="7"/>
  <c r="P228" i="7"/>
  <c r="BK228" i="7"/>
  <c r="J228" i="7"/>
  <c r="BE228" i="7" s="1"/>
  <c r="BI227" i="7"/>
  <c r="BH227" i="7"/>
  <c r="BG227" i="7"/>
  <c r="BF227" i="7"/>
  <c r="T227" i="7"/>
  <c r="R227" i="7"/>
  <c r="P227" i="7"/>
  <c r="BK227" i="7"/>
  <c r="J227" i="7"/>
  <c r="BE227" i="7"/>
  <c r="BI226" i="7"/>
  <c r="BH226" i="7"/>
  <c r="BG226" i="7"/>
  <c r="BF226" i="7"/>
  <c r="T226" i="7"/>
  <c r="R226" i="7"/>
  <c r="P226" i="7"/>
  <c r="BK226" i="7"/>
  <c r="J226" i="7"/>
  <c r="BE226" i="7" s="1"/>
  <c r="BI225" i="7"/>
  <c r="BH225" i="7"/>
  <c r="BG225" i="7"/>
  <c r="BF225" i="7"/>
  <c r="T225" i="7"/>
  <c r="R225" i="7"/>
  <c r="P225" i="7"/>
  <c r="BK225" i="7"/>
  <c r="J225" i="7"/>
  <c r="BE225" i="7"/>
  <c r="BI224" i="7"/>
  <c r="BH224" i="7"/>
  <c r="BG224" i="7"/>
  <c r="BF224" i="7"/>
  <c r="T224" i="7"/>
  <c r="R224" i="7"/>
  <c r="P224" i="7"/>
  <c r="BK224" i="7"/>
  <c r="BK217" i="7" s="1"/>
  <c r="J224" i="7"/>
  <c r="BE224" i="7" s="1"/>
  <c r="BI223" i="7"/>
  <c r="BH223" i="7"/>
  <c r="BG223" i="7"/>
  <c r="BF223" i="7"/>
  <c r="T223" i="7"/>
  <c r="R223" i="7"/>
  <c r="P223" i="7"/>
  <c r="BK223" i="7"/>
  <c r="J223" i="7"/>
  <c r="BE223" i="7"/>
  <c r="BI222" i="7"/>
  <c r="BH222" i="7"/>
  <c r="BG222" i="7"/>
  <c r="BF222" i="7"/>
  <c r="T222" i="7"/>
  <c r="R222" i="7"/>
  <c r="P222" i="7"/>
  <c r="BK222" i="7"/>
  <c r="J222" i="7"/>
  <c r="BE222" i="7" s="1"/>
  <c r="BI221" i="7"/>
  <c r="BH221" i="7"/>
  <c r="BG221" i="7"/>
  <c r="BF221" i="7"/>
  <c r="T221" i="7"/>
  <c r="R221" i="7"/>
  <c r="P221" i="7"/>
  <c r="BK221" i="7"/>
  <c r="J221" i="7"/>
  <c r="BE221" i="7"/>
  <c r="BI220" i="7"/>
  <c r="BH220" i="7"/>
  <c r="BG220" i="7"/>
  <c r="BF220" i="7"/>
  <c r="T220" i="7"/>
  <c r="R220" i="7"/>
  <c r="P220" i="7"/>
  <c r="BK220" i="7"/>
  <c r="J220" i="7"/>
  <c r="BE220" i="7" s="1"/>
  <c r="BI219" i="7"/>
  <c r="BH219" i="7"/>
  <c r="BG219" i="7"/>
  <c r="BF219" i="7"/>
  <c r="T219" i="7"/>
  <c r="R219" i="7"/>
  <c r="P219" i="7"/>
  <c r="BK219" i="7"/>
  <c r="J219" i="7"/>
  <c r="BE219" i="7"/>
  <c r="BI218" i="7"/>
  <c r="BH218" i="7"/>
  <c r="BG218" i="7"/>
  <c r="BF218" i="7"/>
  <c r="T218" i="7"/>
  <c r="R218" i="7"/>
  <c r="R217" i="7"/>
  <c r="P218" i="7"/>
  <c r="BK218" i="7"/>
  <c r="J218" i="7"/>
  <c r="BE218" i="7"/>
  <c r="BI216" i="7"/>
  <c r="BH216" i="7"/>
  <c r="BG216" i="7"/>
  <c r="BF216" i="7"/>
  <c r="T216" i="7"/>
  <c r="R216" i="7"/>
  <c r="P216" i="7"/>
  <c r="BK216" i="7"/>
  <c r="J216" i="7"/>
  <c r="BE216" i="7" s="1"/>
  <c r="BI215" i="7"/>
  <c r="BH215" i="7"/>
  <c r="BG215" i="7"/>
  <c r="BF215" i="7"/>
  <c r="T215" i="7"/>
  <c r="R215" i="7"/>
  <c r="P215" i="7"/>
  <c r="BK215" i="7"/>
  <c r="J215" i="7"/>
  <c r="BE215" i="7"/>
  <c r="BI214" i="7"/>
  <c r="BH214" i="7"/>
  <c r="BG214" i="7"/>
  <c r="BF214" i="7"/>
  <c r="T214" i="7"/>
  <c r="R214" i="7"/>
  <c r="P214" i="7"/>
  <c r="BK214" i="7"/>
  <c r="J214" i="7"/>
  <c r="BE214" i="7" s="1"/>
  <c r="BI213" i="7"/>
  <c r="BH213" i="7"/>
  <c r="BG213" i="7"/>
  <c r="BF213" i="7"/>
  <c r="T213" i="7"/>
  <c r="R213" i="7"/>
  <c r="P213" i="7"/>
  <c r="BK213" i="7"/>
  <c r="J213" i="7"/>
  <c r="BE213" i="7"/>
  <c r="BI212" i="7"/>
  <c r="BH212" i="7"/>
  <c r="BG212" i="7"/>
  <c r="BF212" i="7"/>
  <c r="T212" i="7"/>
  <c r="R212" i="7"/>
  <c r="P212" i="7"/>
  <c r="BK212" i="7"/>
  <c r="J212" i="7"/>
  <c r="BE212" i="7" s="1"/>
  <c r="BI211" i="7"/>
  <c r="BH211" i="7"/>
  <c r="BG211" i="7"/>
  <c r="BF211" i="7"/>
  <c r="T211" i="7"/>
  <c r="R211" i="7"/>
  <c r="R207" i="7" s="1"/>
  <c r="P211" i="7"/>
  <c r="BK211" i="7"/>
  <c r="J211" i="7"/>
  <c r="BE211" i="7"/>
  <c r="BI210" i="7"/>
  <c r="BH210" i="7"/>
  <c r="BG210" i="7"/>
  <c r="BF210" i="7"/>
  <c r="T210" i="7"/>
  <c r="R210" i="7"/>
  <c r="P210" i="7"/>
  <c r="BK210" i="7"/>
  <c r="BK207" i="7" s="1"/>
  <c r="J207" i="7" s="1"/>
  <c r="J63" i="7" s="1"/>
  <c r="J210" i="7"/>
  <c r="BE210" i="7" s="1"/>
  <c r="BI209" i="7"/>
  <c r="BH209" i="7"/>
  <c r="BG209" i="7"/>
  <c r="BF209" i="7"/>
  <c r="T209" i="7"/>
  <c r="R209" i="7"/>
  <c r="P209" i="7"/>
  <c r="BK209" i="7"/>
  <c r="J209" i="7"/>
  <c r="BE209" i="7"/>
  <c r="BI208" i="7"/>
  <c r="BH208" i="7"/>
  <c r="BG208" i="7"/>
  <c r="BF208" i="7"/>
  <c r="T208" i="7"/>
  <c r="T207" i="7" s="1"/>
  <c r="R208" i="7"/>
  <c r="P208" i="7"/>
  <c r="BK208" i="7"/>
  <c r="J208" i="7"/>
  <c r="BE208" i="7"/>
  <c r="BI206" i="7"/>
  <c r="BH206" i="7"/>
  <c r="BG206" i="7"/>
  <c r="BF206" i="7"/>
  <c r="T206" i="7"/>
  <c r="R206" i="7"/>
  <c r="P206" i="7"/>
  <c r="BK206" i="7"/>
  <c r="J206" i="7"/>
  <c r="BE206" i="7" s="1"/>
  <c r="BI205" i="7"/>
  <c r="BH205" i="7"/>
  <c r="BG205" i="7"/>
  <c r="BF205" i="7"/>
  <c r="T205" i="7"/>
  <c r="R205" i="7"/>
  <c r="P205" i="7"/>
  <c r="BK205" i="7"/>
  <c r="J205" i="7"/>
  <c r="BE205" i="7"/>
  <c r="BI204" i="7"/>
  <c r="BH204" i="7"/>
  <c r="BG204" i="7"/>
  <c r="BF204" i="7"/>
  <c r="T204" i="7"/>
  <c r="R204" i="7"/>
  <c r="P204" i="7"/>
  <c r="BK204" i="7"/>
  <c r="J204" i="7"/>
  <c r="BE204" i="7" s="1"/>
  <c r="BI203" i="7"/>
  <c r="BH203" i="7"/>
  <c r="BG203" i="7"/>
  <c r="BF203" i="7"/>
  <c r="T203" i="7"/>
  <c r="R203" i="7"/>
  <c r="P203" i="7"/>
  <c r="BK203" i="7"/>
  <c r="J203" i="7"/>
  <c r="BE203" i="7"/>
  <c r="BI202" i="7"/>
  <c r="BH202" i="7"/>
  <c r="BG202" i="7"/>
  <c r="BF202" i="7"/>
  <c r="T202" i="7"/>
  <c r="R202" i="7"/>
  <c r="P202" i="7"/>
  <c r="BK202" i="7"/>
  <c r="J202" i="7"/>
  <c r="BE202" i="7" s="1"/>
  <c r="BI201" i="7"/>
  <c r="BH201" i="7"/>
  <c r="BG201" i="7"/>
  <c r="BF201" i="7"/>
  <c r="T201" i="7"/>
  <c r="R201" i="7"/>
  <c r="P201" i="7"/>
  <c r="BK201" i="7"/>
  <c r="J201" i="7"/>
  <c r="BE201" i="7"/>
  <c r="BI200" i="7"/>
  <c r="BH200" i="7"/>
  <c r="BG200" i="7"/>
  <c r="BF200" i="7"/>
  <c r="T200" i="7"/>
  <c r="R200" i="7"/>
  <c r="P200" i="7"/>
  <c r="BK200" i="7"/>
  <c r="J200" i="7"/>
  <c r="BE200" i="7" s="1"/>
  <c r="BI199" i="7"/>
  <c r="BH199" i="7"/>
  <c r="BG199" i="7"/>
  <c r="BF199" i="7"/>
  <c r="T199" i="7"/>
  <c r="R199" i="7"/>
  <c r="P199" i="7"/>
  <c r="BK199" i="7"/>
  <c r="J199" i="7"/>
  <c r="BE199" i="7"/>
  <c r="BI198" i="7"/>
  <c r="BH198" i="7"/>
  <c r="BG198" i="7"/>
  <c r="BF198" i="7"/>
  <c r="T198" i="7"/>
  <c r="R198" i="7"/>
  <c r="P198" i="7"/>
  <c r="BK198" i="7"/>
  <c r="J198" i="7"/>
  <c r="BE198" i="7" s="1"/>
  <c r="BI196" i="7"/>
  <c r="BH196" i="7"/>
  <c r="BG196" i="7"/>
  <c r="BF196" i="7"/>
  <c r="T196" i="7"/>
  <c r="R196" i="7"/>
  <c r="P196" i="7"/>
  <c r="BK196" i="7"/>
  <c r="J196" i="7"/>
  <c r="BE196" i="7"/>
  <c r="BI195" i="7"/>
  <c r="BH195" i="7"/>
  <c r="BG195" i="7"/>
  <c r="BF195" i="7"/>
  <c r="T195" i="7"/>
  <c r="R195" i="7"/>
  <c r="P195" i="7"/>
  <c r="BK195" i="7"/>
  <c r="J195" i="7"/>
  <c r="BE195" i="7" s="1"/>
  <c r="BI193" i="7"/>
  <c r="BH193" i="7"/>
  <c r="BG193" i="7"/>
  <c r="BF193" i="7"/>
  <c r="T193" i="7"/>
  <c r="R193" i="7"/>
  <c r="P193" i="7"/>
  <c r="BK193" i="7"/>
  <c r="J193" i="7"/>
  <c r="BE193" i="7"/>
  <c r="BI192" i="7"/>
  <c r="BH192" i="7"/>
  <c r="BG192" i="7"/>
  <c r="BF192" i="7"/>
  <c r="T192" i="7"/>
  <c r="R192" i="7"/>
  <c r="P192" i="7"/>
  <c r="BK192" i="7"/>
  <c r="J192" i="7"/>
  <c r="BE192" i="7" s="1"/>
  <c r="BI190" i="7"/>
  <c r="BH190" i="7"/>
  <c r="BG190" i="7"/>
  <c r="BF190" i="7"/>
  <c r="T190" i="7"/>
  <c r="R190" i="7"/>
  <c r="P190" i="7"/>
  <c r="BK190" i="7"/>
  <c r="J190" i="7"/>
  <c r="BE190" i="7"/>
  <c r="BI189" i="7"/>
  <c r="BH189" i="7"/>
  <c r="BG189" i="7"/>
  <c r="BF189" i="7"/>
  <c r="T189" i="7"/>
  <c r="R189" i="7"/>
  <c r="P189" i="7"/>
  <c r="BK189" i="7"/>
  <c r="J189" i="7"/>
  <c r="BE189" i="7" s="1"/>
  <c r="BI187" i="7"/>
  <c r="BH187" i="7"/>
  <c r="BG187" i="7"/>
  <c r="BF187" i="7"/>
  <c r="T187" i="7"/>
  <c r="R187" i="7"/>
  <c r="P187" i="7"/>
  <c r="BK187" i="7"/>
  <c r="J187" i="7"/>
  <c r="BE187" i="7"/>
  <c r="BI186" i="7"/>
  <c r="BH186" i="7"/>
  <c r="BG186" i="7"/>
  <c r="BF186" i="7"/>
  <c r="T186" i="7"/>
  <c r="R186" i="7"/>
  <c r="P186" i="7"/>
  <c r="BK186" i="7"/>
  <c r="J186" i="7"/>
  <c r="BE186" i="7" s="1"/>
  <c r="BI184" i="7"/>
  <c r="BH184" i="7"/>
  <c r="BG184" i="7"/>
  <c r="BF184" i="7"/>
  <c r="T184" i="7"/>
  <c r="R184" i="7"/>
  <c r="P184" i="7"/>
  <c r="BK184" i="7"/>
  <c r="J184" i="7"/>
  <c r="BE184" i="7"/>
  <c r="BI183" i="7"/>
  <c r="BH183" i="7"/>
  <c r="BG183" i="7"/>
  <c r="BF183" i="7"/>
  <c r="T183" i="7"/>
  <c r="R183" i="7"/>
  <c r="P183" i="7"/>
  <c r="BK183" i="7"/>
  <c r="J183" i="7"/>
  <c r="BE183" i="7" s="1"/>
  <c r="BI181" i="7"/>
  <c r="BH181" i="7"/>
  <c r="BG181" i="7"/>
  <c r="BF181" i="7"/>
  <c r="T181" i="7"/>
  <c r="R181" i="7"/>
  <c r="P181" i="7"/>
  <c r="BK181" i="7"/>
  <c r="J181" i="7"/>
  <c r="BE181" i="7"/>
  <c r="BI180" i="7"/>
  <c r="BH180" i="7"/>
  <c r="BG180" i="7"/>
  <c r="BF180" i="7"/>
  <c r="T180" i="7"/>
  <c r="R180" i="7"/>
  <c r="P180" i="7"/>
  <c r="BK180" i="7"/>
  <c r="J180" i="7"/>
  <c r="BE180" i="7" s="1"/>
  <c r="BI178" i="7"/>
  <c r="BH178" i="7"/>
  <c r="BG178" i="7"/>
  <c r="BF178" i="7"/>
  <c r="T178" i="7"/>
  <c r="R178" i="7"/>
  <c r="P178" i="7"/>
  <c r="BK178" i="7"/>
  <c r="J178" i="7"/>
  <c r="BE178" i="7"/>
  <c r="BI177" i="7"/>
  <c r="BH177" i="7"/>
  <c r="BG177" i="7"/>
  <c r="BF177" i="7"/>
  <c r="T177" i="7"/>
  <c r="R177" i="7"/>
  <c r="P177" i="7"/>
  <c r="BK177" i="7"/>
  <c r="J177" i="7"/>
  <c r="BE177" i="7" s="1"/>
  <c r="BI175" i="7"/>
  <c r="BH175" i="7"/>
  <c r="BG175" i="7"/>
  <c r="BF175" i="7"/>
  <c r="T175" i="7"/>
  <c r="R175" i="7"/>
  <c r="P175" i="7"/>
  <c r="BK175" i="7"/>
  <c r="J175" i="7"/>
  <c r="BE175" i="7"/>
  <c r="BI174" i="7"/>
  <c r="BH174" i="7"/>
  <c r="BG174" i="7"/>
  <c r="BF174" i="7"/>
  <c r="T174" i="7"/>
  <c r="R174" i="7"/>
  <c r="P174" i="7"/>
  <c r="BK174" i="7"/>
  <c r="J174" i="7"/>
  <c r="BE174" i="7" s="1"/>
  <c r="BI172" i="7"/>
  <c r="BH172" i="7"/>
  <c r="BG172" i="7"/>
  <c r="BF172" i="7"/>
  <c r="T172" i="7"/>
  <c r="R172" i="7"/>
  <c r="P172" i="7"/>
  <c r="BK172" i="7"/>
  <c r="J172" i="7"/>
  <c r="BE172" i="7"/>
  <c r="BI171" i="7"/>
  <c r="BH171" i="7"/>
  <c r="BG171" i="7"/>
  <c r="BF171" i="7"/>
  <c r="T171" i="7"/>
  <c r="R171" i="7"/>
  <c r="P171" i="7"/>
  <c r="BK171" i="7"/>
  <c r="J171" i="7"/>
  <c r="BE171" i="7" s="1"/>
  <c r="BI169" i="7"/>
  <c r="BH169" i="7"/>
  <c r="BG169" i="7"/>
  <c r="BF169" i="7"/>
  <c r="T169" i="7"/>
  <c r="R169" i="7"/>
  <c r="P169" i="7"/>
  <c r="BK169" i="7"/>
  <c r="J169" i="7"/>
  <c r="BE169" i="7"/>
  <c r="BI168" i="7"/>
  <c r="BH168" i="7"/>
  <c r="BG168" i="7"/>
  <c r="BF168" i="7"/>
  <c r="T168" i="7"/>
  <c r="R168" i="7"/>
  <c r="P168" i="7"/>
  <c r="BK168" i="7"/>
  <c r="J168" i="7"/>
  <c r="BE168" i="7" s="1"/>
  <c r="BI166" i="7"/>
  <c r="BH166" i="7"/>
  <c r="BG166" i="7"/>
  <c r="BF166" i="7"/>
  <c r="T166" i="7"/>
  <c r="R166" i="7"/>
  <c r="P166" i="7"/>
  <c r="BK166" i="7"/>
  <c r="J166" i="7"/>
  <c r="BE166" i="7"/>
  <c r="BI165" i="7"/>
  <c r="BH165" i="7"/>
  <c r="BG165" i="7"/>
  <c r="BF165" i="7"/>
  <c r="T165" i="7"/>
  <c r="R165" i="7"/>
  <c r="P165" i="7"/>
  <c r="BK165" i="7"/>
  <c r="J165" i="7"/>
  <c r="BE165" i="7" s="1"/>
  <c r="BI163" i="7"/>
  <c r="BH163" i="7"/>
  <c r="BG163" i="7"/>
  <c r="BF163" i="7"/>
  <c r="T163" i="7"/>
  <c r="R163" i="7"/>
  <c r="P163" i="7"/>
  <c r="BK163" i="7"/>
  <c r="J163" i="7"/>
  <c r="BE163" i="7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T161" i="7"/>
  <c r="R161" i="7"/>
  <c r="P161" i="7"/>
  <c r="BK161" i="7"/>
  <c r="J161" i="7"/>
  <c r="BE161" i="7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J159" i="7"/>
  <c r="BE159" i="7"/>
  <c r="BI158" i="7"/>
  <c r="BH158" i="7"/>
  <c r="BG158" i="7"/>
  <c r="BF158" i="7"/>
  <c r="T158" i="7"/>
  <c r="R158" i="7"/>
  <c r="P158" i="7"/>
  <c r="BK158" i="7"/>
  <c r="J158" i="7"/>
  <c r="BE158" i="7" s="1"/>
  <c r="BI157" i="7"/>
  <c r="BH157" i="7"/>
  <c r="BG157" i="7"/>
  <c r="BF157" i="7"/>
  <c r="T157" i="7"/>
  <c r="R157" i="7"/>
  <c r="P157" i="7"/>
  <c r="BK157" i="7"/>
  <c r="J157" i="7"/>
  <c r="BE157" i="7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/>
  <c r="BI154" i="7"/>
  <c r="BH154" i="7"/>
  <c r="BG154" i="7"/>
  <c r="BF154" i="7"/>
  <c r="T154" i="7"/>
  <c r="R154" i="7"/>
  <c r="P154" i="7"/>
  <c r="BK154" i="7"/>
  <c r="J154" i="7"/>
  <c r="BE154" i="7" s="1"/>
  <c r="BI153" i="7"/>
  <c r="BH153" i="7"/>
  <c r="BG153" i="7"/>
  <c r="BF153" i="7"/>
  <c r="T153" i="7"/>
  <c r="R153" i="7"/>
  <c r="P153" i="7"/>
  <c r="BK153" i="7"/>
  <c r="J153" i="7"/>
  <c r="BE153" i="7"/>
  <c r="BI152" i="7"/>
  <c r="BH152" i="7"/>
  <c r="BG152" i="7"/>
  <c r="BF152" i="7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/>
  <c r="BI150" i="7"/>
  <c r="BH150" i="7"/>
  <c r="BG150" i="7"/>
  <c r="BF150" i="7"/>
  <c r="T150" i="7"/>
  <c r="R150" i="7"/>
  <c r="P150" i="7"/>
  <c r="BK150" i="7"/>
  <c r="J150" i="7"/>
  <c r="BE150" i="7" s="1"/>
  <c r="BI149" i="7"/>
  <c r="BH149" i="7"/>
  <c r="BG149" i="7"/>
  <c r="BF149" i="7"/>
  <c r="T149" i="7"/>
  <c r="R149" i="7"/>
  <c r="P149" i="7"/>
  <c r="BK149" i="7"/>
  <c r="J149" i="7"/>
  <c r="BE149" i="7"/>
  <c r="BI148" i="7"/>
  <c r="BH148" i="7"/>
  <c r="BG148" i="7"/>
  <c r="BF148" i="7"/>
  <c r="T148" i="7"/>
  <c r="R148" i="7"/>
  <c r="P148" i="7"/>
  <c r="BK148" i="7"/>
  <c r="J148" i="7"/>
  <c r="BE148" i="7" s="1"/>
  <c r="BI147" i="7"/>
  <c r="BH147" i="7"/>
  <c r="BG147" i="7"/>
  <c r="BF147" i="7"/>
  <c r="T147" i="7"/>
  <c r="R147" i="7"/>
  <c r="P147" i="7"/>
  <c r="BK147" i="7"/>
  <c r="J147" i="7"/>
  <c r="BE147" i="7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/>
  <c r="BI144" i="7"/>
  <c r="BH144" i="7"/>
  <c r="BG144" i="7"/>
  <c r="BF144" i="7"/>
  <c r="T144" i="7"/>
  <c r="R144" i="7"/>
  <c r="P144" i="7"/>
  <c r="BK144" i="7"/>
  <c r="J144" i="7"/>
  <c r="BE144" i="7" s="1"/>
  <c r="BI143" i="7"/>
  <c r="BH143" i="7"/>
  <c r="BG143" i="7"/>
  <c r="BF143" i="7"/>
  <c r="T143" i="7"/>
  <c r="R143" i="7"/>
  <c r="P143" i="7"/>
  <c r="BK143" i="7"/>
  <c r="J143" i="7"/>
  <c r="BE143" i="7"/>
  <c r="BI142" i="7"/>
  <c r="BH142" i="7"/>
  <c r="BG142" i="7"/>
  <c r="BF142" i="7"/>
  <c r="T142" i="7"/>
  <c r="R142" i="7"/>
  <c r="P142" i="7"/>
  <c r="BK142" i="7"/>
  <c r="J142" i="7"/>
  <c r="BE142" i="7" s="1"/>
  <c r="BI141" i="7"/>
  <c r="BH141" i="7"/>
  <c r="BG141" i="7"/>
  <c r="BF141" i="7"/>
  <c r="T141" i="7"/>
  <c r="R141" i="7"/>
  <c r="P141" i="7"/>
  <c r="BK141" i="7"/>
  <c r="J141" i="7"/>
  <c r="BE141" i="7"/>
  <c r="BI140" i="7"/>
  <c r="BH140" i="7"/>
  <c r="BG140" i="7"/>
  <c r="BF140" i="7"/>
  <c r="T140" i="7"/>
  <c r="R140" i="7"/>
  <c r="P140" i="7"/>
  <c r="BK140" i="7"/>
  <c r="J140" i="7"/>
  <c r="BE140" i="7" s="1"/>
  <c r="BI139" i="7"/>
  <c r="BH139" i="7"/>
  <c r="BG139" i="7"/>
  <c r="BF139" i="7"/>
  <c r="T139" i="7"/>
  <c r="R139" i="7"/>
  <c r="P139" i="7"/>
  <c r="BK139" i="7"/>
  <c r="J139" i="7"/>
  <c r="BE139" i="7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BK137" i="7"/>
  <c r="J137" i="7"/>
  <c r="BE137" i="7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J135" i="7"/>
  <c r="BE135" i="7"/>
  <c r="BI134" i="7"/>
  <c r="BH134" i="7"/>
  <c r="BG134" i="7"/>
  <c r="BF134" i="7"/>
  <c r="T134" i="7"/>
  <c r="R134" i="7"/>
  <c r="P134" i="7"/>
  <c r="BK134" i="7"/>
  <c r="J134" i="7"/>
  <c r="BE134" i="7" s="1"/>
  <c r="BI133" i="7"/>
  <c r="BH133" i="7"/>
  <c r="BG133" i="7"/>
  <c r="BF133" i="7"/>
  <c r="T133" i="7"/>
  <c r="R133" i="7"/>
  <c r="P133" i="7"/>
  <c r="BK133" i="7"/>
  <c r="J133" i="7"/>
  <c r="BE133" i="7"/>
  <c r="BI132" i="7"/>
  <c r="BH132" i="7"/>
  <c r="BG132" i="7"/>
  <c r="BF132" i="7"/>
  <c r="T132" i="7"/>
  <c r="R132" i="7"/>
  <c r="P132" i="7"/>
  <c r="BK132" i="7"/>
  <c r="J132" i="7"/>
  <c r="BE132" i="7" s="1"/>
  <c r="BI131" i="7"/>
  <c r="BH131" i="7"/>
  <c r="BG131" i="7"/>
  <c r="BF131" i="7"/>
  <c r="T131" i="7"/>
  <c r="R131" i="7"/>
  <c r="P131" i="7"/>
  <c r="BK131" i="7"/>
  <c r="J131" i="7"/>
  <c r="BE131" i="7" s="1"/>
  <c r="BI130" i="7"/>
  <c r="BH130" i="7"/>
  <c r="BG130" i="7"/>
  <c r="BF130" i="7"/>
  <c r="T130" i="7"/>
  <c r="R130" i="7"/>
  <c r="P130" i="7"/>
  <c r="BK130" i="7"/>
  <c r="J130" i="7"/>
  <c r="BE130" i="7" s="1"/>
  <c r="BI129" i="7"/>
  <c r="BH129" i="7"/>
  <c r="BG129" i="7"/>
  <c r="BF129" i="7"/>
  <c r="T129" i="7"/>
  <c r="R129" i="7"/>
  <c r="P129" i="7"/>
  <c r="BK129" i="7"/>
  <c r="J129" i="7"/>
  <c r="BE129" i="7" s="1"/>
  <c r="BI128" i="7"/>
  <c r="BH128" i="7"/>
  <c r="BG128" i="7"/>
  <c r="BF128" i="7"/>
  <c r="T128" i="7"/>
  <c r="R128" i="7"/>
  <c r="P128" i="7"/>
  <c r="BK128" i="7"/>
  <c r="J128" i="7"/>
  <c r="BE128" i="7" s="1"/>
  <c r="BI127" i="7"/>
  <c r="BH127" i="7"/>
  <c r="BG127" i="7"/>
  <c r="BF127" i="7"/>
  <c r="T127" i="7"/>
  <c r="R127" i="7"/>
  <c r="P127" i="7"/>
  <c r="BK127" i="7"/>
  <c r="J127" i="7"/>
  <c r="BE127" i="7" s="1"/>
  <c r="BI126" i="7"/>
  <c r="BH126" i="7"/>
  <c r="BG126" i="7"/>
  <c r="BF126" i="7"/>
  <c r="T126" i="7"/>
  <c r="R126" i="7"/>
  <c r="P126" i="7"/>
  <c r="BK126" i="7"/>
  <c r="J126" i="7"/>
  <c r="BE126" i="7" s="1"/>
  <c r="BI125" i="7"/>
  <c r="BH125" i="7"/>
  <c r="BG125" i="7"/>
  <c r="BF125" i="7"/>
  <c r="T125" i="7"/>
  <c r="R125" i="7"/>
  <c r="P125" i="7"/>
  <c r="BK125" i="7"/>
  <c r="J125" i="7"/>
  <c r="BE125" i="7" s="1"/>
  <c r="BI124" i="7"/>
  <c r="BH124" i="7"/>
  <c r="BG124" i="7"/>
  <c r="BF124" i="7"/>
  <c r="T124" i="7"/>
  <c r="R124" i="7"/>
  <c r="P124" i="7"/>
  <c r="BK124" i="7"/>
  <c r="J124" i="7"/>
  <c r="BE124" i="7" s="1"/>
  <c r="BI123" i="7"/>
  <c r="BH123" i="7"/>
  <c r="BG123" i="7"/>
  <c r="BF123" i="7"/>
  <c r="T123" i="7"/>
  <c r="R123" i="7"/>
  <c r="P123" i="7"/>
  <c r="BK123" i="7"/>
  <c r="J123" i="7"/>
  <c r="BE123" i="7" s="1"/>
  <c r="BI122" i="7"/>
  <c r="BH122" i="7"/>
  <c r="BG122" i="7"/>
  <c r="BF122" i="7"/>
  <c r="T122" i="7"/>
  <c r="R122" i="7"/>
  <c r="P122" i="7"/>
  <c r="BK122" i="7"/>
  <c r="J122" i="7"/>
  <c r="BE122" i="7" s="1"/>
  <c r="BI121" i="7"/>
  <c r="BH121" i="7"/>
  <c r="BG121" i="7"/>
  <c r="BF121" i="7"/>
  <c r="T121" i="7"/>
  <c r="R121" i="7"/>
  <c r="P121" i="7"/>
  <c r="BK121" i="7"/>
  <c r="J121" i="7"/>
  <c r="BE121" i="7" s="1"/>
  <c r="BI120" i="7"/>
  <c r="BH120" i="7"/>
  <c r="BG120" i="7"/>
  <c r="BF120" i="7"/>
  <c r="T120" i="7"/>
  <c r="R120" i="7"/>
  <c r="P120" i="7"/>
  <c r="BK120" i="7"/>
  <c r="J120" i="7"/>
  <c r="BE120" i="7" s="1"/>
  <c r="BI119" i="7"/>
  <c r="BH119" i="7"/>
  <c r="BG119" i="7"/>
  <c r="BF119" i="7"/>
  <c r="T119" i="7"/>
  <c r="R119" i="7"/>
  <c r="P119" i="7"/>
  <c r="BK119" i="7"/>
  <c r="J119" i="7"/>
  <c r="BE119" i="7" s="1"/>
  <c r="BI118" i="7"/>
  <c r="BH118" i="7"/>
  <c r="BG118" i="7"/>
  <c r="BF118" i="7"/>
  <c r="T118" i="7"/>
  <c r="R118" i="7"/>
  <c r="P118" i="7"/>
  <c r="BK118" i="7"/>
  <c r="J118" i="7"/>
  <c r="BE118" i="7" s="1"/>
  <c r="BI117" i="7"/>
  <c r="BH117" i="7"/>
  <c r="BG117" i="7"/>
  <c r="BF117" i="7"/>
  <c r="T117" i="7"/>
  <c r="R117" i="7"/>
  <c r="P117" i="7"/>
  <c r="BK117" i="7"/>
  <c r="J117" i="7"/>
  <c r="BE117" i="7" s="1"/>
  <c r="BI116" i="7"/>
  <c r="BH116" i="7"/>
  <c r="BG116" i="7"/>
  <c r="BF116" i="7"/>
  <c r="T116" i="7"/>
  <c r="R116" i="7"/>
  <c r="P116" i="7"/>
  <c r="BK116" i="7"/>
  <c r="J116" i="7"/>
  <c r="BE116" i="7" s="1"/>
  <c r="BI115" i="7"/>
  <c r="BH115" i="7"/>
  <c r="BG115" i="7"/>
  <c r="BF115" i="7"/>
  <c r="T115" i="7"/>
  <c r="R115" i="7"/>
  <c r="P115" i="7"/>
  <c r="BK115" i="7"/>
  <c r="J115" i="7"/>
  <c r="BE115" i="7" s="1"/>
  <c r="BI114" i="7"/>
  <c r="BH114" i="7"/>
  <c r="BG114" i="7"/>
  <c r="BF114" i="7"/>
  <c r="T114" i="7"/>
  <c r="R114" i="7"/>
  <c r="P114" i="7"/>
  <c r="BK114" i="7"/>
  <c r="J114" i="7"/>
  <c r="BE114" i="7" s="1"/>
  <c r="BI113" i="7"/>
  <c r="BH113" i="7"/>
  <c r="BG113" i="7"/>
  <c r="BF113" i="7"/>
  <c r="T113" i="7"/>
  <c r="R113" i="7"/>
  <c r="P113" i="7"/>
  <c r="BK113" i="7"/>
  <c r="J113" i="7"/>
  <c r="BE113" i="7"/>
  <c r="BI112" i="7"/>
  <c r="BH112" i="7"/>
  <c r="BG112" i="7"/>
  <c r="BF112" i="7"/>
  <c r="T112" i="7"/>
  <c r="R112" i="7"/>
  <c r="P112" i="7"/>
  <c r="BK112" i="7"/>
  <c r="J112" i="7"/>
  <c r="BE112" i="7" s="1"/>
  <c r="BI111" i="7"/>
  <c r="BH111" i="7"/>
  <c r="BG111" i="7"/>
  <c r="BF111" i="7"/>
  <c r="T111" i="7"/>
  <c r="R111" i="7"/>
  <c r="P111" i="7"/>
  <c r="BK111" i="7"/>
  <c r="J111" i="7"/>
  <c r="BE111" i="7"/>
  <c r="BI110" i="7"/>
  <c r="BH110" i="7"/>
  <c r="BG110" i="7"/>
  <c r="BF110" i="7"/>
  <c r="T110" i="7"/>
  <c r="R110" i="7"/>
  <c r="P110" i="7"/>
  <c r="BK110" i="7"/>
  <c r="J110" i="7"/>
  <c r="BE110" i="7" s="1"/>
  <c r="BI109" i="7"/>
  <c r="BH109" i="7"/>
  <c r="BG109" i="7"/>
  <c r="BF109" i="7"/>
  <c r="T109" i="7"/>
  <c r="R109" i="7"/>
  <c r="P109" i="7"/>
  <c r="BK109" i="7"/>
  <c r="J109" i="7"/>
  <c r="BE109" i="7"/>
  <c r="BI108" i="7"/>
  <c r="BH108" i="7"/>
  <c r="BG108" i="7"/>
  <c r="BF108" i="7"/>
  <c r="T108" i="7"/>
  <c r="R108" i="7"/>
  <c r="P108" i="7"/>
  <c r="BK108" i="7"/>
  <c r="J108" i="7"/>
  <c r="BE108" i="7" s="1"/>
  <c r="BI107" i="7"/>
  <c r="BH107" i="7"/>
  <c r="BG107" i="7"/>
  <c r="BF107" i="7"/>
  <c r="T107" i="7"/>
  <c r="R107" i="7"/>
  <c r="P107" i="7"/>
  <c r="BK107" i="7"/>
  <c r="J107" i="7"/>
  <c r="BE107" i="7"/>
  <c r="BI106" i="7"/>
  <c r="BH106" i="7"/>
  <c r="BG106" i="7"/>
  <c r="BF106" i="7"/>
  <c r="T106" i="7"/>
  <c r="R106" i="7"/>
  <c r="P106" i="7"/>
  <c r="BK106" i="7"/>
  <c r="J106" i="7"/>
  <c r="BE106" i="7" s="1"/>
  <c r="BI105" i="7"/>
  <c r="BH105" i="7"/>
  <c r="BG105" i="7"/>
  <c r="BF105" i="7"/>
  <c r="T105" i="7"/>
  <c r="R105" i="7"/>
  <c r="P105" i="7"/>
  <c r="BK105" i="7"/>
  <c r="J105" i="7"/>
  <c r="BE105" i="7"/>
  <c r="BI104" i="7"/>
  <c r="BH104" i="7"/>
  <c r="BG104" i="7"/>
  <c r="BF104" i="7"/>
  <c r="T104" i="7"/>
  <c r="R104" i="7"/>
  <c r="P104" i="7"/>
  <c r="BK104" i="7"/>
  <c r="J104" i="7"/>
  <c r="BE104" i="7" s="1"/>
  <c r="BI103" i="7"/>
  <c r="BH103" i="7"/>
  <c r="BG103" i="7"/>
  <c r="BF103" i="7"/>
  <c r="T103" i="7"/>
  <c r="R103" i="7"/>
  <c r="P103" i="7"/>
  <c r="BK103" i="7"/>
  <c r="J103" i="7"/>
  <c r="BE103" i="7"/>
  <c r="BI102" i="7"/>
  <c r="BH102" i="7"/>
  <c r="BG102" i="7"/>
  <c r="BF102" i="7"/>
  <c r="T102" i="7"/>
  <c r="R102" i="7"/>
  <c r="P102" i="7"/>
  <c r="BK102" i="7"/>
  <c r="J102" i="7"/>
  <c r="BE102" i="7" s="1"/>
  <c r="BI101" i="7"/>
  <c r="BH101" i="7"/>
  <c r="BG101" i="7"/>
  <c r="BF101" i="7"/>
  <c r="T101" i="7"/>
  <c r="R101" i="7"/>
  <c r="P101" i="7"/>
  <c r="BK101" i="7"/>
  <c r="J101" i="7"/>
  <c r="BE101" i="7"/>
  <c r="BI100" i="7"/>
  <c r="BH100" i="7"/>
  <c r="BG100" i="7"/>
  <c r="BF100" i="7"/>
  <c r="T100" i="7"/>
  <c r="R100" i="7"/>
  <c r="P100" i="7"/>
  <c r="BK100" i="7"/>
  <c r="J100" i="7"/>
  <c r="BE100" i="7" s="1"/>
  <c r="BI99" i="7"/>
  <c r="BH99" i="7"/>
  <c r="BG99" i="7"/>
  <c r="BF99" i="7"/>
  <c r="T99" i="7"/>
  <c r="R99" i="7"/>
  <c r="P99" i="7"/>
  <c r="BK99" i="7"/>
  <c r="J99" i="7"/>
  <c r="BE99" i="7"/>
  <c r="BI98" i="7"/>
  <c r="BH98" i="7"/>
  <c r="BG98" i="7"/>
  <c r="BF98" i="7"/>
  <c r="T98" i="7"/>
  <c r="R98" i="7"/>
  <c r="P98" i="7"/>
  <c r="BK98" i="7"/>
  <c r="J98" i="7"/>
  <c r="BE98" i="7" s="1"/>
  <c r="BI97" i="7"/>
  <c r="BH97" i="7"/>
  <c r="F35" i="7" s="1"/>
  <c r="BC58" i="1" s="1"/>
  <c r="BG97" i="7"/>
  <c r="BF97" i="7"/>
  <c r="T97" i="7"/>
  <c r="R97" i="7"/>
  <c r="P97" i="7"/>
  <c r="BK97" i="7"/>
  <c r="J97" i="7"/>
  <c r="BE97" i="7"/>
  <c r="BI96" i="7"/>
  <c r="BH96" i="7"/>
  <c r="BG96" i="7"/>
  <c r="BF96" i="7"/>
  <c r="T96" i="7"/>
  <c r="R96" i="7"/>
  <c r="P96" i="7"/>
  <c r="BK96" i="7"/>
  <c r="J96" i="7"/>
  <c r="BE96" i="7" s="1"/>
  <c r="BI94" i="7"/>
  <c r="F36" i="7"/>
  <c r="BD58" i="1" s="1"/>
  <c r="BH94" i="7"/>
  <c r="BG94" i="7"/>
  <c r="F34" i="7" s="1"/>
  <c r="BB58" i="1" s="1"/>
  <c r="BF94" i="7"/>
  <c r="J33" i="7" s="1"/>
  <c r="AW58" i="1" s="1"/>
  <c r="T94" i="7"/>
  <c r="R94" i="7"/>
  <c r="P94" i="7"/>
  <c r="BK94" i="7"/>
  <c r="J94" i="7"/>
  <c r="BE94" i="7" s="1"/>
  <c r="J87" i="7"/>
  <c r="F87" i="7"/>
  <c r="F85" i="7"/>
  <c r="E83" i="7"/>
  <c r="J55" i="7"/>
  <c r="F55" i="7"/>
  <c r="F53" i="7"/>
  <c r="E51" i="7"/>
  <c r="J20" i="7"/>
  <c r="E20" i="7"/>
  <c r="F88" i="7"/>
  <c r="F56" i="7"/>
  <c r="J19" i="7"/>
  <c r="J14" i="7"/>
  <c r="J85" i="7"/>
  <c r="J53" i="7"/>
  <c r="E7" i="7"/>
  <c r="E79" i="7" s="1"/>
  <c r="E47" i="7"/>
  <c r="AY57" i="1"/>
  <c r="AX57" i="1"/>
  <c r="BI872" i="6"/>
  <c r="BH872" i="6"/>
  <c r="BG872" i="6"/>
  <c r="BF872" i="6"/>
  <c r="T872" i="6"/>
  <c r="T871" i="6"/>
  <c r="R872" i="6"/>
  <c r="R871" i="6" s="1"/>
  <c r="P872" i="6"/>
  <c r="P871" i="6"/>
  <c r="BK872" i="6"/>
  <c r="BK871" i="6" s="1"/>
  <c r="J871" i="6" s="1"/>
  <c r="J75" i="6" s="1"/>
  <c r="J872" i="6"/>
  <c r="BE872" i="6"/>
  <c r="BI864" i="6"/>
  <c r="BH864" i="6"/>
  <c r="BG864" i="6"/>
  <c r="BF864" i="6"/>
  <c r="T864" i="6"/>
  <c r="T863" i="6"/>
  <c r="R864" i="6"/>
  <c r="R863" i="6" s="1"/>
  <c r="P864" i="6"/>
  <c r="P863" i="6"/>
  <c r="BK864" i="6"/>
  <c r="BK863" i="6" s="1"/>
  <c r="J863" i="6" s="1"/>
  <c r="J74" i="6" s="1"/>
  <c r="J864" i="6"/>
  <c r="BE864" i="6"/>
  <c r="BI830" i="6"/>
  <c r="BH830" i="6"/>
  <c r="BG830" i="6"/>
  <c r="BF830" i="6"/>
  <c r="T830" i="6"/>
  <c r="R830" i="6"/>
  <c r="P830" i="6"/>
  <c r="BK830" i="6"/>
  <c r="J830" i="6"/>
  <c r="BE830" i="6"/>
  <c r="BI797" i="6"/>
  <c r="BH797" i="6"/>
  <c r="BG797" i="6"/>
  <c r="BF797" i="6"/>
  <c r="T797" i="6"/>
  <c r="T796" i="6" s="1"/>
  <c r="R797" i="6"/>
  <c r="R796" i="6"/>
  <c r="P797" i="6"/>
  <c r="P796" i="6" s="1"/>
  <c r="BK797" i="6"/>
  <c r="BK796" i="6"/>
  <c r="J796" i="6"/>
  <c r="J73" i="6" s="1"/>
  <c r="J797" i="6"/>
  <c r="BE797" i="6" s="1"/>
  <c r="BI766" i="6"/>
  <c r="BH766" i="6"/>
  <c r="BG766" i="6"/>
  <c r="BF766" i="6"/>
  <c r="T766" i="6"/>
  <c r="R766" i="6"/>
  <c r="P766" i="6"/>
  <c r="BK766" i="6"/>
  <c r="J766" i="6"/>
  <c r="BE766" i="6" s="1"/>
  <c r="BI752" i="6"/>
  <c r="BH752" i="6"/>
  <c r="BG752" i="6"/>
  <c r="BF752" i="6"/>
  <c r="T752" i="6"/>
  <c r="R752" i="6"/>
  <c r="P752" i="6"/>
  <c r="BK752" i="6"/>
  <c r="J752" i="6"/>
  <c r="BE752" i="6"/>
  <c r="BI726" i="6"/>
  <c r="BH726" i="6"/>
  <c r="BG726" i="6"/>
  <c r="BF726" i="6"/>
  <c r="T726" i="6"/>
  <c r="R726" i="6"/>
  <c r="P726" i="6"/>
  <c r="BK726" i="6"/>
  <c r="J726" i="6"/>
  <c r="BE726" i="6" s="1"/>
  <c r="BI712" i="6"/>
  <c r="BH712" i="6"/>
  <c r="BG712" i="6"/>
  <c r="BF712" i="6"/>
  <c r="T712" i="6"/>
  <c r="R712" i="6"/>
  <c r="P712" i="6"/>
  <c r="BK712" i="6"/>
  <c r="J712" i="6"/>
  <c r="BE712" i="6"/>
  <c r="BI698" i="6"/>
  <c r="BH698" i="6"/>
  <c r="BG698" i="6"/>
  <c r="BF698" i="6"/>
  <c r="T698" i="6"/>
  <c r="T697" i="6" s="1"/>
  <c r="R698" i="6"/>
  <c r="R697" i="6"/>
  <c r="P698" i="6"/>
  <c r="P697" i="6" s="1"/>
  <c r="BK698" i="6"/>
  <c r="BK697" i="6"/>
  <c r="J697" i="6"/>
  <c r="J72" i="6" s="1"/>
  <c r="J698" i="6"/>
  <c r="BE698" i="6" s="1"/>
  <c r="BI696" i="6"/>
  <c r="BH696" i="6"/>
  <c r="BG696" i="6"/>
  <c r="BF696" i="6"/>
  <c r="T696" i="6"/>
  <c r="T691" i="6" s="1"/>
  <c r="R696" i="6"/>
  <c r="P696" i="6"/>
  <c r="BK696" i="6"/>
  <c r="J696" i="6"/>
  <c r="BE696" i="6" s="1"/>
  <c r="BI692" i="6"/>
  <c r="BH692" i="6"/>
  <c r="BG692" i="6"/>
  <c r="BF692" i="6"/>
  <c r="T692" i="6"/>
  <c r="R692" i="6"/>
  <c r="R691" i="6" s="1"/>
  <c r="P692" i="6"/>
  <c r="P691" i="6"/>
  <c r="BK692" i="6"/>
  <c r="BK691" i="6" s="1"/>
  <c r="J691" i="6" s="1"/>
  <c r="J71" i="6" s="1"/>
  <c r="J692" i="6"/>
  <c r="BE692" i="6"/>
  <c r="BI651" i="6"/>
  <c r="BH651" i="6"/>
  <c r="BG651" i="6"/>
  <c r="BF651" i="6"/>
  <c r="T651" i="6"/>
  <c r="R651" i="6"/>
  <c r="P651" i="6"/>
  <c r="BK651" i="6"/>
  <c r="J651" i="6"/>
  <c r="BE651" i="6"/>
  <c r="BI633" i="6"/>
  <c r="BH633" i="6"/>
  <c r="BG633" i="6"/>
  <c r="BF633" i="6"/>
  <c r="T633" i="6"/>
  <c r="T632" i="6" s="1"/>
  <c r="R633" i="6"/>
  <c r="R632" i="6"/>
  <c r="P633" i="6"/>
  <c r="P632" i="6" s="1"/>
  <c r="BK633" i="6"/>
  <c r="BK632" i="6"/>
  <c r="J632" i="6"/>
  <c r="J70" i="6" s="1"/>
  <c r="J633" i="6"/>
  <c r="BE633" i="6" s="1"/>
  <c r="BI630" i="6"/>
  <c r="BH630" i="6"/>
  <c r="BG630" i="6"/>
  <c r="BF630" i="6"/>
  <c r="T630" i="6"/>
  <c r="T626" i="6" s="1"/>
  <c r="R630" i="6"/>
  <c r="P630" i="6"/>
  <c r="BK630" i="6"/>
  <c r="J630" i="6"/>
  <c r="BE630" i="6" s="1"/>
  <c r="BI627" i="6"/>
  <c r="BH627" i="6"/>
  <c r="BG627" i="6"/>
  <c r="BF627" i="6"/>
  <c r="T627" i="6"/>
  <c r="R627" i="6"/>
  <c r="R626" i="6" s="1"/>
  <c r="P627" i="6"/>
  <c r="P626" i="6"/>
  <c r="BK627" i="6"/>
  <c r="BK626" i="6" s="1"/>
  <c r="J626" i="6" s="1"/>
  <c r="J69" i="6" s="1"/>
  <c r="J627" i="6"/>
  <c r="BE627" i="6"/>
  <c r="BI624" i="6"/>
  <c r="BH624" i="6"/>
  <c r="BG624" i="6"/>
  <c r="BF624" i="6"/>
  <c r="T624" i="6"/>
  <c r="R624" i="6"/>
  <c r="P624" i="6"/>
  <c r="BK624" i="6"/>
  <c r="J624" i="6"/>
  <c r="BE624" i="6"/>
  <c r="BI622" i="6"/>
  <c r="BH622" i="6"/>
  <c r="BG622" i="6"/>
  <c r="BF622" i="6"/>
  <c r="T622" i="6"/>
  <c r="R622" i="6"/>
  <c r="P622" i="6"/>
  <c r="BK622" i="6"/>
  <c r="J622" i="6"/>
  <c r="BE622" i="6" s="1"/>
  <c r="BI621" i="6"/>
  <c r="BH621" i="6"/>
  <c r="BG621" i="6"/>
  <c r="BF621" i="6"/>
  <c r="T621" i="6"/>
  <c r="R621" i="6"/>
  <c r="P621" i="6"/>
  <c r="BK621" i="6"/>
  <c r="J621" i="6"/>
  <c r="BE621" i="6"/>
  <c r="BI619" i="6"/>
  <c r="BH619" i="6"/>
  <c r="BG619" i="6"/>
  <c r="BF619" i="6"/>
  <c r="T619" i="6"/>
  <c r="R619" i="6"/>
  <c r="P619" i="6"/>
  <c r="BK619" i="6"/>
  <c r="J619" i="6"/>
  <c r="BE619" i="6" s="1"/>
  <c r="BI615" i="6"/>
  <c r="BH615" i="6"/>
  <c r="BG615" i="6"/>
  <c r="BF615" i="6"/>
  <c r="T615" i="6"/>
  <c r="R615" i="6"/>
  <c r="P615" i="6"/>
  <c r="BK615" i="6"/>
  <c r="J615" i="6"/>
  <c r="BE615" i="6"/>
  <c r="BI614" i="6"/>
  <c r="BH614" i="6"/>
  <c r="BG614" i="6"/>
  <c r="BF614" i="6"/>
  <c r="T614" i="6"/>
  <c r="R614" i="6"/>
  <c r="P614" i="6"/>
  <c r="BK614" i="6"/>
  <c r="J614" i="6"/>
  <c r="BE614" i="6" s="1"/>
  <c r="BI612" i="6"/>
  <c r="BH612" i="6"/>
  <c r="BG612" i="6"/>
  <c r="BF612" i="6"/>
  <c r="T612" i="6"/>
  <c r="R612" i="6"/>
  <c r="P612" i="6"/>
  <c r="BK612" i="6"/>
  <c r="J612" i="6"/>
  <c r="BE612" i="6"/>
  <c r="BI610" i="6"/>
  <c r="BH610" i="6"/>
  <c r="BG610" i="6"/>
  <c r="BF610" i="6"/>
  <c r="T610" i="6"/>
  <c r="R610" i="6"/>
  <c r="P610" i="6"/>
  <c r="BK610" i="6"/>
  <c r="J610" i="6"/>
  <c r="BE610" i="6" s="1"/>
  <c r="BI609" i="6"/>
  <c r="BH609" i="6"/>
  <c r="BG609" i="6"/>
  <c r="BF609" i="6"/>
  <c r="T609" i="6"/>
  <c r="R609" i="6"/>
  <c r="P609" i="6"/>
  <c r="BK609" i="6"/>
  <c r="J609" i="6"/>
  <c r="BE609" i="6"/>
  <c r="BI605" i="6"/>
  <c r="BH605" i="6"/>
  <c r="BG605" i="6"/>
  <c r="BF605" i="6"/>
  <c r="T605" i="6"/>
  <c r="T604" i="6" s="1"/>
  <c r="R605" i="6"/>
  <c r="R604" i="6"/>
  <c r="P605" i="6"/>
  <c r="P604" i="6" s="1"/>
  <c r="BK605" i="6"/>
  <c r="BK604" i="6"/>
  <c r="J604" i="6" s="1"/>
  <c r="J68" i="6" s="1"/>
  <c r="J605" i="6"/>
  <c r="BE605" i="6" s="1"/>
  <c r="BI596" i="6"/>
  <c r="BH596" i="6"/>
  <c r="BG596" i="6"/>
  <c r="BF596" i="6"/>
  <c r="T596" i="6"/>
  <c r="T595" i="6" s="1"/>
  <c r="R596" i="6"/>
  <c r="R595" i="6"/>
  <c r="P596" i="6"/>
  <c r="P595" i="6" s="1"/>
  <c r="BK596" i="6"/>
  <c r="BK595" i="6"/>
  <c r="J595" i="6" s="1"/>
  <c r="J67" i="6" s="1"/>
  <c r="J596" i="6"/>
  <c r="BE596" i="6" s="1"/>
  <c r="BI579" i="6"/>
  <c r="BH579" i="6"/>
  <c r="BG579" i="6"/>
  <c r="BF579" i="6"/>
  <c r="T579" i="6"/>
  <c r="R579" i="6"/>
  <c r="P579" i="6"/>
  <c r="BK579" i="6"/>
  <c r="J579" i="6"/>
  <c r="BE579" i="6" s="1"/>
  <c r="BI553" i="6"/>
  <c r="BH553" i="6"/>
  <c r="BG553" i="6"/>
  <c r="BF553" i="6"/>
  <c r="T553" i="6"/>
  <c r="R553" i="6"/>
  <c r="P553" i="6"/>
  <c r="BK553" i="6"/>
  <c r="J553" i="6"/>
  <c r="BE553" i="6"/>
  <c r="BI551" i="6"/>
  <c r="BH551" i="6"/>
  <c r="BG551" i="6"/>
  <c r="BF551" i="6"/>
  <c r="T551" i="6"/>
  <c r="R551" i="6"/>
  <c r="P551" i="6"/>
  <c r="BK551" i="6"/>
  <c r="J551" i="6"/>
  <c r="BE551" i="6" s="1"/>
  <c r="BI547" i="6"/>
  <c r="BH547" i="6"/>
  <c r="BG547" i="6"/>
  <c r="BF547" i="6"/>
  <c r="T547" i="6"/>
  <c r="R547" i="6"/>
  <c r="P547" i="6"/>
  <c r="BK547" i="6"/>
  <c r="J547" i="6"/>
  <c r="BE547" i="6"/>
  <c r="BI543" i="6"/>
  <c r="BH543" i="6"/>
  <c r="BG543" i="6"/>
  <c r="BF543" i="6"/>
  <c r="T543" i="6"/>
  <c r="T542" i="6" s="1"/>
  <c r="R543" i="6"/>
  <c r="R542" i="6"/>
  <c r="P543" i="6"/>
  <c r="P542" i="6" s="1"/>
  <c r="BK543" i="6"/>
  <c r="BK542" i="6"/>
  <c r="J542" i="6" s="1"/>
  <c r="J66" i="6" s="1"/>
  <c r="J543" i="6"/>
  <c r="BE543" i="6" s="1"/>
  <c r="BI509" i="6"/>
  <c r="BH509" i="6"/>
  <c r="BG509" i="6"/>
  <c r="BF509" i="6"/>
  <c r="T509" i="6"/>
  <c r="R509" i="6"/>
  <c r="P509" i="6"/>
  <c r="BK509" i="6"/>
  <c r="J509" i="6"/>
  <c r="BE509" i="6" s="1"/>
  <c r="BI508" i="6"/>
  <c r="BH508" i="6"/>
  <c r="BG508" i="6"/>
  <c r="BF508" i="6"/>
  <c r="T508" i="6"/>
  <c r="R508" i="6"/>
  <c r="P508" i="6"/>
  <c r="BK508" i="6"/>
  <c r="J508" i="6"/>
  <c r="BE508" i="6"/>
  <c r="BI504" i="6"/>
  <c r="BH504" i="6"/>
  <c r="BG504" i="6"/>
  <c r="BF504" i="6"/>
  <c r="T504" i="6"/>
  <c r="R504" i="6"/>
  <c r="P504" i="6"/>
  <c r="BK504" i="6"/>
  <c r="J504" i="6"/>
  <c r="BE504" i="6" s="1"/>
  <c r="BI495" i="6"/>
  <c r="BH495" i="6"/>
  <c r="BG495" i="6"/>
  <c r="BF495" i="6"/>
  <c r="T495" i="6"/>
  <c r="T494" i="6"/>
  <c r="R495" i="6"/>
  <c r="R494" i="6" s="1"/>
  <c r="R493" i="6" s="1"/>
  <c r="P495" i="6"/>
  <c r="P494" i="6" s="1"/>
  <c r="BK495" i="6"/>
  <c r="BK494" i="6" s="1"/>
  <c r="J495" i="6"/>
  <c r="BE495" i="6" s="1"/>
  <c r="BI491" i="6"/>
  <c r="BH491" i="6"/>
  <c r="BG491" i="6"/>
  <c r="BF491" i="6"/>
  <c r="T491" i="6"/>
  <c r="R491" i="6"/>
  <c r="P491" i="6"/>
  <c r="BK491" i="6"/>
  <c r="J491" i="6"/>
  <c r="BE491" i="6" s="1"/>
  <c r="BI489" i="6"/>
  <c r="BH489" i="6"/>
  <c r="BG489" i="6"/>
  <c r="BF489" i="6"/>
  <c r="T489" i="6"/>
  <c r="R489" i="6"/>
  <c r="P489" i="6"/>
  <c r="BK489" i="6"/>
  <c r="J489" i="6"/>
  <c r="BE489" i="6"/>
  <c r="BI487" i="6"/>
  <c r="BH487" i="6"/>
  <c r="BG487" i="6"/>
  <c r="BF487" i="6"/>
  <c r="T487" i="6"/>
  <c r="R487" i="6"/>
  <c r="P487" i="6"/>
  <c r="BK487" i="6"/>
  <c r="J487" i="6"/>
  <c r="BE487" i="6" s="1"/>
  <c r="BI485" i="6"/>
  <c r="BH485" i="6"/>
  <c r="BG485" i="6"/>
  <c r="BF485" i="6"/>
  <c r="T485" i="6"/>
  <c r="R485" i="6"/>
  <c r="P485" i="6"/>
  <c r="BK485" i="6"/>
  <c r="J485" i="6"/>
  <c r="BE485" i="6"/>
  <c r="BI483" i="6"/>
  <c r="BH483" i="6"/>
  <c r="BG483" i="6"/>
  <c r="BF483" i="6"/>
  <c r="T483" i="6"/>
  <c r="R483" i="6"/>
  <c r="P483" i="6"/>
  <c r="BK483" i="6"/>
  <c r="J483" i="6"/>
  <c r="BE483" i="6" s="1"/>
  <c r="BI481" i="6"/>
  <c r="BH481" i="6"/>
  <c r="BG481" i="6"/>
  <c r="BF481" i="6"/>
  <c r="T481" i="6"/>
  <c r="R481" i="6"/>
  <c r="P481" i="6"/>
  <c r="BK481" i="6"/>
  <c r="J481" i="6"/>
  <c r="BE481" i="6"/>
  <c r="BI479" i="6"/>
  <c r="BH479" i="6"/>
  <c r="BG479" i="6"/>
  <c r="BF479" i="6"/>
  <c r="T479" i="6"/>
  <c r="R479" i="6"/>
  <c r="P479" i="6"/>
  <c r="BK479" i="6"/>
  <c r="J479" i="6"/>
  <c r="BE479" i="6" s="1"/>
  <c r="BI477" i="6"/>
  <c r="BH477" i="6"/>
  <c r="BG477" i="6"/>
  <c r="BF477" i="6"/>
  <c r="T477" i="6"/>
  <c r="R477" i="6"/>
  <c r="P477" i="6"/>
  <c r="BK477" i="6"/>
  <c r="J477" i="6"/>
  <c r="BE477" i="6"/>
  <c r="BI476" i="6"/>
  <c r="BH476" i="6"/>
  <c r="BG476" i="6"/>
  <c r="BF476" i="6"/>
  <c r="T476" i="6"/>
  <c r="R476" i="6"/>
  <c r="P476" i="6"/>
  <c r="BK476" i="6"/>
  <c r="J476" i="6"/>
  <c r="BE476" i="6" s="1"/>
  <c r="BI473" i="6"/>
  <c r="BH473" i="6"/>
  <c r="BG473" i="6"/>
  <c r="BF473" i="6"/>
  <c r="T473" i="6"/>
  <c r="R473" i="6"/>
  <c r="P473" i="6"/>
  <c r="BK473" i="6"/>
  <c r="J473" i="6"/>
  <c r="BE473" i="6"/>
  <c r="BI472" i="6"/>
  <c r="BH472" i="6"/>
  <c r="BG472" i="6"/>
  <c r="BF472" i="6"/>
  <c r="T472" i="6"/>
  <c r="R472" i="6"/>
  <c r="P472" i="6"/>
  <c r="BK472" i="6"/>
  <c r="J472" i="6"/>
  <c r="BE472" i="6" s="1"/>
  <c r="BI470" i="6"/>
  <c r="BH470" i="6"/>
  <c r="BG470" i="6"/>
  <c r="BF470" i="6"/>
  <c r="T470" i="6"/>
  <c r="R470" i="6"/>
  <c r="P470" i="6"/>
  <c r="BK470" i="6"/>
  <c r="J470" i="6"/>
  <c r="BE470" i="6"/>
  <c r="BI469" i="6"/>
  <c r="BH469" i="6"/>
  <c r="BG469" i="6"/>
  <c r="BF469" i="6"/>
  <c r="T469" i="6"/>
  <c r="R469" i="6"/>
  <c r="P469" i="6"/>
  <c r="BK469" i="6"/>
  <c r="J469" i="6"/>
  <c r="BE469" i="6"/>
  <c r="BI467" i="6"/>
  <c r="BH467" i="6"/>
  <c r="BG467" i="6"/>
  <c r="BF467" i="6"/>
  <c r="T467" i="6"/>
  <c r="R467" i="6"/>
  <c r="P467" i="6"/>
  <c r="BK467" i="6"/>
  <c r="J467" i="6"/>
  <c r="BE467" i="6"/>
  <c r="BI466" i="6"/>
  <c r="BH466" i="6"/>
  <c r="BG466" i="6"/>
  <c r="BF466" i="6"/>
  <c r="T466" i="6"/>
  <c r="R466" i="6"/>
  <c r="P466" i="6"/>
  <c r="BK466" i="6"/>
  <c r="J466" i="6"/>
  <c r="BE466" i="6"/>
  <c r="BI464" i="6"/>
  <c r="BH464" i="6"/>
  <c r="BG464" i="6"/>
  <c r="BF464" i="6"/>
  <c r="T464" i="6"/>
  <c r="R464" i="6"/>
  <c r="P464" i="6"/>
  <c r="BK464" i="6"/>
  <c r="J464" i="6"/>
  <c r="BE464" i="6"/>
  <c r="BI461" i="6"/>
  <c r="BH461" i="6"/>
  <c r="BG461" i="6"/>
  <c r="BF461" i="6"/>
  <c r="T461" i="6"/>
  <c r="R461" i="6"/>
  <c r="R456" i="6" s="1"/>
  <c r="P461" i="6"/>
  <c r="BK461" i="6"/>
  <c r="J461" i="6"/>
  <c r="BE461" i="6"/>
  <c r="BI459" i="6"/>
  <c r="BH459" i="6"/>
  <c r="BG459" i="6"/>
  <c r="BF459" i="6"/>
  <c r="T459" i="6"/>
  <c r="R459" i="6"/>
  <c r="P459" i="6"/>
  <c r="BK459" i="6"/>
  <c r="BK456" i="6" s="1"/>
  <c r="J456" i="6" s="1"/>
  <c r="J63" i="6" s="1"/>
  <c r="J459" i="6"/>
  <c r="BE459" i="6"/>
  <c r="BI457" i="6"/>
  <c r="BH457" i="6"/>
  <c r="BG457" i="6"/>
  <c r="BF457" i="6"/>
  <c r="T457" i="6"/>
  <c r="T456" i="6"/>
  <c r="R457" i="6"/>
  <c r="P457" i="6"/>
  <c r="P456" i="6"/>
  <c r="BK457" i="6"/>
  <c r="J457" i="6"/>
  <c r="BE457" i="6" s="1"/>
  <c r="BI394" i="6"/>
  <c r="BH394" i="6"/>
  <c r="BG394" i="6"/>
  <c r="BF394" i="6"/>
  <c r="T394" i="6"/>
  <c r="R394" i="6"/>
  <c r="P394" i="6"/>
  <c r="BK394" i="6"/>
  <c r="J394" i="6"/>
  <c r="BE394" i="6"/>
  <c r="BI369" i="6"/>
  <c r="BH369" i="6"/>
  <c r="BG369" i="6"/>
  <c r="BF369" i="6"/>
  <c r="T369" i="6"/>
  <c r="R369" i="6"/>
  <c r="P369" i="6"/>
  <c r="BK369" i="6"/>
  <c r="J369" i="6"/>
  <c r="BE369" i="6"/>
  <c r="BI360" i="6"/>
  <c r="BH360" i="6"/>
  <c r="BG360" i="6"/>
  <c r="BF360" i="6"/>
  <c r="T360" i="6"/>
  <c r="R360" i="6"/>
  <c r="P360" i="6"/>
  <c r="BK360" i="6"/>
  <c r="J360" i="6"/>
  <c r="BE360" i="6"/>
  <c r="BI349" i="6"/>
  <c r="BH349" i="6"/>
  <c r="BG349" i="6"/>
  <c r="BF349" i="6"/>
  <c r="T349" i="6"/>
  <c r="R349" i="6"/>
  <c r="P349" i="6"/>
  <c r="BK349" i="6"/>
  <c r="J349" i="6"/>
  <c r="BE349" i="6"/>
  <c r="BI338" i="6"/>
  <c r="BH338" i="6"/>
  <c r="BG338" i="6"/>
  <c r="BF338" i="6"/>
  <c r="T338" i="6"/>
  <c r="R338" i="6"/>
  <c r="P338" i="6"/>
  <c r="BK338" i="6"/>
  <c r="J338" i="6"/>
  <c r="BE338" i="6"/>
  <c r="BI333" i="6"/>
  <c r="BH333" i="6"/>
  <c r="BG333" i="6"/>
  <c r="BF333" i="6"/>
  <c r="T333" i="6"/>
  <c r="R333" i="6"/>
  <c r="P333" i="6"/>
  <c r="BK333" i="6"/>
  <c r="J333" i="6"/>
  <c r="BE333" i="6"/>
  <c r="BI296" i="6"/>
  <c r="BH296" i="6"/>
  <c r="BG296" i="6"/>
  <c r="BF296" i="6"/>
  <c r="T296" i="6"/>
  <c r="R296" i="6"/>
  <c r="P296" i="6"/>
  <c r="BK296" i="6"/>
  <c r="J296" i="6"/>
  <c r="BE296" i="6"/>
  <c r="BI267" i="6"/>
  <c r="BH267" i="6"/>
  <c r="BG267" i="6"/>
  <c r="BF267" i="6"/>
  <c r="T267" i="6"/>
  <c r="R267" i="6"/>
  <c r="P267" i="6"/>
  <c r="BK267" i="6"/>
  <c r="J267" i="6"/>
  <c r="BE267" i="6"/>
  <c r="BI253" i="6"/>
  <c r="BH253" i="6"/>
  <c r="BG253" i="6"/>
  <c r="BF253" i="6"/>
  <c r="T253" i="6"/>
  <c r="R253" i="6"/>
  <c r="P253" i="6"/>
  <c r="BK253" i="6"/>
  <c r="J253" i="6"/>
  <c r="BE253" i="6"/>
  <c r="BI251" i="6"/>
  <c r="BH251" i="6"/>
  <c r="BG251" i="6"/>
  <c r="BF251" i="6"/>
  <c r="T251" i="6"/>
  <c r="R251" i="6"/>
  <c r="P251" i="6"/>
  <c r="BK251" i="6"/>
  <c r="J251" i="6"/>
  <c r="BE251" i="6"/>
  <c r="BI237" i="6"/>
  <c r="BH237" i="6"/>
  <c r="BG237" i="6"/>
  <c r="BF237" i="6"/>
  <c r="T237" i="6"/>
  <c r="R237" i="6"/>
  <c r="P237" i="6"/>
  <c r="BK237" i="6"/>
  <c r="J237" i="6"/>
  <c r="BE237" i="6"/>
  <c r="BI211" i="6"/>
  <c r="BH211" i="6"/>
  <c r="BG211" i="6"/>
  <c r="BF211" i="6"/>
  <c r="T211" i="6"/>
  <c r="R211" i="6"/>
  <c r="P211" i="6"/>
  <c r="BK211" i="6"/>
  <c r="J211" i="6"/>
  <c r="BE211" i="6"/>
  <c r="BI197" i="6"/>
  <c r="BH197" i="6"/>
  <c r="BG197" i="6"/>
  <c r="BF197" i="6"/>
  <c r="T197" i="6"/>
  <c r="R197" i="6"/>
  <c r="P197" i="6"/>
  <c r="BK197" i="6"/>
  <c r="J197" i="6"/>
  <c r="BE197" i="6"/>
  <c r="BI175" i="6"/>
  <c r="BH175" i="6"/>
  <c r="BG175" i="6"/>
  <c r="BF175" i="6"/>
  <c r="T175" i="6"/>
  <c r="R175" i="6"/>
  <c r="P175" i="6"/>
  <c r="BK175" i="6"/>
  <c r="J175" i="6"/>
  <c r="BE175" i="6"/>
  <c r="BI152" i="6"/>
  <c r="BH152" i="6"/>
  <c r="BG152" i="6"/>
  <c r="BF152" i="6"/>
  <c r="T152" i="6"/>
  <c r="R152" i="6"/>
  <c r="P152" i="6"/>
  <c r="BK152" i="6"/>
  <c r="J152" i="6"/>
  <c r="BE152" i="6"/>
  <c r="BI120" i="6"/>
  <c r="BH120" i="6"/>
  <c r="BG120" i="6"/>
  <c r="BF120" i="6"/>
  <c r="T120" i="6"/>
  <c r="R120" i="6"/>
  <c r="R99" i="6" s="1"/>
  <c r="R98" i="6" s="1"/>
  <c r="R97" i="6" s="1"/>
  <c r="P120" i="6"/>
  <c r="BK120" i="6"/>
  <c r="J120" i="6"/>
  <c r="BE120" i="6"/>
  <c r="BI100" i="6"/>
  <c r="F36" i="6"/>
  <c r="BD57" i="1" s="1"/>
  <c r="BH100" i="6"/>
  <c r="BG100" i="6"/>
  <c r="F34" i="6"/>
  <c r="BB57" i="1" s="1"/>
  <c r="BF100" i="6"/>
  <c r="T100" i="6"/>
  <c r="T99" i="6"/>
  <c r="T98" i="6" s="1"/>
  <c r="R100" i="6"/>
  <c r="P100" i="6"/>
  <c r="P99" i="6"/>
  <c r="BK100" i="6"/>
  <c r="J100" i="6"/>
  <c r="BE100" i="6" s="1"/>
  <c r="J32" i="6" s="1"/>
  <c r="AV57" i="1" s="1"/>
  <c r="J93" i="6"/>
  <c r="F93" i="6"/>
  <c r="F91" i="6"/>
  <c r="E89" i="6"/>
  <c r="J55" i="6"/>
  <c r="F55" i="6"/>
  <c r="F53" i="6"/>
  <c r="E51" i="6"/>
  <c r="J20" i="6"/>
  <c r="E20" i="6"/>
  <c r="F94" i="6" s="1"/>
  <c r="J19" i="6"/>
  <c r="J14" i="6"/>
  <c r="J91" i="6" s="1"/>
  <c r="J53" i="6"/>
  <c r="E7" i="6"/>
  <c r="E85" i="6"/>
  <c r="E47" i="6"/>
  <c r="AY56" i="1"/>
  <c r="AX56" i="1"/>
  <c r="BI468" i="5"/>
  <c r="BH468" i="5"/>
  <c r="BG468" i="5"/>
  <c r="BF468" i="5"/>
  <c r="T468" i="5"/>
  <c r="R468" i="5"/>
  <c r="P468" i="5"/>
  <c r="BK468" i="5"/>
  <c r="J468" i="5"/>
  <c r="BE468" i="5" s="1"/>
  <c r="BI466" i="5"/>
  <c r="BH466" i="5"/>
  <c r="BG466" i="5"/>
  <c r="BF466" i="5"/>
  <c r="T466" i="5"/>
  <c r="R466" i="5"/>
  <c r="P466" i="5"/>
  <c r="BK466" i="5"/>
  <c r="J466" i="5"/>
  <c r="BE466" i="5" s="1"/>
  <c r="BI464" i="5"/>
  <c r="BH464" i="5"/>
  <c r="BG464" i="5"/>
  <c r="BF464" i="5"/>
  <c r="T464" i="5"/>
  <c r="R464" i="5"/>
  <c r="P464" i="5"/>
  <c r="BK464" i="5"/>
  <c r="J464" i="5"/>
  <c r="BE464" i="5" s="1"/>
  <c r="BI462" i="5"/>
  <c r="BH462" i="5"/>
  <c r="BG462" i="5"/>
  <c r="BF462" i="5"/>
  <c r="T462" i="5"/>
  <c r="R462" i="5"/>
  <c r="P462" i="5"/>
  <c r="BK462" i="5"/>
  <c r="J462" i="5"/>
  <c r="BE462" i="5" s="1"/>
  <c r="BI460" i="5"/>
  <c r="BH460" i="5"/>
  <c r="BG460" i="5"/>
  <c r="BF460" i="5"/>
  <c r="T460" i="5"/>
  <c r="R460" i="5"/>
  <c r="P460" i="5"/>
  <c r="BK460" i="5"/>
  <c r="J460" i="5"/>
  <c r="BE460" i="5" s="1"/>
  <c r="BI458" i="5"/>
  <c r="BH458" i="5"/>
  <c r="BG458" i="5"/>
  <c r="BF458" i="5"/>
  <c r="T458" i="5"/>
  <c r="R458" i="5"/>
  <c r="P458" i="5"/>
  <c r="P451" i="5" s="1"/>
  <c r="BK458" i="5"/>
  <c r="J458" i="5"/>
  <c r="BE458" i="5" s="1"/>
  <c r="BI456" i="5"/>
  <c r="BH456" i="5"/>
  <c r="BG456" i="5"/>
  <c r="BF456" i="5"/>
  <c r="T456" i="5"/>
  <c r="R456" i="5"/>
  <c r="P456" i="5"/>
  <c r="BK456" i="5"/>
  <c r="J456" i="5"/>
  <c r="BE456" i="5"/>
  <c r="BI454" i="5"/>
  <c r="BH454" i="5"/>
  <c r="BG454" i="5"/>
  <c r="BF454" i="5"/>
  <c r="T454" i="5"/>
  <c r="R454" i="5"/>
  <c r="P454" i="5"/>
  <c r="BK454" i="5"/>
  <c r="J454" i="5"/>
  <c r="BE454" i="5" s="1"/>
  <c r="BI452" i="5"/>
  <c r="BH452" i="5"/>
  <c r="BG452" i="5"/>
  <c r="BF452" i="5"/>
  <c r="T452" i="5"/>
  <c r="T451" i="5" s="1"/>
  <c r="R452" i="5"/>
  <c r="R451" i="5" s="1"/>
  <c r="P452" i="5"/>
  <c r="BK452" i="5"/>
  <c r="J452" i="5"/>
  <c r="BE452" i="5"/>
  <c r="BI449" i="5"/>
  <c r="BH449" i="5"/>
  <c r="BG449" i="5"/>
  <c r="BF449" i="5"/>
  <c r="T449" i="5"/>
  <c r="R449" i="5"/>
  <c r="P449" i="5"/>
  <c r="BK449" i="5"/>
  <c r="J449" i="5"/>
  <c r="BE449" i="5"/>
  <c r="BI447" i="5"/>
  <c r="BH447" i="5"/>
  <c r="BG447" i="5"/>
  <c r="BF447" i="5"/>
  <c r="T447" i="5"/>
  <c r="R447" i="5"/>
  <c r="P447" i="5"/>
  <c r="BK447" i="5"/>
  <c r="J447" i="5"/>
  <c r="BE447" i="5" s="1"/>
  <c r="BI445" i="5"/>
  <c r="BH445" i="5"/>
  <c r="BG445" i="5"/>
  <c r="BF445" i="5"/>
  <c r="T445" i="5"/>
  <c r="R445" i="5"/>
  <c r="P445" i="5"/>
  <c r="BK445" i="5"/>
  <c r="J445" i="5"/>
  <c r="BE445" i="5" s="1"/>
  <c r="BI443" i="5"/>
  <c r="BH443" i="5"/>
  <c r="BG443" i="5"/>
  <c r="BF443" i="5"/>
  <c r="T443" i="5"/>
  <c r="R443" i="5"/>
  <c r="P443" i="5"/>
  <c r="BK443" i="5"/>
  <c r="J443" i="5"/>
  <c r="BE443" i="5" s="1"/>
  <c r="BI440" i="5"/>
  <c r="BH440" i="5"/>
  <c r="BG440" i="5"/>
  <c r="BF440" i="5"/>
  <c r="T440" i="5"/>
  <c r="R440" i="5"/>
  <c r="P440" i="5"/>
  <c r="BK440" i="5"/>
  <c r="J440" i="5"/>
  <c r="BE440" i="5"/>
  <c r="BI438" i="5"/>
  <c r="BH438" i="5"/>
  <c r="BG438" i="5"/>
  <c r="BF438" i="5"/>
  <c r="T438" i="5"/>
  <c r="R438" i="5"/>
  <c r="P438" i="5"/>
  <c r="BK438" i="5"/>
  <c r="J438" i="5"/>
  <c r="BE438" i="5" s="1"/>
  <c r="BI436" i="5"/>
  <c r="BH436" i="5"/>
  <c r="BG436" i="5"/>
  <c r="BF436" i="5"/>
  <c r="T436" i="5"/>
  <c r="R436" i="5"/>
  <c r="P436" i="5"/>
  <c r="BK436" i="5"/>
  <c r="J436" i="5"/>
  <c r="BE436" i="5" s="1"/>
  <c r="BI434" i="5"/>
  <c r="BH434" i="5"/>
  <c r="BG434" i="5"/>
  <c r="BF434" i="5"/>
  <c r="T434" i="5"/>
  <c r="R434" i="5"/>
  <c r="P434" i="5"/>
  <c r="P427" i="5" s="1"/>
  <c r="BK434" i="5"/>
  <c r="J434" i="5"/>
  <c r="BE434" i="5" s="1"/>
  <c r="BI432" i="5"/>
  <c r="BH432" i="5"/>
  <c r="BG432" i="5"/>
  <c r="BF432" i="5"/>
  <c r="T432" i="5"/>
  <c r="R432" i="5"/>
  <c r="P432" i="5"/>
  <c r="BK432" i="5"/>
  <c r="J432" i="5"/>
  <c r="BE432" i="5"/>
  <c r="BI430" i="5"/>
  <c r="BH430" i="5"/>
  <c r="BG430" i="5"/>
  <c r="BF430" i="5"/>
  <c r="T430" i="5"/>
  <c r="R430" i="5"/>
  <c r="P430" i="5"/>
  <c r="BK430" i="5"/>
  <c r="J430" i="5"/>
  <c r="BE430" i="5" s="1"/>
  <c r="BI428" i="5"/>
  <c r="BH428" i="5"/>
  <c r="BG428" i="5"/>
  <c r="BF428" i="5"/>
  <c r="T428" i="5"/>
  <c r="T427" i="5" s="1"/>
  <c r="R428" i="5"/>
  <c r="R427" i="5" s="1"/>
  <c r="P428" i="5"/>
  <c r="BK428" i="5"/>
  <c r="J428" i="5"/>
  <c r="BE428" i="5"/>
  <c r="BI426" i="5"/>
  <c r="BH426" i="5"/>
  <c r="BG426" i="5"/>
  <c r="BF426" i="5"/>
  <c r="T426" i="5"/>
  <c r="R426" i="5"/>
  <c r="P426" i="5"/>
  <c r="BK426" i="5"/>
  <c r="J426" i="5"/>
  <c r="BE426" i="5"/>
  <c r="BI425" i="5"/>
  <c r="BH425" i="5"/>
  <c r="BG425" i="5"/>
  <c r="BF425" i="5"/>
  <c r="T425" i="5"/>
  <c r="R425" i="5"/>
  <c r="P425" i="5"/>
  <c r="BK425" i="5"/>
  <c r="J425" i="5"/>
  <c r="BE425" i="5" s="1"/>
  <c r="BI424" i="5"/>
  <c r="BH424" i="5"/>
  <c r="BG424" i="5"/>
  <c r="BF424" i="5"/>
  <c r="T424" i="5"/>
  <c r="R424" i="5"/>
  <c r="P424" i="5"/>
  <c r="BK424" i="5"/>
  <c r="J424" i="5"/>
  <c r="BE424" i="5" s="1"/>
  <c r="BI423" i="5"/>
  <c r="BH423" i="5"/>
  <c r="BG423" i="5"/>
  <c r="BF423" i="5"/>
  <c r="T423" i="5"/>
  <c r="R423" i="5"/>
  <c r="P423" i="5"/>
  <c r="BK423" i="5"/>
  <c r="J423" i="5"/>
  <c r="BE423" i="5" s="1"/>
  <c r="BI422" i="5"/>
  <c r="BH422" i="5"/>
  <c r="BG422" i="5"/>
  <c r="BF422" i="5"/>
  <c r="T422" i="5"/>
  <c r="R422" i="5"/>
  <c r="P422" i="5"/>
  <c r="BK422" i="5"/>
  <c r="J422" i="5"/>
  <c r="BE422" i="5"/>
  <c r="BI421" i="5"/>
  <c r="BH421" i="5"/>
  <c r="BG421" i="5"/>
  <c r="BF421" i="5"/>
  <c r="T421" i="5"/>
  <c r="R421" i="5"/>
  <c r="P421" i="5"/>
  <c r="BK421" i="5"/>
  <c r="J421" i="5"/>
  <c r="BE421" i="5" s="1"/>
  <c r="BI419" i="5"/>
  <c r="BH419" i="5"/>
  <c r="BG419" i="5"/>
  <c r="BF419" i="5"/>
  <c r="T419" i="5"/>
  <c r="R419" i="5"/>
  <c r="P419" i="5"/>
  <c r="BK419" i="5"/>
  <c r="J419" i="5"/>
  <c r="BE419" i="5" s="1"/>
  <c r="BI416" i="5"/>
  <c r="BH416" i="5"/>
  <c r="BG416" i="5"/>
  <c r="BF416" i="5"/>
  <c r="T416" i="5"/>
  <c r="R416" i="5"/>
  <c r="R415" i="5"/>
  <c r="P416" i="5"/>
  <c r="BK416" i="5"/>
  <c r="BK415" i="5" s="1"/>
  <c r="J415" i="5" s="1"/>
  <c r="J74" i="5" s="1"/>
  <c r="J416" i="5"/>
  <c r="BE416" i="5"/>
  <c r="BI414" i="5"/>
  <c r="BH414" i="5"/>
  <c r="BG414" i="5"/>
  <c r="BF414" i="5"/>
  <c r="T414" i="5"/>
  <c r="R414" i="5"/>
  <c r="P414" i="5"/>
  <c r="BK414" i="5"/>
  <c r="J414" i="5"/>
  <c r="BE414" i="5" s="1"/>
  <c r="BI413" i="5"/>
  <c r="BH413" i="5"/>
  <c r="BG413" i="5"/>
  <c r="BF413" i="5"/>
  <c r="T413" i="5"/>
  <c r="R413" i="5"/>
  <c r="P413" i="5"/>
  <c r="BK413" i="5"/>
  <c r="J413" i="5"/>
  <c r="BE413" i="5"/>
  <c r="BI412" i="5"/>
  <c r="BH412" i="5"/>
  <c r="BG412" i="5"/>
  <c r="BF412" i="5"/>
  <c r="T412" i="5"/>
  <c r="R412" i="5"/>
  <c r="P412" i="5"/>
  <c r="BK412" i="5"/>
  <c r="J412" i="5"/>
  <c r="BE412" i="5" s="1"/>
  <c r="BI411" i="5"/>
  <c r="BH411" i="5"/>
  <c r="BG411" i="5"/>
  <c r="BF411" i="5"/>
  <c r="T411" i="5"/>
  <c r="R411" i="5"/>
  <c r="P411" i="5"/>
  <c r="BK411" i="5"/>
  <c r="J411" i="5"/>
  <c r="BE411" i="5" s="1"/>
  <c r="BI410" i="5"/>
  <c r="BH410" i="5"/>
  <c r="BG410" i="5"/>
  <c r="BF410" i="5"/>
  <c r="T410" i="5"/>
  <c r="R410" i="5"/>
  <c r="P410" i="5"/>
  <c r="BK410" i="5"/>
  <c r="J410" i="5"/>
  <c r="BE410" i="5" s="1"/>
  <c r="BI409" i="5"/>
  <c r="BH409" i="5"/>
  <c r="BG409" i="5"/>
  <c r="BF409" i="5"/>
  <c r="T409" i="5"/>
  <c r="T408" i="5"/>
  <c r="R409" i="5"/>
  <c r="P409" i="5"/>
  <c r="P408" i="5" s="1"/>
  <c r="BK409" i="5"/>
  <c r="BK408" i="5" s="1"/>
  <c r="J408" i="5" s="1"/>
  <c r="J73" i="5" s="1"/>
  <c r="J409" i="5"/>
  <c r="BE409" i="5" s="1"/>
  <c r="BI407" i="5"/>
  <c r="BH407" i="5"/>
  <c r="BG407" i="5"/>
  <c r="BF407" i="5"/>
  <c r="T407" i="5"/>
  <c r="R407" i="5"/>
  <c r="P407" i="5"/>
  <c r="BK407" i="5"/>
  <c r="J407" i="5"/>
  <c r="BE407" i="5" s="1"/>
  <c r="BI406" i="5"/>
  <c r="BH406" i="5"/>
  <c r="BG406" i="5"/>
  <c r="BF406" i="5"/>
  <c r="T406" i="5"/>
  <c r="R406" i="5"/>
  <c r="P406" i="5"/>
  <c r="BK406" i="5"/>
  <c r="J406" i="5"/>
  <c r="BE406" i="5" s="1"/>
  <c r="BI405" i="5"/>
  <c r="BH405" i="5"/>
  <c r="BG405" i="5"/>
  <c r="BF405" i="5"/>
  <c r="T405" i="5"/>
  <c r="R405" i="5"/>
  <c r="P405" i="5"/>
  <c r="BK405" i="5"/>
  <c r="J405" i="5"/>
  <c r="BE405" i="5"/>
  <c r="BI403" i="5"/>
  <c r="BH403" i="5"/>
  <c r="BG403" i="5"/>
  <c r="BF403" i="5"/>
  <c r="T403" i="5"/>
  <c r="R403" i="5"/>
  <c r="P403" i="5"/>
  <c r="BK403" i="5"/>
  <c r="J403" i="5"/>
  <c r="BE403" i="5" s="1"/>
  <c r="BI399" i="5"/>
  <c r="BH399" i="5"/>
  <c r="BG399" i="5"/>
  <c r="BF399" i="5"/>
  <c r="T399" i="5"/>
  <c r="R399" i="5"/>
  <c r="P399" i="5"/>
  <c r="BK399" i="5"/>
  <c r="J399" i="5"/>
  <c r="BE399" i="5" s="1"/>
  <c r="BI397" i="5"/>
  <c r="BH397" i="5"/>
  <c r="BG397" i="5"/>
  <c r="BF397" i="5"/>
  <c r="T397" i="5"/>
  <c r="T395" i="5" s="1"/>
  <c r="R397" i="5"/>
  <c r="P397" i="5"/>
  <c r="BK397" i="5"/>
  <c r="J397" i="5"/>
  <c r="BE397" i="5" s="1"/>
  <c r="BI396" i="5"/>
  <c r="BH396" i="5"/>
  <c r="BG396" i="5"/>
  <c r="BF396" i="5"/>
  <c r="T396" i="5"/>
  <c r="R396" i="5"/>
  <c r="P396" i="5"/>
  <c r="P395" i="5" s="1"/>
  <c r="BK396" i="5"/>
  <c r="J396" i="5"/>
  <c r="BE396" i="5" s="1"/>
  <c r="BI394" i="5"/>
  <c r="BH394" i="5"/>
  <c r="BG394" i="5"/>
  <c r="BF394" i="5"/>
  <c r="T394" i="5"/>
  <c r="R394" i="5"/>
  <c r="P394" i="5"/>
  <c r="BK394" i="5"/>
  <c r="J394" i="5"/>
  <c r="BE394" i="5" s="1"/>
  <c r="BI393" i="5"/>
  <c r="BH393" i="5"/>
  <c r="BG393" i="5"/>
  <c r="BF393" i="5"/>
  <c r="T393" i="5"/>
  <c r="R393" i="5"/>
  <c r="P393" i="5"/>
  <c r="BK393" i="5"/>
  <c r="J393" i="5"/>
  <c r="BE393" i="5" s="1"/>
  <c r="BI392" i="5"/>
  <c r="BH392" i="5"/>
  <c r="BG392" i="5"/>
  <c r="BF392" i="5"/>
  <c r="T392" i="5"/>
  <c r="R392" i="5"/>
  <c r="P392" i="5"/>
  <c r="BK392" i="5"/>
  <c r="J392" i="5"/>
  <c r="BE392" i="5"/>
  <c r="BI391" i="5"/>
  <c r="BH391" i="5"/>
  <c r="BG391" i="5"/>
  <c r="BF391" i="5"/>
  <c r="T391" i="5"/>
  <c r="R391" i="5"/>
  <c r="P391" i="5"/>
  <c r="BK391" i="5"/>
  <c r="J391" i="5"/>
  <c r="BE391" i="5" s="1"/>
  <c r="BI389" i="5"/>
  <c r="BH389" i="5"/>
  <c r="BG389" i="5"/>
  <c r="BF389" i="5"/>
  <c r="T389" i="5"/>
  <c r="R389" i="5"/>
  <c r="P389" i="5"/>
  <c r="BK389" i="5"/>
  <c r="J389" i="5"/>
  <c r="BE389" i="5" s="1"/>
  <c r="BI387" i="5"/>
  <c r="BH387" i="5"/>
  <c r="BG387" i="5"/>
  <c r="BF387" i="5"/>
  <c r="T387" i="5"/>
  <c r="R387" i="5"/>
  <c r="P387" i="5"/>
  <c r="BK387" i="5"/>
  <c r="J387" i="5"/>
  <c r="BE387" i="5" s="1"/>
  <c r="BI385" i="5"/>
  <c r="BH385" i="5"/>
  <c r="BG385" i="5"/>
  <c r="BF385" i="5"/>
  <c r="T385" i="5"/>
  <c r="R385" i="5"/>
  <c r="P385" i="5"/>
  <c r="BK385" i="5"/>
  <c r="J385" i="5"/>
  <c r="BE385" i="5"/>
  <c r="BI381" i="5"/>
  <c r="BH381" i="5"/>
  <c r="BG381" i="5"/>
  <c r="BF381" i="5"/>
  <c r="T381" i="5"/>
  <c r="R381" i="5"/>
  <c r="P381" i="5"/>
  <c r="BK381" i="5"/>
  <c r="J381" i="5"/>
  <c r="BE381" i="5" s="1"/>
  <c r="BI379" i="5"/>
  <c r="BH379" i="5"/>
  <c r="BG379" i="5"/>
  <c r="BF379" i="5"/>
  <c r="T379" i="5"/>
  <c r="R379" i="5"/>
  <c r="P379" i="5"/>
  <c r="BK379" i="5"/>
  <c r="J379" i="5"/>
  <c r="BE379" i="5" s="1"/>
  <c r="BI377" i="5"/>
  <c r="BH377" i="5"/>
  <c r="BG377" i="5"/>
  <c r="BF377" i="5"/>
  <c r="T377" i="5"/>
  <c r="R377" i="5"/>
  <c r="P377" i="5"/>
  <c r="BK377" i="5"/>
  <c r="J377" i="5"/>
  <c r="BE377" i="5" s="1"/>
  <c r="BI375" i="5"/>
  <c r="BH375" i="5"/>
  <c r="BG375" i="5"/>
  <c r="BF375" i="5"/>
  <c r="T375" i="5"/>
  <c r="R375" i="5"/>
  <c r="P375" i="5"/>
  <c r="BK375" i="5"/>
  <c r="J375" i="5"/>
  <c r="BE375" i="5"/>
  <c r="BI373" i="5"/>
  <c r="BH373" i="5"/>
  <c r="BG373" i="5"/>
  <c r="BF373" i="5"/>
  <c r="T373" i="5"/>
  <c r="R373" i="5"/>
  <c r="P373" i="5"/>
  <c r="BK373" i="5"/>
  <c r="J373" i="5"/>
  <c r="BE373" i="5" s="1"/>
  <c r="BI371" i="5"/>
  <c r="BH371" i="5"/>
  <c r="BG371" i="5"/>
  <c r="BF371" i="5"/>
  <c r="T371" i="5"/>
  <c r="R371" i="5"/>
  <c r="P371" i="5"/>
  <c r="BK371" i="5"/>
  <c r="J371" i="5"/>
  <c r="BE371" i="5" s="1"/>
  <c r="BI369" i="5"/>
  <c r="BH369" i="5"/>
  <c r="BG369" i="5"/>
  <c r="BF369" i="5"/>
  <c r="T369" i="5"/>
  <c r="R369" i="5"/>
  <c r="P369" i="5"/>
  <c r="BK369" i="5"/>
  <c r="J369" i="5"/>
  <c r="BE369" i="5" s="1"/>
  <c r="BI367" i="5"/>
  <c r="BH367" i="5"/>
  <c r="BG367" i="5"/>
  <c r="BF367" i="5"/>
  <c r="T367" i="5"/>
  <c r="R367" i="5"/>
  <c r="P367" i="5"/>
  <c r="BK367" i="5"/>
  <c r="J367" i="5"/>
  <c r="BE367" i="5"/>
  <c r="BI365" i="5"/>
  <c r="BH365" i="5"/>
  <c r="BG365" i="5"/>
  <c r="BF365" i="5"/>
  <c r="T365" i="5"/>
  <c r="R365" i="5"/>
  <c r="P365" i="5"/>
  <c r="BK365" i="5"/>
  <c r="J365" i="5"/>
  <c r="BE365" i="5" s="1"/>
  <c r="BI364" i="5"/>
  <c r="BH364" i="5"/>
  <c r="BG364" i="5"/>
  <c r="BF364" i="5"/>
  <c r="T364" i="5"/>
  <c r="R364" i="5"/>
  <c r="P364" i="5"/>
  <c r="BK364" i="5"/>
  <c r="J364" i="5"/>
  <c r="BE364" i="5" s="1"/>
  <c r="BI362" i="5"/>
  <c r="BH362" i="5"/>
  <c r="BG362" i="5"/>
  <c r="BF362" i="5"/>
  <c r="T362" i="5"/>
  <c r="R362" i="5"/>
  <c r="P362" i="5"/>
  <c r="BK362" i="5"/>
  <c r="J362" i="5"/>
  <c r="BE362" i="5" s="1"/>
  <c r="BI361" i="5"/>
  <c r="BH361" i="5"/>
  <c r="BG361" i="5"/>
  <c r="BF361" i="5"/>
  <c r="T361" i="5"/>
  <c r="R361" i="5"/>
  <c r="P361" i="5"/>
  <c r="BK361" i="5"/>
  <c r="J361" i="5"/>
  <c r="BE361" i="5"/>
  <c r="BI359" i="5"/>
  <c r="BH359" i="5"/>
  <c r="BG359" i="5"/>
  <c r="BF359" i="5"/>
  <c r="T359" i="5"/>
  <c r="R359" i="5"/>
  <c r="R358" i="5" s="1"/>
  <c r="P359" i="5"/>
  <c r="BK359" i="5"/>
  <c r="BK358" i="5"/>
  <c r="J358" i="5" s="1"/>
  <c r="J71" i="5" s="1"/>
  <c r="J359" i="5"/>
  <c r="BE359" i="5"/>
  <c r="BI357" i="5"/>
  <c r="BH357" i="5"/>
  <c r="BG357" i="5"/>
  <c r="BF357" i="5"/>
  <c r="T357" i="5"/>
  <c r="R357" i="5"/>
  <c r="P357" i="5"/>
  <c r="BK357" i="5"/>
  <c r="J357" i="5"/>
  <c r="BE357" i="5" s="1"/>
  <c r="BI356" i="5"/>
  <c r="BH356" i="5"/>
  <c r="BG356" i="5"/>
  <c r="BF356" i="5"/>
  <c r="T356" i="5"/>
  <c r="R356" i="5"/>
  <c r="P356" i="5"/>
  <c r="BK356" i="5"/>
  <c r="J356" i="5"/>
  <c r="BE356" i="5" s="1"/>
  <c r="BI355" i="5"/>
  <c r="BH355" i="5"/>
  <c r="BG355" i="5"/>
  <c r="BF355" i="5"/>
  <c r="T355" i="5"/>
  <c r="R355" i="5"/>
  <c r="P355" i="5"/>
  <c r="BK355" i="5"/>
  <c r="J355" i="5"/>
  <c r="BE355" i="5" s="1"/>
  <c r="BI350" i="5"/>
  <c r="BH350" i="5"/>
  <c r="BG350" i="5"/>
  <c r="BF350" i="5"/>
  <c r="T350" i="5"/>
  <c r="R350" i="5"/>
  <c r="P350" i="5"/>
  <c r="BK350" i="5"/>
  <c r="J350" i="5"/>
  <c r="BE350" i="5"/>
  <c r="BI344" i="5"/>
  <c r="BH344" i="5"/>
  <c r="BG344" i="5"/>
  <c r="BF344" i="5"/>
  <c r="T344" i="5"/>
  <c r="R344" i="5"/>
  <c r="P344" i="5"/>
  <c r="BK344" i="5"/>
  <c r="J344" i="5"/>
  <c r="BE344" i="5" s="1"/>
  <c r="BI338" i="5"/>
  <c r="BH338" i="5"/>
  <c r="BG338" i="5"/>
  <c r="BF338" i="5"/>
  <c r="T338" i="5"/>
  <c r="R338" i="5"/>
  <c r="P338" i="5"/>
  <c r="BK338" i="5"/>
  <c r="J338" i="5"/>
  <c r="BE338" i="5" s="1"/>
  <c r="BI336" i="5"/>
  <c r="BH336" i="5"/>
  <c r="BG336" i="5"/>
  <c r="BF336" i="5"/>
  <c r="T336" i="5"/>
  <c r="R336" i="5"/>
  <c r="P336" i="5"/>
  <c r="BK336" i="5"/>
  <c r="J336" i="5"/>
  <c r="BE336" i="5" s="1"/>
  <c r="BI332" i="5"/>
  <c r="BH332" i="5"/>
  <c r="BG332" i="5"/>
  <c r="BF332" i="5"/>
  <c r="T332" i="5"/>
  <c r="R332" i="5"/>
  <c r="P332" i="5"/>
  <c r="BK332" i="5"/>
  <c r="J332" i="5"/>
  <c r="BE332" i="5"/>
  <c r="BI330" i="5"/>
  <c r="BH330" i="5"/>
  <c r="BG330" i="5"/>
  <c r="BF330" i="5"/>
  <c r="T330" i="5"/>
  <c r="R330" i="5"/>
  <c r="P330" i="5"/>
  <c r="BK330" i="5"/>
  <c r="J330" i="5"/>
  <c r="BE330" i="5" s="1"/>
  <c r="BI327" i="5"/>
  <c r="BH327" i="5"/>
  <c r="BG327" i="5"/>
  <c r="BF327" i="5"/>
  <c r="T327" i="5"/>
  <c r="R327" i="5"/>
  <c r="P327" i="5"/>
  <c r="BK327" i="5"/>
  <c r="J327" i="5"/>
  <c r="BE327" i="5" s="1"/>
  <c r="BI326" i="5"/>
  <c r="BH326" i="5"/>
  <c r="BG326" i="5"/>
  <c r="BF326" i="5"/>
  <c r="T326" i="5"/>
  <c r="R326" i="5"/>
  <c r="P326" i="5"/>
  <c r="BK326" i="5"/>
  <c r="J326" i="5"/>
  <c r="BE326" i="5" s="1"/>
  <c r="BI325" i="5"/>
  <c r="BH325" i="5"/>
  <c r="BG325" i="5"/>
  <c r="BF325" i="5"/>
  <c r="T325" i="5"/>
  <c r="R325" i="5"/>
  <c r="P325" i="5"/>
  <c r="BK325" i="5"/>
  <c r="J325" i="5"/>
  <c r="BE325" i="5"/>
  <c r="BI324" i="5"/>
  <c r="BH324" i="5"/>
  <c r="BG324" i="5"/>
  <c r="BF324" i="5"/>
  <c r="T324" i="5"/>
  <c r="R324" i="5"/>
  <c r="P324" i="5"/>
  <c r="BK324" i="5"/>
  <c r="J324" i="5"/>
  <c r="BE324" i="5" s="1"/>
  <c r="BI322" i="5"/>
  <c r="BH322" i="5"/>
  <c r="BG322" i="5"/>
  <c r="BF322" i="5"/>
  <c r="T322" i="5"/>
  <c r="R322" i="5"/>
  <c r="P322" i="5"/>
  <c r="BK322" i="5"/>
  <c r="J322" i="5"/>
  <c r="BE322" i="5" s="1"/>
  <c r="BI320" i="5"/>
  <c r="BH320" i="5"/>
  <c r="BG320" i="5"/>
  <c r="BF320" i="5"/>
  <c r="T320" i="5"/>
  <c r="R320" i="5"/>
  <c r="P320" i="5"/>
  <c r="BK320" i="5"/>
  <c r="J320" i="5"/>
  <c r="BE320" i="5" s="1"/>
  <c r="BI318" i="5"/>
  <c r="BH318" i="5"/>
  <c r="BG318" i="5"/>
  <c r="BF318" i="5"/>
  <c r="T318" i="5"/>
  <c r="R318" i="5"/>
  <c r="P318" i="5"/>
  <c r="BK318" i="5"/>
  <c r="J318" i="5"/>
  <c r="BE318" i="5"/>
  <c r="BI316" i="5"/>
  <c r="BH316" i="5"/>
  <c r="BG316" i="5"/>
  <c r="BF316" i="5"/>
  <c r="T316" i="5"/>
  <c r="R316" i="5"/>
  <c r="P316" i="5"/>
  <c r="BK316" i="5"/>
  <c r="J316" i="5"/>
  <c r="BE316" i="5" s="1"/>
  <c r="BI315" i="5"/>
  <c r="BH315" i="5"/>
  <c r="BG315" i="5"/>
  <c r="BF315" i="5"/>
  <c r="T315" i="5"/>
  <c r="R315" i="5"/>
  <c r="P315" i="5"/>
  <c r="BK315" i="5"/>
  <c r="J315" i="5"/>
  <c r="BE315" i="5" s="1"/>
  <c r="BI313" i="5"/>
  <c r="BH313" i="5"/>
  <c r="BG313" i="5"/>
  <c r="BF313" i="5"/>
  <c r="T313" i="5"/>
  <c r="R313" i="5"/>
  <c r="P313" i="5"/>
  <c r="BK313" i="5"/>
  <c r="J313" i="5"/>
  <c r="BE313" i="5" s="1"/>
  <c r="BI312" i="5"/>
  <c r="BH312" i="5"/>
  <c r="BG312" i="5"/>
  <c r="BF312" i="5"/>
  <c r="T312" i="5"/>
  <c r="R312" i="5"/>
  <c r="P312" i="5"/>
  <c r="BK312" i="5"/>
  <c r="J312" i="5"/>
  <c r="BE312" i="5"/>
  <c r="BI311" i="5"/>
  <c r="BH311" i="5"/>
  <c r="BG311" i="5"/>
  <c r="BF311" i="5"/>
  <c r="T311" i="5"/>
  <c r="R311" i="5"/>
  <c r="P311" i="5"/>
  <c r="BK311" i="5"/>
  <c r="J311" i="5"/>
  <c r="BE311" i="5" s="1"/>
  <c r="BI310" i="5"/>
  <c r="BH310" i="5"/>
  <c r="BG310" i="5"/>
  <c r="BF310" i="5"/>
  <c r="T310" i="5"/>
  <c r="R310" i="5"/>
  <c r="P310" i="5"/>
  <c r="BK310" i="5"/>
  <c r="J310" i="5"/>
  <c r="BE310" i="5" s="1"/>
  <c r="BI309" i="5"/>
  <c r="BH309" i="5"/>
  <c r="BG309" i="5"/>
  <c r="BF309" i="5"/>
  <c r="T309" i="5"/>
  <c r="R309" i="5"/>
  <c r="P309" i="5"/>
  <c r="P298" i="5" s="1"/>
  <c r="BK309" i="5"/>
  <c r="J309" i="5"/>
  <c r="BE309" i="5" s="1"/>
  <c r="BI307" i="5"/>
  <c r="BH307" i="5"/>
  <c r="BG307" i="5"/>
  <c r="BF307" i="5"/>
  <c r="T307" i="5"/>
  <c r="R307" i="5"/>
  <c r="P307" i="5"/>
  <c r="BK307" i="5"/>
  <c r="J307" i="5"/>
  <c r="BE307" i="5"/>
  <c r="BI301" i="5"/>
  <c r="BH301" i="5"/>
  <c r="BG301" i="5"/>
  <c r="BF301" i="5"/>
  <c r="T301" i="5"/>
  <c r="R301" i="5"/>
  <c r="P301" i="5"/>
  <c r="BK301" i="5"/>
  <c r="J301" i="5"/>
  <c r="BE301" i="5" s="1"/>
  <c r="BI299" i="5"/>
  <c r="BH299" i="5"/>
  <c r="BG299" i="5"/>
  <c r="BF299" i="5"/>
  <c r="T299" i="5"/>
  <c r="T298" i="5" s="1"/>
  <c r="R299" i="5"/>
  <c r="R298" i="5" s="1"/>
  <c r="P299" i="5"/>
  <c r="BK299" i="5"/>
  <c r="J299" i="5"/>
  <c r="BE299" i="5"/>
  <c r="BI297" i="5"/>
  <c r="BH297" i="5"/>
  <c r="BG297" i="5"/>
  <c r="BF297" i="5"/>
  <c r="T297" i="5"/>
  <c r="R297" i="5"/>
  <c r="P297" i="5"/>
  <c r="BK297" i="5"/>
  <c r="J297" i="5"/>
  <c r="BE297" i="5"/>
  <c r="BI296" i="5"/>
  <c r="BH296" i="5"/>
  <c r="BG296" i="5"/>
  <c r="BF296" i="5"/>
  <c r="T296" i="5"/>
  <c r="R296" i="5"/>
  <c r="P296" i="5"/>
  <c r="BK296" i="5"/>
  <c r="J296" i="5"/>
  <c r="BE296" i="5" s="1"/>
  <c r="BI295" i="5"/>
  <c r="BH295" i="5"/>
  <c r="BG295" i="5"/>
  <c r="BF295" i="5"/>
  <c r="T295" i="5"/>
  <c r="R295" i="5"/>
  <c r="P295" i="5"/>
  <c r="BK295" i="5"/>
  <c r="J295" i="5"/>
  <c r="BE295" i="5" s="1"/>
  <c r="BI293" i="5"/>
  <c r="BH293" i="5"/>
  <c r="BG293" i="5"/>
  <c r="BF293" i="5"/>
  <c r="T293" i="5"/>
  <c r="R293" i="5"/>
  <c r="P293" i="5"/>
  <c r="BK293" i="5"/>
  <c r="J293" i="5"/>
  <c r="BE293" i="5" s="1"/>
  <c r="BI291" i="5"/>
  <c r="BH291" i="5"/>
  <c r="BG291" i="5"/>
  <c r="BF291" i="5"/>
  <c r="T291" i="5"/>
  <c r="R291" i="5"/>
  <c r="P291" i="5"/>
  <c r="BK291" i="5"/>
  <c r="J291" i="5"/>
  <c r="BE291" i="5"/>
  <c r="BI290" i="5"/>
  <c r="BH290" i="5"/>
  <c r="BG290" i="5"/>
  <c r="BF290" i="5"/>
  <c r="T290" i="5"/>
  <c r="R290" i="5"/>
  <c r="P290" i="5"/>
  <c r="BK290" i="5"/>
  <c r="J290" i="5"/>
  <c r="BE290" i="5" s="1"/>
  <c r="BI288" i="5"/>
  <c r="BH288" i="5"/>
  <c r="BG288" i="5"/>
  <c r="BF288" i="5"/>
  <c r="T288" i="5"/>
  <c r="R288" i="5"/>
  <c r="P288" i="5"/>
  <c r="BK288" i="5"/>
  <c r="J288" i="5"/>
  <c r="BE288" i="5" s="1"/>
  <c r="BI284" i="5"/>
  <c r="BH284" i="5"/>
  <c r="BG284" i="5"/>
  <c r="BF284" i="5"/>
  <c r="T284" i="5"/>
  <c r="R284" i="5"/>
  <c r="P284" i="5"/>
  <c r="BK284" i="5"/>
  <c r="J284" i="5"/>
  <c r="BE284" i="5" s="1"/>
  <c r="BI282" i="5"/>
  <c r="BH282" i="5"/>
  <c r="BG282" i="5"/>
  <c r="BF282" i="5"/>
  <c r="T282" i="5"/>
  <c r="R282" i="5"/>
  <c r="R275" i="5" s="1"/>
  <c r="P282" i="5"/>
  <c r="BK282" i="5"/>
  <c r="J282" i="5"/>
  <c r="BE282" i="5"/>
  <c r="BI280" i="5"/>
  <c r="BH280" i="5"/>
  <c r="BG280" i="5"/>
  <c r="BF280" i="5"/>
  <c r="T280" i="5"/>
  <c r="R280" i="5"/>
  <c r="P280" i="5"/>
  <c r="BK280" i="5"/>
  <c r="J280" i="5"/>
  <c r="BE280" i="5" s="1"/>
  <c r="BI278" i="5"/>
  <c r="BH278" i="5"/>
  <c r="BG278" i="5"/>
  <c r="BF278" i="5"/>
  <c r="T278" i="5"/>
  <c r="R278" i="5"/>
  <c r="P278" i="5"/>
  <c r="BK278" i="5"/>
  <c r="J278" i="5"/>
  <c r="BE278" i="5" s="1"/>
  <c r="BI276" i="5"/>
  <c r="BH276" i="5"/>
  <c r="BG276" i="5"/>
  <c r="BF276" i="5"/>
  <c r="T276" i="5"/>
  <c r="T275" i="5" s="1"/>
  <c r="R276" i="5"/>
  <c r="P276" i="5"/>
  <c r="BK276" i="5"/>
  <c r="J276" i="5"/>
  <c r="BE276" i="5"/>
  <c r="BI274" i="5"/>
  <c r="BH274" i="5"/>
  <c r="BG274" i="5"/>
  <c r="BF274" i="5"/>
  <c r="T274" i="5"/>
  <c r="R274" i="5"/>
  <c r="P274" i="5"/>
  <c r="BK274" i="5"/>
  <c r="J274" i="5"/>
  <c r="BE274" i="5" s="1"/>
  <c r="BI273" i="5"/>
  <c r="BH273" i="5"/>
  <c r="BG273" i="5"/>
  <c r="BF273" i="5"/>
  <c r="T273" i="5"/>
  <c r="R273" i="5"/>
  <c r="P273" i="5"/>
  <c r="BK273" i="5"/>
  <c r="J273" i="5"/>
  <c r="BE273" i="5"/>
  <c r="BI272" i="5"/>
  <c r="BH272" i="5"/>
  <c r="BG272" i="5"/>
  <c r="BF272" i="5"/>
  <c r="T272" i="5"/>
  <c r="R272" i="5"/>
  <c r="P272" i="5"/>
  <c r="BK272" i="5"/>
  <c r="BK248" i="5" s="1"/>
  <c r="J248" i="5" s="1"/>
  <c r="J68" i="5" s="1"/>
  <c r="J272" i="5"/>
  <c r="BE272" i="5" s="1"/>
  <c r="BI270" i="5"/>
  <c r="BH270" i="5"/>
  <c r="BG270" i="5"/>
  <c r="BF270" i="5"/>
  <c r="T270" i="5"/>
  <c r="R270" i="5"/>
  <c r="P270" i="5"/>
  <c r="BK270" i="5"/>
  <c r="J270" i="5"/>
  <c r="BE270" i="5" s="1"/>
  <c r="BI267" i="5"/>
  <c r="BH267" i="5"/>
  <c r="BG267" i="5"/>
  <c r="BF267" i="5"/>
  <c r="T267" i="5"/>
  <c r="R267" i="5"/>
  <c r="P267" i="5"/>
  <c r="BK267" i="5"/>
  <c r="J267" i="5"/>
  <c r="BE267" i="5" s="1"/>
  <c r="BI265" i="5"/>
  <c r="BH265" i="5"/>
  <c r="BG265" i="5"/>
  <c r="BF265" i="5"/>
  <c r="T265" i="5"/>
  <c r="R265" i="5"/>
  <c r="P265" i="5"/>
  <c r="BK265" i="5"/>
  <c r="J265" i="5"/>
  <c r="BE265" i="5"/>
  <c r="BI260" i="5"/>
  <c r="BH260" i="5"/>
  <c r="BG260" i="5"/>
  <c r="BF260" i="5"/>
  <c r="T260" i="5"/>
  <c r="R260" i="5"/>
  <c r="P260" i="5"/>
  <c r="BK260" i="5"/>
  <c r="J260" i="5"/>
  <c r="BE260" i="5" s="1"/>
  <c r="BI258" i="5"/>
  <c r="BH258" i="5"/>
  <c r="BG258" i="5"/>
  <c r="BF258" i="5"/>
  <c r="T258" i="5"/>
  <c r="R258" i="5"/>
  <c r="P258" i="5"/>
  <c r="BK258" i="5"/>
  <c r="J258" i="5"/>
  <c r="BE258" i="5" s="1"/>
  <c r="BI253" i="5"/>
  <c r="BH253" i="5"/>
  <c r="BG253" i="5"/>
  <c r="BF253" i="5"/>
  <c r="T253" i="5"/>
  <c r="R253" i="5"/>
  <c r="P253" i="5"/>
  <c r="BK253" i="5"/>
  <c r="J253" i="5"/>
  <c r="BE253" i="5" s="1"/>
  <c r="BI251" i="5"/>
  <c r="BH251" i="5"/>
  <c r="BG251" i="5"/>
  <c r="BF251" i="5"/>
  <c r="T251" i="5"/>
  <c r="R251" i="5"/>
  <c r="P251" i="5"/>
  <c r="BK251" i="5"/>
  <c r="J251" i="5"/>
  <c r="BE251" i="5"/>
  <c r="BI249" i="5"/>
  <c r="BH249" i="5"/>
  <c r="BG249" i="5"/>
  <c r="BF249" i="5"/>
  <c r="T249" i="5"/>
  <c r="R249" i="5"/>
  <c r="P249" i="5"/>
  <c r="BK249" i="5"/>
  <c r="J249" i="5"/>
  <c r="BE249" i="5"/>
  <c r="BI246" i="5"/>
  <c r="BH246" i="5"/>
  <c r="BG246" i="5"/>
  <c r="BF246" i="5"/>
  <c r="T246" i="5"/>
  <c r="R246" i="5"/>
  <c r="P246" i="5"/>
  <c r="BK246" i="5"/>
  <c r="J246" i="5"/>
  <c r="BE246" i="5" s="1"/>
  <c r="BI244" i="5"/>
  <c r="BH244" i="5"/>
  <c r="BG244" i="5"/>
  <c r="BF244" i="5"/>
  <c r="T244" i="5"/>
  <c r="T243" i="5" s="1"/>
  <c r="R244" i="5"/>
  <c r="R243" i="5"/>
  <c r="P244" i="5"/>
  <c r="P243" i="5" s="1"/>
  <c r="BK244" i="5"/>
  <c r="BK243" i="5" s="1"/>
  <c r="J244" i="5"/>
  <c r="BE244" i="5" s="1"/>
  <c r="BI241" i="5"/>
  <c r="BH241" i="5"/>
  <c r="BG241" i="5"/>
  <c r="BF241" i="5"/>
  <c r="T241" i="5"/>
  <c r="T240" i="5" s="1"/>
  <c r="R241" i="5"/>
  <c r="R240" i="5" s="1"/>
  <c r="P241" i="5"/>
  <c r="P240" i="5" s="1"/>
  <c r="BK241" i="5"/>
  <c r="BK240" i="5"/>
  <c r="J240" i="5" s="1"/>
  <c r="J65" i="5" s="1"/>
  <c r="J241" i="5"/>
  <c r="BE241" i="5"/>
  <c r="BI238" i="5"/>
  <c r="BH238" i="5"/>
  <c r="BG238" i="5"/>
  <c r="BF238" i="5"/>
  <c r="T238" i="5"/>
  <c r="R238" i="5"/>
  <c r="P238" i="5"/>
  <c r="BK238" i="5"/>
  <c r="J238" i="5"/>
  <c r="BE238" i="5" s="1"/>
  <c r="BI236" i="5"/>
  <c r="BH236" i="5"/>
  <c r="BG236" i="5"/>
  <c r="BF236" i="5"/>
  <c r="T236" i="5"/>
  <c r="R236" i="5"/>
  <c r="P236" i="5"/>
  <c r="BK236" i="5"/>
  <c r="J236" i="5"/>
  <c r="BE236" i="5" s="1"/>
  <c r="BI233" i="5"/>
  <c r="BH233" i="5"/>
  <c r="BG233" i="5"/>
  <c r="BF233" i="5"/>
  <c r="T233" i="5"/>
  <c r="R233" i="5"/>
  <c r="P233" i="5"/>
  <c r="BK233" i="5"/>
  <c r="J233" i="5"/>
  <c r="BE233" i="5" s="1"/>
  <c r="BI232" i="5"/>
  <c r="BH232" i="5"/>
  <c r="BG232" i="5"/>
  <c r="BF232" i="5"/>
  <c r="T232" i="5"/>
  <c r="R232" i="5"/>
  <c r="P232" i="5"/>
  <c r="BK232" i="5"/>
  <c r="J232" i="5"/>
  <c r="BE232" i="5"/>
  <c r="BI230" i="5"/>
  <c r="BH230" i="5"/>
  <c r="BG230" i="5"/>
  <c r="BF230" i="5"/>
  <c r="T230" i="5"/>
  <c r="R230" i="5"/>
  <c r="P230" i="5"/>
  <c r="BK230" i="5"/>
  <c r="J230" i="5"/>
  <c r="BE230" i="5" s="1"/>
  <c r="BI229" i="5"/>
  <c r="BH229" i="5"/>
  <c r="BG229" i="5"/>
  <c r="BF229" i="5"/>
  <c r="T229" i="5"/>
  <c r="T225" i="5" s="1"/>
  <c r="R229" i="5"/>
  <c r="P229" i="5"/>
  <c r="BK229" i="5"/>
  <c r="J229" i="5"/>
  <c r="BE229" i="5" s="1"/>
  <c r="BI227" i="5"/>
  <c r="BH227" i="5"/>
  <c r="BG227" i="5"/>
  <c r="BF227" i="5"/>
  <c r="T227" i="5"/>
  <c r="R227" i="5"/>
  <c r="P227" i="5"/>
  <c r="BK227" i="5"/>
  <c r="J227" i="5"/>
  <c r="BE227" i="5" s="1"/>
  <c r="BI226" i="5"/>
  <c r="BH226" i="5"/>
  <c r="BG226" i="5"/>
  <c r="BF226" i="5"/>
  <c r="T226" i="5"/>
  <c r="R226" i="5"/>
  <c r="P226" i="5"/>
  <c r="BK226" i="5"/>
  <c r="BK225" i="5" s="1"/>
  <c r="J225" i="5" s="1"/>
  <c r="J64" i="5" s="1"/>
  <c r="J226" i="5"/>
  <c r="BE226" i="5" s="1"/>
  <c r="BI219" i="5"/>
  <c r="BH219" i="5"/>
  <c r="BG219" i="5"/>
  <c r="BF219" i="5"/>
  <c r="T219" i="5"/>
  <c r="R219" i="5"/>
  <c r="P219" i="5"/>
  <c r="BK219" i="5"/>
  <c r="J219" i="5"/>
  <c r="BE219" i="5" s="1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T215" i="5"/>
  <c r="R215" i="5"/>
  <c r="P215" i="5"/>
  <c r="BK215" i="5"/>
  <c r="J215" i="5"/>
  <c r="BE215" i="5"/>
  <c r="BI213" i="5"/>
  <c r="BH213" i="5"/>
  <c r="BG213" i="5"/>
  <c r="BF213" i="5"/>
  <c r="J33" i="5" s="1"/>
  <c r="AW56" i="1" s="1"/>
  <c r="T213" i="5"/>
  <c r="R213" i="5"/>
  <c r="P213" i="5"/>
  <c r="BK213" i="5"/>
  <c r="J213" i="5"/>
  <c r="BE213" i="5" s="1"/>
  <c r="BI211" i="5"/>
  <c r="BH211" i="5"/>
  <c r="BG211" i="5"/>
  <c r="BF211" i="5"/>
  <c r="T211" i="5"/>
  <c r="R211" i="5"/>
  <c r="P211" i="5"/>
  <c r="BK211" i="5"/>
  <c r="J211" i="5"/>
  <c r="BE211" i="5" s="1"/>
  <c r="BI209" i="5"/>
  <c r="BH209" i="5"/>
  <c r="BG209" i="5"/>
  <c r="BF209" i="5"/>
  <c r="T209" i="5"/>
  <c r="R209" i="5"/>
  <c r="P209" i="5"/>
  <c r="BK209" i="5"/>
  <c r="J209" i="5"/>
  <c r="BE209" i="5" s="1"/>
  <c r="BI207" i="5"/>
  <c r="BH207" i="5"/>
  <c r="BG207" i="5"/>
  <c r="BF207" i="5"/>
  <c r="T207" i="5"/>
  <c r="R207" i="5"/>
  <c r="P207" i="5"/>
  <c r="BK207" i="5"/>
  <c r="J207" i="5"/>
  <c r="BE207" i="5" s="1"/>
  <c r="BI205" i="5"/>
  <c r="BH205" i="5"/>
  <c r="BG205" i="5"/>
  <c r="BF205" i="5"/>
  <c r="T205" i="5"/>
  <c r="R205" i="5"/>
  <c r="P205" i="5"/>
  <c r="BK205" i="5"/>
  <c r="J205" i="5"/>
  <c r="BE205" i="5" s="1"/>
  <c r="BI203" i="5"/>
  <c r="BH203" i="5"/>
  <c r="BG203" i="5"/>
  <c r="BF203" i="5"/>
  <c r="T203" i="5"/>
  <c r="R203" i="5"/>
  <c r="P203" i="5"/>
  <c r="BK203" i="5"/>
  <c r="J203" i="5"/>
  <c r="BE203" i="5" s="1"/>
  <c r="BI201" i="5"/>
  <c r="BH201" i="5"/>
  <c r="BG201" i="5"/>
  <c r="BF201" i="5"/>
  <c r="T201" i="5"/>
  <c r="R201" i="5"/>
  <c r="P201" i="5"/>
  <c r="BK201" i="5"/>
  <c r="J201" i="5"/>
  <c r="BE201" i="5" s="1"/>
  <c r="BI199" i="5"/>
  <c r="BH199" i="5"/>
  <c r="BG199" i="5"/>
  <c r="BF199" i="5"/>
  <c r="T199" i="5"/>
  <c r="R199" i="5"/>
  <c r="P199" i="5"/>
  <c r="BK199" i="5"/>
  <c r="J199" i="5"/>
  <c r="BE199" i="5" s="1"/>
  <c r="BI197" i="5"/>
  <c r="BH197" i="5"/>
  <c r="BG197" i="5"/>
  <c r="BF197" i="5"/>
  <c r="T197" i="5"/>
  <c r="R197" i="5"/>
  <c r="P197" i="5"/>
  <c r="BK197" i="5"/>
  <c r="J197" i="5"/>
  <c r="BE197" i="5" s="1"/>
  <c r="BI195" i="5"/>
  <c r="BH195" i="5"/>
  <c r="BG195" i="5"/>
  <c r="BF195" i="5"/>
  <c r="T195" i="5"/>
  <c r="R195" i="5"/>
  <c r="P195" i="5"/>
  <c r="BK195" i="5"/>
  <c r="J195" i="5"/>
  <c r="BE195" i="5" s="1"/>
  <c r="BI193" i="5"/>
  <c r="BH193" i="5"/>
  <c r="BG193" i="5"/>
  <c r="BF193" i="5"/>
  <c r="T193" i="5"/>
  <c r="R193" i="5"/>
  <c r="R192" i="5" s="1"/>
  <c r="P193" i="5"/>
  <c r="P192" i="5" s="1"/>
  <c r="BK193" i="5"/>
  <c r="J193" i="5"/>
  <c r="BE193" i="5"/>
  <c r="BI190" i="5"/>
  <c r="BH190" i="5"/>
  <c r="BG190" i="5"/>
  <c r="BF190" i="5"/>
  <c r="T190" i="5"/>
  <c r="R190" i="5"/>
  <c r="P190" i="5"/>
  <c r="BK190" i="5"/>
  <c r="J190" i="5"/>
  <c r="BE190" i="5" s="1"/>
  <c r="BI188" i="5"/>
  <c r="BH188" i="5"/>
  <c r="BG188" i="5"/>
  <c r="BF188" i="5"/>
  <c r="T188" i="5"/>
  <c r="R188" i="5"/>
  <c r="P188" i="5"/>
  <c r="BK188" i="5"/>
  <c r="J188" i="5"/>
  <c r="BE188" i="5" s="1"/>
  <c r="BI187" i="5"/>
  <c r="BH187" i="5"/>
  <c r="BG187" i="5"/>
  <c r="BF187" i="5"/>
  <c r="T187" i="5"/>
  <c r="R187" i="5"/>
  <c r="P187" i="5"/>
  <c r="BK187" i="5"/>
  <c r="J187" i="5"/>
  <c r="BE187" i="5" s="1"/>
  <c r="BI186" i="5"/>
  <c r="BH186" i="5"/>
  <c r="BG186" i="5"/>
  <c r="BF186" i="5"/>
  <c r="T186" i="5"/>
  <c r="R186" i="5"/>
  <c r="P186" i="5"/>
  <c r="BK186" i="5"/>
  <c r="J186" i="5"/>
  <c r="BE186" i="5" s="1"/>
  <c r="BI184" i="5"/>
  <c r="BH184" i="5"/>
  <c r="BG184" i="5"/>
  <c r="BF184" i="5"/>
  <c r="T184" i="5"/>
  <c r="R184" i="5"/>
  <c r="P184" i="5"/>
  <c r="BK184" i="5"/>
  <c r="J184" i="5"/>
  <c r="BE184" i="5" s="1"/>
  <c r="BI181" i="5"/>
  <c r="BH181" i="5"/>
  <c r="BG181" i="5"/>
  <c r="BF181" i="5"/>
  <c r="T181" i="5"/>
  <c r="R181" i="5"/>
  <c r="P181" i="5"/>
  <c r="BK181" i="5"/>
  <c r="J181" i="5"/>
  <c r="BE181" i="5" s="1"/>
  <c r="BI175" i="5"/>
  <c r="BH175" i="5"/>
  <c r="BG175" i="5"/>
  <c r="BF175" i="5"/>
  <c r="T175" i="5"/>
  <c r="R175" i="5"/>
  <c r="P175" i="5"/>
  <c r="BK175" i="5"/>
  <c r="J175" i="5"/>
  <c r="BE175" i="5" s="1"/>
  <c r="BI172" i="5"/>
  <c r="BH172" i="5"/>
  <c r="BG172" i="5"/>
  <c r="BF172" i="5"/>
  <c r="T172" i="5"/>
  <c r="R172" i="5"/>
  <c r="P172" i="5"/>
  <c r="BK172" i="5"/>
  <c r="J172" i="5"/>
  <c r="BE172" i="5" s="1"/>
  <c r="BI169" i="5"/>
  <c r="BH169" i="5"/>
  <c r="BG169" i="5"/>
  <c r="BF169" i="5"/>
  <c r="T169" i="5"/>
  <c r="R169" i="5"/>
  <c r="P169" i="5"/>
  <c r="BK169" i="5"/>
  <c r="J169" i="5"/>
  <c r="BE169" i="5" s="1"/>
  <c r="BI166" i="5"/>
  <c r="BH166" i="5"/>
  <c r="BG166" i="5"/>
  <c r="BF166" i="5"/>
  <c r="T166" i="5"/>
  <c r="R166" i="5"/>
  <c r="P166" i="5"/>
  <c r="BK166" i="5"/>
  <c r="J166" i="5"/>
  <c r="BE166" i="5"/>
  <c r="BI160" i="5"/>
  <c r="BH160" i="5"/>
  <c r="BG160" i="5"/>
  <c r="BF160" i="5"/>
  <c r="T160" i="5"/>
  <c r="R160" i="5"/>
  <c r="P160" i="5"/>
  <c r="BK160" i="5"/>
  <c r="J160" i="5"/>
  <c r="BE160" i="5" s="1"/>
  <c r="BI157" i="5"/>
  <c r="BH157" i="5"/>
  <c r="BG157" i="5"/>
  <c r="BF157" i="5"/>
  <c r="T157" i="5"/>
  <c r="R157" i="5"/>
  <c r="P157" i="5"/>
  <c r="BK157" i="5"/>
  <c r="J157" i="5"/>
  <c r="BE157" i="5"/>
  <c r="BI154" i="5"/>
  <c r="BH154" i="5"/>
  <c r="BG154" i="5"/>
  <c r="BF154" i="5"/>
  <c r="T154" i="5"/>
  <c r="R154" i="5"/>
  <c r="P154" i="5"/>
  <c r="BK154" i="5"/>
  <c r="J154" i="5"/>
  <c r="BE154" i="5" s="1"/>
  <c r="BI151" i="5"/>
  <c r="BH151" i="5"/>
  <c r="BG151" i="5"/>
  <c r="BF151" i="5"/>
  <c r="T151" i="5"/>
  <c r="R151" i="5"/>
  <c r="P151" i="5"/>
  <c r="BK151" i="5"/>
  <c r="J151" i="5"/>
  <c r="BE151" i="5"/>
  <c r="BI146" i="5"/>
  <c r="BH146" i="5"/>
  <c r="BG146" i="5"/>
  <c r="BF146" i="5"/>
  <c r="T146" i="5"/>
  <c r="R146" i="5"/>
  <c r="P146" i="5"/>
  <c r="BK146" i="5"/>
  <c r="J146" i="5"/>
  <c r="BE146" i="5" s="1"/>
  <c r="BI144" i="5"/>
  <c r="BH144" i="5"/>
  <c r="BG144" i="5"/>
  <c r="BF144" i="5"/>
  <c r="T144" i="5"/>
  <c r="R144" i="5"/>
  <c r="P144" i="5"/>
  <c r="BK144" i="5"/>
  <c r="J144" i="5"/>
  <c r="BE144" i="5"/>
  <c r="BI142" i="5"/>
  <c r="BH142" i="5"/>
  <c r="BG142" i="5"/>
  <c r="BF142" i="5"/>
  <c r="T142" i="5"/>
  <c r="R142" i="5"/>
  <c r="P142" i="5"/>
  <c r="BK142" i="5"/>
  <c r="J142" i="5"/>
  <c r="BE142" i="5" s="1"/>
  <c r="BI139" i="5"/>
  <c r="BH139" i="5"/>
  <c r="BG139" i="5"/>
  <c r="BF139" i="5"/>
  <c r="T139" i="5"/>
  <c r="R139" i="5"/>
  <c r="P139" i="5"/>
  <c r="BK139" i="5"/>
  <c r="J139" i="5"/>
  <c r="BE139" i="5"/>
  <c r="BI135" i="5"/>
  <c r="BH135" i="5"/>
  <c r="BG135" i="5"/>
  <c r="BF135" i="5"/>
  <c r="T135" i="5"/>
  <c r="R135" i="5"/>
  <c r="P135" i="5"/>
  <c r="BK135" i="5"/>
  <c r="J135" i="5"/>
  <c r="BE135" i="5" s="1"/>
  <c r="BI132" i="5"/>
  <c r="BH132" i="5"/>
  <c r="BG132" i="5"/>
  <c r="BF132" i="5"/>
  <c r="T132" i="5"/>
  <c r="R132" i="5"/>
  <c r="P132" i="5"/>
  <c r="BK132" i="5"/>
  <c r="J132" i="5"/>
  <c r="BE132" i="5"/>
  <c r="BI129" i="5"/>
  <c r="BH129" i="5"/>
  <c r="BG129" i="5"/>
  <c r="BF129" i="5"/>
  <c r="T129" i="5"/>
  <c r="R129" i="5"/>
  <c r="P129" i="5"/>
  <c r="BK129" i="5"/>
  <c r="J129" i="5"/>
  <c r="BE129" i="5" s="1"/>
  <c r="BI127" i="5"/>
  <c r="BH127" i="5"/>
  <c r="BG127" i="5"/>
  <c r="BF127" i="5"/>
  <c r="T127" i="5"/>
  <c r="R127" i="5"/>
  <c r="P127" i="5"/>
  <c r="BK127" i="5"/>
  <c r="J127" i="5"/>
  <c r="BE127" i="5"/>
  <c r="BI124" i="5"/>
  <c r="BH124" i="5"/>
  <c r="BG124" i="5"/>
  <c r="BF124" i="5"/>
  <c r="T124" i="5"/>
  <c r="R124" i="5"/>
  <c r="P124" i="5"/>
  <c r="BK124" i="5"/>
  <c r="J124" i="5"/>
  <c r="BE124" i="5" s="1"/>
  <c r="BI122" i="5"/>
  <c r="BH122" i="5"/>
  <c r="BG122" i="5"/>
  <c r="BF122" i="5"/>
  <c r="T122" i="5"/>
  <c r="R122" i="5"/>
  <c r="P122" i="5"/>
  <c r="BK122" i="5"/>
  <c r="J122" i="5"/>
  <c r="BE122" i="5"/>
  <c r="BI119" i="5"/>
  <c r="BH119" i="5"/>
  <c r="BG119" i="5"/>
  <c r="BF119" i="5"/>
  <c r="T119" i="5"/>
  <c r="R119" i="5"/>
  <c r="P119" i="5"/>
  <c r="BK119" i="5"/>
  <c r="J119" i="5"/>
  <c r="BE119" i="5" s="1"/>
  <c r="BI113" i="5"/>
  <c r="BH113" i="5"/>
  <c r="BG113" i="5"/>
  <c r="BF113" i="5"/>
  <c r="T113" i="5"/>
  <c r="R113" i="5"/>
  <c r="P113" i="5"/>
  <c r="BK113" i="5"/>
  <c r="J113" i="5"/>
  <c r="BE113" i="5"/>
  <c r="BI107" i="5"/>
  <c r="F36" i="5" s="1"/>
  <c r="BD56" i="1" s="1"/>
  <c r="BH107" i="5"/>
  <c r="BG107" i="5"/>
  <c r="BF107" i="5"/>
  <c r="T107" i="5"/>
  <c r="R107" i="5"/>
  <c r="P107" i="5"/>
  <c r="BK107" i="5"/>
  <c r="BK100" i="5" s="1"/>
  <c r="J100" i="5" s="1"/>
  <c r="J62" i="5" s="1"/>
  <c r="J107" i="5"/>
  <c r="BE107" i="5" s="1"/>
  <c r="BI101" i="5"/>
  <c r="BH101" i="5"/>
  <c r="BG101" i="5"/>
  <c r="F34" i="5" s="1"/>
  <c r="BB56" i="1" s="1"/>
  <c r="BF101" i="5"/>
  <c r="T101" i="5"/>
  <c r="R101" i="5"/>
  <c r="R100" i="5" s="1"/>
  <c r="P101" i="5"/>
  <c r="BK101" i="5"/>
  <c r="J101" i="5"/>
  <c r="BE101" i="5"/>
  <c r="J94" i="5"/>
  <c r="F94" i="5"/>
  <c r="F92" i="5"/>
  <c r="E90" i="5"/>
  <c r="J55" i="5"/>
  <c r="F55" i="5"/>
  <c r="F53" i="5"/>
  <c r="E51" i="5"/>
  <c r="J20" i="5"/>
  <c r="E20" i="5"/>
  <c r="F95" i="5"/>
  <c r="F56" i="5"/>
  <c r="J19" i="5"/>
  <c r="J14" i="5"/>
  <c r="J92" i="5"/>
  <c r="J53" i="5"/>
  <c r="E7" i="5"/>
  <c r="AY55" i="1"/>
  <c r="AX55" i="1"/>
  <c r="BI428" i="4"/>
  <c r="BH428" i="4"/>
  <c r="BG428" i="4"/>
  <c r="BF428" i="4"/>
  <c r="T428" i="4"/>
  <c r="R428" i="4"/>
  <c r="P428" i="4"/>
  <c r="BK428" i="4"/>
  <c r="J428" i="4"/>
  <c r="BE428" i="4"/>
  <c r="BI426" i="4"/>
  <c r="BH426" i="4"/>
  <c r="BG426" i="4"/>
  <c r="BF426" i="4"/>
  <c r="T426" i="4"/>
  <c r="R426" i="4"/>
  <c r="P426" i="4"/>
  <c r="BK426" i="4"/>
  <c r="J426" i="4"/>
  <c r="BE426" i="4"/>
  <c r="BI424" i="4"/>
  <c r="BH424" i="4"/>
  <c r="BG424" i="4"/>
  <c r="BF424" i="4"/>
  <c r="T424" i="4"/>
  <c r="R424" i="4"/>
  <c r="P424" i="4"/>
  <c r="BK424" i="4"/>
  <c r="J424" i="4"/>
  <c r="BE424" i="4"/>
  <c r="BI422" i="4"/>
  <c r="BH422" i="4"/>
  <c r="BG422" i="4"/>
  <c r="BF422" i="4"/>
  <c r="T422" i="4"/>
  <c r="R422" i="4"/>
  <c r="R417" i="4" s="1"/>
  <c r="P422" i="4"/>
  <c r="BK422" i="4"/>
  <c r="J422" i="4"/>
  <c r="BE422" i="4"/>
  <c r="BI420" i="4"/>
  <c r="BH420" i="4"/>
  <c r="BG420" i="4"/>
  <c r="BF420" i="4"/>
  <c r="T420" i="4"/>
  <c r="R420" i="4"/>
  <c r="P420" i="4"/>
  <c r="BK420" i="4"/>
  <c r="BK417" i="4" s="1"/>
  <c r="J417" i="4" s="1"/>
  <c r="J76" i="4" s="1"/>
  <c r="J420" i="4"/>
  <c r="BE420" i="4"/>
  <c r="BI418" i="4"/>
  <c r="BH418" i="4"/>
  <c r="BG418" i="4"/>
  <c r="BF418" i="4"/>
  <c r="T418" i="4"/>
  <c r="T417" i="4"/>
  <c r="R418" i="4"/>
  <c r="P418" i="4"/>
  <c r="P417" i="4"/>
  <c r="BK418" i="4"/>
  <c r="J418" i="4"/>
  <c r="BE418" i="4" s="1"/>
  <c r="BI416" i="4"/>
  <c r="BH416" i="4"/>
  <c r="BG416" i="4"/>
  <c r="BF416" i="4"/>
  <c r="T416" i="4"/>
  <c r="R416" i="4"/>
  <c r="P416" i="4"/>
  <c r="BK416" i="4"/>
  <c r="J416" i="4"/>
  <c r="BE416" i="4"/>
  <c r="BI415" i="4"/>
  <c r="BH415" i="4"/>
  <c r="BG415" i="4"/>
  <c r="BF415" i="4"/>
  <c r="T415" i="4"/>
  <c r="R415" i="4"/>
  <c r="P415" i="4"/>
  <c r="BK415" i="4"/>
  <c r="J415" i="4"/>
  <c r="BE415" i="4"/>
  <c r="BI414" i="4"/>
  <c r="BH414" i="4"/>
  <c r="BG414" i="4"/>
  <c r="BF414" i="4"/>
  <c r="T414" i="4"/>
  <c r="R414" i="4"/>
  <c r="P414" i="4"/>
  <c r="BK414" i="4"/>
  <c r="J414" i="4"/>
  <c r="BE414" i="4"/>
  <c r="BI413" i="4"/>
  <c r="BH413" i="4"/>
  <c r="BG413" i="4"/>
  <c r="BF413" i="4"/>
  <c r="T413" i="4"/>
  <c r="R413" i="4"/>
  <c r="P413" i="4"/>
  <c r="BK413" i="4"/>
  <c r="J413" i="4"/>
  <c r="BE413" i="4"/>
  <c r="BI412" i="4"/>
  <c r="BH412" i="4"/>
  <c r="BG412" i="4"/>
  <c r="BF412" i="4"/>
  <c r="T412" i="4"/>
  <c r="R412" i="4"/>
  <c r="P412" i="4"/>
  <c r="BK412" i="4"/>
  <c r="J412" i="4"/>
  <c r="BE412" i="4"/>
  <c r="BI410" i="4"/>
  <c r="BH410" i="4"/>
  <c r="BG410" i="4"/>
  <c r="BF410" i="4"/>
  <c r="T410" i="4"/>
  <c r="R410" i="4"/>
  <c r="P410" i="4"/>
  <c r="P393" i="4" s="1"/>
  <c r="BK410" i="4"/>
  <c r="J410" i="4"/>
  <c r="BE410" i="4"/>
  <c r="BI402" i="4"/>
  <c r="BH402" i="4"/>
  <c r="BG402" i="4"/>
  <c r="BF402" i="4"/>
  <c r="T402" i="4"/>
  <c r="T393" i="4" s="1"/>
  <c r="R402" i="4"/>
  <c r="R393" i="4" s="1"/>
  <c r="P402" i="4"/>
  <c r="BK402" i="4"/>
  <c r="J402" i="4"/>
  <c r="BE402" i="4"/>
  <c r="BI394" i="4"/>
  <c r="BH394" i="4"/>
  <c r="BG394" i="4"/>
  <c r="BF394" i="4"/>
  <c r="T394" i="4"/>
  <c r="R394" i="4"/>
  <c r="P394" i="4"/>
  <c r="BK394" i="4"/>
  <c r="BK393" i="4"/>
  <c r="J393" i="4" s="1"/>
  <c r="J75" i="4" s="1"/>
  <c r="J394" i="4"/>
  <c r="BE394" i="4"/>
  <c r="BI392" i="4"/>
  <c r="BH392" i="4"/>
  <c r="BG392" i="4"/>
  <c r="BF392" i="4"/>
  <c r="T392" i="4"/>
  <c r="R392" i="4"/>
  <c r="P392" i="4"/>
  <c r="BK392" i="4"/>
  <c r="J392" i="4"/>
  <c r="BE392" i="4"/>
  <c r="BI391" i="4"/>
  <c r="BH391" i="4"/>
  <c r="BG391" i="4"/>
  <c r="BF391" i="4"/>
  <c r="T391" i="4"/>
  <c r="R391" i="4"/>
  <c r="P391" i="4"/>
  <c r="BK391" i="4"/>
  <c r="J391" i="4"/>
  <c r="BE391" i="4"/>
  <c r="BI390" i="4"/>
  <c r="BH390" i="4"/>
  <c r="BG390" i="4"/>
  <c r="BF390" i="4"/>
  <c r="T390" i="4"/>
  <c r="R390" i="4"/>
  <c r="P390" i="4"/>
  <c r="BK390" i="4"/>
  <c r="J390" i="4"/>
  <c r="BE390" i="4"/>
  <c r="BI387" i="4"/>
  <c r="BH387" i="4"/>
  <c r="BG387" i="4"/>
  <c r="BF387" i="4"/>
  <c r="T387" i="4"/>
  <c r="R387" i="4"/>
  <c r="P387" i="4"/>
  <c r="BK387" i="4"/>
  <c r="J387" i="4"/>
  <c r="BE387" i="4"/>
  <c r="BI382" i="4"/>
  <c r="BH382" i="4"/>
  <c r="BG382" i="4"/>
  <c r="BF382" i="4"/>
  <c r="T382" i="4"/>
  <c r="R382" i="4"/>
  <c r="P382" i="4"/>
  <c r="BK382" i="4"/>
  <c r="J382" i="4"/>
  <c r="BE382" i="4"/>
  <c r="BI379" i="4"/>
  <c r="BH379" i="4"/>
  <c r="BG379" i="4"/>
  <c r="BF379" i="4"/>
  <c r="T379" i="4"/>
  <c r="R379" i="4"/>
  <c r="P379" i="4"/>
  <c r="BK379" i="4"/>
  <c r="J379" i="4"/>
  <c r="BE379" i="4"/>
  <c r="BI376" i="4"/>
  <c r="BH376" i="4"/>
  <c r="BG376" i="4"/>
  <c r="BF376" i="4"/>
  <c r="T376" i="4"/>
  <c r="R376" i="4"/>
  <c r="P376" i="4"/>
  <c r="BK376" i="4"/>
  <c r="J376" i="4"/>
  <c r="BE376" i="4"/>
  <c r="BI371" i="4"/>
  <c r="BH371" i="4"/>
  <c r="BG371" i="4"/>
  <c r="BF371" i="4"/>
  <c r="T371" i="4"/>
  <c r="R371" i="4"/>
  <c r="P371" i="4"/>
  <c r="BK371" i="4"/>
  <c r="J371" i="4"/>
  <c r="BE371" i="4"/>
  <c r="BI366" i="4"/>
  <c r="BH366" i="4"/>
  <c r="BG366" i="4"/>
  <c r="BF366" i="4"/>
  <c r="T366" i="4"/>
  <c r="R366" i="4"/>
  <c r="P366" i="4"/>
  <c r="BK366" i="4"/>
  <c r="J366" i="4"/>
  <c r="BE366" i="4"/>
  <c r="BI361" i="4"/>
  <c r="BH361" i="4"/>
  <c r="BG361" i="4"/>
  <c r="BF361" i="4"/>
  <c r="T361" i="4"/>
  <c r="R361" i="4"/>
  <c r="P361" i="4"/>
  <c r="BK361" i="4"/>
  <c r="J361" i="4"/>
  <c r="BE361" i="4"/>
  <c r="BI355" i="4"/>
  <c r="BH355" i="4"/>
  <c r="BG355" i="4"/>
  <c r="BF355" i="4"/>
  <c r="T355" i="4"/>
  <c r="R355" i="4"/>
  <c r="P355" i="4"/>
  <c r="BK355" i="4"/>
  <c r="J355" i="4"/>
  <c r="BE355" i="4"/>
  <c r="BI348" i="4"/>
  <c r="BH348" i="4"/>
  <c r="BG348" i="4"/>
  <c r="BF348" i="4"/>
  <c r="T348" i="4"/>
  <c r="R348" i="4"/>
  <c r="P348" i="4"/>
  <c r="BK348" i="4"/>
  <c r="J348" i="4"/>
  <c r="BE348" i="4"/>
  <c r="BI346" i="4"/>
  <c r="BH346" i="4"/>
  <c r="BG346" i="4"/>
  <c r="BF346" i="4"/>
  <c r="T346" i="4"/>
  <c r="R346" i="4"/>
  <c r="P346" i="4"/>
  <c r="BK346" i="4"/>
  <c r="J346" i="4"/>
  <c r="BE346" i="4"/>
  <c r="BI340" i="4"/>
  <c r="BH340" i="4"/>
  <c r="BG340" i="4"/>
  <c r="BF340" i="4"/>
  <c r="T340" i="4"/>
  <c r="R340" i="4"/>
  <c r="R327" i="4" s="1"/>
  <c r="P340" i="4"/>
  <c r="BK340" i="4"/>
  <c r="J340" i="4"/>
  <c r="BE340" i="4"/>
  <c r="BI334" i="4"/>
  <c r="BH334" i="4"/>
  <c r="BG334" i="4"/>
  <c r="BF334" i="4"/>
  <c r="T334" i="4"/>
  <c r="R334" i="4"/>
  <c r="P334" i="4"/>
  <c r="BK334" i="4"/>
  <c r="BK327" i="4" s="1"/>
  <c r="J327" i="4" s="1"/>
  <c r="J74" i="4" s="1"/>
  <c r="J334" i="4"/>
  <c r="BE334" i="4"/>
  <c r="BI328" i="4"/>
  <c r="BH328" i="4"/>
  <c r="BG328" i="4"/>
  <c r="BF328" i="4"/>
  <c r="T328" i="4"/>
  <c r="T327" i="4"/>
  <c r="R328" i="4"/>
  <c r="P328" i="4"/>
  <c r="P327" i="4"/>
  <c r="BK328" i="4"/>
  <c r="J328" i="4"/>
  <c r="BE328" i="4" s="1"/>
  <c r="BI323" i="4"/>
  <c r="BH323" i="4"/>
  <c r="BG323" i="4"/>
  <c r="BF323" i="4"/>
  <c r="T323" i="4"/>
  <c r="R323" i="4"/>
  <c r="P323" i="4"/>
  <c r="BK323" i="4"/>
  <c r="J323" i="4"/>
  <c r="BE323" i="4"/>
  <c r="BI318" i="4"/>
  <c r="BH318" i="4"/>
  <c r="BG318" i="4"/>
  <c r="BF318" i="4"/>
  <c r="T318" i="4"/>
  <c r="R318" i="4"/>
  <c r="P318" i="4"/>
  <c r="P311" i="4" s="1"/>
  <c r="BK318" i="4"/>
  <c r="J318" i="4"/>
  <c r="BE318" i="4"/>
  <c r="BI314" i="4"/>
  <c r="BH314" i="4"/>
  <c r="BG314" i="4"/>
  <c r="BF314" i="4"/>
  <c r="T314" i="4"/>
  <c r="T311" i="4" s="1"/>
  <c r="R314" i="4"/>
  <c r="R311" i="4" s="1"/>
  <c r="P314" i="4"/>
  <c r="BK314" i="4"/>
  <c r="J314" i="4"/>
  <c r="BE314" i="4"/>
  <c r="BI312" i="4"/>
  <c r="BH312" i="4"/>
  <c r="BG312" i="4"/>
  <c r="BF312" i="4"/>
  <c r="T312" i="4"/>
  <c r="R312" i="4"/>
  <c r="P312" i="4"/>
  <c r="BK312" i="4"/>
  <c r="BK311" i="4"/>
  <c r="J311" i="4" s="1"/>
  <c r="J73" i="4" s="1"/>
  <c r="J312" i="4"/>
  <c r="BE312" i="4"/>
  <c r="BI310" i="4"/>
  <c r="BH310" i="4"/>
  <c r="BG310" i="4"/>
  <c r="BF310" i="4"/>
  <c r="T310" i="4"/>
  <c r="R310" i="4"/>
  <c r="P310" i="4"/>
  <c r="BK310" i="4"/>
  <c r="J310" i="4"/>
  <c r="BE310" i="4"/>
  <c r="BI309" i="4"/>
  <c r="BH309" i="4"/>
  <c r="BG309" i="4"/>
  <c r="BF309" i="4"/>
  <c r="T309" i="4"/>
  <c r="R309" i="4"/>
  <c r="P309" i="4"/>
  <c r="BK309" i="4"/>
  <c r="J309" i="4"/>
  <c r="BE309" i="4"/>
  <c r="BI308" i="4"/>
  <c r="BH308" i="4"/>
  <c r="BG308" i="4"/>
  <c r="BF308" i="4"/>
  <c r="T308" i="4"/>
  <c r="R308" i="4"/>
  <c r="P308" i="4"/>
  <c r="BK308" i="4"/>
  <c r="J308" i="4"/>
  <c r="BE308" i="4"/>
  <c r="BI306" i="4"/>
  <c r="BH306" i="4"/>
  <c r="BG306" i="4"/>
  <c r="BF306" i="4"/>
  <c r="T306" i="4"/>
  <c r="R306" i="4"/>
  <c r="P306" i="4"/>
  <c r="BK306" i="4"/>
  <c r="J306" i="4"/>
  <c r="BE306" i="4"/>
  <c r="BI302" i="4"/>
  <c r="BH302" i="4"/>
  <c r="BG302" i="4"/>
  <c r="BF302" i="4"/>
  <c r="T302" i="4"/>
  <c r="R302" i="4"/>
  <c r="P302" i="4"/>
  <c r="P298" i="4" s="1"/>
  <c r="BK302" i="4"/>
  <c r="BK298" i="4" s="1"/>
  <c r="J298" i="4" s="1"/>
  <c r="J72" i="4" s="1"/>
  <c r="J302" i="4"/>
  <c r="BE302" i="4"/>
  <c r="BI300" i="4"/>
  <c r="BH300" i="4"/>
  <c r="BG300" i="4"/>
  <c r="BF300" i="4"/>
  <c r="T300" i="4"/>
  <c r="T298" i="4" s="1"/>
  <c r="R300" i="4"/>
  <c r="R298" i="4" s="1"/>
  <c r="P300" i="4"/>
  <c r="BK300" i="4"/>
  <c r="J300" i="4"/>
  <c r="BE300" i="4"/>
  <c r="BI299" i="4"/>
  <c r="BH299" i="4"/>
  <c r="BG299" i="4"/>
  <c r="BF299" i="4"/>
  <c r="T299" i="4"/>
  <c r="R299" i="4"/>
  <c r="P299" i="4"/>
  <c r="BK299" i="4"/>
  <c r="J299" i="4"/>
  <c r="BE299" i="4"/>
  <c r="BI297" i="4"/>
  <c r="BH297" i="4"/>
  <c r="BG297" i="4"/>
  <c r="BF297" i="4"/>
  <c r="T297" i="4"/>
  <c r="R297" i="4"/>
  <c r="P297" i="4"/>
  <c r="BK297" i="4"/>
  <c r="J297" i="4"/>
  <c r="BE297" i="4"/>
  <c r="BI296" i="4"/>
  <c r="BH296" i="4"/>
  <c r="BG296" i="4"/>
  <c r="BF296" i="4"/>
  <c r="T296" i="4"/>
  <c r="R296" i="4"/>
  <c r="P296" i="4"/>
  <c r="BK296" i="4"/>
  <c r="J296" i="4"/>
  <c r="BE296" i="4"/>
  <c r="BI295" i="4"/>
  <c r="BH295" i="4"/>
  <c r="BG295" i="4"/>
  <c r="BF295" i="4"/>
  <c r="T295" i="4"/>
  <c r="R295" i="4"/>
  <c r="P295" i="4"/>
  <c r="BK295" i="4"/>
  <c r="J295" i="4"/>
  <c r="BE295" i="4"/>
  <c r="BI293" i="4"/>
  <c r="BH293" i="4"/>
  <c r="BG293" i="4"/>
  <c r="BF293" i="4"/>
  <c r="T293" i="4"/>
  <c r="R293" i="4"/>
  <c r="P293" i="4"/>
  <c r="BK293" i="4"/>
  <c r="J293" i="4"/>
  <c r="BE293" i="4"/>
  <c r="BI291" i="4"/>
  <c r="BH291" i="4"/>
  <c r="BG291" i="4"/>
  <c r="BF291" i="4"/>
  <c r="T291" i="4"/>
  <c r="R291" i="4"/>
  <c r="P291" i="4"/>
  <c r="BK291" i="4"/>
  <c r="J291" i="4"/>
  <c r="BE291" i="4"/>
  <c r="BI289" i="4"/>
  <c r="BH289" i="4"/>
  <c r="BG289" i="4"/>
  <c r="BF289" i="4"/>
  <c r="T289" i="4"/>
  <c r="R289" i="4"/>
  <c r="P289" i="4"/>
  <c r="BK289" i="4"/>
  <c r="J289" i="4"/>
  <c r="BE289" i="4"/>
  <c r="BI284" i="4"/>
  <c r="BH284" i="4"/>
  <c r="BG284" i="4"/>
  <c r="BF284" i="4"/>
  <c r="T284" i="4"/>
  <c r="R284" i="4"/>
  <c r="P284" i="4"/>
  <c r="BK284" i="4"/>
  <c r="J284" i="4"/>
  <c r="BE284" i="4"/>
  <c r="BI282" i="4"/>
  <c r="BH282" i="4"/>
  <c r="BG282" i="4"/>
  <c r="BF282" i="4"/>
  <c r="T282" i="4"/>
  <c r="R282" i="4"/>
  <c r="P282" i="4"/>
  <c r="BK282" i="4"/>
  <c r="J282" i="4"/>
  <c r="BE282" i="4"/>
  <c r="BI280" i="4"/>
  <c r="BH280" i="4"/>
  <c r="BG280" i="4"/>
  <c r="BF280" i="4"/>
  <c r="T280" i="4"/>
  <c r="R280" i="4"/>
  <c r="P280" i="4"/>
  <c r="BK280" i="4"/>
  <c r="BK273" i="4" s="1"/>
  <c r="J273" i="4" s="1"/>
  <c r="J71" i="4" s="1"/>
  <c r="J280" i="4"/>
  <c r="BE280" i="4"/>
  <c r="BI278" i="4"/>
  <c r="BH278" i="4"/>
  <c r="BG278" i="4"/>
  <c r="BF278" i="4"/>
  <c r="T278" i="4"/>
  <c r="T273" i="4" s="1"/>
  <c r="T272" i="4" s="1"/>
  <c r="R278" i="4"/>
  <c r="P278" i="4"/>
  <c r="BK278" i="4"/>
  <c r="J278" i="4"/>
  <c r="BE278" i="4"/>
  <c r="BI274" i="4"/>
  <c r="BH274" i="4"/>
  <c r="BG274" i="4"/>
  <c r="BF274" i="4"/>
  <c r="T274" i="4"/>
  <c r="R274" i="4"/>
  <c r="P274" i="4"/>
  <c r="P273" i="4"/>
  <c r="P272" i="4" s="1"/>
  <c r="BK274" i="4"/>
  <c r="J274" i="4"/>
  <c r="BE274" i="4"/>
  <c r="BI271" i="4"/>
  <c r="BH271" i="4"/>
  <c r="BG271" i="4"/>
  <c r="BF271" i="4"/>
  <c r="T271" i="4"/>
  <c r="T270" i="4"/>
  <c r="R271" i="4"/>
  <c r="R270" i="4"/>
  <c r="P271" i="4"/>
  <c r="P270" i="4"/>
  <c r="BK271" i="4"/>
  <c r="BK270" i="4"/>
  <c r="J270" i="4"/>
  <c r="J69" i="4" s="1"/>
  <c r="J271" i="4"/>
  <c r="BE271" i="4" s="1"/>
  <c r="BI268" i="4"/>
  <c r="BH268" i="4"/>
  <c r="BG268" i="4"/>
  <c r="BF268" i="4"/>
  <c r="T268" i="4"/>
  <c r="R268" i="4"/>
  <c r="R259" i="4" s="1"/>
  <c r="P268" i="4"/>
  <c r="BK268" i="4"/>
  <c r="J268" i="4"/>
  <c r="BE268" i="4"/>
  <c r="BI264" i="4"/>
  <c r="BH264" i="4"/>
  <c r="BG264" i="4"/>
  <c r="BF264" i="4"/>
  <c r="T264" i="4"/>
  <c r="R264" i="4"/>
  <c r="P264" i="4"/>
  <c r="BK264" i="4"/>
  <c r="BK259" i="4" s="1"/>
  <c r="J259" i="4" s="1"/>
  <c r="J68" i="4" s="1"/>
  <c r="J264" i="4"/>
  <c r="BE264" i="4"/>
  <c r="BI260" i="4"/>
  <c r="BH260" i="4"/>
  <c r="BG260" i="4"/>
  <c r="BF260" i="4"/>
  <c r="T260" i="4"/>
  <c r="T259" i="4"/>
  <c r="R260" i="4"/>
  <c r="P260" i="4"/>
  <c r="P259" i="4"/>
  <c r="BK260" i="4"/>
  <c r="J260" i="4"/>
  <c r="BE260" i="4" s="1"/>
  <c r="BI258" i="4"/>
  <c r="BH258" i="4"/>
  <c r="BG258" i="4"/>
  <c r="BF258" i="4"/>
  <c r="T258" i="4"/>
  <c r="R258" i="4"/>
  <c r="P258" i="4"/>
  <c r="BK258" i="4"/>
  <c r="J258" i="4"/>
  <c r="BE258" i="4"/>
  <c r="BI256" i="4"/>
  <c r="BH256" i="4"/>
  <c r="BG256" i="4"/>
  <c r="BF256" i="4"/>
  <c r="T256" i="4"/>
  <c r="R256" i="4"/>
  <c r="P256" i="4"/>
  <c r="BK256" i="4"/>
  <c r="J256" i="4"/>
  <c r="BE256" i="4"/>
  <c r="BI253" i="4"/>
  <c r="BH253" i="4"/>
  <c r="BG253" i="4"/>
  <c r="BF253" i="4"/>
  <c r="T253" i="4"/>
  <c r="R253" i="4"/>
  <c r="P253" i="4"/>
  <c r="BK253" i="4"/>
  <c r="J253" i="4"/>
  <c r="BE253" i="4"/>
  <c r="BI251" i="4"/>
  <c r="BH251" i="4"/>
  <c r="BG251" i="4"/>
  <c r="BF251" i="4"/>
  <c r="T251" i="4"/>
  <c r="R251" i="4"/>
  <c r="P251" i="4"/>
  <c r="P247" i="4" s="1"/>
  <c r="BK251" i="4"/>
  <c r="BK247" i="4" s="1"/>
  <c r="J247" i="4" s="1"/>
  <c r="J67" i="4" s="1"/>
  <c r="J251" i="4"/>
  <c r="BE251" i="4"/>
  <c r="BI250" i="4"/>
  <c r="BH250" i="4"/>
  <c r="BG250" i="4"/>
  <c r="BF250" i="4"/>
  <c r="T250" i="4"/>
  <c r="T247" i="4" s="1"/>
  <c r="R250" i="4"/>
  <c r="R247" i="4" s="1"/>
  <c r="P250" i="4"/>
  <c r="BK250" i="4"/>
  <c r="J250" i="4"/>
  <c r="BE250" i="4"/>
  <c r="BI248" i="4"/>
  <c r="BH248" i="4"/>
  <c r="BG248" i="4"/>
  <c r="BF248" i="4"/>
  <c r="T248" i="4"/>
  <c r="R248" i="4"/>
  <c r="P248" i="4"/>
  <c r="BK248" i="4"/>
  <c r="J248" i="4"/>
  <c r="BE248" i="4"/>
  <c r="BI245" i="4"/>
  <c r="BH245" i="4"/>
  <c r="BG245" i="4"/>
  <c r="BF245" i="4"/>
  <c r="T245" i="4"/>
  <c r="R245" i="4"/>
  <c r="P245" i="4"/>
  <c r="BK245" i="4"/>
  <c r="BK242" i="4" s="1"/>
  <c r="J242" i="4" s="1"/>
  <c r="J66" i="4" s="1"/>
  <c r="J245" i="4"/>
  <c r="BE245" i="4"/>
  <c r="BI243" i="4"/>
  <c r="BH243" i="4"/>
  <c r="BG243" i="4"/>
  <c r="BF243" i="4"/>
  <c r="T243" i="4"/>
  <c r="T242" i="4"/>
  <c r="R243" i="4"/>
  <c r="R242" i="4"/>
  <c r="P243" i="4"/>
  <c r="P242" i="4"/>
  <c r="BK243" i="4"/>
  <c r="J243" i="4"/>
  <c r="BE243" i="4" s="1"/>
  <c r="BI229" i="4"/>
  <c r="BH229" i="4"/>
  <c r="BG229" i="4"/>
  <c r="BF229" i="4"/>
  <c r="T229" i="4"/>
  <c r="R229" i="4"/>
  <c r="P229" i="4"/>
  <c r="BK229" i="4"/>
  <c r="J229" i="4"/>
  <c r="BE229" i="4"/>
  <c r="BI228" i="4"/>
  <c r="BH228" i="4"/>
  <c r="BG228" i="4"/>
  <c r="BF228" i="4"/>
  <c r="T228" i="4"/>
  <c r="R228" i="4"/>
  <c r="P228" i="4"/>
  <c r="BK228" i="4"/>
  <c r="J228" i="4"/>
  <c r="BE228" i="4"/>
  <c r="BI217" i="4"/>
  <c r="BH217" i="4"/>
  <c r="BG217" i="4"/>
  <c r="BF217" i="4"/>
  <c r="T217" i="4"/>
  <c r="R217" i="4"/>
  <c r="P217" i="4"/>
  <c r="BK217" i="4"/>
  <c r="J217" i="4"/>
  <c r="BE217" i="4"/>
  <c r="BI206" i="4"/>
  <c r="BH206" i="4"/>
  <c r="BG206" i="4"/>
  <c r="BF206" i="4"/>
  <c r="T206" i="4"/>
  <c r="R206" i="4"/>
  <c r="P206" i="4"/>
  <c r="BK206" i="4"/>
  <c r="J206" i="4"/>
  <c r="BE206" i="4"/>
  <c r="BI199" i="4"/>
  <c r="BH199" i="4"/>
  <c r="BG199" i="4"/>
  <c r="BF199" i="4"/>
  <c r="T199" i="4"/>
  <c r="R199" i="4"/>
  <c r="P199" i="4"/>
  <c r="BK199" i="4"/>
  <c r="J199" i="4"/>
  <c r="BE199" i="4"/>
  <c r="BI198" i="4"/>
  <c r="BH198" i="4"/>
  <c r="BG198" i="4"/>
  <c r="BF198" i="4"/>
  <c r="T198" i="4"/>
  <c r="R198" i="4"/>
  <c r="P198" i="4"/>
  <c r="BK198" i="4"/>
  <c r="J198" i="4"/>
  <c r="BE198" i="4"/>
  <c r="BI197" i="4"/>
  <c r="BH197" i="4"/>
  <c r="BG197" i="4"/>
  <c r="BF197" i="4"/>
  <c r="T197" i="4"/>
  <c r="R197" i="4"/>
  <c r="P197" i="4"/>
  <c r="BK197" i="4"/>
  <c r="J197" i="4"/>
  <c r="BE197" i="4"/>
  <c r="BI196" i="4"/>
  <c r="BH196" i="4"/>
  <c r="BG196" i="4"/>
  <c r="BF196" i="4"/>
  <c r="T196" i="4"/>
  <c r="R196" i="4"/>
  <c r="P196" i="4"/>
  <c r="P191" i="4" s="1"/>
  <c r="BK196" i="4"/>
  <c r="BK191" i="4" s="1"/>
  <c r="J191" i="4" s="1"/>
  <c r="J65" i="4" s="1"/>
  <c r="J196" i="4"/>
  <c r="BE196" i="4"/>
  <c r="BI194" i="4"/>
  <c r="BH194" i="4"/>
  <c r="BG194" i="4"/>
  <c r="BF194" i="4"/>
  <c r="T194" i="4"/>
  <c r="T191" i="4" s="1"/>
  <c r="R194" i="4"/>
  <c r="R191" i="4" s="1"/>
  <c r="P194" i="4"/>
  <c r="BK194" i="4"/>
  <c r="J194" i="4"/>
  <c r="BE194" i="4"/>
  <c r="BI192" i="4"/>
  <c r="BH192" i="4"/>
  <c r="BG192" i="4"/>
  <c r="BF192" i="4"/>
  <c r="T192" i="4"/>
  <c r="R192" i="4"/>
  <c r="P192" i="4"/>
  <c r="BK192" i="4"/>
  <c r="J192" i="4"/>
  <c r="BE192" i="4"/>
  <c r="BI189" i="4"/>
  <c r="BH189" i="4"/>
  <c r="BG189" i="4"/>
  <c r="BF189" i="4"/>
  <c r="T189" i="4"/>
  <c r="T188" i="4"/>
  <c r="R189" i="4"/>
  <c r="R188" i="4"/>
  <c r="P189" i="4"/>
  <c r="P188" i="4"/>
  <c r="BK189" i="4"/>
  <c r="BK188" i="4"/>
  <c r="J188" i="4" s="1"/>
  <c r="J189" i="4"/>
  <c r="BE189" i="4"/>
  <c r="J64" i="4"/>
  <c r="BI184" i="4"/>
  <c r="BH184" i="4"/>
  <c r="BG184" i="4"/>
  <c r="BF184" i="4"/>
  <c r="T184" i="4"/>
  <c r="R184" i="4"/>
  <c r="P184" i="4"/>
  <c r="BK184" i="4"/>
  <c r="J184" i="4"/>
  <c r="BE184" i="4"/>
  <c r="BI183" i="4"/>
  <c r="BH183" i="4"/>
  <c r="BG183" i="4"/>
  <c r="BF183" i="4"/>
  <c r="T183" i="4"/>
  <c r="R183" i="4"/>
  <c r="P183" i="4"/>
  <c r="BK183" i="4"/>
  <c r="J183" i="4"/>
  <c r="BE183" i="4"/>
  <c r="BI180" i="4"/>
  <c r="BH180" i="4"/>
  <c r="BG180" i="4"/>
  <c r="BF180" i="4"/>
  <c r="T180" i="4"/>
  <c r="R180" i="4"/>
  <c r="P180" i="4"/>
  <c r="BK180" i="4"/>
  <c r="J180" i="4"/>
  <c r="BE180" i="4"/>
  <c r="BI177" i="4"/>
  <c r="BH177" i="4"/>
  <c r="BG177" i="4"/>
  <c r="BF177" i="4"/>
  <c r="T177" i="4"/>
  <c r="R177" i="4"/>
  <c r="P177" i="4"/>
  <c r="BK177" i="4"/>
  <c r="J177" i="4"/>
  <c r="BE177" i="4"/>
  <c r="BI170" i="4"/>
  <c r="BH170" i="4"/>
  <c r="BG170" i="4"/>
  <c r="BF170" i="4"/>
  <c r="T170" i="4"/>
  <c r="R170" i="4"/>
  <c r="P170" i="4"/>
  <c r="BK170" i="4"/>
  <c r="J170" i="4"/>
  <c r="BE170" i="4"/>
  <c r="BI165" i="4"/>
  <c r="BH165" i="4"/>
  <c r="BG165" i="4"/>
  <c r="BF165" i="4"/>
  <c r="T165" i="4"/>
  <c r="R165" i="4"/>
  <c r="P165" i="4"/>
  <c r="BK165" i="4"/>
  <c r="J165" i="4"/>
  <c r="BE165" i="4"/>
  <c r="BI161" i="4"/>
  <c r="BH161" i="4"/>
  <c r="BG161" i="4"/>
  <c r="BF161" i="4"/>
  <c r="T161" i="4"/>
  <c r="R161" i="4"/>
  <c r="P161" i="4"/>
  <c r="BK161" i="4"/>
  <c r="J161" i="4"/>
  <c r="BE161" i="4"/>
  <c r="BI159" i="4"/>
  <c r="BH159" i="4"/>
  <c r="BG159" i="4"/>
  <c r="BF159" i="4"/>
  <c r="T159" i="4"/>
  <c r="R159" i="4"/>
  <c r="R153" i="4" s="1"/>
  <c r="P159" i="4"/>
  <c r="BK159" i="4"/>
  <c r="J159" i="4"/>
  <c r="BE159" i="4"/>
  <c r="BI157" i="4"/>
  <c r="BH157" i="4"/>
  <c r="BG157" i="4"/>
  <c r="BF157" i="4"/>
  <c r="T157" i="4"/>
  <c r="R157" i="4"/>
  <c r="P157" i="4"/>
  <c r="BK157" i="4"/>
  <c r="BK153" i="4" s="1"/>
  <c r="J153" i="4" s="1"/>
  <c r="J63" i="4" s="1"/>
  <c r="J157" i="4"/>
  <c r="BE157" i="4"/>
  <c r="BI154" i="4"/>
  <c r="BH154" i="4"/>
  <c r="BG154" i="4"/>
  <c r="BF154" i="4"/>
  <c r="T154" i="4"/>
  <c r="T153" i="4"/>
  <c r="R154" i="4"/>
  <c r="P154" i="4"/>
  <c r="P153" i="4"/>
  <c r="BK154" i="4"/>
  <c r="J154" i="4"/>
  <c r="BE154" i="4" s="1"/>
  <c r="BI149" i="4"/>
  <c r="BH149" i="4"/>
  <c r="BG149" i="4"/>
  <c r="BF149" i="4"/>
  <c r="T149" i="4"/>
  <c r="R149" i="4"/>
  <c r="P149" i="4"/>
  <c r="BK149" i="4"/>
  <c r="J149" i="4"/>
  <c r="BE149" i="4"/>
  <c r="BI147" i="4"/>
  <c r="BH147" i="4"/>
  <c r="BG147" i="4"/>
  <c r="BF147" i="4"/>
  <c r="T147" i="4"/>
  <c r="R147" i="4"/>
  <c r="P147" i="4"/>
  <c r="BK147" i="4"/>
  <c r="J147" i="4"/>
  <c r="BE147" i="4"/>
  <c r="BI143" i="4"/>
  <c r="BH143" i="4"/>
  <c r="BG143" i="4"/>
  <c r="BF143" i="4"/>
  <c r="T143" i="4"/>
  <c r="R143" i="4"/>
  <c r="P143" i="4"/>
  <c r="BK143" i="4"/>
  <c r="J143" i="4"/>
  <c r="BE143" i="4"/>
  <c r="BI138" i="4"/>
  <c r="BH138" i="4"/>
  <c r="BG138" i="4"/>
  <c r="BF138" i="4"/>
  <c r="T138" i="4"/>
  <c r="R138" i="4"/>
  <c r="P138" i="4"/>
  <c r="BK138" i="4"/>
  <c r="J138" i="4"/>
  <c r="BE138" i="4"/>
  <c r="BI132" i="4"/>
  <c r="BH132" i="4"/>
  <c r="BG132" i="4"/>
  <c r="BF132" i="4"/>
  <c r="T132" i="4"/>
  <c r="R132" i="4"/>
  <c r="P132" i="4"/>
  <c r="BK132" i="4"/>
  <c r="J132" i="4"/>
  <c r="BE132" i="4"/>
  <c r="BI126" i="4"/>
  <c r="BH126" i="4"/>
  <c r="BG126" i="4"/>
  <c r="BF126" i="4"/>
  <c r="T126" i="4"/>
  <c r="R126" i="4"/>
  <c r="P126" i="4"/>
  <c r="BK126" i="4"/>
  <c r="J126" i="4"/>
  <c r="BE126" i="4"/>
  <c r="BI121" i="4"/>
  <c r="BH121" i="4"/>
  <c r="BG121" i="4"/>
  <c r="BF121" i="4"/>
  <c r="T121" i="4"/>
  <c r="R121" i="4"/>
  <c r="P121" i="4"/>
  <c r="BK121" i="4"/>
  <c r="J121" i="4"/>
  <c r="BE121" i="4"/>
  <c r="BI118" i="4"/>
  <c r="BH118" i="4"/>
  <c r="BG118" i="4"/>
  <c r="BF118" i="4"/>
  <c r="T118" i="4"/>
  <c r="R118" i="4"/>
  <c r="P118" i="4"/>
  <c r="BK118" i="4"/>
  <c r="J118" i="4"/>
  <c r="BE118" i="4"/>
  <c r="BI117" i="4"/>
  <c r="BH117" i="4"/>
  <c r="BG117" i="4"/>
  <c r="BF117" i="4"/>
  <c r="T117" i="4"/>
  <c r="R117" i="4"/>
  <c r="P117" i="4"/>
  <c r="BK117" i="4"/>
  <c r="J117" i="4"/>
  <c r="BE117" i="4"/>
  <c r="BI114" i="4"/>
  <c r="BH114" i="4"/>
  <c r="BG114" i="4"/>
  <c r="BF114" i="4"/>
  <c r="T114" i="4"/>
  <c r="R114" i="4"/>
  <c r="P114" i="4"/>
  <c r="BK114" i="4"/>
  <c r="J114" i="4"/>
  <c r="BE114" i="4"/>
  <c r="BI110" i="4"/>
  <c r="BH110" i="4"/>
  <c r="BG110" i="4"/>
  <c r="BF110" i="4"/>
  <c r="T110" i="4"/>
  <c r="R110" i="4"/>
  <c r="P110" i="4"/>
  <c r="BK110" i="4"/>
  <c r="J110" i="4"/>
  <c r="BE110" i="4"/>
  <c r="BI109" i="4"/>
  <c r="BH109" i="4"/>
  <c r="BG109" i="4"/>
  <c r="BF109" i="4"/>
  <c r="T109" i="4"/>
  <c r="R109" i="4"/>
  <c r="P109" i="4"/>
  <c r="BK109" i="4"/>
  <c r="J109" i="4"/>
  <c r="BE109" i="4"/>
  <c r="BI105" i="4"/>
  <c r="F36" i="4" s="1"/>
  <c r="BD55" i="1" s="1"/>
  <c r="BH105" i="4"/>
  <c r="BG105" i="4"/>
  <c r="BF105" i="4"/>
  <c r="T105" i="4"/>
  <c r="R105" i="4"/>
  <c r="R100" i="4" s="1"/>
  <c r="R99" i="4" s="1"/>
  <c r="P105" i="4"/>
  <c r="BK105" i="4"/>
  <c r="J105" i="4"/>
  <c r="BE105" i="4"/>
  <c r="J32" i="4" s="1"/>
  <c r="AV55" i="1" s="1"/>
  <c r="BI101" i="4"/>
  <c r="BH101" i="4"/>
  <c r="BG101" i="4"/>
  <c r="F34" i="4"/>
  <c r="BB55" i="1" s="1"/>
  <c r="BF101" i="4"/>
  <c r="F33" i="4" s="1"/>
  <c r="BA55" i="1" s="1"/>
  <c r="T101" i="4"/>
  <c r="T100" i="4"/>
  <c r="R101" i="4"/>
  <c r="P101" i="4"/>
  <c r="P100" i="4"/>
  <c r="BK101" i="4"/>
  <c r="BK100" i="4" s="1"/>
  <c r="J101" i="4"/>
  <c r="BE101" i="4"/>
  <c r="F32" i="4" s="1"/>
  <c r="AZ55" i="1" s="1"/>
  <c r="J94" i="4"/>
  <c r="F94" i="4"/>
  <c r="F92" i="4"/>
  <c r="E90" i="4"/>
  <c r="J55" i="4"/>
  <c r="F55" i="4"/>
  <c r="F53" i="4"/>
  <c r="E51" i="4"/>
  <c r="J20" i="4"/>
  <c r="E20" i="4"/>
  <c r="J19" i="4"/>
  <c r="J14" i="4"/>
  <c r="E7" i="4"/>
  <c r="E47" i="4" s="1"/>
  <c r="E86" i="4"/>
  <c r="AY54" i="1"/>
  <c r="AX54" i="1"/>
  <c r="BI3246" i="3"/>
  <c r="BH3246" i="3"/>
  <c r="BG3246" i="3"/>
  <c r="BF3246" i="3"/>
  <c r="T3246" i="3"/>
  <c r="R3246" i="3"/>
  <c r="P3246" i="3"/>
  <c r="BK3246" i="3"/>
  <c r="J3246" i="3"/>
  <c r="BE3246" i="3" s="1"/>
  <c r="BI3244" i="3"/>
  <c r="BH3244" i="3"/>
  <c r="BG3244" i="3"/>
  <c r="BF3244" i="3"/>
  <c r="T3244" i="3"/>
  <c r="R3244" i="3"/>
  <c r="P3244" i="3"/>
  <c r="BK3244" i="3"/>
  <c r="J3244" i="3"/>
  <c r="BE3244" i="3"/>
  <c r="BI3242" i="3"/>
  <c r="BH3242" i="3"/>
  <c r="BG3242" i="3"/>
  <c r="BF3242" i="3"/>
  <c r="T3242" i="3"/>
  <c r="R3242" i="3"/>
  <c r="P3242" i="3"/>
  <c r="BK3242" i="3"/>
  <c r="J3242" i="3"/>
  <c r="BE3242" i="3" s="1"/>
  <c r="BI3240" i="3"/>
  <c r="BH3240" i="3"/>
  <c r="BG3240" i="3"/>
  <c r="BF3240" i="3"/>
  <c r="T3240" i="3"/>
  <c r="R3240" i="3"/>
  <c r="P3240" i="3"/>
  <c r="BK3240" i="3"/>
  <c r="J3240" i="3"/>
  <c r="BE3240" i="3"/>
  <c r="BI3238" i="3"/>
  <c r="BH3238" i="3"/>
  <c r="BG3238" i="3"/>
  <c r="BF3238" i="3"/>
  <c r="T3238" i="3"/>
  <c r="R3238" i="3"/>
  <c r="P3238" i="3"/>
  <c r="BK3238" i="3"/>
  <c r="J3238" i="3"/>
  <c r="BE3238" i="3" s="1"/>
  <c r="BI3236" i="3"/>
  <c r="BH3236" i="3"/>
  <c r="BG3236" i="3"/>
  <c r="BF3236" i="3"/>
  <c r="T3236" i="3"/>
  <c r="R3236" i="3"/>
  <c r="P3236" i="3"/>
  <c r="BK3236" i="3"/>
  <c r="J3236" i="3"/>
  <c r="BE3236" i="3"/>
  <c r="BI3234" i="3"/>
  <c r="BH3234" i="3"/>
  <c r="BG3234" i="3"/>
  <c r="BF3234" i="3"/>
  <c r="T3234" i="3"/>
  <c r="R3234" i="3"/>
  <c r="P3234" i="3"/>
  <c r="BK3234" i="3"/>
  <c r="J3234" i="3"/>
  <c r="BE3234" i="3" s="1"/>
  <c r="BI3232" i="3"/>
  <c r="BH3232" i="3"/>
  <c r="BG3232" i="3"/>
  <c r="BF3232" i="3"/>
  <c r="T3232" i="3"/>
  <c r="R3232" i="3"/>
  <c r="P3232" i="3"/>
  <c r="BK3232" i="3"/>
  <c r="J3232" i="3"/>
  <c r="BE3232" i="3"/>
  <c r="BI3230" i="3"/>
  <c r="BH3230" i="3"/>
  <c r="BG3230" i="3"/>
  <c r="BF3230" i="3"/>
  <c r="T3230" i="3"/>
  <c r="R3230" i="3"/>
  <c r="P3230" i="3"/>
  <c r="BK3230" i="3"/>
  <c r="J3230" i="3"/>
  <c r="BE3230" i="3" s="1"/>
  <c r="BI3228" i="3"/>
  <c r="BH3228" i="3"/>
  <c r="BG3228" i="3"/>
  <c r="BF3228" i="3"/>
  <c r="T3228" i="3"/>
  <c r="R3228" i="3"/>
  <c r="P3228" i="3"/>
  <c r="BK3228" i="3"/>
  <c r="J3228" i="3"/>
  <c r="BE3228" i="3"/>
  <c r="BI3226" i="3"/>
  <c r="BH3226" i="3"/>
  <c r="BG3226" i="3"/>
  <c r="BF3226" i="3"/>
  <c r="T3226" i="3"/>
  <c r="R3226" i="3"/>
  <c r="R3225" i="3"/>
  <c r="P3226" i="3"/>
  <c r="BK3226" i="3"/>
  <c r="BK3225" i="3"/>
  <c r="J3225" i="3"/>
  <c r="J78" i="3" s="1"/>
  <c r="J3226" i="3"/>
  <c r="BE3226" i="3"/>
  <c r="BI3214" i="3"/>
  <c r="BH3214" i="3"/>
  <c r="BG3214" i="3"/>
  <c r="BF3214" i="3"/>
  <c r="T3214" i="3"/>
  <c r="R3214" i="3"/>
  <c r="P3214" i="3"/>
  <c r="BK3214" i="3"/>
  <c r="J3214" i="3"/>
  <c r="BE3214" i="3" s="1"/>
  <c r="BI3101" i="3"/>
  <c r="BH3101" i="3"/>
  <c r="BG3101" i="3"/>
  <c r="BF3101" i="3"/>
  <c r="T3101" i="3"/>
  <c r="R3101" i="3"/>
  <c r="P3101" i="3"/>
  <c r="BK3101" i="3"/>
  <c r="J3101" i="3"/>
  <c r="BE3101" i="3"/>
  <c r="BI3083" i="3"/>
  <c r="BH3083" i="3"/>
  <c r="BG3083" i="3"/>
  <c r="BF3083" i="3"/>
  <c r="T3083" i="3"/>
  <c r="R3083" i="3"/>
  <c r="P3083" i="3"/>
  <c r="BK3083" i="3"/>
  <c r="J3083" i="3"/>
  <c r="BE3083" i="3" s="1"/>
  <c r="BI3027" i="3"/>
  <c r="BH3027" i="3"/>
  <c r="BG3027" i="3"/>
  <c r="BF3027" i="3"/>
  <c r="T3027" i="3"/>
  <c r="R3027" i="3"/>
  <c r="P3027" i="3"/>
  <c r="BK3027" i="3"/>
  <c r="J3027" i="3"/>
  <c r="BE3027" i="3"/>
  <c r="BI3019" i="3"/>
  <c r="BH3019" i="3"/>
  <c r="BG3019" i="3"/>
  <c r="BF3019" i="3"/>
  <c r="T3019" i="3"/>
  <c r="R3019" i="3"/>
  <c r="P3019" i="3"/>
  <c r="BK3019" i="3"/>
  <c r="J3019" i="3"/>
  <c r="BE3019" i="3" s="1"/>
  <c r="BI3011" i="3"/>
  <c r="BH3011" i="3"/>
  <c r="BG3011" i="3"/>
  <c r="BF3011" i="3"/>
  <c r="T3011" i="3"/>
  <c r="R3011" i="3"/>
  <c r="P3011" i="3"/>
  <c r="BK3011" i="3"/>
  <c r="J3011" i="3"/>
  <c r="BE3011" i="3"/>
  <c r="BI3003" i="3"/>
  <c r="BH3003" i="3"/>
  <c r="BG3003" i="3"/>
  <c r="BF3003" i="3"/>
  <c r="T3003" i="3"/>
  <c r="R3003" i="3"/>
  <c r="P3003" i="3"/>
  <c r="BK3003" i="3"/>
  <c r="J3003" i="3"/>
  <c r="BE3003" i="3" s="1"/>
  <c r="BI2986" i="3"/>
  <c r="BH2986" i="3"/>
  <c r="BG2986" i="3"/>
  <c r="BF2986" i="3"/>
  <c r="T2986" i="3"/>
  <c r="R2986" i="3"/>
  <c r="P2986" i="3"/>
  <c r="BK2986" i="3"/>
  <c r="J2986" i="3"/>
  <c r="BE2986" i="3"/>
  <c r="BI2920" i="3"/>
  <c r="BH2920" i="3"/>
  <c r="BG2920" i="3"/>
  <c r="BF2920" i="3"/>
  <c r="T2920" i="3"/>
  <c r="R2920" i="3"/>
  <c r="P2920" i="3"/>
  <c r="BK2920" i="3"/>
  <c r="J2920" i="3"/>
  <c r="BE2920" i="3" s="1"/>
  <c r="BI2902" i="3"/>
  <c r="BH2902" i="3"/>
  <c r="BG2902" i="3"/>
  <c r="BF2902" i="3"/>
  <c r="T2902" i="3"/>
  <c r="R2902" i="3"/>
  <c r="P2902" i="3"/>
  <c r="BK2902" i="3"/>
  <c r="J2902" i="3"/>
  <c r="BE2902" i="3"/>
  <c r="BI2837" i="3"/>
  <c r="BH2837" i="3"/>
  <c r="BG2837" i="3"/>
  <c r="BF2837" i="3"/>
  <c r="T2837" i="3"/>
  <c r="R2837" i="3"/>
  <c r="P2837" i="3"/>
  <c r="BK2837" i="3"/>
  <c r="J2837" i="3"/>
  <c r="BE2837" i="3" s="1"/>
  <c r="BI2835" i="3"/>
  <c r="BH2835" i="3"/>
  <c r="BG2835" i="3"/>
  <c r="BF2835" i="3"/>
  <c r="T2835" i="3"/>
  <c r="R2835" i="3"/>
  <c r="P2835" i="3"/>
  <c r="BK2835" i="3"/>
  <c r="J2835" i="3"/>
  <c r="BE2835" i="3"/>
  <c r="BI2769" i="3"/>
  <c r="BH2769" i="3"/>
  <c r="BG2769" i="3"/>
  <c r="BF2769" i="3"/>
  <c r="T2769" i="3"/>
  <c r="R2769" i="3"/>
  <c r="P2769" i="3"/>
  <c r="BK2769" i="3"/>
  <c r="J2769" i="3"/>
  <c r="BE2769" i="3" s="1"/>
  <c r="BI2767" i="3"/>
  <c r="BH2767" i="3"/>
  <c r="BG2767" i="3"/>
  <c r="BF2767" i="3"/>
  <c r="T2767" i="3"/>
  <c r="R2767" i="3"/>
  <c r="P2767" i="3"/>
  <c r="BK2767" i="3"/>
  <c r="J2767" i="3"/>
  <c r="BE2767" i="3"/>
  <c r="BI2765" i="3"/>
  <c r="BH2765" i="3"/>
  <c r="BG2765" i="3"/>
  <c r="BF2765" i="3"/>
  <c r="T2765" i="3"/>
  <c r="R2765" i="3"/>
  <c r="P2765" i="3"/>
  <c r="BK2765" i="3"/>
  <c r="J2765" i="3"/>
  <c r="BE2765" i="3" s="1"/>
  <c r="BI2763" i="3"/>
  <c r="BH2763" i="3"/>
  <c r="BG2763" i="3"/>
  <c r="BF2763" i="3"/>
  <c r="T2763" i="3"/>
  <c r="R2763" i="3"/>
  <c r="P2763" i="3"/>
  <c r="BK2763" i="3"/>
  <c r="J2763" i="3"/>
  <c r="BE2763" i="3"/>
  <c r="BI2761" i="3"/>
  <c r="BH2761" i="3"/>
  <c r="BG2761" i="3"/>
  <c r="BF2761" i="3"/>
  <c r="T2761" i="3"/>
  <c r="R2761" i="3"/>
  <c r="P2761" i="3"/>
  <c r="BK2761" i="3"/>
  <c r="J2761" i="3"/>
  <c r="BE2761" i="3" s="1"/>
  <c r="BI2759" i="3"/>
  <c r="BH2759" i="3"/>
  <c r="BG2759" i="3"/>
  <c r="BF2759" i="3"/>
  <c r="T2759" i="3"/>
  <c r="R2759" i="3"/>
  <c r="P2759" i="3"/>
  <c r="BK2759" i="3"/>
  <c r="J2759" i="3"/>
  <c r="BE2759" i="3"/>
  <c r="BI2757" i="3"/>
  <c r="BH2757" i="3"/>
  <c r="BG2757" i="3"/>
  <c r="BF2757" i="3"/>
  <c r="T2757" i="3"/>
  <c r="R2757" i="3"/>
  <c r="P2757" i="3"/>
  <c r="BK2757" i="3"/>
  <c r="J2757" i="3"/>
  <c r="BE2757" i="3" s="1"/>
  <c r="BI2755" i="3"/>
  <c r="BH2755" i="3"/>
  <c r="BG2755" i="3"/>
  <c r="BF2755" i="3"/>
  <c r="T2755" i="3"/>
  <c r="R2755" i="3"/>
  <c r="P2755" i="3"/>
  <c r="BK2755" i="3"/>
  <c r="J2755" i="3"/>
  <c r="BE2755" i="3"/>
  <c r="BI2753" i="3"/>
  <c r="BH2753" i="3"/>
  <c r="BG2753" i="3"/>
  <c r="BF2753" i="3"/>
  <c r="T2753" i="3"/>
  <c r="R2753" i="3"/>
  <c r="P2753" i="3"/>
  <c r="BK2753" i="3"/>
  <c r="J2753" i="3"/>
  <c r="BE2753" i="3" s="1"/>
  <c r="BI2688" i="3"/>
  <c r="BH2688" i="3"/>
  <c r="BG2688" i="3"/>
  <c r="BF2688" i="3"/>
  <c r="T2688" i="3"/>
  <c r="R2688" i="3"/>
  <c r="R2687" i="3" s="1"/>
  <c r="P2688" i="3"/>
  <c r="BK2688" i="3"/>
  <c r="BK2687" i="3" s="1"/>
  <c r="J2687" i="3" s="1"/>
  <c r="J77" i="3" s="1"/>
  <c r="J2688" i="3"/>
  <c r="BE2688" i="3"/>
  <c r="BI2686" i="3"/>
  <c r="BH2686" i="3"/>
  <c r="BG2686" i="3"/>
  <c r="BF2686" i="3"/>
  <c r="T2686" i="3"/>
  <c r="R2686" i="3"/>
  <c r="P2686" i="3"/>
  <c r="BK2686" i="3"/>
  <c r="J2686" i="3"/>
  <c r="BE2686" i="3"/>
  <c r="BI2685" i="3"/>
  <c r="BH2685" i="3"/>
  <c r="BG2685" i="3"/>
  <c r="BF2685" i="3"/>
  <c r="T2685" i="3"/>
  <c r="R2685" i="3"/>
  <c r="P2685" i="3"/>
  <c r="BK2685" i="3"/>
  <c r="J2685" i="3"/>
  <c r="BE2685" i="3" s="1"/>
  <c r="BI2684" i="3"/>
  <c r="BH2684" i="3"/>
  <c r="BG2684" i="3"/>
  <c r="BF2684" i="3"/>
  <c r="T2684" i="3"/>
  <c r="R2684" i="3"/>
  <c r="P2684" i="3"/>
  <c r="BK2684" i="3"/>
  <c r="J2684" i="3"/>
  <c r="BE2684" i="3"/>
  <c r="BI2683" i="3"/>
  <c r="BH2683" i="3"/>
  <c r="BG2683" i="3"/>
  <c r="BF2683" i="3"/>
  <c r="T2683" i="3"/>
  <c r="R2683" i="3"/>
  <c r="P2683" i="3"/>
  <c r="BK2683" i="3"/>
  <c r="J2683" i="3"/>
  <c r="BE2683" i="3" s="1"/>
  <c r="BI2681" i="3"/>
  <c r="BH2681" i="3"/>
  <c r="BG2681" i="3"/>
  <c r="BF2681" i="3"/>
  <c r="T2681" i="3"/>
  <c r="R2681" i="3"/>
  <c r="P2681" i="3"/>
  <c r="BK2681" i="3"/>
  <c r="J2681" i="3"/>
  <c r="BE2681" i="3"/>
  <c r="BI2679" i="3"/>
  <c r="BH2679" i="3"/>
  <c r="BG2679" i="3"/>
  <c r="BF2679" i="3"/>
  <c r="T2679" i="3"/>
  <c r="R2679" i="3"/>
  <c r="P2679" i="3"/>
  <c r="BK2679" i="3"/>
  <c r="J2679" i="3"/>
  <c r="BE2679" i="3" s="1"/>
  <c r="BI2677" i="3"/>
  <c r="BH2677" i="3"/>
  <c r="BG2677" i="3"/>
  <c r="BF2677" i="3"/>
  <c r="T2677" i="3"/>
  <c r="R2677" i="3"/>
  <c r="P2677" i="3"/>
  <c r="BK2677" i="3"/>
  <c r="J2677" i="3"/>
  <c r="BE2677" i="3"/>
  <c r="BI2675" i="3"/>
  <c r="BH2675" i="3"/>
  <c r="BG2675" i="3"/>
  <c r="BF2675" i="3"/>
  <c r="T2675" i="3"/>
  <c r="R2675" i="3"/>
  <c r="P2675" i="3"/>
  <c r="BK2675" i="3"/>
  <c r="J2675" i="3"/>
  <c r="BE2675" i="3" s="1"/>
  <c r="BI2664" i="3"/>
  <c r="BH2664" i="3"/>
  <c r="BG2664" i="3"/>
  <c r="BF2664" i="3"/>
  <c r="T2664" i="3"/>
  <c r="R2664" i="3"/>
  <c r="R2663" i="3" s="1"/>
  <c r="P2664" i="3"/>
  <c r="BK2664" i="3"/>
  <c r="BK2663" i="3" s="1"/>
  <c r="J2663" i="3" s="1"/>
  <c r="J76" i="3" s="1"/>
  <c r="J2664" i="3"/>
  <c r="BE2664" i="3"/>
  <c r="BI2662" i="3"/>
  <c r="BH2662" i="3"/>
  <c r="BG2662" i="3"/>
  <c r="BF2662" i="3"/>
  <c r="T2662" i="3"/>
  <c r="R2662" i="3"/>
  <c r="P2662" i="3"/>
  <c r="BK2662" i="3"/>
  <c r="J2662" i="3"/>
  <c r="BE2662" i="3"/>
  <c r="BI2661" i="3"/>
  <c r="BH2661" i="3"/>
  <c r="BG2661" i="3"/>
  <c r="BF2661" i="3"/>
  <c r="T2661" i="3"/>
  <c r="R2661" i="3"/>
  <c r="P2661" i="3"/>
  <c r="BK2661" i="3"/>
  <c r="J2661" i="3"/>
  <c r="BE2661" i="3" s="1"/>
  <c r="BI2660" i="3"/>
  <c r="BH2660" i="3"/>
  <c r="BG2660" i="3"/>
  <c r="BF2660" i="3"/>
  <c r="T2660" i="3"/>
  <c r="R2660" i="3"/>
  <c r="P2660" i="3"/>
  <c r="BK2660" i="3"/>
  <c r="J2660" i="3"/>
  <c r="BE2660" i="3"/>
  <c r="BI2635" i="3"/>
  <c r="BH2635" i="3"/>
  <c r="BG2635" i="3"/>
  <c r="BF2635" i="3"/>
  <c r="T2635" i="3"/>
  <c r="R2635" i="3"/>
  <c r="P2635" i="3"/>
  <c r="BK2635" i="3"/>
  <c r="J2635" i="3"/>
  <c r="BE2635" i="3" s="1"/>
  <c r="BI2610" i="3"/>
  <c r="BH2610" i="3"/>
  <c r="BG2610" i="3"/>
  <c r="BF2610" i="3"/>
  <c r="T2610" i="3"/>
  <c r="R2610" i="3"/>
  <c r="P2610" i="3"/>
  <c r="BK2610" i="3"/>
  <c r="J2610" i="3"/>
  <c r="BE2610" i="3"/>
  <c r="BI2589" i="3"/>
  <c r="BH2589" i="3"/>
  <c r="BG2589" i="3"/>
  <c r="BF2589" i="3"/>
  <c r="T2589" i="3"/>
  <c r="R2589" i="3"/>
  <c r="P2589" i="3"/>
  <c r="BK2589" i="3"/>
  <c r="J2589" i="3"/>
  <c r="BE2589" i="3" s="1"/>
  <c r="BI2564" i="3"/>
  <c r="BH2564" i="3"/>
  <c r="BG2564" i="3"/>
  <c r="BF2564" i="3"/>
  <c r="T2564" i="3"/>
  <c r="R2564" i="3"/>
  <c r="P2564" i="3"/>
  <c r="BK2564" i="3"/>
  <c r="J2564" i="3"/>
  <c r="BE2564" i="3"/>
  <c r="BI2549" i="3"/>
  <c r="BH2549" i="3"/>
  <c r="BG2549" i="3"/>
  <c r="BF2549" i="3"/>
  <c r="T2549" i="3"/>
  <c r="R2549" i="3"/>
  <c r="P2549" i="3"/>
  <c r="BK2549" i="3"/>
  <c r="J2549" i="3"/>
  <c r="BE2549" i="3" s="1"/>
  <c r="BI2546" i="3"/>
  <c r="BH2546" i="3"/>
  <c r="BG2546" i="3"/>
  <c r="BF2546" i="3"/>
  <c r="T2546" i="3"/>
  <c r="R2546" i="3"/>
  <c r="P2546" i="3"/>
  <c r="BK2546" i="3"/>
  <c r="J2546" i="3"/>
  <c r="BE2546" i="3"/>
  <c r="BI2532" i="3"/>
  <c r="BH2532" i="3"/>
  <c r="BG2532" i="3"/>
  <c r="BF2532" i="3"/>
  <c r="T2532" i="3"/>
  <c r="R2532" i="3"/>
  <c r="P2532" i="3"/>
  <c r="BK2532" i="3"/>
  <c r="J2532" i="3"/>
  <c r="BE2532" i="3" s="1"/>
  <c r="BI2529" i="3"/>
  <c r="BH2529" i="3"/>
  <c r="BG2529" i="3"/>
  <c r="BF2529" i="3"/>
  <c r="T2529" i="3"/>
  <c r="R2529" i="3"/>
  <c r="P2529" i="3"/>
  <c r="BK2529" i="3"/>
  <c r="J2529" i="3"/>
  <c r="BE2529" i="3"/>
  <c r="BI2508" i="3"/>
  <c r="BH2508" i="3"/>
  <c r="BG2508" i="3"/>
  <c r="BF2508" i="3"/>
  <c r="T2508" i="3"/>
  <c r="R2508" i="3"/>
  <c r="R2507" i="3"/>
  <c r="P2508" i="3"/>
  <c r="BK2508" i="3"/>
  <c r="BK2507" i="3"/>
  <c r="J2507" i="3"/>
  <c r="J75" i="3" s="1"/>
  <c r="J2508" i="3"/>
  <c r="BE2508" i="3"/>
  <c r="BI2506" i="3"/>
  <c r="BH2506" i="3"/>
  <c r="BG2506" i="3"/>
  <c r="BF2506" i="3"/>
  <c r="T2506" i="3"/>
  <c r="R2506" i="3"/>
  <c r="P2506" i="3"/>
  <c r="BK2506" i="3"/>
  <c r="J2506" i="3"/>
  <c r="BE2506" i="3" s="1"/>
  <c r="BI2505" i="3"/>
  <c r="BH2505" i="3"/>
  <c r="BG2505" i="3"/>
  <c r="BF2505" i="3"/>
  <c r="T2505" i="3"/>
  <c r="R2505" i="3"/>
  <c r="P2505" i="3"/>
  <c r="BK2505" i="3"/>
  <c r="J2505" i="3"/>
  <c r="BE2505" i="3"/>
  <c r="BI2504" i="3"/>
  <c r="BH2504" i="3"/>
  <c r="BG2504" i="3"/>
  <c r="BF2504" i="3"/>
  <c r="T2504" i="3"/>
  <c r="R2504" i="3"/>
  <c r="P2504" i="3"/>
  <c r="BK2504" i="3"/>
  <c r="J2504" i="3"/>
  <c r="BE2504" i="3" s="1"/>
  <c r="BI2502" i="3"/>
  <c r="BH2502" i="3"/>
  <c r="BG2502" i="3"/>
  <c r="BF2502" i="3"/>
  <c r="T2502" i="3"/>
  <c r="R2502" i="3"/>
  <c r="P2502" i="3"/>
  <c r="BK2502" i="3"/>
  <c r="J2502" i="3"/>
  <c r="BE2502" i="3"/>
  <c r="BI2482" i="3"/>
  <c r="BH2482" i="3"/>
  <c r="BG2482" i="3"/>
  <c r="BF2482" i="3"/>
  <c r="T2482" i="3"/>
  <c r="R2482" i="3"/>
  <c r="P2482" i="3"/>
  <c r="BK2482" i="3"/>
  <c r="J2482" i="3"/>
  <c r="BE2482" i="3" s="1"/>
  <c r="BI2479" i="3"/>
  <c r="BH2479" i="3"/>
  <c r="BG2479" i="3"/>
  <c r="BF2479" i="3"/>
  <c r="T2479" i="3"/>
  <c r="R2479" i="3"/>
  <c r="P2479" i="3"/>
  <c r="BK2479" i="3"/>
  <c r="J2479" i="3"/>
  <c r="BE2479" i="3"/>
  <c r="BI2473" i="3"/>
  <c r="BH2473" i="3"/>
  <c r="BG2473" i="3"/>
  <c r="BF2473" i="3"/>
  <c r="T2473" i="3"/>
  <c r="R2473" i="3"/>
  <c r="P2473" i="3"/>
  <c r="BK2473" i="3"/>
  <c r="J2473" i="3"/>
  <c r="BE2473" i="3" s="1"/>
  <c r="BI2471" i="3"/>
  <c r="BH2471" i="3"/>
  <c r="BG2471" i="3"/>
  <c r="BF2471" i="3"/>
  <c r="T2471" i="3"/>
  <c r="R2471" i="3"/>
  <c r="P2471" i="3"/>
  <c r="BK2471" i="3"/>
  <c r="J2471" i="3"/>
  <c r="BE2471" i="3"/>
  <c r="BI2453" i="3"/>
  <c r="BH2453" i="3"/>
  <c r="BG2453" i="3"/>
  <c r="BF2453" i="3"/>
  <c r="T2453" i="3"/>
  <c r="R2453" i="3"/>
  <c r="P2453" i="3"/>
  <c r="BK2453" i="3"/>
  <c r="J2453" i="3"/>
  <c r="BE2453" i="3" s="1"/>
  <c r="BI2450" i="3"/>
  <c r="BH2450" i="3"/>
  <c r="BG2450" i="3"/>
  <c r="BF2450" i="3"/>
  <c r="T2450" i="3"/>
  <c r="R2450" i="3"/>
  <c r="P2450" i="3"/>
  <c r="BK2450" i="3"/>
  <c r="J2450" i="3"/>
  <c r="BE2450" i="3"/>
  <c r="BI2444" i="3"/>
  <c r="BH2444" i="3"/>
  <c r="BG2444" i="3"/>
  <c r="BF2444" i="3"/>
  <c r="T2444" i="3"/>
  <c r="R2444" i="3"/>
  <c r="P2444" i="3"/>
  <c r="BK2444" i="3"/>
  <c r="J2444" i="3"/>
  <c r="BE2444" i="3" s="1"/>
  <c r="BI2441" i="3"/>
  <c r="BH2441" i="3"/>
  <c r="BG2441" i="3"/>
  <c r="BF2441" i="3"/>
  <c r="T2441" i="3"/>
  <c r="R2441" i="3"/>
  <c r="P2441" i="3"/>
  <c r="BK2441" i="3"/>
  <c r="J2441" i="3"/>
  <c r="BE2441" i="3"/>
  <c r="BI2434" i="3"/>
  <c r="BH2434" i="3"/>
  <c r="BG2434" i="3"/>
  <c r="BF2434" i="3"/>
  <c r="T2434" i="3"/>
  <c r="R2434" i="3"/>
  <c r="P2434" i="3"/>
  <c r="BK2434" i="3"/>
  <c r="J2434" i="3"/>
  <c r="BE2434" i="3" s="1"/>
  <c r="BI2431" i="3"/>
  <c r="BH2431" i="3"/>
  <c r="BG2431" i="3"/>
  <c r="BF2431" i="3"/>
  <c r="T2431" i="3"/>
  <c r="R2431" i="3"/>
  <c r="P2431" i="3"/>
  <c r="BK2431" i="3"/>
  <c r="J2431" i="3"/>
  <c r="BE2431" i="3"/>
  <c r="BI2428" i="3"/>
  <c r="BH2428" i="3"/>
  <c r="BG2428" i="3"/>
  <c r="BF2428" i="3"/>
  <c r="T2428" i="3"/>
  <c r="R2428" i="3"/>
  <c r="P2428" i="3"/>
  <c r="BK2428" i="3"/>
  <c r="J2428" i="3"/>
  <c r="BE2428" i="3" s="1"/>
  <c r="BI2410" i="3"/>
  <c r="BH2410" i="3"/>
  <c r="BG2410" i="3"/>
  <c r="BF2410" i="3"/>
  <c r="T2410" i="3"/>
  <c r="R2410" i="3"/>
  <c r="P2410" i="3"/>
  <c r="BK2410" i="3"/>
  <c r="J2410" i="3"/>
  <c r="BE2410" i="3"/>
  <c r="BI2404" i="3"/>
  <c r="BH2404" i="3"/>
  <c r="BG2404" i="3"/>
  <c r="BF2404" i="3"/>
  <c r="T2404" i="3"/>
  <c r="R2404" i="3"/>
  <c r="P2404" i="3"/>
  <c r="BK2404" i="3"/>
  <c r="J2404" i="3"/>
  <c r="BE2404" i="3" s="1"/>
  <c r="BI2397" i="3"/>
  <c r="BH2397" i="3"/>
  <c r="BG2397" i="3"/>
  <c r="BF2397" i="3"/>
  <c r="T2397" i="3"/>
  <c r="R2397" i="3"/>
  <c r="P2397" i="3"/>
  <c r="BK2397" i="3"/>
  <c r="J2397" i="3"/>
  <c r="BE2397" i="3"/>
  <c r="BI2379" i="3"/>
  <c r="BH2379" i="3"/>
  <c r="BG2379" i="3"/>
  <c r="BF2379" i="3"/>
  <c r="T2379" i="3"/>
  <c r="R2379" i="3"/>
  <c r="P2379" i="3"/>
  <c r="BK2379" i="3"/>
  <c r="J2379" i="3"/>
  <c r="BE2379" i="3" s="1"/>
  <c r="BI2361" i="3"/>
  <c r="BH2361" i="3"/>
  <c r="BG2361" i="3"/>
  <c r="BF2361" i="3"/>
  <c r="T2361" i="3"/>
  <c r="R2361" i="3"/>
  <c r="P2361" i="3"/>
  <c r="BK2361" i="3"/>
  <c r="J2361" i="3"/>
  <c r="BE2361" i="3"/>
  <c r="BI2355" i="3"/>
  <c r="BH2355" i="3"/>
  <c r="BG2355" i="3"/>
  <c r="BF2355" i="3"/>
  <c r="T2355" i="3"/>
  <c r="R2355" i="3"/>
  <c r="P2355" i="3"/>
  <c r="BK2355" i="3"/>
  <c r="J2355" i="3"/>
  <c r="BE2355" i="3" s="1"/>
  <c r="BI2348" i="3"/>
  <c r="BH2348" i="3"/>
  <c r="BG2348" i="3"/>
  <c r="BF2348" i="3"/>
  <c r="T2348" i="3"/>
  <c r="R2348" i="3"/>
  <c r="P2348" i="3"/>
  <c r="BK2348" i="3"/>
  <c r="J2348" i="3"/>
  <c r="BE2348" i="3"/>
  <c r="BI2342" i="3"/>
  <c r="BH2342" i="3"/>
  <c r="BG2342" i="3"/>
  <c r="BF2342" i="3"/>
  <c r="T2342" i="3"/>
  <c r="R2342" i="3"/>
  <c r="P2342" i="3"/>
  <c r="BK2342" i="3"/>
  <c r="J2342" i="3"/>
  <c r="BE2342" i="3" s="1"/>
  <c r="BI2335" i="3"/>
  <c r="BH2335" i="3"/>
  <c r="BG2335" i="3"/>
  <c r="BF2335" i="3"/>
  <c r="T2335" i="3"/>
  <c r="R2335" i="3"/>
  <c r="P2335" i="3"/>
  <c r="BK2335" i="3"/>
  <c r="J2335" i="3"/>
  <c r="BE2335" i="3"/>
  <c r="BI2317" i="3"/>
  <c r="BH2317" i="3"/>
  <c r="BG2317" i="3"/>
  <c r="BF2317" i="3"/>
  <c r="T2317" i="3"/>
  <c r="T2316" i="3" s="1"/>
  <c r="R2317" i="3"/>
  <c r="R2316" i="3"/>
  <c r="P2317" i="3"/>
  <c r="BK2317" i="3"/>
  <c r="BK2316" i="3"/>
  <c r="J2316" i="3"/>
  <c r="J74" i="3" s="1"/>
  <c r="J2317" i="3"/>
  <c r="BE2317" i="3"/>
  <c r="BI2315" i="3"/>
  <c r="BH2315" i="3"/>
  <c r="BG2315" i="3"/>
  <c r="BF2315" i="3"/>
  <c r="T2315" i="3"/>
  <c r="R2315" i="3"/>
  <c r="P2315" i="3"/>
  <c r="BK2315" i="3"/>
  <c r="J2315" i="3"/>
  <c r="BE2315" i="3" s="1"/>
  <c r="BI2314" i="3"/>
  <c r="BH2314" i="3"/>
  <c r="BG2314" i="3"/>
  <c r="BF2314" i="3"/>
  <c r="T2314" i="3"/>
  <c r="R2314" i="3"/>
  <c r="P2314" i="3"/>
  <c r="BK2314" i="3"/>
  <c r="J2314" i="3"/>
  <c r="BE2314" i="3"/>
  <c r="BI2313" i="3"/>
  <c r="BH2313" i="3"/>
  <c r="BG2313" i="3"/>
  <c r="BF2313" i="3"/>
  <c r="T2313" i="3"/>
  <c r="R2313" i="3"/>
  <c r="P2313" i="3"/>
  <c r="BK2313" i="3"/>
  <c r="J2313" i="3"/>
  <c r="BE2313" i="3" s="1"/>
  <c r="BI2311" i="3"/>
  <c r="BH2311" i="3"/>
  <c r="BG2311" i="3"/>
  <c r="BF2311" i="3"/>
  <c r="T2311" i="3"/>
  <c r="R2311" i="3"/>
  <c r="P2311" i="3"/>
  <c r="BK2311" i="3"/>
  <c r="J2311" i="3"/>
  <c r="BE2311" i="3"/>
  <c r="BI2309" i="3"/>
  <c r="BH2309" i="3"/>
  <c r="BG2309" i="3"/>
  <c r="BF2309" i="3"/>
  <c r="T2309" i="3"/>
  <c r="R2309" i="3"/>
  <c r="P2309" i="3"/>
  <c r="BK2309" i="3"/>
  <c r="J2309" i="3"/>
  <c r="BE2309" i="3" s="1"/>
  <c r="BI2308" i="3"/>
  <c r="BH2308" i="3"/>
  <c r="BG2308" i="3"/>
  <c r="BF2308" i="3"/>
  <c r="T2308" i="3"/>
  <c r="R2308" i="3"/>
  <c r="P2308" i="3"/>
  <c r="BK2308" i="3"/>
  <c r="J2308" i="3"/>
  <c r="BE2308" i="3"/>
  <c r="BI2306" i="3"/>
  <c r="BH2306" i="3"/>
  <c r="BG2306" i="3"/>
  <c r="BF2306" i="3"/>
  <c r="T2306" i="3"/>
  <c r="R2306" i="3"/>
  <c r="P2306" i="3"/>
  <c r="BK2306" i="3"/>
  <c r="J2306" i="3"/>
  <c r="BE2306" i="3" s="1"/>
  <c r="BI2304" i="3"/>
  <c r="BH2304" i="3"/>
  <c r="BG2304" i="3"/>
  <c r="BF2304" i="3"/>
  <c r="T2304" i="3"/>
  <c r="R2304" i="3"/>
  <c r="P2304" i="3"/>
  <c r="BK2304" i="3"/>
  <c r="J2304" i="3"/>
  <c r="BE2304" i="3"/>
  <c r="BI2302" i="3"/>
  <c r="BH2302" i="3"/>
  <c r="BG2302" i="3"/>
  <c r="BF2302" i="3"/>
  <c r="T2302" i="3"/>
  <c r="R2302" i="3"/>
  <c r="P2302" i="3"/>
  <c r="BK2302" i="3"/>
  <c r="J2302" i="3"/>
  <c r="BE2302" i="3" s="1"/>
  <c r="BI2298" i="3"/>
  <c r="BH2298" i="3"/>
  <c r="BG2298" i="3"/>
  <c r="BF2298" i="3"/>
  <c r="T2298" i="3"/>
  <c r="R2298" i="3"/>
  <c r="R2297" i="3" s="1"/>
  <c r="P2298" i="3"/>
  <c r="BK2298" i="3"/>
  <c r="BK2297" i="3" s="1"/>
  <c r="J2297" i="3" s="1"/>
  <c r="J73" i="3" s="1"/>
  <c r="J2298" i="3"/>
  <c r="BE2298" i="3"/>
  <c r="BI2296" i="3"/>
  <c r="BH2296" i="3"/>
  <c r="BG2296" i="3"/>
  <c r="BF2296" i="3"/>
  <c r="T2296" i="3"/>
  <c r="R2296" i="3"/>
  <c r="P2296" i="3"/>
  <c r="BK2296" i="3"/>
  <c r="J2296" i="3"/>
  <c r="BE2296" i="3"/>
  <c r="BI2295" i="3"/>
  <c r="BH2295" i="3"/>
  <c r="BG2295" i="3"/>
  <c r="BF2295" i="3"/>
  <c r="T2295" i="3"/>
  <c r="R2295" i="3"/>
  <c r="P2295" i="3"/>
  <c r="BK2295" i="3"/>
  <c r="J2295" i="3"/>
  <c r="BE2295" i="3" s="1"/>
  <c r="BI2294" i="3"/>
  <c r="BH2294" i="3"/>
  <c r="BG2294" i="3"/>
  <c r="BF2294" i="3"/>
  <c r="T2294" i="3"/>
  <c r="R2294" i="3"/>
  <c r="P2294" i="3"/>
  <c r="BK2294" i="3"/>
  <c r="J2294" i="3"/>
  <c r="BE2294" i="3"/>
  <c r="BI2279" i="3"/>
  <c r="BH2279" i="3"/>
  <c r="BG2279" i="3"/>
  <c r="BF2279" i="3"/>
  <c r="T2279" i="3"/>
  <c r="R2279" i="3"/>
  <c r="P2279" i="3"/>
  <c r="BK2279" i="3"/>
  <c r="J2279" i="3"/>
  <c r="BE2279" i="3" s="1"/>
  <c r="BI2263" i="3"/>
  <c r="BH2263" i="3"/>
  <c r="BG2263" i="3"/>
  <c r="BF2263" i="3"/>
  <c r="T2263" i="3"/>
  <c r="R2263" i="3"/>
  <c r="P2263" i="3"/>
  <c r="BK2263" i="3"/>
  <c r="J2263" i="3"/>
  <c r="BE2263" i="3"/>
  <c r="BI2248" i="3"/>
  <c r="BH2248" i="3"/>
  <c r="BG2248" i="3"/>
  <c r="BF2248" i="3"/>
  <c r="T2248" i="3"/>
  <c r="R2248" i="3"/>
  <c r="P2248" i="3"/>
  <c r="BK2248" i="3"/>
  <c r="J2248" i="3"/>
  <c r="BE2248" i="3" s="1"/>
  <c r="BI2204" i="3"/>
  <c r="BH2204" i="3"/>
  <c r="BG2204" i="3"/>
  <c r="BF2204" i="3"/>
  <c r="T2204" i="3"/>
  <c r="R2204" i="3"/>
  <c r="P2204" i="3"/>
  <c r="BK2204" i="3"/>
  <c r="J2204" i="3"/>
  <c r="BE2204" i="3"/>
  <c r="BI2160" i="3"/>
  <c r="BH2160" i="3"/>
  <c r="BG2160" i="3"/>
  <c r="BF2160" i="3"/>
  <c r="T2160" i="3"/>
  <c r="R2160" i="3"/>
  <c r="P2160" i="3"/>
  <c r="BK2160" i="3"/>
  <c r="J2160" i="3"/>
  <c r="BE2160" i="3" s="1"/>
  <c r="BI2083" i="3"/>
  <c r="BH2083" i="3"/>
  <c r="BG2083" i="3"/>
  <c r="BF2083" i="3"/>
  <c r="T2083" i="3"/>
  <c r="R2083" i="3"/>
  <c r="P2083" i="3"/>
  <c r="BK2083" i="3"/>
  <c r="J2083" i="3"/>
  <c r="BE2083" i="3"/>
  <c r="BI2039" i="3"/>
  <c r="BH2039" i="3"/>
  <c r="BG2039" i="3"/>
  <c r="BF2039" i="3"/>
  <c r="T2039" i="3"/>
  <c r="R2039" i="3"/>
  <c r="P2039" i="3"/>
  <c r="BK2039" i="3"/>
  <c r="J2039" i="3"/>
  <c r="BE2039" i="3" s="1"/>
  <c r="BI2036" i="3"/>
  <c r="BH2036" i="3"/>
  <c r="BG2036" i="3"/>
  <c r="BF2036" i="3"/>
  <c r="T2036" i="3"/>
  <c r="R2036" i="3"/>
  <c r="P2036" i="3"/>
  <c r="BK2036" i="3"/>
  <c r="J2036" i="3"/>
  <c r="BE2036" i="3"/>
  <c r="BI2032" i="3"/>
  <c r="BH2032" i="3"/>
  <c r="BG2032" i="3"/>
  <c r="BF2032" i="3"/>
  <c r="T2032" i="3"/>
  <c r="R2032" i="3"/>
  <c r="P2032" i="3"/>
  <c r="BK2032" i="3"/>
  <c r="J2032" i="3"/>
  <c r="BE2032" i="3" s="1"/>
  <c r="BI2029" i="3"/>
  <c r="BH2029" i="3"/>
  <c r="BG2029" i="3"/>
  <c r="BF2029" i="3"/>
  <c r="T2029" i="3"/>
  <c r="R2029" i="3"/>
  <c r="P2029" i="3"/>
  <c r="BK2029" i="3"/>
  <c r="J2029" i="3"/>
  <c r="BE2029" i="3"/>
  <c r="BI1985" i="3"/>
  <c r="BH1985" i="3"/>
  <c r="BG1985" i="3"/>
  <c r="BF1985" i="3"/>
  <c r="T1985" i="3"/>
  <c r="R1985" i="3"/>
  <c r="P1985" i="3"/>
  <c r="BK1985" i="3"/>
  <c r="J1985" i="3"/>
  <c r="BE1985" i="3" s="1"/>
  <c r="BI1982" i="3"/>
  <c r="BH1982" i="3"/>
  <c r="BG1982" i="3"/>
  <c r="BF1982" i="3"/>
  <c r="T1982" i="3"/>
  <c r="R1982" i="3"/>
  <c r="P1982" i="3"/>
  <c r="BK1982" i="3"/>
  <c r="J1982" i="3"/>
  <c r="BE1982" i="3"/>
  <c r="BI1980" i="3"/>
  <c r="BH1980" i="3"/>
  <c r="BG1980" i="3"/>
  <c r="BF1980" i="3"/>
  <c r="T1980" i="3"/>
  <c r="R1980" i="3"/>
  <c r="P1980" i="3"/>
  <c r="BK1980" i="3"/>
  <c r="J1980" i="3"/>
  <c r="BE1980" i="3" s="1"/>
  <c r="BI1977" i="3"/>
  <c r="BH1977" i="3"/>
  <c r="BG1977" i="3"/>
  <c r="BF1977" i="3"/>
  <c r="T1977" i="3"/>
  <c r="R1977" i="3"/>
  <c r="P1977" i="3"/>
  <c r="BK1977" i="3"/>
  <c r="J1977" i="3"/>
  <c r="BE1977" i="3"/>
  <c r="BI1971" i="3"/>
  <c r="BH1971" i="3"/>
  <c r="BG1971" i="3"/>
  <c r="BF1971" i="3"/>
  <c r="T1971" i="3"/>
  <c r="R1971" i="3"/>
  <c r="P1971" i="3"/>
  <c r="BK1971" i="3"/>
  <c r="J1971" i="3"/>
  <c r="BE1971" i="3" s="1"/>
  <c r="BI1968" i="3"/>
  <c r="BH1968" i="3"/>
  <c r="BG1968" i="3"/>
  <c r="BF1968" i="3"/>
  <c r="T1968" i="3"/>
  <c r="R1968" i="3"/>
  <c r="P1968" i="3"/>
  <c r="BK1968" i="3"/>
  <c r="J1968" i="3"/>
  <c r="BE1968" i="3"/>
  <c r="BI1936" i="3"/>
  <c r="BH1936" i="3"/>
  <c r="BG1936" i="3"/>
  <c r="BF1936" i="3"/>
  <c r="T1936" i="3"/>
  <c r="R1936" i="3"/>
  <c r="P1936" i="3"/>
  <c r="BK1936" i="3"/>
  <c r="J1936" i="3"/>
  <c r="BE1936" i="3" s="1"/>
  <c r="BI1933" i="3"/>
  <c r="BH1933" i="3"/>
  <c r="BG1933" i="3"/>
  <c r="BF1933" i="3"/>
  <c r="T1933" i="3"/>
  <c r="R1933" i="3"/>
  <c r="P1933" i="3"/>
  <c r="BK1933" i="3"/>
  <c r="J1933" i="3"/>
  <c r="BE1933" i="3"/>
  <c r="BI1927" i="3"/>
  <c r="BH1927" i="3"/>
  <c r="BG1927" i="3"/>
  <c r="BF1927" i="3"/>
  <c r="T1927" i="3"/>
  <c r="R1927" i="3"/>
  <c r="P1927" i="3"/>
  <c r="BK1927" i="3"/>
  <c r="J1927" i="3"/>
  <c r="BE1927" i="3" s="1"/>
  <c r="BI1924" i="3"/>
  <c r="BH1924" i="3"/>
  <c r="BG1924" i="3"/>
  <c r="BF1924" i="3"/>
  <c r="T1924" i="3"/>
  <c r="R1924" i="3"/>
  <c r="P1924" i="3"/>
  <c r="BK1924" i="3"/>
  <c r="J1924" i="3"/>
  <c r="BE1924" i="3"/>
  <c r="BI1918" i="3"/>
  <c r="BH1918" i="3"/>
  <c r="BG1918" i="3"/>
  <c r="BF1918" i="3"/>
  <c r="T1918" i="3"/>
  <c r="R1918" i="3"/>
  <c r="R1917" i="3"/>
  <c r="P1918" i="3"/>
  <c r="BK1918" i="3"/>
  <c r="BK1917" i="3"/>
  <c r="J1917" i="3"/>
  <c r="J72" i="3" s="1"/>
  <c r="J1918" i="3"/>
  <c r="BE1918" i="3"/>
  <c r="BI1916" i="3"/>
  <c r="BH1916" i="3"/>
  <c r="BG1916" i="3"/>
  <c r="BF1916" i="3"/>
  <c r="T1916" i="3"/>
  <c r="R1916" i="3"/>
  <c r="P1916" i="3"/>
  <c r="BK1916" i="3"/>
  <c r="J1916" i="3"/>
  <c r="BE1916" i="3" s="1"/>
  <c r="BI1915" i="3"/>
  <c r="BH1915" i="3"/>
  <c r="BG1915" i="3"/>
  <c r="BF1915" i="3"/>
  <c r="T1915" i="3"/>
  <c r="R1915" i="3"/>
  <c r="P1915" i="3"/>
  <c r="BK1915" i="3"/>
  <c r="J1915" i="3"/>
  <c r="BE1915" i="3"/>
  <c r="BI1914" i="3"/>
  <c r="BH1914" i="3"/>
  <c r="BG1914" i="3"/>
  <c r="BF1914" i="3"/>
  <c r="T1914" i="3"/>
  <c r="R1914" i="3"/>
  <c r="P1914" i="3"/>
  <c r="BK1914" i="3"/>
  <c r="J1914" i="3"/>
  <c r="BE1914" i="3" s="1"/>
  <c r="BI1912" i="3"/>
  <c r="BH1912" i="3"/>
  <c r="BG1912" i="3"/>
  <c r="BF1912" i="3"/>
  <c r="T1912" i="3"/>
  <c r="R1912" i="3"/>
  <c r="P1912" i="3"/>
  <c r="BK1912" i="3"/>
  <c r="J1912" i="3"/>
  <c r="BE1912" i="3"/>
  <c r="BI1910" i="3"/>
  <c r="BH1910" i="3"/>
  <c r="BG1910" i="3"/>
  <c r="BF1910" i="3"/>
  <c r="T1910" i="3"/>
  <c r="R1910" i="3"/>
  <c r="P1910" i="3"/>
  <c r="BK1910" i="3"/>
  <c r="J1910" i="3"/>
  <c r="BE1910" i="3" s="1"/>
  <c r="BI1908" i="3"/>
  <c r="BH1908" i="3"/>
  <c r="BG1908" i="3"/>
  <c r="BF1908" i="3"/>
  <c r="T1908" i="3"/>
  <c r="R1908" i="3"/>
  <c r="P1908" i="3"/>
  <c r="BK1908" i="3"/>
  <c r="J1908" i="3"/>
  <c r="BE1908" i="3"/>
  <c r="BI1907" i="3"/>
  <c r="BH1907" i="3"/>
  <c r="BG1907" i="3"/>
  <c r="BF1907" i="3"/>
  <c r="T1907" i="3"/>
  <c r="R1907" i="3"/>
  <c r="P1907" i="3"/>
  <c r="BK1907" i="3"/>
  <c r="J1907" i="3"/>
  <c r="BE1907" i="3" s="1"/>
  <c r="BI1906" i="3"/>
  <c r="BH1906" i="3"/>
  <c r="BG1906" i="3"/>
  <c r="BF1906" i="3"/>
  <c r="T1906" i="3"/>
  <c r="R1906" i="3"/>
  <c r="P1906" i="3"/>
  <c r="BK1906" i="3"/>
  <c r="J1906" i="3"/>
  <c r="BE1906" i="3"/>
  <c r="BI1905" i="3"/>
  <c r="BH1905" i="3"/>
  <c r="BG1905" i="3"/>
  <c r="BF1905" i="3"/>
  <c r="T1905" i="3"/>
  <c r="R1905" i="3"/>
  <c r="P1905" i="3"/>
  <c r="BK1905" i="3"/>
  <c r="J1905" i="3"/>
  <c r="BE1905" i="3" s="1"/>
  <c r="BI1900" i="3"/>
  <c r="BH1900" i="3"/>
  <c r="BG1900" i="3"/>
  <c r="BF1900" i="3"/>
  <c r="T1900" i="3"/>
  <c r="R1900" i="3"/>
  <c r="P1900" i="3"/>
  <c r="BK1900" i="3"/>
  <c r="J1900" i="3"/>
  <c r="BE1900" i="3"/>
  <c r="BI1899" i="3"/>
  <c r="BH1899" i="3"/>
  <c r="BG1899" i="3"/>
  <c r="BF1899" i="3"/>
  <c r="T1899" i="3"/>
  <c r="R1899" i="3"/>
  <c r="P1899" i="3"/>
  <c r="BK1899" i="3"/>
  <c r="J1899" i="3"/>
  <c r="BE1899" i="3" s="1"/>
  <c r="BI1898" i="3"/>
  <c r="BH1898" i="3"/>
  <c r="BG1898" i="3"/>
  <c r="BF1898" i="3"/>
  <c r="T1898" i="3"/>
  <c r="R1898" i="3"/>
  <c r="P1898" i="3"/>
  <c r="BK1898" i="3"/>
  <c r="J1898" i="3"/>
  <c r="BE1898" i="3"/>
  <c r="BI1897" i="3"/>
  <c r="BH1897" i="3"/>
  <c r="BG1897" i="3"/>
  <c r="BF1897" i="3"/>
  <c r="T1897" i="3"/>
  <c r="R1897" i="3"/>
  <c r="P1897" i="3"/>
  <c r="BK1897" i="3"/>
  <c r="J1897" i="3"/>
  <c r="BE1897" i="3" s="1"/>
  <c r="BI1896" i="3"/>
  <c r="BH1896" i="3"/>
  <c r="BG1896" i="3"/>
  <c r="BF1896" i="3"/>
  <c r="T1896" i="3"/>
  <c r="R1896" i="3"/>
  <c r="P1896" i="3"/>
  <c r="BK1896" i="3"/>
  <c r="J1896" i="3"/>
  <c r="BE1896" i="3"/>
  <c r="BI1895" i="3"/>
  <c r="BH1895" i="3"/>
  <c r="BG1895" i="3"/>
  <c r="BF1895" i="3"/>
  <c r="T1895" i="3"/>
  <c r="R1895" i="3"/>
  <c r="P1895" i="3"/>
  <c r="BK1895" i="3"/>
  <c r="J1895" i="3"/>
  <c r="BE1895" i="3" s="1"/>
  <c r="BI1884" i="3"/>
  <c r="BH1884" i="3"/>
  <c r="BG1884" i="3"/>
  <c r="BF1884" i="3"/>
  <c r="T1884" i="3"/>
  <c r="R1884" i="3"/>
  <c r="P1884" i="3"/>
  <c r="BK1884" i="3"/>
  <c r="J1884" i="3"/>
  <c r="BE1884" i="3"/>
  <c r="BI1881" i="3"/>
  <c r="BH1881" i="3"/>
  <c r="BG1881" i="3"/>
  <c r="BF1881" i="3"/>
  <c r="T1881" i="3"/>
  <c r="R1881" i="3"/>
  <c r="P1881" i="3"/>
  <c r="BK1881" i="3"/>
  <c r="J1881" i="3"/>
  <c r="BE1881" i="3" s="1"/>
  <c r="BI1879" i="3"/>
  <c r="BH1879" i="3"/>
  <c r="BG1879" i="3"/>
  <c r="BF1879" i="3"/>
  <c r="T1879" i="3"/>
  <c r="R1879" i="3"/>
  <c r="P1879" i="3"/>
  <c r="BK1879" i="3"/>
  <c r="J1879" i="3"/>
  <c r="BE1879" i="3"/>
  <c r="BI1865" i="3"/>
  <c r="BH1865" i="3"/>
  <c r="BG1865" i="3"/>
  <c r="BF1865" i="3"/>
  <c r="T1865" i="3"/>
  <c r="R1865" i="3"/>
  <c r="P1865" i="3"/>
  <c r="BK1865" i="3"/>
  <c r="J1865" i="3"/>
  <c r="BE1865" i="3" s="1"/>
  <c r="BI1863" i="3"/>
  <c r="BH1863" i="3"/>
  <c r="BG1863" i="3"/>
  <c r="BF1863" i="3"/>
  <c r="T1863" i="3"/>
  <c r="R1863" i="3"/>
  <c r="P1863" i="3"/>
  <c r="BK1863" i="3"/>
  <c r="J1863" i="3"/>
  <c r="BE1863" i="3"/>
  <c r="BI1861" i="3"/>
  <c r="BH1861" i="3"/>
  <c r="BG1861" i="3"/>
  <c r="BF1861" i="3"/>
  <c r="T1861" i="3"/>
  <c r="R1861" i="3"/>
  <c r="P1861" i="3"/>
  <c r="BK1861" i="3"/>
  <c r="J1861" i="3"/>
  <c r="BE1861" i="3" s="1"/>
  <c r="BI1859" i="3"/>
  <c r="BH1859" i="3"/>
  <c r="BG1859" i="3"/>
  <c r="BF1859" i="3"/>
  <c r="T1859" i="3"/>
  <c r="R1859" i="3"/>
  <c r="P1859" i="3"/>
  <c r="BK1859" i="3"/>
  <c r="J1859" i="3"/>
  <c r="BE1859" i="3"/>
  <c r="BI1858" i="3"/>
  <c r="BH1858" i="3"/>
  <c r="BG1858" i="3"/>
  <c r="BF1858" i="3"/>
  <c r="T1858" i="3"/>
  <c r="R1858" i="3"/>
  <c r="P1858" i="3"/>
  <c r="BK1858" i="3"/>
  <c r="J1858" i="3"/>
  <c r="BE1858" i="3" s="1"/>
  <c r="BI1856" i="3"/>
  <c r="BH1856" i="3"/>
  <c r="BG1856" i="3"/>
  <c r="BF1856" i="3"/>
  <c r="T1856" i="3"/>
  <c r="R1856" i="3"/>
  <c r="P1856" i="3"/>
  <c r="BK1856" i="3"/>
  <c r="J1856" i="3"/>
  <c r="BE1856" i="3"/>
  <c r="BI1854" i="3"/>
  <c r="BH1854" i="3"/>
  <c r="BG1854" i="3"/>
  <c r="BF1854" i="3"/>
  <c r="T1854" i="3"/>
  <c r="R1854" i="3"/>
  <c r="P1854" i="3"/>
  <c r="BK1854" i="3"/>
  <c r="J1854" i="3"/>
  <c r="BE1854" i="3" s="1"/>
  <c r="BI1852" i="3"/>
  <c r="BH1852" i="3"/>
  <c r="BG1852" i="3"/>
  <c r="BF1852" i="3"/>
  <c r="T1852" i="3"/>
  <c r="R1852" i="3"/>
  <c r="P1852" i="3"/>
  <c r="BK1852" i="3"/>
  <c r="J1852" i="3"/>
  <c r="BE1852" i="3"/>
  <c r="BI1850" i="3"/>
  <c r="BH1850" i="3"/>
  <c r="BG1850" i="3"/>
  <c r="BF1850" i="3"/>
  <c r="T1850" i="3"/>
  <c r="R1850" i="3"/>
  <c r="R1849" i="3"/>
  <c r="P1850" i="3"/>
  <c r="BK1850" i="3"/>
  <c r="BK1849" i="3"/>
  <c r="J1849" i="3"/>
  <c r="J71" i="3" s="1"/>
  <c r="J1850" i="3"/>
  <c r="BE1850" i="3"/>
  <c r="BI1847" i="3"/>
  <c r="BH1847" i="3"/>
  <c r="BG1847" i="3"/>
  <c r="BF1847" i="3"/>
  <c r="T1847" i="3"/>
  <c r="R1847" i="3"/>
  <c r="P1847" i="3"/>
  <c r="BK1847" i="3"/>
  <c r="J1847" i="3"/>
  <c r="BE1847" i="3" s="1"/>
  <c r="BI1846" i="3"/>
  <c r="BH1846" i="3"/>
  <c r="BG1846" i="3"/>
  <c r="BF1846" i="3"/>
  <c r="T1846" i="3"/>
  <c r="R1846" i="3"/>
  <c r="P1846" i="3"/>
  <c r="BK1846" i="3"/>
  <c r="J1846" i="3"/>
  <c r="BE1846" i="3"/>
  <c r="BI1845" i="3"/>
  <c r="BH1845" i="3"/>
  <c r="BG1845" i="3"/>
  <c r="BF1845" i="3"/>
  <c r="T1845" i="3"/>
  <c r="R1845" i="3"/>
  <c r="P1845" i="3"/>
  <c r="BK1845" i="3"/>
  <c r="J1845" i="3"/>
  <c r="BE1845" i="3" s="1"/>
  <c r="BI1843" i="3"/>
  <c r="BH1843" i="3"/>
  <c r="BG1843" i="3"/>
  <c r="BF1843" i="3"/>
  <c r="T1843" i="3"/>
  <c r="R1843" i="3"/>
  <c r="P1843" i="3"/>
  <c r="BK1843" i="3"/>
  <c r="J1843" i="3"/>
  <c r="BE1843" i="3"/>
  <c r="BI1841" i="3"/>
  <c r="BH1841" i="3"/>
  <c r="BG1841" i="3"/>
  <c r="BF1841" i="3"/>
  <c r="T1841" i="3"/>
  <c r="R1841" i="3"/>
  <c r="P1841" i="3"/>
  <c r="BK1841" i="3"/>
  <c r="J1841" i="3"/>
  <c r="BE1841" i="3" s="1"/>
  <c r="BI1839" i="3"/>
  <c r="BH1839" i="3"/>
  <c r="BG1839" i="3"/>
  <c r="BF1839" i="3"/>
  <c r="T1839" i="3"/>
  <c r="R1839" i="3"/>
  <c r="P1839" i="3"/>
  <c r="BK1839" i="3"/>
  <c r="J1839" i="3"/>
  <c r="BE1839" i="3"/>
  <c r="BI1838" i="3"/>
  <c r="BH1838" i="3"/>
  <c r="BG1838" i="3"/>
  <c r="BF1838" i="3"/>
  <c r="T1838" i="3"/>
  <c r="R1838" i="3"/>
  <c r="P1838" i="3"/>
  <c r="BK1838" i="3"/>
  <c r="J1838" i="3"/>
  <c r="BE1838" i="3" s="1"/>
  <c r="BI1837" i="3"/>
  <c r="BH1837" i="3"/>
  <c r="BG1837" i="3"/>
  <c r="BF1837" i="3"/>
  <c r="T1837" i="3"/>
  <c r="R1837" i="3"/>
  <c r="P1837" i="3"/>
  <c r="BK1837" i="3"/>
  <c r="J1837" i="3"/>
  <c r="BE1837" i="3"/>
  <c r="BI1836" i="3"/>
  <c r="BH1836" i="3"/>
  <c r="BG1836" i="3"/>
  <c r="BF1836" i="3"/>
  <c r="T1836" i="3"/>
  <c r="R1836" i="3"/>
  <c r="P1836" i="3"/>
  <c r="BK1836" i="3"/>
  <c r="J1836" i="3"/>
  <c r="BE1836" i="3" s="1"/>
  <c r="BI1831" i="3"/>
  <c r="BH1831" i="3"/>
  <c r="BG1831" i="3"/>
  <c r="BF1831" i="3"/>
  <c r="T1831" i="3"/>
  <c r="R1831" i="3"/>
  <c r="P1831" i="3"/>
  <c r="BK1831" i="3"/>
  <c r="J1831" i="3"/>
  <c r="BE1831" i="3"/>
  <c r="BI1826" i="3"/>
  <c r="BH1826" i="3"/>
  <c r="BG1826" i="3"/>
  <c r="BF1826" i="3"/>
  <c r="T1826" i="3"/>
  <c r="R1826" i="3"/>
  <c r="P1826" i="3"/>
  <c r="BK1826" i="3"/>
  <c r="J1826" i="3"/>
  <c r="BE1826" i="3" s="1"/>
  <c r="BI1825" i="3"/>
  <c r="BH1825" i="3"/>
  <c r="BG1825" i="3"/>
  <c r="BF1825" i="3"/>
  <c r="T1825" i="3"/>
  <c r="R1825" i="3"/>
  <c r="P1825" i="3"/>
  <c r="BK1825" i="3"/>
  <c r="J1825" i="3"/>
  <c r="BE1825" i="3"/>
  <c r="BI1820" i="3"/>
  <c r="BH1820" i="3"/>
  <c r="BG1820" i="3"/>
  <c r="BF1820" i="3"/>
  <c r="T1820" i="3"/>
  <c r="R1820" i="3"/>
  <c r="P1820" i="3"/>
  <c r="BK1820" i="3"/>
  <c r="J1820" i="3"/>
  <c r="BE1820" i="3" s="1"/>
  <c r="BI1815" i="3"/>
  <c r="BH1815" i="3"/>
  <c r="BG1815" i="3"/>
  <c r="BF1815" i="3"/>
  <c r="T1815" i="3"/>
  <c r="R1815" i="3"/>
  <c r="P1815" i="3"/>
  <c r="BK1815" i="3"/>
  <c r="J1815" i="3"/>
  <c r="BE1815" i="3"/>
  <c r="BI1807" i="3"/>
  <c r="BH1807" i="3"/>
  <c r="BG1807" i="3"/>
  <c r="BF1807" i="3"/>
  <c r="T1807" i="3"/>
  <c r="R1807" i="3"/>
  <c r="P1807" i="3"/>
  <c r="BK1807" i="3"/>
  <c r="J1807" i="3"/>
  <c r="BE1807" i="3" s="1"/>
  <c r="BI1799" i="3"/>
  <c r="BH1799" i="3"/>
  <c r="BG1799" i="3"/>
  <c r="BF1799" i="3"/>
  <c r="T1799" i="3"/>
  <c r="R1799" i="3"/>
  <c r="P1799" i="3"/>
  <c r="BK1799" i="3"/>
  <c r="J1799" i="3"/>
  <c r="BE1799" i="3"/>
  <c r="BI1793" i="3"/>
  <c r="BH1793" i="3"/>
  <c r="BG1793" i="3"/>
  <c r="BF1793" i="3"/>
  <c r="T1793" i="3"/>
  <c r="R1793" i="3"/>
  <c r="P1793" i="3"/>
  <c r="BK1793" i="3"/>
  <c r="J1793" i="3"/>
  <c r="BE1793" i="3" s="1"/>
  <c r="BI1791" i="3"/>
  <c r="BH1791" i="3"/>
  <c r="BG1791" i="3"/>
  <c r="BF1791" i="3"/>
  <c r="T1791" i="3"/>
  <c r="R1791" i="3"/>
  <c r="P1791" i="3"/>
  <c r="BK1791" i="3"/>
  <c r="J1791" i="3"/>
  <c r="BE1791" i="3"/>
  <c r="BI1790" i="3"/>
  <c r="BH1790" i="3"/>
  <c r="BG1790" i="3"/>
  <c r="BF1790" i="3"/>
  <c r="T1790" i="3"/>
  <c r="R1790" i="3"/>
  <c r="P1790" i="3"/>
  <c r="BK1790" i="3"/>
  <c r="J1790" i="3"/>
  <c r="BE1790" i="3" s="1"/>
  <c r="BI1788" i="3"/>
  <c r="BH1788" i="3"/>
  <c r="BG1788" i="3"/>
  <c r="BF1788" i="3"/>
  <c r="T1788" i="3"/>
  <c r="R1788" i="3"/>
  <c r="P1788" i="3"/>
  <c r="BK1788" i="3"/>
  <c r="J1788" i="3"/>
  <c r="BE1788" i="3"/>
  <c r="BI1787" i="3"/>
  <c r="BH1787" i="3"/>
  <c r="BG1787" i="3"/>
  <c r="BF1787" i="3"/>
  <c r="T1787" i="3"/>
  <c r="R1787" i="3"/>
  <c r="P1787" i="3"/>
  <c r="BK1787" i="3"/>
  <c r="J1787" i="3"/>
  <c r="BE1787" i="3" s="1"/>
  <c r="BI1783" i="3"/>
  <c r="BH1783" i="3"/>
  <c r="BG1783" i="3"/>
  <c r="BF1783" i="3"/>
  <c r="T1783" i="3"/>
  <c r="R1783" i="3"/>
  <c r="P1783" i="3"/>
  <c r="BK1783" i="3"/>
  <c r="J1783" i="3"/>
  <c r="BE1783" i="3"/>
  <c r="BI1782" i="3"/>
  <c r="BH1782" i="3"/>
  <c r="BG1782" i="3"/>
  <c r="BF1782" i="3"/>
  <c r="T1782" i="3"/>
  <c r="R1782" i="3"/>
  <c r="P1782" i="3"/>
  <c r="BK1782" i="3"/>
  <c r="J1782" i="3"/>
  <c r="BE1782" i="3" s="1"/>
  <c r="BI1763" i="3"/>
  <c r="BH1763" i="3"/>
  <c r="BG1763" i="3"/>
  <c r="BF1763" i="3"/>
  <c r="T1763" i="3"/>
  <c r="R1763" i="3"/>
  <c r="P1763" i="3"/>
  <c r="BK1763" i="3"/>
  <c r="J1763" i="3"/>
  <c r="BE1763" i="3"/>
  <c r="BI1762" i="3"/>
  <c r="BH1762" i="3"/>
  <c r="BG1762" i="3"/>
  <c r="BF1762" i="3"/>
  <c r="T1762" i="3"/>
  <c r="R1762" i="3"/>
  <c r="P1762" i="3"/>
  <c r="BK1762" i="3"/>
  <c r="J1762" i="3"/>
  <c r="BE1762" i="3" s="1"/>
  <c r="BI1748" i="3"/>
  <c r="BH1748" i="3"/>
  <c r="BG1748" i="3"/>
  <c r="BF1748" i="3"/>
  <c r="T1748" i="3"/>
  <c r="R1748" i="3"/>
  <c r="P1748" i="3"/>
  <c r="BK1748" i="3"/>
  <c r="J1748" i="3"/>
  <c r="BE1748" i="3"/>
  <c r="BI1747" i="3"/>
  <c r="BH1747" i="3"/>
  <c r="BG1747" i="3"/>
  <c r="BF1747" i="3"/>
  <c r="T1747" i="3"/>
  <c r="R1747" i="3"/>
  <c r="P1747" i="3"/>
  <c r="BK1747" i="3"/>
  <c r="J1747" i="3"/>
  <c r="BE1747" i="3" s="1"/>
  <c r="BI1728" i="3"/>
  <c r="BH1728" i="3"/>
  <c r="BG1728" i="3"/>
  <c r="BF1728" i="3"/>
  <c r="T1728" i="3"/>
  <c r="R1728" i="3"/>
  <c r="P1728" i="3"/>
  <c r="BK1728" i="3"/>
  <c r="J1728" i="3"/>
  <c r="BE1728" i="3"/>
  <c r="BI1727" i="3"/>
  <c r="BH1727" i="3"/>
  <c r="BG1727" i="3"/>
  <c r="BF1727" i="3"/>
  <c r="T1727" i="3"/>
  <c r="R1727" i="3"/>
  <c r="P1727" i="3"/>
  <c r="BK1727" i="3"/>
  <c r="J1727" i="3"/>
  <c r="BE1727" i="3" s="1"/>
  <c r="BI1706" i="3"/>
  <c r="BH1706" i="3"/>
  <c r="BG1706" i="3"/>
  <c r="BF1706" i="3"/>
  <c r="T1706" i="3"/>
  <c r="R1706" i="3"/>
  <c r="P1706" i="3"/>
  <c r="BK1706" i="3"/>
  <c r="J1706" i="3"/>
  <c r="BE1706" i="3"/>
  <c r="BI1704" i="3"/>
  <c r="BH1704" i="3"/>
  <c r="BG1704" i="3"/>
  <c r="BF1704" i="3"/>
  <c r="T1704" i="3"/>
  <c r="R1704" i="3"/>
  <c r="P1704" i="3"/>
  <c r="BK1704" i="3"/>
  <c r="J1704" i="3"/>
  <c r="BE1704" i="3" s="1"/>
  <c r="BI1700" i="3"/>
  <c r="BH1700" i="3"/>
  <c r="BG1700" i="3"/>
  <c r="BF1700" i="3"/>
  <c r="T1700" i="3"/>
  <c r="R1700" i="3"/>
  <c r="P1700" i="3"/>
  <c r="BK1700" i="3"/>
  <c r="J1700" i="3"/>
  <c r="BE1700" i="3"/>
  <c r="BI1697" i="3"/>
  <c r="BH1697" i="3"/>
  <c r="BG1697" i="3"/>
  <c r="BF1697" i="3"/>
  <c r="T1697" i="3"/>
  <c r="R1697" i="3"/>
  <c r="P1697" i="3"/>
  <c r="BK1697" i="3"/>
  <c r="J1697" i="3"/>
  <c r="BE1697" i="3" s="1"/>
  <c r="BI1696" i="3"/>
  <c r="BH1696" i="3"/>
  <c r="BG1696" i="3"/>
  <c r="BF1696" i="3"/>
  <c r="T1696" i="3"/>
  <c r="R1696" i="3"/>
  <c r="P1696" i="3"/>
  <c r="BK1696" i="3"/>
  <c r="J1696" i="3"/>
  <c r="BE1696" i="3"/>
  <c r="BI1694" i="3"/>
  <c r="BH1694" i="3"/>
  <c r="BG1694" i="3"/>
  <c r="BF1694" i="3"/>
  <c r="T1694" i="3"/>
  <c r="R1694" i="3"/>
  <c r="P1694" i="3"/>
  <c r="BK1694" i="3"/>
  <c r="J1694" i="3"/>
  <c r="BE1694" i="3" s="1"/>
  <c r="BI1692" i="3"/>
  <c r="BH1692" i="3"/>
  <c r="BG1692" i="3"/>
  <c r="BF1692" i="3"/>
  <c r="T1692" i="3"/>
  <c r="R1692" i="3"/>
  <c r="P1692" i="3"/>
  <c r="BK1692" i="3"/>
  <c r="J1692" i="3"/>
  <c r="BE1692" i="3"/>
  <c r="BI1689" i="3"/>
  <c r="BH1689" i="3"/>
  <c r="BG1689" i="3"/>
  <c r="BF1689" i="3"/>
  <c r="T1689" i="3"/>
  <c r="R1689" i="3"/>
  <c r="P1689" i="3"/>
  <c r="BK1689" i="3"/>
  <c r="J1689" i="3"/>
  <c r="BE1689" i="3" s="1"/>
  <c r="BI1688" i="3"/>
  <c r="BH1688" i="3"/>
  <c r="BG1688" i="3"/>
  <c r="BF1688" i="3"/>
  <c r="T1688" i="3"/>
  <c r="R1688" i="3"/>
  <c r="P1688" i="3"/>
  <c r="BK1688" i="3"/>
  <c r="J1688" i="3"/>
  <c r="BE1688" i="3"/>
  <c r="BI1681" i="3"/>
  <c r="BH1681" i="3"/>
  <c r="BG1681" i="3"/>
  <c r="BF1681" i="3"/>
  <c r="T1681" i="3"/>
  <c r="R1681" i="3"/>
  <c r="P1681" i="3"/>
  <c r="BK1681" i="3"/>
  <c r="J1681" i="3"/>
  <c r="BE1681" i="3" s="1"/>
  <c r="BI1680" i="3"/>
  <c r="BH1680" i="3"/>
  <c r="BG1680" i="3"/>
  <c r="BF1680" i="3"/>
  <c r="T1680" i="3"/>
  <c r="R1680" i="3"/>
  <c r="P1680" i="3"/>
  <c r="BK1680" i="3"/>
  <c r="J1680" i="3"/>
  <c r="BE1680" i="3"/>
  <c r="BI1658" i="3"/>
  <c r="BH1658" i="3"/>
  <c r="BG1658" i="3"/>
  <c r="BF1658" i="3"/>
  <c r="T1658" i="3"/>
  <c r="R1658" i="3"/>
  <c r="P1658" i="3"/>
  <c r="BK1658" i="3"/>
  <c r="J1658" i="3"/>
  <c r="BE1658" i="3" s="1"/>
  <c r="BI1655" i="3"/>
  <c r="BH1655" i="3"/>
  <c r="BG1655" i="3"/>
  <c r="BF1655" i="3"/>
  <c r="T1655" i="3"/>
  <c r="R1655" i="3"/>
  <c r="P1655" i="3"/>
  <c r="BK1655" i="3"/>
  <c r="J1655" i="3"/>
  <c r="BE1655" i="3"/>
  <c r="BI1652" i="3"/>
  <c r="BH1652" i="3"/>
  <c r="BG1652" i="3"/>
  <c r="BF1652" i="3"/>
  <c r="T1652" i="3"/>
  <c r="R1652" i="3"/>
  <c r="P1652" i="3"/>
  <c r="BK1652" i="3"/>
  <c r="J1652" i="3"/>
  <c r="BE1652" i="3" s="1"/>
  <c r="BI1634" i="3"/>
  <c r="BH1634" i="3"/>
  <c r="BG1634" i="3"/>
  <c r="BF1634" i="3"/>
  <c r="T1634" i="3"/>
  <c r="R1634" i="3"/>
  <c r="P1634" i="3"/>
  <c r="BK1634" i="3"/>
  <c r="J1634" i="3"/>
  <c r="BE1634" i="3"/>
  <c r="BI1632" i="3"/>
  <c r="BH1632" i="3"/>
  <c r="BG1632" i="3"/>
  <c r="BF1632" i="3"/>
  <c r="T1632" i="3"/>
  <c r="R1632" i="3"/>
  <c r="P1632" i="3"/>
  <c r="BK1632" i="3"/>
  <c r="J1632" i="3"/>
  <c r="BE1632" i="3" s="1"/>
  <c r="BI1618" i="3"/>
  <c r="BH1618" i="3"/>
  <c r="BG1618" i="3"/>
  <c r="BF1618" i="3"/>
  <c r="T1618" i="3"/>
  <c r="R1618" i="3"/>
  <c r="P1618" i="3"/>
  <c r="BK1618" i="3"/>
  <c r="J1618" i="3"/>
  <c r="BE1618" i="3"/>
  <c r="BI1616" i="3"/>
  <c r="BH1616" i="3"/>
  <c r="BG1616" i="3"/>
  <c r="BF1616" i="3"/>
  <c r="T1616" i="3"/>
  <c r="R1616" i="3"/>
  <c r="P1616" i="3"/>
  <c r="BK1616" i="3"/>
  <c r="J1616" i="3"/>
  <c r="BE1616" i="3" s="1"/>
  <c r="BI1613" i="3"/>
  <c r="BH1613" i="3"/>
  <c r="BG1613" i="3"/>
  <c r="BF1613" i="3"/>
  <c r="T1613" i="3"/>
  <c r="R1613" i="3"/>
  <c r="P1613" i="3"/>
  <c r="BK1613" i="3"/>
  <c r="J1613" i="3"/>
  <c r="BE1613" i="3"/>
  <c r="BI1611" i="3"/>
  <c r="BH1611" i="3"/>
  <c r="BG1611" i="3"/>
  <c r="BF1611" i="3"/>
  <c r="T1611" i="3"/>
  <c r="R1611" i="3"/>
  <c r="P1611" i="3"/>
  <c r="BK1611" i="3"/>
  <c r="J1611" i="3"/>
  <c r="BE1611" i="3" s="1"/>
  <c r="BI1608" i="3"/>
  <c r="BH1608" i="3"/>
  <c r="BG1608" i="3"/>
  <c r="BF1608" i="3"/>
  <c r="T1608" i="3"/>
  <c r="R1608" i="3"/>
  <c r="P1608" i="3"/>
  <c r="BK1608" i="3"/>
  <c r="J1608" i="3"/>
  <c r="BE1608" i="3"/>
  <c r="BI1604" i="3"/>
  <c r="BH1604" i="3"/>
  <c r="BG1604" i="3"/>
  <c r="BF1604" i="3"/>
  <c r="T1604" i="3"/>
  <c r="R1604" i="3"/>
  <c r="P1604" i="3"/>
  <c r="BK1604" i="3"/>
  <c r="J1604" i="3"/>
  <c r="BE1604" i="3" s="1"/>
  <c r="BI1581" i="3"/>
  <c r="BH1581" i="3"/>
  <c r="BG1581" i="3"/>
  <c r="BF1581" i="3"/>
  <c r="T1581" i="3"/>
  <c r="R1581" i="3"/>
  <c r="P1581" i="3"/>
  <c r="BK1581" i="3"/>
  <c r="J1581" i="3"/>
  <c r="BE1581" i="3"/>
  <c r="BI1579" i="3"/>
  <c r="BH1579" i="3"/>
  <c r="BG1579" i="3"/>
  <c r="BF1579" i="3"/>
  <c r="T1579" i="3"/>
  <c r="R1579" i="3"/>
  <c r="P1579" i="3"/>
  <c r="BK1579" i="3"/>
  <c r="J1579" i="3"/>
  <c r="BE1579" i="3" s="1"/>
  <c r="BI1577" i="3"/>
  <c r="BH1577" i="3"/>
  <c r="BG1577" i="3"/>
  <c r="BF1577" i="3"/>
  <c r="T1577" i="3"/>
  <c r="R1577" i="3"/>
  <c r="P1577" i="3"/>
  <c r="BK1577" i="3"/>
  <c r="J1577" i="3"/>
  <c r="BE1577" i="3"/>
  <c r="BI1575" i="3"/>
  <c r="BH1575" i="3"/>
  <c r="BG1575" i="3"/>
  <c r="BF1575" i="3"/>
  <c r="T1575" i="3"/>
  <c r="R1575" i="3"/>
  <c r="P1575" i="3"/>
  <c r="BK1575" i="3"/>
  <c r="J1575" i="3"/>
  <c r="BE1575" i="3" s="1"/>
  <c r="BI1555" i="3"/>
  <c r="BH1555" i="3"/>
  <c r="BG1555" i="3"/>
  <c r="BF1555" i="3"/>
  <c r="T1555" i="3"/>
  <c r="R1555" i="3"/>
  <c r="P1555" i="3"/>
  <c r="BK1555" i="3"/>
  <c r="J1555" i="3"/>
  <c r="BE1555" i="3"/>
  <c r="BI1553" i="3"/>
  <c r="BH1553" i="3"/>
  <c r="BG1553" i="3"/>
  <c r="BF1553" i="3"/>
  <c r="T1553" i="3"/>
  <c r="R1553" i="3"/>
  <c r="P1553" i="3"/>
  <c r="BK1553" i="3"/>
  <c r="J1553" i="3"/>
  <c r="BE1553" i="3" s="1"/>
  <c r="BI1551" i="3"/>
  <c r="BH1551" i="3"/>
  <c r="BG1551" i="3"/>
  <c r="BF1551" i="3"/>
  <c r="T1551" i="3"/>
  <c r="R1551" i="3"/>
  <c r="P1551" i="3"/>
  <c r="BK1551" i="3"/>
  <c r="J1551" i="3"/>
  <c r="BE1551" i="3"/>
  <c r="BI1549" i="3"/>
  <c r="BH1549" i="3"/>
  <c r="BG1549" i="3"/>
  <c r="BF1549" i="3"/>
  <c r="T1549" i="3"/>
  <c r="R1549" i="3"/>
  <c r="P1549" i="3"/>
  <c r="BK1549" i="3"/>
  <c r="J1549" i="3"/>
  <c r="BE1549" i="3" s="1"/>
  <c r="BI1547" i="3"/>
  <c r="BH1547" i="3"/>
  <c r="BG1547" i="3"/>
  <c r="BF1547" i="3"/>
  <c r="T1547" i="3"/>
  <c r="R1547" i="3"/>
  <c r="P1547" i="3"/>
  <c r="BK1547" i="3"/>
  <c r="J1547" i="3"/>
  <c r="BE1547" i="3"/>
  <c r="BI1545" i="3"/>
  <c r="BH1545" i="3"/>
  <c r="BG1545" i="3"/>
  <c r="BF1545" i="3"/>
  <c r="T1545" i="3"/>
  <c r="R1545" i="3"/>
  <c r="P1545" i="3"/>
  <c r="BK1545" i="3"/>
  <c r="J1545" i="3"/>
  <c r="BE1545" i="3" s="1"/>
  <c r="BI1528" i="3"/>
  <c r="BH1528" i="3"/>
  <c r="BG1528" i="3"/>
  <c r="BF1528" i="3"/>
  <c r="T1528" i="3"/>
  <c r="R1528" i="3"/>
  <c r="P1528" i="3"/>
  <c r="BK1528" i="3"/>
  <c r="J1528" i="3"/>
  <c r="BE1528" i="3"/>
  <c r="BI1526" i="3"/>
  <c r="BH1526" i="3"/>
  <c r="BG1526" i="3"/>
  <c r="BF1526" i="3"/>
  <c r="T1526" i="3"/>
  <c r="R1526" i="3"/>
  <c r="P1526" i="3"/>
  <c r="BK1526" i="3"/>
  <c r="J1526" i="3"/>
  <c r="BE1526" i="3" s="1"/>
  <c r="BI1524" i="3"/>
  <c r="BH1524" i="3"/>
  <c r="BG1524" i="3"/>
  <c r="BF1524" i="3"/>
  <c r="T1524" i="3"/>
  <c r="R1524" i="3"/>
  <c r="P1524" i="3"/>
  <c r="BK1524" i="3"/>
  <c r="J1524" i="3"/>
  <c r="BE1524" i="3"/>
  <c r="BI1522" i="3"/>
  <c r="BH1522" i="3"/>
  <c r="BG1522" i="3"/>
  <c r="BF1522" i="3"/>
  <c r="T1522" i="3"/>
  <c r="R1522" i="3"/>
  <c r="P1522" i="3"/>
  <c r="BK1522" i="3"/>
  <c r="J1522" i="3"/>
  <c r="BE1522" i="3" s="1"/>
  <c r="BI1520" i="3"/>
  <c r="BH1520" i="3"/>
  <c r="BG1520" i="3"/>
  <c r="BF1520" i="3"/>
  <c r="T1520" i="3"/>
  <c r="R1520" i="3"/>
  <c r="P1520" i="3"/>
  <c r="BK1520" i="3"/>
  <c r="J1520" i="3"/>
  <c r="BE1520" i="3"/>
  <c r="BI1503" i="3"/>
  <c r="BH1503" i="3"/>
  <c r="BG1503" i="3"/>
  <c r="BF1503" i="3"/>
  <c r="T1503" i="3"/>
  <c r="R1503" i="3"/>
  <c r="P1503" i="3"/>
  <c r="BK1503" i="3"/>
  <c r="J1503" i="3"/>
  <c r="BE1503" i="3" s="1"/>
  <c r="BI1502" i="3"/>
  <c r="BH1502" i="3"/>
  <c r="BG1502" i="3"/>
  <c r="BF1502" i="3"/>
  <c r="T1502" i="3"/>
  <c r="R1502" i="3"/>
  <c r="P1502" i="3"/>
  <c r="BK1502" i="3"/>
  <c r="J1502" i="3"/>
  <c r="BE1502" i="3"/>
  <c r="BI1496" i="3"/>
  <c r="BH1496" i="3"/>
  <c r="BG1496" i="3"/>
  <c r="BF1496" i="3"/>
  <c r="T1496" i="3"/>
  <c r="R1496" i="3"/>
  <c r="P1496" i="3"/>
  <c r="BK1496" i="3"/>
  <c r="J1496" i="3"/>
  <c r="BE1496" i="3" s="1"/>
  <c r="BI1493" i="3"/>
  <c r="BH1493" i="3"/>
  <c r="BG1493" i="3"/>
  <c r="BF1493" i="3"/>
  <c r="T1493" i="3"/>
  <c r="R1493" i="3"/>
  <c r="P1493" i="3"/>
  <c r="BK1493" i="3"/>
  <c r="J1493" i="3"/>
  <c r="BE1493" i="3"/>
  <c r="BI1491" i="3"/>
  <c r="BH1491" i="3"/>
  <c r="BG1491" i="3"/>
  <c r="BF1491" i="3"/>
  <c r="T1491" i="3"/>
  <c r="R1491" i="3"/>
  <c r="P1491" i="3"/>
  <c r="BK1491" i="3"/>
  <c r="J1491" i="3"/>
  <c r="BE1491" i="3" s="1"/>
  <c r="BI1489" i="3"/>
  <c r="BH1489" i="3"/>
  <c r="BG1489" i="3"/>
  <c r="BF1489" i="3"/>
  <c r="T1489" i="3"/>
  <c r="R1489" i="3"/>
  <c r="P1489" i="3"/>
  <c r="BK1489" i="3"/>
  <c r="J1489" i="3"/>
  <c r="BE1489" i="3"/>
  <c r="BI1487" i="3"/>
  <c r="BH1487" i="3"/>
  <c r="BG1487" i="3"/>
  <c r="BF1487" i="3"/>
  <c r="T1487" i="3"/>
  <c r="R1487" i="3"/>
  <c r="P1487" i="3"/>
  <c r="BK1487" i="3"/>
  <c r="J1487" i="3"/>
  <c r="BE1487" i="3" s="1"/>
  <c r="BI1485" i="3"/>
  <c r="BH1485" i="3"/>
  <c r="BG1485" i="3"/>
  <c r="BF1485" i="3"/>
  <c r="T1485" i="3"/>
  <c r="R1485" i="3"/>
  <c r="P1485" i="3"/>
  <c r="BK1485" i="3"/>
  <c r="J1485" i="3"/>
  <c r="BE1485" i="3"/>
  <c r="BI1483" i="3"/>
  <c r="BH1483" i="3"/>
  <c r="BG1483" i="3"/>
  <c r="BF1483" i="3"/>
  <c r="T1483" i="3"/>
  <c r="R1483" i="3"/>
  <c r="P1483" i="3"/>
  <c r="BK1483" i="3"/>
  <c r="J1483" i="3"/>
  <c r="BE1483" i="3" s="1"/>
  <c r="BI1477" i="3"/>
  <c r="BH1477" i="3"/>
  <c r="BG1477" i="3"/>
  <c r="BF1477" i="3"/>
  <c r="T1477" i="3"/>
  <c r="R1477" i="3"/>
  <c r="P1477" i="3"/>
  <c r="BK1477" i="3"/>
  <c r="J1477" i="3"/>
  <c r="BE1477" i="3"/>
  <c r="BI1475" i="3"/>
  <c r="BH1475" i="3"/>
  <c r="BG1475" i="3"/>
  <c r="BF1475" i="3"/>
  <c r="T1475" i="3"/>
  <c r="R1475" i="3"/>
  <c r="P1475" i="3"/>
  <c r="BK1475" i="3"/>
  <c r="J1475" i="3"/>
  <c r="BE1475" i="3" s="1"/>
  <c r="BI1473" i="3"/>
  <c r="BH1473" i="3"/>
  <c r="BG1473" i="3"/>
  <c r="BF1473" i="3"/>
  <c r="T1473" i="3"/>
  <c r="R1473" i="3"/>
  <c r="R1472" i="3" s="1"/>
  <c r="P1473" i="3"/>
  <c r="BK1473" i="3"/>
  <c r="BK1472" i="3" s="1"/>
  <c r="J1472" i="3" s="1"/>
  <c r="J70" i="3" s="1"/>
  <c r="J1473" i="3"/>
  <c r="BE1473" i="3"/>
  <c r="BI1471" i="3"/>
  <c r="BH1471" i="3"/>
  <c r="BG1471" i="3"/>
  <c r="BF1471" i="3"/>
  <c r="T1471" i="3"/>
  <c r="R1471" i="3"/>
  <c r="P1471" i="3"/>
  <c r="BK1471" i="3"/>
  <c r="J1471" i="3"/>
  <c r="BE1471" i="3"/>
  <c r="BI1470" i="3"/>
  <c r="BH1470" i="3"/>
  <c r="BG1470" i="3"/>
  <c r="BF1470" i="3"/>
  <c r="T1470" i="3"/>
  <c r="R1470" i="3"/>
  <c r="P1470" i="3"/>
  <c r="BK1470" i="3"/>
  <c r="J1470" i="3"/>
  <c r="BE1470" i="3" s="1"/>
  <c r="BI1469" i="3"/>
  <c r="BH1469" i="3"/>
  <c r="BG1469" i="3"/>
  <c r="BF1469" i="3"/>
  <c r="T1469" i="3"/>
  <c r="R1469" i="3"/>
  <c r="P1469" i="3"/>
  <c r="BK1469" i="3"/>
  <c r="J1469" i="3"/>
  <c r="BE1469" i="3"/>
  <c r="BI1454" i="3"/>
  <c r="BH1454" i="3"/>
  <c r="BG1454" i="3"/>
  <c r="BF1454" i="3"/>
  <c r="T1454" i="3"/>
  <c r="R1454" i="3"/>
  <c r="P1454" i="3"/>
  <c r="BK1454" i="3"/>
  <c r="J1454" i="3"/>
  <c r="BE1454" i="3" s="1"/>
  <c r="BI1439" i="3"/>
  <c r="BH1439" i="3"/>
  <c r="BG1439" i="3"/>
  <c r="BF1439" i="3"/>
  <c r="T1439" i="3"/>
  <c r="R1439" i="3"/>
  <c r="P1439" i="3"/>
  <c r="BK1439" i="3"/>
  <c r="J1439" i="3"/>
  <c r="BE1439" i="3"/>
  <c r="BI1435" i="3"/>
  <c r="BH1435" i="3"/>
  <c r="BG1435" i="3"/>
  <c r="BF1435" i="3"/>
  <c r="T1435" i="3"/>
  <c r="R1435" i="3"/>
  <c r="P1435" i="3"/>
  <c r="BK1435" i="3"/>
  <c r="J1435" i="3"/>
  <c r="BE1435" i="3" s="1"/>
  <c r="BI1420" i="3"/>
  <c r="BH1420" i="3"/>
  <c r="BG1420" i="3"/>
  <c r="BF1420" i="3"/>
  <c r="T1420" i="3"/>
  <c r="R1420" i="3"/>
  <c r="P1420" i="3"/>
  <c r="BK1420" i="3"/>
  <c r="J1420" i="3"/>
  <c r="BE1420" i="3"/>
  <c r="BI1413" i="3"/>
  <c r="BH1413" i="3"/>
  <c r="BG1413" i="3"/>
  <c r="BF1413" i="3"/>
  <c r="T1413" i="3"/>
  <c r="R1413" i="3"/>
  <c r="P1413" i="3"/>
  <c r="BK1413" i="3"/>
  <c r="J1413" i="3"/>
  <c r="BE1413" i="3" s="1"/>
  <c r="BI1403" i="3"/>
  <c r="BH1403" i="3"/>
  <c r="BG1403" i="3"/>
  <c r="BF1403" i="3"/>
  <c r="T1403" i="3"/>
  <c r="R1403" i="3"/>
  <c r="P1403" i="3"/>
  <c r="BK1403" i="3"/>
  <c r="J1403" i="3"/>
  <c r="BE1403" i="3"/>
  <c r="BI1356" i="3"/>
  <c r="BH1356" i="3"/>
  <c r="BG1356" i="3"/>
  <c r="BF1356" i="3"/>
  <c r="T1356" i="3"/>
  <c r="R1356" i="3"/>
  <c r="P1356" i="3"/>
  <c r="BK1356" i="3"/>
  <c r="J1356" i="3"/>
  <c r="BE1356" i="3" s="1"/>
  <c r="BI1313" i="3"/>
  <c r="BH1313" i="3"/>
  <c r="BG1313" i="3"/>
  <c r="BF1313" i="3"/>
  <c r="T1313" i="3"/>
  <c r="R1313" i="3"/>
  <c r="P1313" i="3"/>
  <c r="BK1313" i="3"/>
  <c r="J1313" i="3"/>
  <c r="BE1313" i="3"/>
  <c r="BI1305" i="3"/>
  <c r="BH1305" i="3"/>
  <c r="BG1305" i="3"/>
  <c r="BF1305" i="3"/>
  <c r="T1305" i="3"/>
  <c r="R1305" i="3"/>
  <c r="P1305" i="3"/>
  <c r="BK1305" i="3"/>
  <c r="J1305" i="3"/>
  <c r="BE1305" i="3" s="1"/>
  <c r="BI1303" i="3"/>
  <c r="BH1303" i="3"/>
  <c r="BG1303" i="3"/>
  <c r="BF1303" i="3"/>
  <c r="T1303" i="3"/>
  <c r="R1303" i="3"/>
  <c r="P1303" i="3"/>
  <c r="BK1303" i="3"/>
  <c r="J1303" i="3"/>
  <c r="BE1303" i="3"/>
  <c r="BI1256" i="3"/>
  <c r="BH1256" i="3"/>
  <c r="BG1256" i="3"/>
  <c r="BF1256" i="3"/>
  <c r="T1256" i="3"/>
  <c r="R1256" i="3"/>
  <c r="P1256" i="3"/>
  <c r="BK1256" i="3"/>
  <c r="J1256" i="3"/>
  <c r="BE1256" i="3" s="1"/>
  <c r="BI1253" i="3"/>
  <c r="BH1253" i="3"/>
  <c r="BG1253" i="3"/>
  <c r="BF1253" i="3"/>
  <c r="T1253" i="3"/>
  <c r="R1253" i="3"/>
  <c r="P1253" i="3"/>
  <c r="BK1253" i="3"/>
  <c r="J1253" i="3"/>
  <c r="BE1253" i="3"/>
  <c r="BI1206" i="3"/>
  <c r="BH1206" i="3"/>
  <c r="BG1206" i="3"/>
  <c r="BF1206" i="3"/>
  <c r="T1206" i="3"/>
  <c r="R1206" i="3"/>
  <c r="P1206" i="3"/>
  <c r="BK1206" i="3"/>
  <c r="J1206" i="3"/>
  <c r="BE1206" i="3" s="1"/>
  <c r="BI1159" i="3"/>
  <c r="BH1159" i="3"/>
  <c r="BG1159" i="3"/>
  <c r="BF1159" i="3"/>
  <c r="T1159" i="3"/>
  <c r="R1159" i="3"/>
  <c r="P1159" i="3"/>
  <c r="BK1159" i="3"/>
  <c r="J1159" i="3"/>
  <c r="BE1159" i="3"/>
  <c r="BI1112" i="3"/>
  <c r="BH1112" i="3"/>
  <c r="BG1112" i="3"/>
  <c r="BF1112" i="3"/>
  <c r="T1112" i="3"/>
  <c r="R1112" i="3"/>
  <c r="P1112" i="3"/>
  <c r="BK1112" i="3"/>
  <c r="J1112" i="3"/>
  <c r="BE1112" i="3" s="1"/>
  <c r="BI1097" i="3"/>
  <c r="BH1097" i="3"/>
  <c r="BG1097" i="3"/>
  <c r="BF1097" i="3"/>
  <c r="T1097" i="3"/>
  <c r="R1097" i="3"/>
  <c r="P1097" i="3"/>
  <c r="BK1097" i="3"/>
  <c r="J1097" i="3"/>
  <c r="BE1097" i="3"/>
  <c r="BI1069" i="3"/>
  <c r="BH1069" i="3"/>
  <c r="BG1069" i="3"/>
  <c r="BF1069" i="3"/>
  <c r="T1069" i="3"/>
  <c r="R1069" i="3"/>
  <c r="P1069" i="3"/>
  <c r="BK1069" i="3"/>
  <c r="J1069" i="3"/>
  <c r="BE1069" i="3" s="1"/>
  <c r="BI1061" i="3"/>
  <c r="BH1061" i="3"/>
  <c r="BG1061" i="3"/>
  <c r="BF1061" i="3"/>
  <c r="T1061" i="3"/>
  <c r="R1061" i="3"/>
  <c r="P1061" i="3"/>
  <c r="BK1061" i="3"/>
  <c r="J1061" i="3"/>
  <c r="BE1061" i="3"/>
  <c r="BI1044" i="3"/>
  <c r="BH1044" i="3"/>
  <c r="BG1044" i="3"/>
  <c r="BF1044" i="3"/>
  <c r="T1044" i="3"/>
  <c r="R1044" i="3"/>
  <c r="R1043" i="3"/>
  <c r="P1044" i="3"/>
  <c r="P1043" i="3" s="1"/>
  <c r="BK1044" i="3"/>
  <c r="BK1043" i="3"/>
  <c r="J1043" i="3"/>
  <c r="J69" i="3" s="1"/>
  <c r="J1044" i="3"/>
  <c r="BE1044" i="3"/>
  <c r="BI1042" i="3"/>
  <c r="BH1042" i="3"/>
  <c r="BG1042" i="3"/>
  <c r="BF1042" i="3"/>
  <c r="T1042" i="3"/>
  <c r="R1042" i="3"/>
  <c r="P1042" i="3"/>
  <c r="BK1042" i="3"/>
  <c r="J1042" i="3"/>
  <c r="BE1042" i="3" s="1"/>
  <c r="BI1041" i="3"/>
  <c r="BH1041" i="3"/>
  <c r="BG1041" i="3"/>
  <c r="BF1041" i="3"/>
  <c r="T1041" i="3"/>
  <c r="R1041" i="3"/>
  <c r="P1041" i="3"/>
  <c r="BK1041" i="3"/>
  <c r="J1041" i="3"/>
  <c r="BE1041" i="3"/>
  <c r="BI1040" i="3"/>
  <c r="BH1040" i="3"/>
  <c r="BG1040" i="3"/>
  <c r="BF1040" i="3"/>
  <c r="T1040" i="3"/>
  <c r="R1040" i="3"/>
  <c r="P1040" i="3"/>
  <c r="BK1040" i="3"/>
  <c r="J1040" i="3"/>
  <c r="BE1040" i="3" s="1"/>
  <c r="BI1038" i="3"/>
  <c r="BH1038" i="3"/>
  <c r="BG1038" i="3"/>
  <c r="BF1038" i="3"/>
  <c r="T1038" i="3"/>
  <c r="R1038" i="3"/>
  <c r="P1038" i="3"/>
  <c r="BK1038" i="3"/>
  <c r="J1038" i="3"/>
  <c r="BE1038" i="3"/>
  <c r="BI1036" i="3"/>
  <c r="BH1036" i="3"/>
  <c r="BG1036" i="3"/>
  <c r="BF1036" i="3"/>
  <c r="T1036" i="3"/>
  <c r="R1036" i="3"/>
  <c r="P1036" i="3"/>
  <c r="BK1036" i="3"/>
  <c r="J1036" i="3"/>
  <c r="BE1036" i="3" s="1"/>
  <c r="BI1034" i="3"/>
  <c r="BH1034" i="3"/>
  <c r="BG1034" i="3"/>
  <c r="BF1034" i="3"/>
  <c r="T1034" i="3"/>
  <c r="R1034" i="3"/>
  <c r="P1034" i="3"/>
  <c r="BK1034" i="3"/>
  <c r="J1034" i="3"/>
  <c r="BE1034" i="3"/>
  <c r="BI1032" i="3"/>
  <c r="BH1032" i="3"/>
  <c r="BG1032" i="3"/>
  <c r="BF1032" i="3"/>
  <c r="T1032" i="3"/>
  <c r="R1032" i="3"/>
  <c r="P1032" i="3"/>
  <c r="BK1032" i="3"/>
  <c r="J1032" i="3"/>
  <c r="BE1032" i="3" s="1"/>
  <c r="BI1030" i="3"/>
  <c r="BH1030" i="3"/>
  <c r="BG1030" i="3"/>
  <c r="BF1030" i="3"/>
  <c r="T1030" i="3"/>
  <c r="R1030" i="3"/>
  <c r="P1030" i="3"/>
  <c r="BK1030" i="3"/>
  <c r="J1030" i="3"/>
  <c r="BE1030" i="3"/>
  <c r="BI1028" i="3"/>
  <c r="BH1028" i="3"/>
  <c r="BG1028" i="3"/>
  <c r="BF1028" i="3"/>
  <c r="T1028" i="3"/>
  <c r="R1028" i="3"/>
  <c r="P1028" i="3"/>
  <c r="BK1028" i="3"/>
  <c r="J1028" i="3"/>
  <c r="BE1028" i="3" s="1"/>
  <c r="BI1026" i="3"/>
  <c r="BH1026" i="3"/>
  <c r="BG1026" i="3"/>
  <c r="BF1026" i="3"/>
  <c r="T1026" i="3"/>
  <c r="R1026" i="3"/>
  <c r="P1026" i="3"/>
  <c r="BK1026" i="3"/>
  <c r="J1026" i="3"/>
  <c r="BE1026" i="3"/>
  <c r="BI1022" i="3"/>
  <c r="BH1022" i="3"/>
  <c r="BG1022" i="3"/>
  <c r="BF1022" i="3"/>
  <c r="T1022" i="3"/>
  <c r="R1022" i="3"/>
  <c r="P1022" i="3"/>
  <c r="BK1022" i="3"/>
  <c r="J1022" i="3"/>
  <c r="BE1022" i="3" s="1"/>
  <c r="BI1020" i="3"/>
  <c r="BH1020" i="3"/>
  <c r="BG1020" i="3"/>
  <c r="BF1020" i="3"/>
  <c r="T1020" i="3"/>
  <c r="R1020" i="3"/>
  <c r="P1020" i="3"/>
  <c r="BK1020" i="3"/>
  <c r="J1020" i="3"/>
  <c r="BE1020" i="3"/>
  <c r="BI1018" i="3"/>
  <c r="BH1018" i="3"/>
  <c r="BG1018" i="3"/>
  <c r="BF1018" i="3"/>
  <c r="T1018" i="3"/>
  <c r="R1018" i="3"/>
  <c r="P1018" i="3"/>
  <c r="BK1018" i="3"/>
  <c r="J1018" i="3"/>
  <c r="BE1018" i="3" s="1"/>
  <c r="BI992" i="3"/>
  <c r="BH992" i="3"/>
  <c r="BG992" i="3"/>
  <c r="BF992" i="3"/>
  <c r="T992" i="3"/>
  <c r="R992" i="3"/>
  <c r="P992" i="3"/>
  <c r="BK992" i="3"/>
  <c r="J992" i="3"/>
  <c r="BE992" i="3"/>
  <c r="BI977" i="3"/>
  <c r="BH977" i="3"/>
  <c r="BG977" i="3"/>
  <c r="BF977" i="3"/>
  <c r="T977" i="3"/>
  <c r="R977" i="3"/>
  <c r="P977" i="3"/>
  <c r="BK977" i="3"/>
  <c r="J977" i="3"/>
  <c r="BE977" i="3" s="1"/>
  <c r="BI969" i="3"/>
  <c r="BH969" i="3"/>
  <c r="BG969" i="3"/>
  <c r="BF969" i="3"/>
  <c r="T969" i="3"/>
  <c r="R969" i="3"/>
  <c r="P969" i="3"/>
  <c r="BK969" i="3"/>
  <c r="J969" i="3"/>
  <c r="BE969" i="3"/>
  <c r="BI966" i="3"/>
  <c r="BH966" i="3"/>
  <c r="BG966" i="3"/>
  <c r="BF966" i="3"/>
  <c r="T966" i="3"/>
  <c r="R966" i="3"/>
  <c r="P966" i="3"/>
  <c r="BK966" i="3"/>
  <c r="J966" i="3"/>
  <c r="BE966" i="3" s="1"/>
  <c r="BI965" i="3"/>
  <c r="BH965" i="3"/>
  <c r="BG965" i="3"/>
  <c r="BF965" i="3"/>
  <c r="T965" i="3"/>
  <c r="R965" i="3"/>
  <c r="P965" i="3"/>
  <c r="BK965" i="3"/>
  <c r="J965" i="3"/>
  <c r="BE965" i="3"/>
  <c r="BI963" i="3"/>
  <c r="BH963" i="3"/>
  <c r="BG963" i="3"/>
  <c r="BF963" i="3"/>
  <c r="T963" i="3"/>
  <c r="R963" i="3"/>
  <c r="P963" i="3"/>
  <c r="BK963" i="3"/>
  <c r="J963" i="3"/>
  <c r="BE963" i="3" s="1"/>
  <c r="BI962" i="3"/>
  <c r="BH962" i="3"/>
  <c r="BG962" i="3"/>
  <c r="BF962" i="3"/>
  <c r="T962" i="3"/>
  <c r="R962" i="3"/>
  <c r="P962" i="3"/>
  <c r="BK962" i="3"/>
  <c r="J962" i="3"/>
  <c r="BE962" i="3"/>
  <c r="BI961" i="3"/>
  <c r="BH961" i="3"/>
  <c r="BG961" i="3"/>
  <c r="BF961" i="3"/>
  <c r="T961" i="3"/>
  <c r="R961" i="3"/>
  <c r="P961" i="3"/>
  <c r="BK961" i="3"/>
  <c r="J961" i="3"/>
  <c r="BE961" i="3" s="1"/>
  <c r="BI960" i="3"/>
  <c r="BH960" i="3"/>
  <c r="BG960" i="3"/>
  <c r="BF960" i="3"/>
  <c r="T960" i="3"/>
  <c r="R960" i="3"/>
  <c r="P960" i="3"/>
  <c r="BK960" i="3"/>
  <c r="J960" i="3"/>
  <c r="BE960" i="3"/>
  <c r="BI959" i="3"/>
  <c r="BH959" i="3"/>
  <c r="BG959" i="3"/>
  <c r="BF959" i="3"/>
  <c r="T959" i="3"/>
  <c r="R959" i="3"/>
  <c r="P959" i="3"/>
  <c r="BK959" i="3"/>
  <c r="J959" i="3"/>
  <c r="BE959" i="3" s="1"/>
  <c r="BI957" i="3"/>
  <c r="BH957" i="3"/>
  <c r="BG957" i="3"/>
  <c r="BF957" i="3"/>
  <c r="T957" i="3"/>
  <c r="R957" i="3"/>
  <c r="P957" i="3"/>
  <c r="BK957" i="3"/>
  <c r="J957" i="3"/>
  <c r="BE957" i="3"/>
  <c r="BI955" i="3"/>
  <c r="BH955" i="3"/>
  <c r="BG955" i="3"/>
  <c r="BF955" i="3"/>
  <c r="T955" i="3"/>
  <c r="R955" i="3"/>
  <c r="P955" i="3"/>
  <c r="BK955" i="3"/>
  <c r="J955" i="3"/>
  <c r="BE955" i="3" s="1"/>
  <c r="BI953" i="3"/>
  <c r="BH953" i="3"/>
  <c r="BG953" i="3"/>
  <c r="BF953" i="3"/>
  <c r="T953" i="3"/>
  <c r="R953" i="3"/>
  <c r="R952" i="3" s="1"/>
  <c r="P953" i="3"/>
  <c r="BK953" i="3"/>
  <c r="BK952" i="3" s="1"/>
  <c r="J952" i="3" s="1"/>
  <c r="J68" i="3" s="1"/>
  <c r="J953" i="3"/>
  <c r="BE953" i="3"/>
  <c r="BI951" i="3"/>
  <c r="BH951" i="3"/>
  <c r="BG951" i="3"/>
  <c r="BF951" i="3"/>
  <c r="T951" i="3"/>
  <c r="R951" i="3"/>
  <c r="P951" i="3"/>
  <c r="BK951" i="3"/>
  <c r="J951" i="3"/>
  <c r="BE951" i="3"/>
  <c r="BI950" i="3"/>
  <c r="BH950" i="3"/>
  <c r="BG950" i="3"/>
  <c r="BF950" i="3"/>
  <c r="T950" i="3"/>
  <c r="R950" i="3"/>
  <c r="P950" i="3"/>
  <c r="BK950" i="3"/>
  <c r="J950" i="3"/>
  <c r="BE950" i="3" s="1"/>
  <c r="BI949" i="3"/>
  <c r="BH949" i="3"/>
  <c r="BG949" i="3"/>
  <c r="BF949" i="3"/>
  <c r="T949" i="3"/>
  <c r="R949" i="3"/>
  <c r="P949" i="3"/>
  <c r="BK949" i="3"/>
  <c r="J949" i="3"/>
  <c r="BE949" i="3"/>
  <c r="BI947" i="3"/>
  <c r="BH947" i="3"/>
  <c r="BG947" i="3"/>
  <c r="BF947" i="3"/>
  <c r="T947" i="3"/>
  <c r="R947" i="3"/>
  <c r="P947" i="3"/>
  <c r="BK947" i="3"/>
  <c r="J947" i="3"/>
  <c r="BE947" i="3" s="1"/>
  <c r="BI945" i="3"/>
  <c r="BH945" i="3"/>
  <c r="BG945" i="3"/>
  <c r="BF945" i="3"/>
  <c r="T945" i="3"/>
  <c r="R945" i="3"/>
  <c r="P945" i="3"/>
  <c r="BK945" i="3"/>
  <c r="J945" i="3"/>
  <c r="BE945" i="3"/>
  <c r="BI943" i="3"/>
  <c r="BH943" i="3"/>
  <c r="BG943" i="3"/>
  <c r="BF943" i="3"/>
  <c r="T943" i="3"/>
  <c r="R943" i="3"/>
  <c r="P943" i="3"/>
  <c r="BK943" i="3"/>
  <c r="BK932" i="3" s="1"/>
  <c r="J932" i="3" s="1"/>
  <c r="J67" i="3" s="1"/>
  <c r="J943" i="3"/>
  <c r="BE943" i="3" s="1"/>
  <c r="BI941" i="3"/>
  <c r="BH941" i="3"/>
  <c r="BG941" i="3"/>
  <c r="BF941" i="3"/>
  <c r="T941" i="3"/>
  <c r="R941" i="3"/>
  <c r="P941" i="3"/>
  <c r="P932" i="3" s="1"/>
  <c r="BK941" i="3"/>
  <c r="J941" i="3"/>
  <c r="BE941" i="3"/>
  <c r="BI933" i="3"/>
  <c r="BH933" i="3"/>
  <c r="BG933" i="3"/>
  <c r="BF933" i="3"/>
  <c r="T933" i="3"/>
  <c r="T932" i="3" s="1"/>
  <c r="R933" i="3"/>
  <c r="R932" i="3"/>
  <c r="P933" i="3"/>
  <c r="BK933" i="3"/>
  <c r="J933" i="3"/>
  <c r="BE933" i="3"/>
  <c r="BI930" i="3"/>
  <c r="BH930" i="3"/>
  <c r="BG930" i="3"/>
  <c r="BF930" i="3"/>
  <c r="T930" i="3"/>
  <c r="R930" i="3"/>
  <c r="P930" i="3"/>
  <c r="P925" i="3" s="1"/>
  <c r="BK930" i="3"/>
  <c r="J930" i="3"/>
  <c r="BE930" i="3"/>
  <c r="BI928" i="3"/>
  <c r="BH928" i="3"/>
  <c r="BG928" i="3"/>
  <c r="BF928" i="3"/>
  <c r="T928" i="3"/>
  <c r="T925" i="3" s="1"/>
  <c r="R928" i="3"/>
  <c r="P928" i="3"/>
  <c r="BK928" i="3"/>
  <c r="J928" i="3"/>
  <c r="BE928" i="3" s="1"/>
  <c r="BI926" i="3"/>
  <c r="BH926" i="3"/>
  <c r="BG926" i="3"/>
  <c r="BF926" i="3"/>
  <c r="T926" i="3"/>
  <c r="R926" i="3"/>
  <c r="R925" i="3" s="1"/>
  <c r="P926" i="3"/>
  <c r="BK926" i="3"/>
  <c r="BK925" i="3" s="1"/>
  <c r="J925" i="3" s="1"/>
  <c r="J65" i="3" s="1"/>
  <c r="J926" i="3"/>
  <c r="BE926" i="3"/>
  <c r="BI924" i="3"/>
  <c r="BH924" i="3"/>
  <c r="BG924" i="3"/>
  <c r="BF924" i="3"/>
  <c r="T924" i="3"/>
  <c r="R924" i="3"/>
  <c r="P924" i="3"/>
  <c r="BK924" i="3"/>
  <c r="J924" i="3"/>
  <c r="BE924" i="3"/>
  <c r="BI923" i="3"/>
  <c r="BH923" i="3"/>
  <c r="BG923" i="3"/>
  <c r="BF923" i="3"/>
  <c r="T923" i="3"/>
  <c r="R923" i="3"/>
  <c r="P923" i="3"/>
  <c r="BK923" i="3"/>
  <c r="J923" i="3"/>
  <c r="BE923" i="3" s="1"/>
  <c r="BI857" i="3"/>
  <c r="BH857" i="3"/>
  <c r="BG857" i="3"/>
  <c r="BF857" i="3"/>
  <c r="T857" i="3"/>
  <c r="R857" i="3"/>
  <c r="P857" i="3"/>
  <c r="BK857" i="3"/>
  <c r="J857" i="3"/>
  <c r="BE857" i="3"/>
  <c r="BI791" i="3"/>
  <c r="BH791" i="3"/>
  <c r="BG791" i="3"/>
  <c r="BF791" i="3"/>
  <c r="T791" i="3"/>
  <c r="T790" i="3" s="1"/>
  <c r="R791" i="3"/>
  <c r="R790" i="3"/>
  <c r="P791" i="3"/>
  <c r="BK791" i="3"/>
  <c r="BK790" i="3"/>
  <c r="J790" i="3"/>
  <c r="J64" i="3" s="1"/>
  <c r="J791" i="3"/>
  <c r="BE791" i="3"/>
  <c r="BI788" i="3"/>
  <c r="BH788" i="3"/>
  <c r="BG788" i="3"/>
  <c r="BF788" i="3"/>
  <c r="T788" i="3"/>
  <c r="R788" i="3"/>
  <c r="P788" i="3"/>
  <c r="BK788" i="3"/>
  <c r="J788" i="3"/>
  <c r="BE788" i="3" s="1"/>
  <c r="BI773" i="3"/>
  <c r="BH773" i="3"/>
  <c r="BG773" i="3"/>
  <c r="BF773" i="3"/>
  <c r="T773" i="3"/>
  <c r="R773" i="3"/>
  <c r="P773" i="3"/>
  <c r="BK773" i="3"/>
  <c r="J773" i="3"/>
  <c r="BE773" i="3"/>
  <c r="BI709" i="3"/>
  <c r="BH709" i="3"/>
  <c r="BG709" i="3"/>
  <c r="BF709" i="3"/>
  <c r="T709" i="3"/>
  <c r="R709" i="3"/>
  <c r="P709" i="3"/>
  <c r="BK709" i="3"/>
  <c r="J709" i="3"/>
  <c r="BE709" i="3" s="1"/>
  <c r="BI706" i="3"/>
  <c r="BH706" i="3"/>
  <c r="BG706" i="3"/>
  <c r="BF706" i="3"/>
  <c r="T706" i="3"/>
  <c r="R706" i="3"/>
  <c r="P706" i="3"/>
  <c r="BK706" i="3"/>
  <c r="J706" i="3"/>
  <c r="BE706" i="3"/>
  <c r="BI703" i="3"/>
  <c r="BH703" i="3"/>
  <c r="BG703" i="3"/>
  <c r="BF703" i="3"/>
  <c r="T703" i="3"/>
  <c r="R703" i="3"/>
  <c r="P703" i="3"/>
  <c r="BK703" i="3"/>
  <c r="J703" i="3"/>
  <c r="BE703" i="3" s="1"/>
  <c r="BI700" i="3"/>
  <c r="BH700" i="3"/>
  <c r="BG700" i="3"/>
  <c r="BF700" i="3"/>
  <c r="T700" i="3"/>
  <c r="R700" i="3"/>
  <c r="P700" i="3"/>
  <c r="BK700" i="3"/>
  <c r="J700" i="3"/>
  <c r="BE700" i="3"/>
  <c r="BI635" i="3"/>
  <c r="BH635" i="3"/>
  <c r="BG635" i="3"/>
  <c r="BF635" i="3"/>
  <c r="T635" i="3"/>
  <c r="R635" i="3"/>
  <c r="P635" i="3"/>
  <c r="BK635" i="3"/>
  <c r="J635" i="3"/>
  <c r="BE635" i="3" s="1"/>
  <c r="BI570" i="3"/>
  <c r="BH570" i="3"/>
  <c r="BG570" i="3"/>
  <c r="BF570" i="3"/>
  <c r="T570" i="3"/>
  <c r="R570" i="3"/>
  <c r="P570" i="3"/>
  <c r="BK570" i="3"/>
  <c r="J570" i="3"/>
  <c r="BE570" i="3"/>
  <c r="BI504" i="3"/>
  <c r="BH504" i="3"/>
  <c r="BG504" i="3"/>
  <c r="BF504" i="3"/>
  <c r="T504" i="3"/>
  <c r="R504" i="3"/>
  <c r="P504" i="3"/>
  <c r="BK504" i="3"/>
  <c r="J504" i="3"/>
  <c r="BE504" i="3" s="1"/>
  <c r="BI494" i="3"/>
  <c r="BH494" i="3"/>
  <c r="BG494" i="3"/>
  <c r="BF494" i="3"/>
  <c r="T494" i="3"/>
  <c r="R494" i="3"/>
  <c r="P494" i="3"/>
  <c r="BK494" i="3"/>
  <c r="J494" i="3"/>
  <c r="BE494" i="3"/>
  <c r="BI428" i="3"/>
  <c r="BH428" i="3"/>
  <c r="BG428" i="3"/>
  <c r="BF428" i="3"/>
  <c r="T428" i="3"/>
  <c r="R428" i="3"/>
  <c r="P428" i="3"/>
  <c r="BK428" i="3"/>
  <c r="J428" i="3"/>
  <c r="BE428" i="3" s="1"/>
  <c r="BI419" i="3"/>
  <c r="BH419" i="3"/>
  <c r="BG419" i="3"/>
  <c r="BF419" i="3"/>
  <c r="T419" i="3"/>
  <c r="R419" i="3"/>
  <c r="P419" i="3"/>
  <c r="BK419" i="3"/>
  <c r="J419" i="3"/>
  <c r="BE419" i="3"/>
  <c r="BI415" i="3"/>
  <c r="BH415" i="3"/>
  <c r="BG415" i="3"/>
  <c r="BF415" i="3"/>
  <c r="T415" i="3"/>
  <c r="R415" i="3"/>
  <c r="P415" i="3"/>
  <c r="BK415" i="3"/>
  <c r="J415" i="3"/>
  <c r="BE415" i="3" s="1"/>
  <c r="BI405" i="3"/>
  <c r="BH405" i="3"/>
  <c r="BG405" i="3"/>
  <c r="BF405" i="3"/>
  <c r="T405" i="3"/>
  <c r="R405" i="3"/>
  <c r="P405" i="3"/>
  <c r="BK405" i="3"/>
  <c r="J405" i="3"/>
  <c r="BE405" i="3"/>
  <c r="BI386" i="3"/>
  <c r="BH386" i="3"/>
  <c r="BG386" i="3"/>
  <c r="BF386" i="3"/>
  <c r="T386" i="3"/>
  <c r="R386" i="3"/>
  <c r="P386" i="3"/>
  <c r="BK386" i="3"/>
  <c r="J386" i="3"/>
  <c r="BE386" i="3" s="1"/>
  <c r="BI376" i="3"/>
  <c r="BH376" i="3"/>
  <c r="BG376" i="3"/>
  <c r="BF376" i="3"/>
  <c r="T376" i="3"/>
  <c r="R376" i="3"/>
  <c r="P376" i="3"/>
  <c r="BK376" i="3"/>
  <c r="J376" i="3"/>
  <c r="BE376" i="3"/>
  <c r="BI357" i="3"/>
  <c r="BH357" i="3"/>
  <c r="BG357" i="3"/>
  <c r="BF357" i="3"/>
  <c r="T357" i="3"/>
  <c r="R357" i="3"/>
  <c r="P357" i="3"/>
  <c r="BK357" i="3"/>
  <c r="J357" i="3"/>
  <c r="BE357" i="3" s="1"/>
  <c r="BI349" i="3"/>
  <c r="BH349" i="3"/>
  <c r="BG349" i="3"/>
  <c r="BF349" i="3"/>
  <c r="T349" i="3"/>
  <c r="R349" i="3"/>
  <c r="P349" i="3"/>
  <c r="BK349" i="3"/>
  <c r="J349" i="3"/>
  <c r="BE349" i="3"/>
  <c r="BI321" i="3"/>
  <c r="BH321" i="3"/>
  <c r="BG321" i="3"/>
  <c r="BF321" i="3"/>
  <c r="T321" i="3"/>
  <c r="T320" i="3" s="1"/>
  <c r="R321" i="3"/>
  <c r="R320" i="3"/>
  <c r="P321" i="3"/>
  <c r="BK321" i="3"/>
  <c r="BK320" i="3"/>
  <c r="J320" i="3"/>
  <c r="J63" i="3" s="1"/>
  <c r="J321" i="3"/>
  <c r="BE321" i="3"/>
  <c r="BI313" i="3"/>
  <c r="BH313" i="3"/>
  <c r="BG313" i="3"/>
  <c r="BF313" i="3"/>
  <c r="T313" i="3"/>
  <c r="R313" i="3"/>
  <c r="P313" i="3"/>
  <c r="BK313" i="3"/>
  <c r="J313" i="3"/>
  <c r="BE313" i="3" s="1"/>
  <c r="BI309" i="3"/>
  <c r="BH309" i="3"/>
  <c r="BG309" i="3"/>
  <c r="BF309" i="3"/>
  <c r="T309" i="3"/>
  <c r="R309" i="3"/>
  <c r="P309" i="3"/>
  <c r="BK309" i="3"/>
  <c r="J309" i="3"/>
  <c r="BE309" i="3"/>
  <c r="BI289" i="3"/>
  <c r="BH289" i="3"/>
  <c r="BG289" i="3"/>
  <c r="BF289" i="3"/>
  <c r="T289" i="3"/>
  <c r="R289" i="3"/>
  <c r="P289" i="3"/>
  <c r="BK289" i="3"/>
  <c r="J289" i="3"/>
  <c r="BE289" i="3" s="1"/>
  <c r="BI268" i="3"/>
  <c r="BH268" i="3"/>
  <c r="BG268" i="3"/>
  <c r="BF268" i="3"/>
  <c r="T268" i="3"/>
  <c r="R268" i="3"/>
  <c r="P268" i="3"/>
  <c r="BK268" i="3"/>
  <c r="J268" i="3"/>
  <c r="BE268" i="3"/>
  <c r="BI246" i="3"/>
  <c r="BH246" i="3"/>
  <c r="BG246" i="3"/>
  <c r="BF246" i="3"/>
  <c r="T246" i="3"/>
  <c r="R246" i="3"/>
  <c r="P246" i="3"/>
  <c r="BK246" i="3"/>
  <c r="J246" i="3"/>
  <c r="BE246" i="3" s="1"/>
  <c r="BI242" i="3"/>
  <c r="BH242" i="3"/>
  <c r="BG242" i="3"/>
  <c r="BF242" i="3"/>
  <c r="T242" i="3"/>
  <c r="R242" i="3"/>
  <c r="P242" i="3"/>
  <c r="BK242" i="3"/>
  <c r="J242" i="3"/>
  <c r="BE242" i="3"/>
  <c r="BI238" i="3"/>
  <c r="BH238" i="3"/>
  <c r="BG238" i="3"/>
  <c r="BF238" i="3"/>
  <c r="T238" i="3"/>
  <c r="R238" i="3"/>
  <c r="P238" i="3"/>
  <c r="BK238" i="3"/>
  <c r="J238" i="3"/>
  <c r="BE238" i="3" s="1"/>
  <c r="BI228" i="3"/>
  <c r="BH228" i="3"/>
  <c r="BG228" i="3"/>
  <c r="BF228" i="3"/>
  <c r="T228" i="3"/>
  <c r="R228" i="3"/>
  <c r="P228" i="3"/>
  <c r="BK228" i="3"/>
  <c r="J228" i="3"/>
  <c r="BE228" i="3"/>
  <c r="BI226" i="3"/>
  <c r="BH226" i="3"/>
  <c r="BG226" i="3"/>
  <c r="BF226" i="3"/>
  <c r="T226" i="3"/>
  <c r="R226" i="3"/>
  <c r="P226" i="3"/>
  <c r="BK226" i="3"/>
  <c r="J226" i="3"/>
  <c r="BE226" i="3" s="1"/>
  <c r="BI189" i="3"/>
  <c r="BH189" i="3"/>
  <c r="BG189" i="3"/>
  <c r="BF189" i="3"/>
  <c r="T189" i="3"/>
  <c r="R189" i="3"/>
  <c r="P189" i="3"/>
  <c r="BK189" i="3"/>
  <c r="J189" i="3"/>
  <c r="BE189" i="3"/>
  <c r="BI187" i="3"/>
  <c r="BH187" i="3"/>
  <c r="BG187" i="3"/>
  <c r="BF187" i="3"/>
  <c r="T187" i="3"/>
  <c r="R187" i="3"/>
  <c r="P187" i="3"/>
  <c r="BK187" i="3"/>
  <c r="J187" i="3"/>
  <c r="BE187" i="3" s="1"/>
  <c r="BI172" i="3"/>
  <c r="BH172" i="3"/>
  <c r="BG172" i="3"/>
  <c r="BF172" i="3"/>
  <c r="T172" i="3"/>
  <c r="R172" i="3"/>
  <c r="P172" i="3"/>
  <c r="BK172" i="3"/>
  <c r="J172" i="3"/>
  <c r="BE172" i="3"/>
  <c r="BI167" i="3"/>
  <c r="BH167" i="3"/>
  <c r="BG167" i="3"/>
  <c r="BF167" i="3"/>
  <c r="T167" i="3"/>
  <c r="R167" i="3"/>
  <c r="P167" i="3"/>
  <c r="BK167" i="3"/>
  <c r="J167" i="3"/>
  <c r="BE167" i="3" s="1"/>
  <c r="BI152" i="3"/>
  <c r="BH152" i="3"/>
  <c r="BG152" i="3"/>
  <c r="BF152" i="3"/>
  <c r="T152" i="3"/>
  <c r="R152" i="3"/>
  <c r="P152" i="3"/>
  <c r="BK152" i="3"/>
  <c r="J152" i="3"/>
  <c r="BE152" i="3"/>
  <c r="BI147" i="3"/>
  <c r="BH147" i="3"/>
  <c r="BG147" i="3"/>
  <c r="BF147" i="3"/>
  <c r="T147" i="3"/>
  <c r="R147" i="3"/>
  <c r="P147" i="3"/>
  <c r="BK147" i="3"/>
  <c r="J147" i="3"/>
  <c r="BE147" i="3" s="1"/>
  <c r="BI143" i="3"/>
  <c r="BH143" i="3"/>
  <c r="F35" i="3" s="1"/>
  <c r="BC54" i="1" s="1"/>
  <c r="BG143" i="3"/>
  <c r="BF143" i="3"/>
  <c r="T143" i="3"/>
  <c r="R143" i="3"/>
  <c r="P143" i="3"/>
  <c r="BK143" i="3"/>
  <c r="J143" i="3"/>
  <c r="BE143" i="3"/>
  <c r="BI129" i="3"/>
  <c r="BH129" i="3"/>
  <c r="BG129" i="3"/>
  <c r="BF129" i="3"/>
  <c r="T129" i="3"/>
  <c r="R129" i="3"/>
  <c r="P129" i="3"/>
  <c r="BK129" i="3"/>
  <c r="BK102" i="3" s="1"/>
  <c r="J102" i="3" s="1"/>
  <c r="J62" i="3" s="1"/>
  <c r="J129" i="3"/>
  <c r="BE129" i="3" s="1"/>
  <c r="BI103" i="3"/>
  <c r="BH103" i="3"/>
  <c r="BG103" i="3"/>
  <c r="BF103" i="3"/>
  <c r="F33" i="3" s="1"/>
  <c r="BA54" i="1" s="1"/>
  <c r="J33" i="3"/>
  <c r="AW54" i="1" s="1"/>
  <c r="T103" i="3"/>
  <c r="T102" i="3" s="1"/>
  <c r="T101" i="3" s="1"/>
  <c r="R103" i="3"/>
  <c r="R102" i="3" s="1"/>
  <c r="P103" i="3"/>
  <c r="BK103" i="3"/>
  <c r="BK101" i="3"/>
  <c r="J103" i="3"/>
  <c r="BE103" i="3"/>
  <c r="J32" i="3" s="1"/>
  <c r="AV54" i="1" s="1"/>
  <c r="AT54" i="1" s="1"/>
  <c r="J96" i="3"/>
  <c r="F96" i="3"/>
  <c r="F94" i="3"/>
  <c r="E92" i="3"/>
  <c r="J55" i="3"/>
  <c r="F55" i="3"/>
  <c r="F53" i="3"/>
  <c r="E51" i="3"/>
  <c r="J20" i="3"/>
  <c r="E20" i="3"/>
  <c r="F97" i="3" s="1"/>
  <c r="F56" i="3"/>
  <c r="J19" i="3"/>
  <c r="J14" i="3"/>
  <c r="J94" i="3" s="1"/>
  <c r="J53" i="3"/>
  <c r="E7" i="3"/>
  <c r="AY52" i="1"/>
  <c r="AX52" i="1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P123" i="2"/>
  <c r="P118" i="2" s="1"/>
  <c r="BK123" i="2"/>
  <c r="BK118" i="2" s="1"/>
  <c r="J118" i="2" s="1"/>
  <c r="J62" i="2" s="1"/>
  <c r="J123" i="2"/>
  <c r="BE123" i="2"/>
  <c r="BI121" i="2"/>
  <c r="BH121" i="2"/>
  <c r="BG121" i="2"/>
  <c r="BF121" i="2"/>
  <c r="T121" i="2"/>
  <c r="T118" i="2" s="1"/>
  <c r="R121" i="2"/>
  <c r="R118" i="2" s="1"/>
  <c r="P121" i="2"/>
  <c r="BK121" i="2"/>
  <c r="J121" i="2"/>
  <c r="BE121" i="2"/>
  <c r="BI119" i="2"/>
  <c r="BH119" i="2"/>
  <c r="BG119" i="2"/>
  <c r="BF119" i="2"/>
  <c r="T119" i="2"/>
  <c r="R119" i="2"/>
  <c r="P119" i="2"/>
  <c r="BK119" i="2"/>
  <c r="J119" i="2"/>
  <c r="BE119" i="2"/>
  <c r="BI116" i="2"/>
  <c r="BH116" i="2"/>
  <c r="BG116" i="2"/>
  <c r="BF116" i="2"/>
  <c r="T116" i="2"/>
  <c r="R116" i="2"/>
  <c r="P116" i="2"/>
  <c r="P111" i="2" s="1"/>
  <c r="BK116" i="2"/>
  <c r="J116" i="2"/>
  <c r="BE116" i="2"/>
  <c r="BI114" i="2"/>
  <c r="BH114" i="2"/>
  <c r="BG114" i="2"/>
  <c r="BF114" i="2"/>
  <c r="T114" i="2"/>
  <c r="T111" i="2" s="1"/>
  <c r="R114" i="2"/>
  <c r="P114" i="2"/>
  <c r="BK114" i="2"/>
  <c r="J114" i="2"/>
  <c r="BE114" i="2" s="1"/>
  <c r="BI112" i="2"/>
  <c r="BH112" i="2"/>
  <c r="BG112" i="2"/>
  <c r="BF112" i="2"/>
  <c r="T112" i="2"/>
  <c r="R112" i="2"/>
  <c r="R111" i="2"/>
  <c r="P112" i="2"/>
  <c r="BK112" i="2"/>
  <c r="BK111" i="2"/>
  <c r="J111" i="2" s="1"/>
  <c r="J61" i="2" s="1"/>
  <c r="J112" i="2"/>
  <c r="BE112" i="2"/>
  <c r="BI109" i="2"/>
  <c r="BH109" i="2"/>
  <c r="BG109" i="2"/>
  <c r="BF109" i="2"/>
  <c r="T109" i="2"/>
  <c r="R109" i="2"/>
  <c r="P109" i="2"/>
  <c r="P104" i="2" s="1"/>
  <c r="BK109" i="2"/>
  <c r="J109" i="2"/>
  <c r="BE109" i="2"/>
  <c r="BI107" i="2"/>
  <c r="BH107" i="2"/>
  <c r="BG107" i="2"/>
  <c r="BF107" i="2"/>
  <c r="T107" i="2"/>
  <c r="T104" i="2" s="1"/>
  <c r="R107" i="2"/>
  <c r="P107" i="2"/>
  <c r="BK107" i="2"/>
  <c r="J107" i="2"/>
  <c r="BE107" i="2"/>
  <c r="BI105" i="2"/>
  <c r="BH105" i="2"/>
  <c r="BG105" i="2"/>
  <c r="BF105" i="2"/>
  <c r="T105" i="2"/>
  <c r="R105" i="2"/>
  <c r="R104" i="2" s="1"/>
  <c r="P105" i="2"/>
  <c r="BK105" i="2"/>
  <c r="BK104" i="2"/>
  <c r="J104" i="2" s="1"/>
  <c r="J60" i="2" s="1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P90" i="2" s="1"/>
  <c r="BK94" i="2"/>
  <c r="J94" i="2"/>
  <c r="BE94" i="2"/>
  <c r="BI92" i="2"/>
  <c r="BH92" i="2"/>
  <c r="BG92" i="2"/>
  <c r="BF92" i="2"/>
  <c r="T92" i="2"/>
  <c r="T90" i="2" s="1"/>
  <c r="R92" i="2"/>
  <c r="R90" i="2" s="1"/>
  <c r="P92" i="2"/>
  <c r="BK92" i="2"/>
  <c r="J92" i="2"/>
  <c r="BE92" i="2"/>
  <c r="BI91" i="2"/>
  <c r="BH91" i="2"/>
  <c r="BG91" i="2"/>
  <c r="BF91" i="2"/>
  <c r="T91" i="2"/>
  <c r="R91" i="2"/>
  <c r="P91" i="2"/>
  <c r="BK91" i="2"/>
  <c r="BK90" i="2" s="1"/>
  <c r="J90" i="2" s="1"/>
  <c r="J59" i="2" s="1"/>
  <c r="J91" i="2"/>
  <c r="BE91" i="2"/>
  <c r="BI88" i="2"/>
  <c r="BH88" i="2"/>
  <c r="BG88" i="2"/>
  <c r="BF88" i="2"/>
  <c r="J31" i="2" s="1"/>
  <c r="AW52" i="1" s="1"/>
  <c r="T88" i="2"/>
  <c r="R88" i="2"/>
  <c r="P88" i="2"/>
  <c r="P84" i="2" s="1"/>
  <c r="P83" i="2" s="1"/>
  <c r="P82" i="2" s="1"/>
  <c r="AU52" i="1" s="1"/>
  <c r="BK88" i="2"/>
  <c r="J88" i="2"/>
  <c r="BE88" i="2"/>
  <c r="BI86" i="2"/>
  <c r="BH86" i="2"/>
  <c r="BG86" i="2"/>
  <c r="BF86" i="2"/>
  <c r="T86" i="2"/>
  <c r="T84" i="2" s="1"/>
  <c r="T83" i="2" s="1"/>
  <c r="T82" i="2" s="1"/>
  <c r="R86" i="2"/>
  <c r="P86" i="2"/>
  <c r="BK86" i="2"/>
  <c r="J86" i="2"/>
  <c r="BE86" i="2"/>
  <c r="J30" i="2" s="1"/>
  <c r="AV52" i="1" s="1"/>
  <c r="AT52" i="1" s="1"/>
  <c r="BI85" i="2"/>
  <c r="BH85" i="2"/>
  <c r="BG85" i="2"/>
  <c r="F32" i="2" s="1"/>
  <c r="BB52" i="1" s="1"/>
  <c r="BF85" i="2"/>
  <c r="T85" i="2"/>
  <c r="R85" i="2"/>
  <c r="R84" i="2"/>
  <c r="P85" i="2"/>
  <c r="BK85" i="2"/>
  <c r="BK84" i="2" s="1"/>
  <c r="J84" i="2" s="1"/>
  <c r="J58" i="2" s="1"/>
  <c r="J85" i="2"/>
  <c r="BE85" i="2"/>
  <c r="J78" i="2"/>
  <c r="F78" i="2"/>
  <c r="F76" i="2"/>
  <c r="E74" i="2"/>
  <c r="J51" i="2"/>
  <c r="F51" i="2"/>
  <c r="F49" i="2"/>
  <c r="E47" i="2"/>
  <c r="J18" i="2"/>
  <c r="E18" i="2"/>
  <c r="J17" i="2"/>
  <c r="J12" i="2"/>
  <c r="E7" i="2"/>
  <c r="E45" i="2" s="1"/>
  <c r="E72" i="2"/>
  <c r="BD70" i="1"/>
  <c r="AS70" i="1"/>
  <c r="AS53" i="1"/>
  <c r="AS51" i="1"/>
  <c r="L47" i="1"/>
  <c r="AM46" i="1"/>
  <c r="L46" i="1"/>
  <c r="AM44" i="1"/>
  <c r="L44" i="1"/>
  <c r="L42" i="1"/>
  <c r="L41" i="1"/>
  <c r="R98" i="4" l="1"/>
  <c r="R83" i="2"/>
  <c r="R82" i="2" s="1"/>
  <c r="F95" i="4"/>
  <c r="F56" i="4"/>
  <c r="J243" i="5"/>
  <c r="J67" i="5" s="1"/>
  <c r="F34" i="2"/>
  <c r="BD52" i="1" s="1"/>
  <c r="P320" i="3"/>
  <c r="T2507" i="3"/>
  <c r="T2663" i="3"/>
  <c r="P2663" i="3"/>
  <c r="F32" i="5"/>
  <c r="AZ56" i="1" s="1"/>
  <c r="J32" i="5"/>
  <c r="AV56" i="1" s="1"/>
  <c r="AT56" i="1" s="1"/>
  <c r="T100" i="5"/>
  <c r="T99" i="5" s="1"/>
  <c r="F35" i="5"/>
  <c r="BC56" i="1" s="1"/>
  <c r="P248" i="5"/>
  <c r="P242" i="5" s="1"/>
  <c r="BK931" i="3"/>
  <c r="J931" i="3" s="1"/>
  <c r="J66" i="3" s="1"/>
  <c r="R931" i="3"/>
  <c r="T952" i="3"/>
  <c r="T931" i="3" s="1"/>
  <c r="T100" i="3" s="1"/>
  <c r="P952" i="3"/>
  <c r="T1472" i="3"/>
  <c r="P1472" i="3"/>
  <c r="P1849" i="3"/>
  <c r="P1917" i="3"/>
  <c r="P2507" i="3"/>
  <c r="T3225" i="3"/>
  <c r="J92" i="4"/>
  <c r="J53" i="4"/>
  <c r="R273" i="4"/>
  <c r="R272" i="4" s="1"/>
  <c r="T192" i="5"/>
  <c r="R248" i="5"/>
  <c r="R242" i="5" s="1"/>
  <c r="J101" i="3"/>
  <c r="J61" i="3" s="1"/>
  <c r="BK100" i="3"/>
  <c r="J100" i="3" s="1"/>
  <c r="BK99" i="4"/>
  <c r="J100" i="4"/>
  <c r="J62" i="4" s="1"/>
  <c r="BK272" i="4"/>
  <c r="J272" i="4" s="1"/>
  <c r="J70" i="4" s="1"/>
  <c r="F79" i="2"/>
  <c r="F52" i="2"/>
  <c r="F33" i="2"/>
  <c r="BC52" i="1" s="1"/>
  <c r="P102" i="3"/>
  <c r="P790" i="3"/>
  <c r="T1849" i="3"/>
  <c r="T1917" i="3"/>
  <c r="P2316" i="3"/>
  <c r="P99" i="4"/>
  <c r="P98" i="4" s="1"/>
  <c r="AU55" i="1" s="1"/>
  <c r="T99" i="4"/>
  <c r="T98" i="4" s="1"/>
  <c r="J33" i="4"/>
  <c r="AW55" i="1" s="1"/>
  <c r="AT55" i="1" s="1"/>
  <c r="F30" i="2"/>
  <c r="AZ52" i="1" s="1"/>
  <c r="F31" i="2"/>
  <c r="BA52" i="1" s="1"/>
  <c r="E88" i="3"/>
  <c r="E47" i="3"/>
  <c r="J76" i="2"/>
  <c r="J49" i="2"/>
  <c r="BK83" i="2"/>
  <c r="F32" i="3"/>
  <c r="AZ54" i="1" s="1"/>
  <c r="R101" i="3"/>
  <c r="R100" i="3" s="1"/>
  <c r="F34" i="3"/>
  <c r="BB54" i="1" s="1"/>
  <c r="F36" i="3"/>
  <c r="BD54" i="1" s="1"/>
  <c r="T1043" i="3"/>
  <c r="T2297" i="3"/>
  <c r="P2297" i="3"/>
  <c r="T2687" i="3"/>
  <c r="P2687" i="3"/>
  <c r="P3225" i="3"/>
  <c r="F35" i="4"/>
  <c r="BC55" i="1" s="1"/>
  <c r="BC53" i="1" s="1"/>
  <c r="AY53" i="1" s="1"/>
  <c r="E86" i="5"/>
  <c r="E47" i="5"/>
  <c r="P100" i="5"/>
  <c r="P99" i="5" s="1"/>
  <c r="F33" i="5"/>
  <c r="BA56" i="1" s="1"/>
  <c r="BK192" i="5"/>
  <c r="P225" i="5"/>
  <c r="BK275" i="5"/>
  <c r="J275" i="5" s="1"/>
  <c r="J69" i="5" s="1"/>
  <c r="P358" i="5"/>
  <c r="BK395" i="5"/>
  <c r="J395" i="5" s="1"/>
  <c r="J72" i="5" s="1"/>
  <c r="T415" i="5"/>
  <c r="F32" i="6"/>
  <c r="AZ57" i="1" s="1"/>
  <c r="J494" i="6"/>
  <c r="J65" i="6" s="1"/>
  <c r="BK493" i="6"/>
  <c r="J493" i="6" s="1"/>
  <c r="J64" i="6" s="1"/>
  <c r="F32" i="7"/>
  <c r="AZ58" i="1" s="1"/>
  <c r="J32" i="7"/>
  <c r="AV58" i="1" s="1"/>
  <c r="AT58" i="1" s="1"/>
  <c r="R225" i="5"/>
  <c r="R99" i="5" s="1"/>
  <c r="T248" i="5"/>
  <c r="T242" i="5" s="1"/>
  <c r="R408" i="5"/>
  <c r="P415" i="5"/>
  <c r="P98" i="6"/>
  <c r="P493" i="6"/>
  <c r="BK91" i="8"/>
  <c r="J92" i="8"/>
  <c r="J62" i="8" s="1"/>
  <c r="P275" i="5"/>
  <c r="BK298" i="5"/>
  <c r="J298" i="5" s="1"/>
  <c r="J70" i="5" s="1"/>
  <c r="T358" i="5"/>
  <c r="R395" i="5"/>
  <c r="BK427" i="5"/>
  <c r="J427" i="5" s="1"/>
  <c r="J75" i="5" s="1"/>
  <c r="BK451" i="5"/>
  <c r="J451" i="5" s="1"/>
  <c r="J76" i="5" s="1"/>
  <c r="F56" i="6"/>
  <c r="BK99" i="6"/>
  <c r="F33" i="6"/>
  <c r="BA57" i="1" s="1"/>
  <c r="BA53" i="1" s="1"/>
  <c r="AW53" i="1" s="1"/>
  <c r="J33" i="6"/>
  <c r="AW57" i="1" s="1"/>
  <c r="AT57" i="1" s="1"/>
  <c r="F35" i="6"/>
  <c r="BC57" i="1" s="1"/>
  <c r="T493" i="6"/>
  <c r="T97" i="6" s="1"/>
  <c r="R93" i="7"/>
  <c r="R92" i="7" s="1"/>
  <c r="R91" i="7" s="1"/>
  <c r="J217" i="7"/>
  <c r="J64" i="7" s="1"/>
  <c r="F33" i="7"/>
  <c r="BA58" i="1" s="1"/>
  <c r="P207" i="7"/>
  <c r="BK240" i="7"/>
  <c r="J240" i="7" s="1"/>
  <c r="J65" i="7" s="1"/>
  <c r="BK268" i="7"/>
  <c r="J268" i="7" s="1"/>
  <c r="J67" i="7" s="1"/>
  <c r="T293" i="7"/>
  <c r="F34" i="8"/>
  <c r="BB59" i="1" s="1"/>
  <c r="P136" i="8"/>
  <c r="F36" i="9"/>
  <c r="BD60" i="1" s="1"/>
  <c r="T136" i="9"/>
  <c r="T92" i="9" s="1"/>
  <c r="T91" i="9" s="1"/>
  <c r="T90" i="9" s="1"/>
  <c r="F34" i="9"/>
  <c r="BB60" i="1" s="1"/>
  <c r="P188" i="9"/>
  <c r="R97" i="10"/>
  <c r="R96" i="10" s="1"/>
  <c r="J33" i="10"/>
  <c r="AW61" i="1" s="1"/>
  <c r="AT61" i="1" s="1"/>
  <c r="T134" i="10"/>
  <c r="R159" i="10"/>
  <c r="T217" i="7"/>
  <c r="T93" i="7" s="1"/>
  <c r="T92" i="7" s="1"/>
  <c r="T91" i="7" s="1"/>
  <c r="R254" i="7"/>
  <c r="BK284" i="7"/>
  <c r="J284" i="7" s="1"/>
  <c r="J68" i="7" s="1"/>
  <c r="P293" i="7"/>
  <c r="J32" i="8"/>
  <c r="AV59" i="1" s="1"/>
  <c r="AT59" i="1" s="1"/>
  <c r="J33" i="8"/>
  <c r="AW59" i="1" s="1"/>
  <c r="T95" i="8"/>
  <c r="P95" i="8"/>
  <c r="P91" i="8" s="1"/>
  <c r="R93" i="9"/>
  <c r="R92" i="9" s="1"/>
  <c r="R91" i="9" s="1"/>
  <c r="R90" i="9" s="1"/>
  <c r="F35" i="9"/>
  <c r="BC60" i="1" s="1"/>
  <c r="P136" i="9"/>
  <c r="P92" i="9" s="1"/>
  <c r="P91" i="9" s="1"/>
  <c r="P90" i="9" s="1"/>
  <c r="AU60" i="1" s="1"/>
  <c r="F34" i="10"/>
  <c r="BB61" i="1" s="1"/>
  <c r="P217" i="7"/>
  <c r="P93" i="7" s="1"/>
  <c r="P92" i="7" s="1"/>
  <c r="P91" i="7" s="1"/>
  <c r="AU58" i="1" s="1"/>
  <c r="BK254" i="7"/>
  <c r="J254" i="7" s="1"/>
  <c r="J66" i="7" s="1"/>
  <c r="T136" i="8"/>
  <c r="R100" i="10"/>
  <c r="P134" i="10"/>
  <c r="J144" i="8"/>
  <c r="J66" i="8" s="1"/>
  <c r="BK143" i="8"/>
  <c r="J143" i="8" s="1"/>
  <c r="J65" i="8" s="1"/>
  <c r="F33" i="9"/>
  <c r="BA60" i="1" s="1"/>
  <c r="J33" i="9"/>
  <c r="AW60" i="1" s="1"/>
  <c r="J93" i="9"/>
  <c r="J63" i="9" s="1"/>
  <c r="BK92" i="9"/>
  <c r="J32" i="9"/>
  <c r="AV60" i="1" s="1"/>
  <c r="AT60" i="1" s="1"/>
  <c r="F93" i="10"/>
  <c r="F32" i="10"/>
  <c r="AZ61" i="1" s="1"/>
  <c r="F33" i="10"/>
  <c r="BA61" i="1" s="1"/>
  <c r="T100" i="10"/>
  <c r="P115" i="10"/>
  <c r="T120" i="10"/>
  <c r="T97" i="10" s="1"/>
  <c r="T96" i="10" s="1"/>
  <c r="T126" i="10"/>
  <c r="BK134" i="10"/>
  <c r="J134" i="10" s="1"/>
  <c r="J68" i="10" s="1"/>
  <c r="T159" i="10"/>
  <c r="P183" i="10"/>
  <c r="BK200" i="10"/>
  <c r="J200" i="10" s="1"/>
  <c r="J72" i="10" s="1"/>
  <c r="P106" i="11"/>
  <c r="R109" i="12"/>
  <c r="R91" i="12" s="1"/>
  <c r="J30" i="14"/>
  <c r="AV65" i="1" s="1"/>
  <c r="AT65" i="1" s="1"/>
  <c r="P94" i="14"/>
  <c r="T160" i="8"/>
  <c r="P100" i="10"/>
  <c r="P97" i="10" s="1"/>
  <c r="P96" i="10" s="1"/>
  <c r="AU61" i="1" s="1"/>
  <c r="P120" i="10"/>
  <c r="P126" i="10"/>
  <c r="P159" i="10"/>
  <c r="P204" i="10"/>
  <c r="P200" i="10" s="1"/>
  <c r="J32" i="12"/>
  <c r="AV63" i="1" s="1"/>
  <c r="F32" i="12"/>
  <c r="AZ63" i="1" s="1"/>
  <c r="T96" i="12"/>
  <c r="T92" i="12" s="1"/>
  <c r="T91" i="12" s="1"/>
  <c r="F34" i="12"/>
  <c r="BB63" i="1" s="1"/>
  <c r="F35" i="12"/>
  <c r="BC63" i="1" s="1"/>
  <c r="J32" i="13"/>
  <c r="AV64" i="1" s="1"/>
  <c r="AT64" i="1" s="1"/>
  <c r="F32" i="13"/>
  <c r="AZ64" i="1" s="1"/>
  <c r="F34" i="13"/>
  <c r="BB64" i="1" s="1"/>
  <c r="R95" i="15"/>
  <c r="R171" i="15"/>
  <c r="P144" i="8"/>
  <c r="P143" i="8" s="1"/>
  <c r="BK151" i="8"/>
  <c r="J151" i="8" s="1"/>
  <c r="J67" i="8" s="1"/>
  <c r="P160" i="8"/>
  <c r="F32" i="9"/>
  <c r="AZ60" i="1" s="1"/>
  <c r="F36" i="10"/>
  <c r="BD61" i="1" s="1"/>
  <c r="F56" i="11"/>
  <c r="BK107" i="11"/>
  <c r="T106" i="11"/>
  <c r="J33" i="11"/>
  <c r="AW62" i="1" s="1"/>
  <c r="AT62" i="1" s="1"/>
  <c r="F33" i="11"/>
  <c r="BA62" i="1" s="1"/>
  <c r="F35" i="11"/>
  <c r="BC62" i="1" s="1"/>
  <c r="BK315" i="11"/>
  <c r="R315" i="11"/>
  <c r="J93" i="14"/>
  <c r="J57" i="14" s="1"/>
  <c r="R106" i="11"/>
  <c r="J86" i="14"/>
  <c r="J49" i="14"/>
  <c r="P235" i="14"/>
  <c r="P234" i="14" s="1"/>
  <c r="F31" i="15"/>
  <c r="BA66" i="1" s="1"/>
  <c r="J31" i="15"/>
  <c r="AW66" i="1" s="1"/>
  <c r="R481" i="11"/>
  <c r="P512" i="11"/>
  <c r="P507" i="11" s="1"/>
  <c r="BK92" i="12"/>
  <c r="J33" i="12"/>
  <c r="AW63" i="1" s="1"/>
  <c r="E73" i="13"/>
  <c r="E47" i="13"/>
  <c r="P91" i="13"/>
  <c r="P85" i="13" s="1"/>
  <c r="AU64" i="1" s="1"/>
  <c r="R93" i="14"/>
  <c r="R92" i="14" s="1"/>
  <c r="F32" i="14"/>
  <c r="BB65" i="1" s="1"/>
  <c r="F34" i="14"/>
  <c r="BD65" i="1" s="1"/>
  <c r="T152" i="14"/>
  <c r="P152" i="14"/>
  <c r="P190" i="14"/>
  <c r="BK240" i="14"/>
  <c r="J240" i="14" s="1"/>
  <c r="J69" i="14" s="1"/>
  <c r="J241" i="14"/>
  <c r="J70" i="14" s="1"/>
  <c r="J30" i="15"/>
  <c r="AV66" i="1" s="1"/>
  <c r="AT66" i="1" s="1"/>
  <c r="BK481" i="11"/>
  <c r="J481" i="11" s="1"/>
  <c r="J76" i="11" s="1"/>
  <c r="T490" i="11"/>
  <c r="T314" i="11" s="1"/>
  <c r="BK110" i="12"/>
  <c r="T222" i="12"/>
  <c r="E82" i="14"/>
  <c r="F89" i="14"/>
  <c r="F52" i="14"/>
  <c r="T94" i="14"/>
  <c r="P169" i="14"/>
  <c r="T211" i="14"/>
  <c r="P211" i="14"/>
  <c r="BK234" i="14"/>
  <c r="J234" i="14" s="1"/>
  <c r="J67" i="14" s="1"/>
  <c r="J235" i="14"/>
  <c r="J68" i="14" s="1"/>
  <c r="P94" i="15"/>
  <c r="P93" i="15" s="1"/>
  <c r="AU66" i="1" s="1"/>
  <c r="T94" i="15"/>
  <c r="T494" i="11"/>
  <c r="P222" i="12"/>
  <c r="P91" i="12" s="1"/>
  <c r="AU63" i="1" s="1"/>
  <c r="J86" i="13"/>
  <c r="J61" i="13" s="1"/>
  <c r="BK85" i="13"/>
  <c r="J85" i="13" s="1"/>
  <c r="F33" i="13"/>
  <c r="BA64" i="1" s="1"/>
  <c r="F30" i="14"/>
  <c r="AZ65" i="1" s="1"/>
  <c r="T190" i="14"/>
  <c r="BK95" i="15"/>
  <c r="F33" i="15"/>
  <c r="BC66" i="1" s="1"/>
  <c r="F83" i="16"/>
  <c r="F52" i="16"/>
  <c r="F30" i="16"/>
  <c r="AZ67" i="1" s="1"/>
  <c r="J31" i="17"/>
  <c r="AW68" i="1" s="1"/>
  <c r="F31" i="17"/>
  <c r="BA68" i="1" s="1"/>
  <c r="J169" i="16"/>
  <c r="J65" i="16" s="1"/>
  <c r="BK168" i="16"/>
  <c r="J168" i="16" s="1"/>
  <c r="J64" i="16" s="1"/>
  <c r="F30" i="17"/>
  <c r="AZ68" i="1" s="1"/>
  <c r="J82" i="17"/>
  <c r="J58" i="17" s="1"/>
  <c r="BK81" i="17"/>
  <c r="E45" i="15"/>
  <c r="J80" i="16"/>
  <c r="J49" i="16"/>
  <c r="F33" i="16"/>
  <c r="BC67" i="1" s="1"/>
  <c r="J143" i="16"/>
  <c r="J62" i="16" s="1"/>
  <c r="BK142" i="16"/>
  <c r="J142" i="16" s="1"/>
  <c r="J61" i="16" s="1"/>
  <c r="T168" i="16"/>
  <c r="T86" i="16" s="1"/>
  <c r="P197" i="15"/>
  <c r="P231" i="15"/>
  <c r="P249" i="15"/>
  <c r="J271" i="15"/>
  <c r="J68" i="15" s="1"/>
  <c r="BK270" i="15"/>
  <c r="J270" i="15" s="1"/>
  <c r="J67" i="15" s="1"/>
  <c r="T281" i="15"/>
  <c r="J30" i="16"/>
  <c r="AV67" i="1" s="1"/>
  <c r="BK88" i="16"/>
  <c r="F31" i="16"/>
  <c r="BA67" i="1" s="1"/>
  <c r="T82" i="17"/>
  <c r="T81" i="17" s="1"/>
  <c r="T80" i="17" s="1"/>
  <c r="F32" i="19"/>
  <c r="AZ71" i="1" s="1"/>
  <c r="J32" i="19"/>
  <c r="AV71" i="1" s="1"/>
  <c r="J31" i="16"/>
  <c r="AW67" i="1" s="1"/>
  <c r="J30" i="17"/>
  <c r="AV68" i="1" s="1"/>
  <c r="AT68" i="1" s="1"/>
  <c r="R82" i="17"/>
  <c r="R81" i="17" s="1"/>
  <c r="R80" i="17" s="1"/>
  <c r="T84" i="18"/>
  <c r="T83" i="18" s="1"/>
  <c r="T82" i="18" s="1"/>
  <c r="F31" i="18"/>
  <c r="BA69" i="1" s="1"/>
  <c r="F32" i="17"/>
  <c r="BB68" i="1" s="1"/>
  <c r="BK98" i="18"/>
  <c r="J98" i="18" s="1"/>
  <c r="J62" i="18" s="1"/>
  <c r="E47" i="19"/>
  <c r="E76" i="19"/>
  <c r="P89" i="19"/>
  <c r="F30" i="18"/>
  <c r="AZ69" i="1" s="1"/>
  <c r="J30" i="18"/>
  <c r="AV69" i="1" s="1"/>
  <c r="AT69" i="1" s="1"/>
  <c r="BK84" i="18"/>
  <c r="J85" i="18"/>
  <c r="J59" i="18" s="1"/>
  <c r="F33" i="18"/>
  <c r="BC69" i="1" s="1"/>
  <c r="BK89" i="19"/>
  <c r="R89" i="19"/>
  <c r="R88" i="19" s="1"/>
  <c r="F32" i="21"/>
  <c r="AZ73" i="1" s="1"/>
  <c r="J32" i="21"/>
  <c r="AV73" i="1" s="1"/>
  <c r="AT73" i="1" s="1"/>
  <c r="J56" i="22"/>
  <c r="J27" i="22"/>
  <c r="J33" i="19"/>
  <c r="AW71" i="1" s="1"/>
  <c r="P140" i="19"/>
  <c r="E47" i="21"/>
  <c r="BK89" i="21"/>
  <c r="P248" i="21"/>
  <c r="F30" i="22"/>
  <c r="AZ74" i="1" s="1"/>
  <c r="F33" i="22"/>
  <c r="BC74" i="1" s="1"/>
  <c r="E45" i="18"/>
  <c r="J53" i="19"/>
  <c r="F56" i="19"/>
  <c r="F56" i="20"/>
  <c r="BK88" i="20"/>
  <c r="T87" i="20"/>
  <c r="T86" i="20" s="1"/>
  <c r="F33" i="20"/>
  <c r="BA72" i="1" s="1"/>
  <c r="BA70" i="1" s="1"/>
  <c r="AW70" i="1" s="1"/>
  <c r="J33" i="20"/>
  <c r="AW72" i="1" s="1"/>
  <c r="AT72" i="1" s="1"/>
  <c r="F35" i="20"/>
  <c r="BC72" i="1" s="1"/>
  <c r="BC70" i="1" s="1"/>
  <c r="AY70" i="1" s="1"/>
  <c r="P90" i="21"/>
  <c r="P89" i="21" s="1"/>
  <c r="P88" i="21" s="1"/>
  <c r="AU73" i="1" s="1"/>
  <c r="T157" i="21"/>
  <c r="T89" i="21" s="1"/>
  <c r="T88" i="21" s="1"/>
  <c r="R80" i="22"/>
  <c r="R79" i="22" s="1"/>
  <c r="F31" i="22"/>
  <c r="BA74" i="1" s="1"/>
  <c r="T140" i="19"/>
  <c r="T88" i="19" s="1"/>
  <c r="J53" i="20"/>
  <c r="F34" i="21"/>
  <c r="BB73" i="1" s="1"/>
  <c r="BB70" i="1" s="1"/>
  <c r="AX70" i="1" s="1"/>
  <c r="J30" i="22"/>
  <c r="AV74" i="1" s="1"/>
  <c r="J31" i="22"/>
  <c r="AW74" i="1" s="1"/>
  <c r="R98" i="5" l="1"/>
  <c r="AT71" i="1"/>
  <c r="T105" i="11"/>
  <c r="P931" i="3"/>
  <c r="BK242" i="5"/>
  <c r="J242" i="5" s="1"/>
  <c r="J66" i="5" s="1"/>
  <c r="AT74" i="1"/>
  <c r="BK87" i="20"/>
  <c r="J88" i="20"/>
  <c r="J62" i="20" s="1"/>
  <c r="J89" i="21"/>
  <c r="J61" i="21" s="1"/>
  <c r="BK88" i="21"/>
  <c r="J88" i="21" s="1"/>
  <c r="AG74" i="1"/>
  <c r="J36" i="22"/>
  <c r="P88" i="19"/>
  <c r="AU71" i="1" s="1"/>
  <c r="AU70" i="1" s="1"/>
  <c r="AZ70" i="1"/>
  <c r="AV70" i="1" s="1"/>
  <c r="AT70" i="1" s="1"/>
  <c r="AT67" i="1"/>
  <c r="BK106" i="11"/>
  <c r="J107" i="11"/>
  <c r="J62" i="11" s="1"/>
  <c r="R94" i="15"/>
  <c r="R93" i="15" s="1"/>
  <c r="P90" i="8"/>
  <c r="AU59" i="1" s="1"/>
  <c r="BK97" i="10"/>
  <c r="BK98" i="6"/>
  <c r="J99" i="6"/>
  <c r="J62" i="6" s="1"/>
  <c r="P97" i="6"/>
  <c r="AU57" i="1" s="1"/>
  <c r="AZ53" i="1"/>
  <c r="AV53" i="1" s="1"/>
  <c r="AT53" i="1" s="1"/>
  <c r="P101" i="3"/>
  <c r="J88" i="16"/>
  <c r="J58" i="16" s="1"/>
  <c r="BK87" i="16"/>
  <c r="J315" i="11"/>
  <c r="J71" i="11" s="1"/>
  <c r="BK314" i="11"/>
  <c r="J314" i="11" s="1"/>
  <c r="J70" i="11" s="1"/>
  <c r="P98" i="5"/>
  <c r="AU56" i="1" s="1"/>
  <c r="AZ51" i="1"/>
  <c r="BK98" i="4"/>
  <c r="J98" i="4" s="1"/>
  <c r="J99" i="4"/>
  <c r="J61" i="4" s="1"/>
  <c r="T98" i="5"/>
  <c r="J84" i="18"/>
  <c r="J58" i="18" s="1"/>
  <c r="BK83" i="18"/>
  <c r="T93" i="14"/>
  <c r="T92" i="14" s="1"/>
  <c r="BK92" i="14"/>
  <c r="J92" i="14" s="1"/>
  <c r="AT63" i="1"/>
  <c r="P93" i="14"/>
  <c r="P92" i="14" s="1"/>
  <c r="AU65" i="1" s="1"/>
  <c r="P105" i="11"/>
  <c r="AU62" i="1" s="1"/>
  <c r="T91" i="8"/>
  <c r="T90" i="8" s="1"/>
  <c r="BK93" i="7"/>
  <c r="J91" i="8"/>
  <c r="J61" i="8" s="1"/>
  <c r="BK90" i="8"/>
  <c r="J90" i="8" s="1"/>
  <c r="BK99" i="5"/>
  <c r="J192" i="5"/>
  <c r="J63" i="5" s="1"/>
  <c r="BD53" i="1"/>
  <c r="BK82" i="2"/>
  <c r="J82" i="2" s="1"/>
  <c r="J83" i="2"/>
  <c r="J57" i="2" s="1"/>
  <c r="BC51" i="1"/>
  <c r="J29" i="3"/>
  <c r="J60" i="3"/>
  <c r="BK88" i="19"/>
  <c r="J88" i="19" s="1"/>
  <c r="J89" i="19"/>
  <c r="J61" i="19" s="1"/>
  <c r="J81" i="17"/>
  <c r="J57" i="17" s="1"/>
  <c r="BK80" i="17"/>
  <c r="J80" i="17" s="1"/>
  <c r="BK94" i="15"/>
  <c r="J95" i="15"/>
  <c r="J58" i="15" s="1"/>
  <c r="J29" i="13"/>
  <c r="J60" i="13"/>
  <c r="T93" i="15"/>
  <c r="J110" i="12"/>
  <c r="J66" i="12" s="1"/>
  <c r="BK109" i="12"/>
  <c r="J109" i="12" s="1"/>
  <c r="J65" i="12" s="1"/>
  <c r="J92" i="12"/>
  <c r="J61" i="12" s="1"/>
  <c r="BK91" i="12"/>
  <c r="J91" i="12" s="1"/>
  <c r="R314" i="11"/>
  <c r="R105" i="11" s="1"/>
  <c r="BK91" i="9"/>
  <c r="J92" i="9"/>
  <c r="J62" i="9" s="1"/>
  <c r="BB53" i="1"/>
  <c r="BA51" i="1"/>
  <c r="BD51" i="1"/>
  <c r="W30" i="1" s="1"/>
  <c r="AW51" i="1" l="1"/>
  <c r="AK27" i="1" s="1"/>
  <c r="W27" i="1"/>
  <c r="J93" i="7"/>
  <c r="J62" i="7" s="1"/>
  <c r="BK92" i="7"/>
  <c r="W26" i="1"/>
  <c r="AV51" i="1"/>
  <c r="J97" i="10"/>
  <c r="J61" i="10" s="1"/>
  <c r="BK96" i="10"/>
  <c r="J96" i="10" s="1"/>
  <c r="BK105" i="11"/>
  <c r="J105" i="11" s="1"/>
  <c r="J106" i="11"/>
  <c r="J61" i="11" s="1"/>
  <c r="AX53" i="1"/>
  <c r="BB51" i="1"/>
  <c r="J60" i="12"/>
  <c r="J29" i="12"/>
  <c r="J94" i="15"/>
  <c r="J57" i="15" s="1"/>
  <c r="BK93" i="15"/>
  <c r="J93" i="15" s="1"/>
  <c r="J29" i="19"/>
  <c r="J60" i="19"/>
  <c r="J99" i="5"/>
  <c r="J61" i="5" s="1"/>
  <c r="BK98" i="5"/>
  <c r="J98" i="5" s="1"/>
  <c r="J56" i="14"/>
  <c r="J27" i="14"/>
  <c r="BK86" i="16"/>
  <c r="J86" i="16" s="1"/>
  <c r="J87" i="16"/>
  <c r="J57" i="16" s="1"/>
  <c r="AN74" i="1"/>
  <c r="BK86" i="20"/>
  <c r="J86" i="20" s="1"/>
  <c r="J87" i="20"/>
  <c r="J61" i="20" s="1"/>
  <c r="AY51" i="1"/>
  <c r="W29" i="1"/>
  <c r="J56" i="17"/>
  <c r="J27" i="17"/>
  <c r="J56" i="2"/>
  <c r="J27" i="2"/>
  <c r="J60" i="8"/>
  <c r="J29" i="8"/>
  <c r="J29" i="21"/>
  <c r="J60" i="21"/>
  <c r="J91" i="9"/>
  <c r="J61" i="9" s="1"/>
  <c r="BK90" i="9"/>
  <c r="J90" i="9" s="1"/>
  <c r="AG64" i="1"/>
  <c r="AN64" i="1" s="1"/>
  <c r="J38" i="13"/>
  <c r="AG54" i="1"/>
  <c r="J38" i="3"/>
  <c r="BK82" i="18"/>
  <c r="J82" i="18" s="1"/>
  <c r="J83" i="18"/>
  <c r="J57" i="18" s="1"/>
  <c r="J60" i="4"/>
  <c r="J29" i="4"/>
  <c r="P100" i="3"/>
  <c r="AU54" i="1" s="1"/>
  <c r="AU53" i="1" s="1"/>
  <c r="AU51" i="1" s="1"/>
  <c r="BK97" i="6"/>
  <c r="J97" i="6" s="1"/>
  <c r="J98" i="6"/>
  <c r="J61" i="6" s="1"/>
  <c r="J60" i="20" l="1"/>
  <c r="J29" i="20"/>
  <c r="AG63" i="1"/>
  <c r="AN63" i="1" s="1"/>
  <c r="J38" i="12"/>
  <c r="AT51" i="1"/>
  <c r="AK26" i="1"/>
  <c r="J27" i="18"/>
  <c r="J56" i="18"/>
  <c r="J38" i="21"/>
  <c r="AG73" i="1"/>
  <c r="AN73" i="1" s="1"/>
  <c r="J29" i="5"/>
  <c r="J60" i="5"/>
  <c r="J27" i="15"/>
  <c r="J56" i="15"/>
  <c r="W28" i="1"/>
  <c r="AX51" i="1"/>
  <c r="J60" i="10"/>
  <c r="J29" i="10"/>
  <c r="J92" i="7"/>
  <c r="J61" i="7" s="1"/>
  <c r="BK91" i="7"/>
  <c r="J91" i="7" s="1"/>
  <c r="AG55" i="1"/>
  <c r="AN55" i="1" s="1"/>
  <c r="J38" i="4"/>
  <c r="J29" i="9"/>
  <c r="J60" i="9"/>
  <c r="AG59" i="1"/>
  <c r="AN59" i="1" s="1"/>
  <c r="J38" i="8"/>
  <c r="J36" i="17"/>
  <c r="AG68" i="1"/>
  <c r="AN68" i="1" s="1"/>
  <c r="J56" i="16"/>
  <c r="J27" i="16"/>
  <c r="AN54" i="1"/>
  <c r="AG65" i="1"/>
  <c r="AN65" i="1" s="1"/>
  <c r="J36" i="14"/>
  <c r="J60" i="6"/>
  <c r="J29" i="6"/>
  <c r="AG52" i="1"/>
  <c r="J36" i="2"/>
  <c r="AG71" i="1"/>
  <c r="J38" i="19"/>
  <c r="J60" i="11"/>
  <c r="J29" i="11"/>
  <c r="AG70" i="1" l="1"/>
  <c r="AN70" i="1" s="1"/>
  <c r="AN71" i="1"/>
  <c r="AG60" i="1"/>
  <c r="AN60" i="1" s="1"/>
  <c r="J38" i="9"/>
  <c r="J38" i="5"/>
  <c r="AG56" i="1"/>
  <c r="AG69" i="1"/>
  <c r="AN69" i="1" s="1"/>
  <c r="J36" i="18"/>
  <c r="AG57" i="1"/>
  <c r="AN57" i="1" s="1"/>
  <c r="J38" i="6"/>
  <c r="J60" i="7"/>
  <c r="J29" i="7"/>
  <c r="AG62" i="1"/>
  <c r="AN62" i="1" s="1"/>
  <c r="J38" i="11"/>
  <c r="AG67" i="1"/>
  <c r="AN67" i="1" s="1"/>
  <c r="J36" i="16"/>
  <c r="J38" i="10"/>
  <c r="AG61" i="1"/>
  <c r="AN61" i="1" s="1"/>
  <c r="AG72" i="1"/>
  <c r="AN72" i="1" s="1"/>
  <c r="J38" i="20"/>
  <c r="AN52" i="1"/>
  <c r="AG66" i="1"/>
  <c r="AN66" i="1" s="1"/>
  <c r="J36" i="15"/>
  <c r="AN56" i="1" l="1"/>
  <c r="AG53" i="1"/>
  <c r="J38" i="7"/>
  <c r="AG58" i="1"/>
  <c r="AN58" i="1" s="1"/>
  <c r="AN53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<sst xmlns="http://schemas.openxmlformats.org/spreadsheetml/2006/main" count="71757" uniqueCount="7306">
  <si>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</si>
  <si>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</si>
  <si>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</si>
  <si>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</si>
  <si>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</si>
  <si>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</si>
  <si>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</si>
  <si>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{e416eb84-da34-463d-b0e9-8df03b3a2108}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</si>
  <si>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</si>
  <si>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</si>
  <si>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</si>
  <si>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</si>
  <si>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</si>
  <si>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</si>
  <si>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</si>
  <si>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</si>
  <si>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20171210-008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</si>
  <si>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</si>
  <si>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</si>
  <si>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poradenského centra UJEP, č.p. 771, ul. Pasteurova - Rekonstrukce</t>
  </si>
  <si>
    <t>KSO:</t>
  </si>
  <si>
    <t>801 35 16</t>
  </si>
  <si>
    <t>CC-CZ:</t>
  </si>
  <si>
    <t/>
  </si>
  <si>
    <t>Místo:</t>
  </si>
  <si>
    <t>Ústí nad Labem</t>
  </si>
  <si>
    <t>Datum:</t>
  </si>
  <si>
    <t>19. 7. 2018</t>
  </si>
  <si>
    <t>Zadavatel:</t>
  </si>
  <si>
    <t>IČ:</t>
  </si>
  <si>
    <t>44555601</t>
  </si>
  <si>
    <t>UJEP Pasteurova 3544/1, 400 96 ÚnL</t>
  </si>
  <si>
    <t>DIČ:</t>
  </si>
  <si>
    <t>CZ44555601</t>
  </si>
  <si>
    <t>Uchazeč:</t>
  </si>
  <si>
    <t>Vyplň údaj</t>
  </si>
  <si>
    <t>Projektant:</t>
  </si>
  <si>
    <t>25028588</t>
  </si>
  <si>
    <t>Correct BC, s.r.o.</t>
  </si>
  <si>
    <t>CZ25028588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</si>
  <si>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</si>
  <si>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</si>
  <si>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</si>
  <si>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</si>
  <si>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</si>
  <si>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</si>
  <si>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</si>
  <si>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</si>
  <si>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</si>
  <si>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</si>
  <si>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</si>
  <si>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</si>
  <si>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</si>
  <si>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</si>
  <si>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</si>
  <si>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</si>
  <si>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</si>
  <si>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</si>
  <si>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</si>
  <si>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</si>
  <si>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</si>
  <si>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</si>
  <si>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</si>
  <si>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</si>
  <si>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</si>
  <si>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</si>
  <si>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</si>
  <si>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</si>
  <si>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</si>
  <si>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</si>
  <si>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</si>
  <si>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</si>
  <si>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</si>
  <si>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</si>
  <si>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</si>
  <si>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</si>
  <si>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</si>
  <si>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</si>
  <si>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</si>
  <si>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</si>
  <si>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</si>
  <si>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</si>
  <si>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</si>
  <si>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VRN</t>
  </si>
  <si>
    <t>STA</t>
  </si>
  <si>
    <t>1</t>
  </si>
  <si>
    <t>{59dd57d3-05d7-4912-b8ea-8cff2f2e6037}</t>
  </si>
  <si>
    <t>802 23 23</t>
  </si>
  <si>
    <t>2</t>
  </si>
  <si>
    <t>SO-01</t>
  </si>
  <si>
    <t>Objekt č.p. 771</t>
  </si>
  <si>
    <t>{9e463244-c9f2-4a79-b68a-d1012c662ee6}</t>
  </si>
  <si>
    <t>ASŘ-001</t>
  </si>
  <si>
    <t>Nová dispozice - interiér</t>
  </si>
  <si>
    <t>Soupis</t>
  </si>
  <si>
    <t>{94d510ca-52c1-4560-84be-462d868d91f6}</t>
  </si>
  <si>
    <t>ASŘ-002</t>
  </si>
  <si>
    <t>Nové Konstrukce + Statika</t>
  </si>
  <si>
    <t>{f8cf839d-5b14-495d-9904-2ce6d17a3698}</t>
  </si>
  <si>
    <t>ASŘ-003</t>
  </si>
  <si>
    <t>Zateplení Objektu + Střecha</t>
  </si>
  <si>
    <t>{916acfc1-c4f3-4cf9-8655-66c4a8e144db}</t>
  </si>
  <si>
    <t>DEM-001</t>
  </si>
  <si>
    <t>Bourací práce</t>
  </si>
  <si>
    <t>{a8c4bd2c-e100-40ec-b16d-51222ddc1024}</t>
  </si>
  <si>
    <t>TI-001</t>
  </si>
  <si>
    <t>Elektroinstalace</t>
  </si>
  <si>
    <t>{0dd75473-8ac8-4981-8639-1be8e7399629}</t>
  </si>
  <si>
    <t>TI-002</t>
  </si>
  <si>
    <t>Měření a Regulace</t>
  </si>
  <si>
    <t>{076ba569-b496-4c4c-9d42-2a8903e8a91c}</t>
  </si>
  <si>
    <t>TI-003</t>
  </si>
  <si>
    <t>Slaboproud</t>
  </si>
  <si>
    <t>{7617a466-9d47-4180-8207-ca4aef722bd0}</t>
  </si>
  <si>
    <t>TI-004</t>
  </si>
  <si>
    <t>Ústřední vytápění</t>
  </si>
  <si>
    <t>{9644bebf-9899-485e-a2a7-a045e2b155c6}</t>
  </si>
  <si>
    <t>TI-005</t>
  </si>
  <si>
    <t>Zdravotně technické instalace</t>
  </si>
  <si>
    <t>{8c6c20f9-fb87-4026-b5ea-3b1b158cf35e}</t>
  </si>
  <si>
    <t>TI-006</t>
  </si>
  <si>
    <t>Vzduchotechnika</t>
  </si>
  <si>
    <t>{a8ac6463-10ee-4e62-a533-b5c498e83f42}</t>
  </si>
  <si>
    <t>TI-007</t>
  </si>
  <si>
    <t>Technické vybavení</t>
  </si>
  <si>
    <t>{0087c6a5-0501-4af3-9669-bd76992b5980}</t>
  </si>
  <si>
    <t>SO-02</t>
  </si>
  <si>
    <t>kanalizace výměna potrubí</t>
  </si>
  <si>
    <t>{fdaa3570-3fea-4a90-a14d-1422d4efeb31}</t>
  </si>
  <si>
    <t>SO-03</t>
  </si>
  <si>
    <t>přípojka vody výměna potrubí</t>
  </si>
  <si>
    <t>{6cfb0442-d889-44f1-a806-3a458a8ca383}</t>
  </si>
  <si>
    <t>SO-04</t>
  </si>
  <si>
    <t>přípojka plynu</t>
  </si>
  <si>
    <t>{715a86ba-8ecf-4b3c-89a7-a8a9e8ac55fc}</t>
  </si>
  <si>
    <t>SO-05</t>
  </si>
  <si>
    <t>přípojka silnoproudu</t>
  </si>
  <si>
    <t>{c3003580-322d-47fc-9229-c6d785ab2f61}</t>
  </si>
  <si>
    <t>SO-06</t>
  </si>
  <si>
    <t>přípojka slaboproudu</t>
  </si>
  <si>
    <t>{83cfb584-27c2-452f-86e3-460e5e1d543d}</t>
  </si>
  <si>
    <t>SO-07</t>
  </si>
  <si>
    <t xml:space="preserve">zpevněné plochy </t>
  </si>
  <si>
    <t>{5612a583-5279-469f-b8b2-43daad9f0921}</t>
  </si>
  <si>
    <t>Likvidace stávajících zpevněných ploch</t>
  </si>
  <si>
    <t>{46c62b35-a231-4f67-a494-407cabfe624f}</t>
  </si>
  <si>
    <t>ZP-001</t>
  </si>
  <si>
    <t>Zpevné plochy - mimoareálové</t>
  </si>
  <si>
    <t>{85d876c5-89f7-4e00-8bf9-82a662f2aebc}</t>
  </si>
  <si>
    <t>ZP-002</t>
  </si>
  <si>
    <t>Zpevné plochy - Vnitroareálové</t>
  </si>
  <si>
    <t>{3c6cf7a4-a333-4330-94e7-e84aafef9210}</t>
  </si>
  <si>
    <t>SO-08</t>
  </si>
  <si>
    <t>venkovní osvětlení</t>
  </si>
  <si>
    <t>{e7e162c1-29e6-4875-9957-59b221698bae}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</si>
  <si>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</si>
  <si>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</si>
  <si>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</si>
  <si>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</si>
  <si>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</si>
  <si>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</si>
  <si>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</si>
  <si>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00 - VRN</t>
  </si>
  <si>
    <t>Univerzita Jana Evangelisty Purkyně v Ústí n Labem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</si>
  <si>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</si>
  <si>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</si>
  <si>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</si>
  <si>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</si>
  <si>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</si>
  <si>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</si>
  <si>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</si>
  <si>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</si>
  <si>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</si>
  <si>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</si>
  <si>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</si>
  <si>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</si>
  <si>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</si>
  <si>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</si>
  <si>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</si>
  <si>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</si>
  <si>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</si>
  <si>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</si>
  <si>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</si>
  <si>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</si>
  <si>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</si>
  <si>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</si>
  <si>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</si>
  <si>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</si>
  <si>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</si>
  <si>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</si>
  <si>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</si>
  <si>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</si>
  <si>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</si>
  <si>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</si>
  <si>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</si>
  <si>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</si>
  <si>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Průzkumné, geodetické a projektové práce geodetické práce při provádění stavby</t>
  </si>
  <si>
    <t>ks</t>
  </si>
  <si>
    <t>CS ÚRS 2016 02</t>
  </si>
  <si>
    <t>1024</t>
  </si>
  <si>
    <t>-423724010</t>
  </si>
  <si>
    <t>012403000</t>
  </si>
  <si>
    <t>Průzkumné, geodetické a projektové práce geodetické práce kartografické práce</t>
  </si>
  <si>
    <t>CS ÚRS 2017 02</t>
  </si>
  <si>
    <t>-128487412</t>
  </si>
  <si>
    <t>P</t>
  </si>
  <si>
    <t>Poznámka k položce:
komplexní zaměření pro změnu v Katastrrální mapě po provedení díla</t>
  </si>
  <si>
    <t>3</t>
  </si>
  <si>
    <t>013254000</t>
  </si>
  <si>
    <t>Průzkumné, geodetické a projektové práce projektové práce dokumentace stavby (výkresová a textová) skutečného provedení stavby</t>
  </si>
  <si>
    <t>sada</t>
  </si>
  <si>
    <t>-393429628</t>
  </si>
  <si>
    <t>Poznámka k položce:
1x CD s dokumentací v pdf
1x DvD s fotodokumentací stavby - min. 250 fotografií/měsíc
2x Paré - dokumentace skutečného provedení</t>
  </si>
  <si>
    <t>VRN3</t>
  </si>
  <si>
    <t>Zařízení staveniště</t>
  </si>
  <si>
    <t>4</t>
  </si>
  <si>
    <t>031203000</t>
  </si>
  <si>
    <t>Zařízení staveniště související (přípravné) práce terénní úpravy pro zařízení staveniště</t>
  </si>
  <si>
    <t>m2</t>
  </si>
  <si>
    <t>-202407339</t>
  </si>
  <si>
    <t>032103000</t>
  </si>
  <si>
    <t>Zařízení staveniště vybavení staveniště náklady na stavební buňky</t>
  </si>
  <si>
    <t>kus</t>
  </si>
  <si>
    <t>-540252337</t>
  </si>
  <si>
    <t>Poznámka k položce:
2xskladovací buňka
2xbuňka pro zázemí dělníků
1xbuňka stavbyvedoucího</t>
  </si>
  <si>
    <t>6</t>
  </si>
  <si>
    <t>032403000</t>
  </si>
  <si>
    <t>Zařízení staveniště vybavení staveniště provizorní komunikace</t>
  </si>
  <si>
    <t>168573228</t>
  </si>
  <si>
    <t>7</t>
  </si>
  <si>
    <t>032603000</t>
  </si>
  <si>
    <t>Zařízení staveniště vybavení staveniště ostatní náklady</t>
  </si>
  <si>
    <t>1622307346</t>
  </si>
  <si>
    <t>Poznámka k položce:
označení a zabezpečení staveniště pro zajištění realizace stavby v souladu s platnou legislativou</t>
  </si>
  <si>
    <t>8</t>
  </si>
  <si>
    <t>034103000</t>
  </si>
  <si>
    <t>Zařízení staveniště zabezpečení staveniště energie pro zařízení staveniště</t>
  </si>
  <si>
    <t>měsíc</t>
  </si>
  <si>
    <t>1353443006</t>
  </si>
  <si>
    <t>9</t>
  </si>
  <si>
    <t>034203000</t>
  </si>
  <si>
    <t>Zařízení staveniště zabezpečení staveniště oplocení staveniště</t>
  </si>
  <si>
    <t>m</t>
  </si>
  <si>
    <t>188573106</t>
  </si>
  <si>
    <t>Poznámka k položce:
včetně vjezdových bran</t>
  </si>
  <si>
    <t>VV</t>
  </si>
  <si>
    <t>2*70+2*65</t>
  </si>
  <si>
    <t>10</t>
  </si>
  <si>
    <t>034603000</t>
  </si>
  <si>
    <t>Zařízení staveniště zabezpečení staveniště alarm, strážní služba</t>
  </si>
  <si>
    <t>1941364996</t>
  </si>
  <si>
    <t>11</t>
  </si>
  <si>
    <t>039103000</t>
  </si>
  <si>
    <t>Zařízení staveniště zrušení zařízení staveniště rozebrání, bourání a odvoz</t>
  </si>
  <si>
    <t>kpl</t>
  </si>
  <si>
    <t>-969195748</t>
  </si>
  <si>
    <t>12</t>
  </si>
  <si>
    <t>039203000</t>
  </si>
  <si>
    <t>Zařízení staveniště zrušení zařízení staveniště úprava terénu</t>
  </si>
  <si>
    <t>m2…</t>
  </si>
  <si>
    <t>351438952</t>
  </si>
  <si>
    <t>VRN4</t>
  </si>
  <si>
    <t>Inženýrská činnost</t>
  </si>
  <si>
    <t>13</t>
  </si>
  <si>
    <t>043114000</t>
  </si>
  <si>
    <t>Inženýrská činnost zkoušky a ostatní měření zkoušky tlakové</t>
  </si>
  <si>
    <t>1719220724</t>
  </si>
  <si>
    <t>Poznámka k položce:
Tlakové zkoušky zeminy</t>
  </si>
  <si>
    <t>14</t>
  </si>
  <si>
    <t>045203000</t>
  </si>
  <si>
    <t>Inženýrská činnost kompletační a koordinační činnost kompletační činnost</t>
  </si>
  <si>
    <t>1343327919</t>
  </si>
  <si>
    <t>Poznámka k položce:
Kompletní sada dokladů pro předání stavby (předávací protokoly, prohlášení o shode, revize, certifikáty...) nutných ke kolaudaci stavby.</t>
  </si>
  <si>
    <t>049103000</t>
  </si>
  <si>
    <t>Inženýrská činnost inženýrská činnost ostatní náklady vzniklé v souvislosti s realizací stavby</t>
  </si>
  <si>
    <t>1867774224</t>
  </si>
  <si>
    <t>Poznámka k položce:
Kompletní Dopravně Inženírská Opatření spojená s realizací stavby.
Předpokládaná uzávírka komunikace ul Pasteurova, či dočasná úprava dopravního značení, případného zajištění objízdných tras včetně vyjádření dotčených orgánů.</t>
  </si>
  <si>
    <t>VRN7</t>
  </si>
  <si>
    <t>Provozní vlivy</t>
  </si>
  <si>
    <t>16</t>
  </si>
  <si>
    <t>075103000</t>
  </si>
  <si>
    <t>Provozní vlivy ochranná pásma elektrického vedení</t>
  </si>
  <si>
    <t>1733217999</t>
  </si>
  <si>
    <t>Poznámka k položce:
Zjištění přítomnosti a případné zabezpečení dotčených sítí (např. cetin, O2, ČEZ..) před poškozením</t>
  </si>
  <si>
    <t>17</t>
  </si>
  <si>
    <t>075203000</t>
  </si>
  <si>
    <t>Provozní vlivy ochranná pásma vodárenská</t>
  </si>
  <si>
    <t>1295423675</t>
  </si>
  <si>
    <t>Poznámka k položce:
Zjištění přítomnosti a případné zabezpečení dotčených sítí (SVČK...) před poškozením</t>
  </si>
  <si>
    <t>18</t>
  </si>
  <si>
    <t>075503000</t>
  </si>
  <si>
    <t>Provozní vlivy ochranná pásma památková</t>
  </si>
  <si>
    <t>-1453259867</t>
  </si>
  <si>
    <t>Poznámka k položce:
Zabezpečení - zachování plastiky nad vchodem do objektu</t>
  </si>
  <si>
    <t>VRN9</t>
  </si>
  <si>
    <t>Ostatní náklady</t>
  </si>
  <si>
    <t>19</t>
  </si>
  <si>
    <t>091003000</t>
  </si>
  <si>
    <t>Ostatní náklady související s objektem - Orientační systém</t>
  </si>
  <si>
    <t>347528535</t>
  </si>
  <si>
    <t>Poznámka k položce:
Montáž orientačního systému - typ a materiál dle standartů a požadavků Investora/uživatele</t>
  </si>
  <si>
    <t>20</t>
  </si>
  <si>
    <t>M</t>
  </si>
  <si>
    <t>OS1</t>
  </si>
  <si>
    <t>Hlavní a centrální cedule</t>
  </si>
  <si>
    <t>-1206068652</t>
  </si>
  <si>
    <t>Poznámka k položce:
Materiál:	profilovaný hliník (lamely)
Typy profilů: základní profily, tzv. „plné“ lamely 5x93 + 6x62 - dl.1200mm
Povrchová úprava:	stříbrný elox (matný)
Pozn: včetně prvků pro osoby se zrakovým postižením
- před montáží bude předložen vzorek k odsouhlasení</t>
  </si>
  <si>
    <t>OS2</t>
  </si>
  <si>
    <t>Patrové cedule</t>
  </si>
  <si>
    <t>784986489</t>
  </si>
  <si>
    <t>Poznámka k položce:
Materiál:	profilovaný hliník (lamely)
Typy profilů: základní profily, tzv. „plné“ lamely 1x93 + 6x62 - dl.1200mm
Povrchová úprava:	stříbrný elox (matný)
Pozn: včetně prvků pro osoby se zrakovým postižením
- před montáží bude předložen vzorek k odsouhlasení</t>
  </si>
  <si>
    <t>22</t>
  </si>
  <si>
    <t>OS3</t>
  </si>
  <si>
    <t>Dveřní cedule a označení místností</t>
  </si>
  <si>
    <t>453790834</t>
  </si>
  <si>
    <t>Poznámka k položce:
Materiál:	profilovaný hliník (lamely)
Typy profilů: základní profily = lamely 1x62 + 2x31 - dl.200mm
Povrchová úprava:	stříbrný elox (matný)
Pozn: včetně prvků pro osoby se zrakovým postižením
- před montáží bude předložen vzorek k odsouhlasení</t>
  </si>
  <si>
    <t>16+14+14+14</t>
  </si>
  <si>
    <t>23</t>
  </si>
  <si>
    <t>OS4</t>
  </si>
  <si>
    <t>Číslování dveří a piktogramy</t>
  </si>
  <si>
    <t>-1154344306</t>
  </si>
  <si>
    <t>Poznámka k položce:
Materiál:hliník 75mm x 75mm
- před montáží bude předložen vzorek k odsouhlasení</t>
  </si>
  <si>
    <t>25</t>
  </si>
  <si>
    <t>OS5</t>
  </si>
  <si>
    <t>Samostatné označení objektu</t>
  </si>
  <si>
    <t>1763744226</t>
  </si>
  <si>
    <t>Poznámka k položce:
Označení dle interních předpisů Uživatele variabilními panely, které jsou členěny
do jednotlivých dílů.
Horní díl: velký státní znak v plastickém provedení
Prostřední díl: plnobarevná značka UJEP/fakulta/ústav
Spodní díl: název univerzity, nebo univerzity a fakulty/ústavu.
Materiál:kov světlé barvy
Text, značka a barevné plochy/pruhy: gravírované</t>
  </si>
  <si>
    <t>24</t>
  </si>
  <si>
    <t>091504000</t>
  </si>
  <si>
    <t>Ostatní náklady související s objektem náklady související s publikační činností</t>
  </si>
  <si>
    <t>1036357853</t>
  </si>
  <si>
    <t>Poznámka k položce:
informačních a publikačních opatření při realizaci projektu dle předpisu dotačního titulu</t>
  </si>
  <si>
    <t>nater_767</t>
  </si>
  <si>
    <t>17,598</t>
  </si>
  <si>
    <t>P10</t>
  </si>
  <si>
    <t>78</t>
  </si>
  <si>
    <t>P11</t>
  </si>
  <si>
    <t>46,2</t>
  </si>
  <si>
    <t>P5</t>
  </si>
  <si>
    <t>126,199</t>
  </si>
  <si>
    <t>SO-01 - Objekt č.p. 771</t>
  </si>
  <si>
    <t>Soupis:</t>
  </si>
  <si>
    <t>ASŘ-001 - Nová dispozice - interiér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</si>
  <si>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</si>
  <si>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</si>
  <si>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</si>
  <si>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</si>
  <si>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</si>
  <si>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</si>
  <si>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</si>
  <si>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</si>
  <si>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</si>
  <si>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</si>
  <si>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</si>
  <si>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</si>
  <si>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</si>
  <si>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</si>
  <si>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</si>
  <si>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</si>
  <si>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</si>
  <si>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</si>
  <si>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HSV</t>
  </si>
  <si>
    <t>Práce a dodávky HSV</t>
  </si>
  <si>
    <t>Svislé a kompletní konstrukce</t>
  </si>
  <si>
    <t>311231127</t>
  </si>
  <si>
    <t>Zdivo z cihel pálených nosné z cihel plných dl. 290 mm P 20 až 25, na maltu ze suché směsi 10 MPa</t>
  </si>
  <si>
    <t>m3</t>
  </si>
  <si>
    <t>-1616463916</t>
  </si>
  <si>
    <t>1.PP</t>
  </si>
  <si>
    <t>"003"0,800*0,950*0,15*2</t>
  </si>
  <si>
    <t>"007"1,090*1,350*0,15</t>
  </si>
  <si>
    <t>Mezisoučet</t>
  </si>
  <si>
    <t>1.NP</t>
  </si>
  <si>
    <t>"101/108,109,110"2*1,240*1,780*0,650</t>
  </si>
  <si>
    <t>"107/111"2,100*1,390*0,500</t>
  </si>
  <si>
    <t>"114"1,230*1,780*0,65</t>
  </si>
  <si>
    <t>2.NP</t>
  </si>
  <si>
    <t>"204,205"(1,240*0,920-0,6*0,9)*0,500</t>
  </si>
  <si>
    <t>"206"(1,16*1,78-0,6*0,9)*0,500</t>
  </si>
  <si>
    <t>"210"1,180*1,780*0,49</t>
  </si>
  <si>
    <t>3.NP</t>
  </si>
  <si>
    <t>"304,305"(1,230*0,970-0,6*0,9)*0,500</t>
  </si>
  <si>
    <t>"306"(1,16*1,78-0,6*0,9)*0,500</t>
  </si>
  <si>
    <t>"311"1,23*1,78*0,49</t>
  </si>
  <si>
    <t>4.NP</t>
  </si>
  <si>
    <t>"404,405"(1,230*1,780-0,6*0,)*0,47</t>
  </si>
  <si>
    <t>"406"(1,16*1,78-0,6*0,9)*0,47</t>
  </si>
  <si>
    <t>"412"1,180*1,780*0,47</t>
  </si>
  <si>
    <t>Součet</t>
  </si>
  <si>
    <t>311238143</t>
  </si>
  <si>
    <t>Zdivo nosné jednovrstvé z cihel děrovaných vnitřní broušené, spojené na pero a drážku, lepené tenkovrstvou maltou, pevnost cihel P10, tl. zdiva 240 mm</t>
  </si>
  <si>
    <t>1243439724</t>
  </si>
  <si>
    <t>"102,103"3,30*(2,100+3,120+0,91)-(1,25*2,350+0,9*2,0)</t>
  </si>
  <si>
    <t>"211"3,30*(2,350+1,600+0,700)</t>
  </si>
  <si>
    <t>"312"3,30*(2,100+0,25+1,600+0,91)</t>
  </si>
  <si>
    <t>"413"3,30*(2,100++2,100+0,610)</t>
  </si>
  <si>
    <t>311238219</t>
  </si>
  <si>
    <t>Zdivo nosné jednovrstvé z cihel děrovaných vnější klasické, spojené na pero a drážku na maltu MC, pevnost cihel P15, tl. zdiva 440 mm</t>
  </si>
  <si>
    <t>-785990849</t>
  </si>
  <si>
    <t>"101"2*6,500*3,20-1,170*1,750</t>
  </si>
  <si>
    <t>317168112</t>
  </si>
  <si>
    <t>Překlady keramické ploché osazené do maltového lože, výšky překladu 7,1 cm šířky 11,5 cm, délky 125 cm</t>
  </si>
  <si>
    <t>-548861852</t>
  </si>
  <si>
    <t>"107/108,109,110"3</t>
  </si>
  <si>
    <t>317168122</t>
  </si>
  <si>
    <t>Překlady keramické ploché osazené do maltového lože, výšky překladu 7,1 cm šířky 14,5 cm, délky 125 cm</t>
  </si>
  <si>
    <t>-949666451</t>
  </si>
  <si>
    <t>"101/102,105"3</t>
  </si>
  <si>
    <t>"203/204,205,205"3</t>
  </si>
  <si>
    <t>"303/304,305,306"3</t>
  </si>
  <si>
    <t>"403/404,405,406"3</t>
  </si>
  <si>
    <t>"410/411,412"2</t>
  </si>
  <si>
    <t>317168132</t>
  </si>
  <si>
    <t>Překlady keramické vysoké osazené do maltového lože, šířky překladu 7 cm výšky 23,8 cm, délky 150 cm</t>
  </si>
  <si>
    <t>-179094004</t>
  </si>
  <si>
    <t>"101/103"3</t>
  </si>
  <si>
    <t>"102"5</t>
  </si>
  <si>
    <t>317941121</t>
  </si>
  <si>
    <t>Osazování ocelových válcovaných nosníků na zdivu I nebo IE nebo U nebo UE nebo L do č. 12 nebo výšky do 120 mm</t>
  </si>
  <si>
    <t>t</t>
  </si>
  <si>
    <t>1376554145</t>
  </si>
  <si>
    <t>"001/002,004,005,006"4*1,2*0,0111</t>
  </si>
  <si>
    <t>"007"4*1,2*0,0111</t>
  </si>
  <si>
    <t>"205"8*0,9*0,0111</t>
  </si>
  <si>
    <t>"206"8*0,9*0,0111</t>
  </si>
  <si>
    <t>"305"8*0,9*0,0111</t>
  </si>
  <si>
    <t>"405"8*0,9*0,0111</t>
  </si>
  <si>
    <t>130107140</t>
  </si>
  <si>
    <t>ocel profilová IPN, v jakosti 11 375, h=120 mm</t>
  </si>
  <si>
    <t>366482814</t>
  </si>
  <si>
    <t>Poznámka k položce:
Hmotnost: 11,10 kg/m</t>
  </si>
  <si>
    <t>317941123</t>
  </si>
  <si>
    <t>Osazování ocelových válcovaných nosníků na zdivu I nebo IE nebo U nebo UE nebo L č. 14 až 22 nebo výšky do 220 mm</t>
  </si>
  <si>
    <t>1719759107</t>
  </si>
  <si>
    <t>"101/106"3*2,9*0,0179</t>
  </si>
  <si>
    <t>"103/113"5*1,5*0,0143</t>
  </si>
  <si>
    <t>"106/107,112,113"6*1,4*0,0143</t>
  </si>
  <si>
    <t>"107/111"4*1,4*0,0143</t>
  </si>
  <si>
    <t>"111"1*4,84*0,0179</t>
  </si>
  <si>
    <t>"113"3*1,4*0,0143</t>
  </si>
  <si>
    <t>"114"3*1,4*0,0143</t>
  </si>
  <si>
    <t>201/203,209"4*1,4*0,0143</t>
  </si>
  <si>
    <t>"203/207"4*1,7*0,0143</t>
  </si>
  <si>
    <t>"207"2*4,9*0,0179</t>
  </si>
  <si>
    <t>"208/209"4*1,6*0,0143</t>
  </si>
  <si>
    <t>"209"3*1,4*0,0143</t>
  </si>
  <si>
    <t>"209/211"3*1,5*0,0143</t>
  </si>
  <si>
    <t>"210"3*1,4*0,0143</t>
  </si>
  <si>
    <t>"301/303,310"4*1,4*0,0143</t>
  </si>
  <si>
    <t>"301/308"4*1,7*0,0143</t>
  </si>
  <si>
    <t>"303/307"4*1,7*0,0143</t>
  </si>
  <si>
    <t>"306"4*1,4*0,0143</t>
  </si>
  <si>
    <t>"309"4*1,7*0,0143</t>
  </si>
  <si>
    <t>"310/312"4*1,5*0,0143</t>
  </si>
  <si>
    <t>"311"3*1,4*0,0143</t>
  </si>
  <si>
    <t>"401/403,409,410"6*1,4*0,0143</t>
  </si>
  <si>
    <t>"403/407,408"6*1,4*0,0143</t>
  </si>
  <si>
    <t>"406"4*1,4*0,0143</t>
  </si>
  <si>
    <t>"411"3*1,4*0,0143</t>
  </si>
  <si>
    <t>"412"3*1,4*0,0143</t>
  </si>
  <si>
    <t>"413"4*1,4*0,0143</t>
  </si>
  <si>
    <t>130107160</t>
  </si>
  <si>
    <t>ocel profilová IPN, v jakosti 11 375, h=140 mm</t>
  </si>
  <si>
    <t>-579324475</t>
  </si>
  <si>
    <t>Poznámka k položce:
Hmotnost: 14,40 kg/m</t>
  </si>
  <si>
    <t>130107180</t>
  </si>
  <si>
    <t>ocel profilová IPN, v jakosti 11 375, h=160 mm</t>
  </si>
  <si>
    <t>1059665069</t>
  </si>
  <si>
    <t>Poznámka k položce:
Hmotnost: 17,90 kg/m</t>
  </si>
  <si>
    <t>317998124</t>
  </si>
  <si>
    <t>Izolace tepelná mezi překlady z pěnového polystyrénu jakékoliv výšky, tloušťky 90 mm</t>
  </si>
  <si>
    <t>-1140842597</t>
  </si>
  <si>
    <t>"102"0,238*1,500</t>
  </si>
  <si>
    <t>342248110</t>
  </si>
  <si>
    <t>Příčky jednoduché z cihel děrovaných spojených na pero a drážku klasických na maltu MVC, pevnost cihel P 10, tl. příčky 80 mm</t>
  </si>
  <si>
    <t>-86003409</t>
  </si>
  <si>
    <t>"105"3,20*(1,400+1,330)-0,8*2,0</t>
  </si>
  <si>
    <t>342248147</t>
  </si>
  <si>
    <t>Příčky jednoduché z cihel děrovaných spojených na pero a drážku broušených, lepených PUR pěnou, pevnost cihel P8, P10, tl. příčky 140 mm</t>
  </si>
  <si>
    <t>891186544</t>
  </si>
  <si>
    <t>"107/108,109,110"3,10*(0,78+0,97+4,140)-3*0,8*2,0</t>
  </si>
  <si>
    <t>"108/109"2,70*2,82</t>
  </si>
  <si>
    <t>"109/110"2,70*2,82</t>
  </si>
  <si>
    <t>"203/204,205,206"3,00*(3,905+0,900+1,065)-3*0,8*2,0</t>
  </si>
  <si>
    <t>"204/205"3,00*2,82</t>
  </si>
  <si>
    <t>"205/206"3,00*2,82</t>
  </si>
  <si>
    <t>"303/304,305,306"3,00*(3,850+0,900+1,120)-3*0,8*2,0</t>
  </si>
  <si>
    <t>"304/305"3,00*2,82</t>
  </si>
  <si>
    <t>"305/306"3,00*2,82</t>
  </si>
  <si>
    <t>"403/404,405,406"3,00*(0,510+1,270+1,155+1,550+1,370)-3*0,8*2,0</t>
  </si>
  <si>
    <t>"404/405"3,00*2,85</t>
  </si>
  <si>
    <t>"405/406"3,00*2,85</t>
  </si>
  <si>
    <t>342291112</t>
  </si>
  <si>
    <t>Ukotvení příček polyuretanovou pěnou, tl. příčky přes 100 mm</t>
  </si>
  <si>
    <t>923964779</t>
  </si>
  <si>
    <t>"101"2*6,500</t>
  </si>
  <si>
    <t>"107/108,109,110"0,78+0,97+4,140</t>
  </si>
  <si>
    <t>"108/109"2,82</t>
  </si>
  <si>
    <t>"109/110"2,82</t>
  </si>
  <si>
    <t>"203/204,205,206"3,905+0,900+1,065</t>
  </si>
  <si>
    <t>"204/205"2,82</t>
  </si>
  <si>
    <t>"205/206"2,82</t>
  </si>
  <si>
    <t>"303/304,305,306"3,85+0,900+1,120</t>
  </si>
  <si>
    <t>"304/305"2,82</t>
  </si>
  <si>
    <t>"305/306"2,82</t>
  </si>
  <si>
    <t>"403404,405,406"0,510+1,270+1,155+1,550+1,370</t>
  </si>
  <si>
    <t>"404/405"2,85</t>
  </si>
  <si>
    <t>"405/406"2,85</t>
  </si>
  <si>
    <t>342291121</t>
  </si>
  <si>
    <t>Ukotvení příček plochými kotvami, do konstrukce cihelné</t>
  </si>
  <si>
    <t>-626031644</t>
  </si>
  <si>
    <t>"101"2*3,20</t>
  </si>
  <si>
    <t>"105"2*3,20</t>
  </si>
  <si>
    <t>"107"2*3,10</t>
  </si>
  <si>
    <t>"109"2*2,70</t>
  </si>
  <si>
    <t>"203"2*3,00</t>
  </si>
  <si>
    <t>"205"2*3,00</t>
  </si>
  <si>
    <t>"303"2*3,00</t>
  </si>
  <si>
    <t>"305"2*3,00</t>
  </si>
  <si>
    <t>"403"2*3,00</t>
  </si>
  <si>
    <t>"406"2*3,00</t>
  </si>
  <si>
    <t>346272113</t>
  </si>
  <si>
    <t>Přizdívky izolační a ochranné z pórobetonových tvárnic o objemové hmotnosti 500 kg/m3, na tenké maltové lože tloušťky přizdívky 100 mm</t>
  </si>
  <si>
    <t>679130640</t>
  </si>
  <si>
    <t>Osobní výtah</t>
  </si>
  <si>
    <t>"103,211,312,413"(2,450+10,560+3,30)*(2,350-0,910)</t>
  </si>
  <si>
    <t>349231821</t>
  </si>
  <si>
    <t>Přizdívka z cihel ostění s ozubem ve vybouraných otvorech, s vysekáním kapes pro zavázaní přes 150 do 300 mm</t>
  </si>
  <si>
    <t>1646644859</t>
  </si>
  <si>
    <t>Dozdívky</t>
  </si>
  <si>
    <t>"1.NP"8*0,4*(2*2+0,9)</t>
  </si>
  <si>
    <t>"2.NP"8*0,4*(2*2+0,9)</t>
  </si>
  <si>
    <t>"3.NP"8*0,4*(2*2+0,9)</t>
  </si>
  <si>
    <t>"4.NP"8*0,4*(2*2+0,9)</t>
  </si>
  <si>
    <t>Úpravy povrchů, podlahy a osazování výplní</t>
  </si>
  <si>
    <t>611131121</t>
  </si>
  <si>
    <t>Podkladní a spojovací vrstva vnitřních omítaných ploch penetrace akrylát-silikonová nanášená ručně stropů</t>
  </si>
  <si>
    <t>-660396389</t>
  </si>
  <si>
    <t>"001"8,60</t>
  </si>
  <si>
    <t>"002"2,60</t>
  </si>
  <si>
    <t>"003"25,00</t>
  </si>
  <si>
    <t>"004"23,20</t>
  </si>
  <si>
    <t>"005"3,40</t>
  </si>
  <si>
    <t>"006"18,40</t>
  </si>
  <si>
    <t>"007"13,60</t>
  </si>
  <si>
    <t>"104"1,20</t>
  </si>
  <si>
    <t>"106"24,30</t>
  </si>
  <si>
    <t>"201"20,70</t>
  </si>
  <si>
    <t>"202"1,20</t>
  </si>
  <si>
    <t>"301"20,70</t>
  </si>
  <si>
    <t>"302"1,20</t>
  </si>
  <si>
    <t>"402"1,20</t>
  </si>
  <si>
    <t>"403"12,10</t>
  </si>
  <si>
    <t>"413"3,30</t>
  </si>
  <si>
    <t>611142001</t>
  </si>
  <si>
    <t>Potažení vnitřních ploch pletivem v ploše nebo pruzích, na plném podkladu sklovláknitým vtlačením do tmelu stropů</t>
  </si>
  <si>
    <t>-913522407</t>
  </si>
  <si>
    <t>611311131</t>
  </si>
  <si>
    <t>Potažení vnitřních ploch štukem tloušťky do 3 mm vodorovných konstrukcí stropů rovných</t>
  </si>
  <si>
    <t>-1239191263</t>
  </si>
  <si>
    <t>611311133</t>
  </si>
  <si>
    <t>Potažení vnitřních ploch štukem tloušťky do 3 mm vodorovných konstrukcí kleneb nebo skořepin</t>
  </si>
  <si>
    <t>1803617310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</si>
  <si>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</si>
  <si>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</si>
  <si>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839844686</t>
  </si>
  <si>
    <t>611321143</t>
  </si>
  <si>
    <t>Omítka vápenocementová vnitřních ploch nanášená ručně dvouvrstvá, tloušťky jádrové omítky do 10 mm a tloušťky štuku do 3 mm štuková vodorovných konstrukcí kleneb nebo skořepin</t>
  </si>
  <si>
    <t>-1138573897</t>
  </si>
  <si>
    <t>611321191</t>
  </si>
  <si>
    <t>Omítka vápenocementová vnitřních ploch nanášená ručně Příplatek k cenám za každých dalších i započatých 5 mm tloušťky omítky přes 10 mm stropů</t>
  </si>
  <si>
    <t>1162101826</t>
  </si>
  <si>
    <t>"1.PP...klenby"94,800</t>
  </si>
  <si>
    <t>"1.NP-4.NP...rovné stropy"85,900</t>
  </si>
  <si>
    <t>26</t>
  </si>
  <si>
    <t>611325412</t>
  </si>
  <si>
    <t>Oprava vápenocementové nebo vápenné omítky vnitřních ploch hladké, tloušťky do 20 mm stropů, v rozsahu opravované plochy přes 10 do 30%</t>
  </si>
  <si>
    <t>166226851</t>
  </si>
  <si>
    <t>27</t>
  </si>
  <si>
    <t>612131121</t>
  </si>
  <si>
    <t>Podkladní a spojovací vrstva vnitřních omítaných ploch penetrace akrylát-silikonová nanášená ručně stěn</t>
  </si>
  <si>
    <t>515223705</t>
  </si>
  <si>
    <t>"001"41,35</t>
  </si>
  <si>
    <t>"002"10,31</t>
  </si>
  <si>
    <t>"003"65,07</t>
  </si>
  <si>
    <t>"004"66,32</t>
  </si>
  <si>
    <t>"005"13,45</t>
  </si>
  <si>
    <t>"006"55,45</t>
  </si>
  <si>
    <t>"007"29,11</t>
  </si>
  <si>
    <t>"101"3,20*((4,500-0,250)+(13,020-2,620)+(6,500-1,430)-(0,900*2,0+1,250*2,350+0,8*2,0))</t>
  </si>
  <si>
    <t>"102"3,20*2*(2,100+1,18)-(1,17*1,75+0,9*2,0)</t>
  </si>
  <si>
    <t>"103"(2,45+10,560+3,15)*2*(1,6+2,1)-(5*1,25*2,35)</t>
  </si>
  <si>
    <t>"104"3,20*2*(1,11+1,11)-0,6*2,0</t>
  </si>
  <si>
    <t>"105"3,20*2*(1,33+1,28)-0,8*2,0</t>
  </si>
  <si>
    <t>"106"3,20*(2*6,85+2,62+2*0,5+2*4,4+1,36)-(0,6*2,0+0,9*2,0*2+0,9*2,4+1,210*2,020)</t>
  </si>
  <si>
    <t>"107"3,10*2*(2,01+0,32+0,7+0,97+4,14)-(0,9*2,0+3*0,8*2,0)</t>
  </si>
  <si>
    <t>"108"2,70*2*(2,610+1,800)-0,8*2,0</t>
  </si>
  <si>
    <t>"109"2,70*2*(1,890+2,820)-0,8*2,0</t>
  </si>
  <si>
    <t>"110"2,70*2*(1,890+2,820)-0,8*2,0</t>
  </si>
  <si>
    <t>"111"3,10*2*(5,900+4,400+2*0,500+0,4)-(1,22*2,1+2*1,17*1,75)</t>
  </si>
  <si>
    <t>"112"3,10*2*(4,350+4,440+2*0,500+0,15)-(0,9*2,0+2*1,17*1,75)</t>
  </si>
  <si>
    <t>"113"2*2*0,34*1,75+2*0,65*2,35+3,2*2*(4,76+3,24)-(1,25*2,35+1,13*1,75+2*0,9*2,0)</t>
  </si>
  <si>
    <t>"114"2*0,34*1,75+3,20*2*(1,64+2,875)-1,17*1,75</t>
  </si>
  <si>
    <t>2:NP</t>
  </si>
  <si>
    <t>"201"3,15*2*(6,530+2,630+0,25)-(0,9*2,0*3+1,17*1,75)</t>
  </si>
  <si>
    <t>"202"3,15*2*(1,11+1,14+0,25)-(0,6*0,9+0,6*2,0)</t>
  </si>
  <si>
    <t>"203"3,0*2*(2,14+3,905+0,900+1,065+0,17)-3*0,8*2,0</t>
  </si>
  <si>
    <t>"204"3,0*2*(2,63+1,79)-0,8*2,0</t>
  </si>
  <si>
    <t>"205"3,0*2*(1,89+2,82)-0,8*2,0</t>
  </si>
  <si>
    <t>"206"3,0*2*(1,89+2,82)-0,8*2,0</t>
  </si>
  <si>
    <t>"207"3,0*2*(9,89+4,60+6*0,4)-(0,9*2,0*2+3*1,17*1,75+1,45*1,75)</t>
  </si>
  <si>
    <t>"208"3,0*2*(4,600+2,330+2*0,40)-(1,17*1,75+0,9*2,0)</t>
  </si>
  <si>
    <t>"209"3,0*2*(3,24+2,285+0,100+3,035+0,25)+2*0,49*2,35-(1,25*2,35+1,17*1,75)</t>
  </si>
  <si>
    <t>"210"3,0*2*(3,035+1,64+0,34)-(0,9*2,0+1,17*1,7)</t>
  </si>
  <si>
    <t>"301"3,15*2*(2,63+6,53+0,25)-(1,17*1,75+3*0,9*2,0)</t>
  </si>
  <si>
    <t>"302"3,15*2*(1,11+1,14+0,25)-(0,6*0,9+0,6*2,0)</t>
  </si>
  <si>
    <t>"303"3,0*2*(0,32+3,85+0,9+1,120+1,180+1,060)-(0,9*2,0+3*0,8*2,0)</t>
  </si>
  <si>
    <t>"304"3,0*2*(2,53+1,79)-0,8*2,0</t>
  </si>
  <si>
    <t>"305"3,0*2*(1,89+2,82)-0,8*2,0</t>
  </si>
  <si>
    <t>"306"3,0*2*(1,89+2,82)-0,8*2,0</t>
  </si>
  <si>
    <t>"307"3,0*2*(4,60+5,065+2*0,4+0,5)-(2*1,17*1,75+0,9*2,0)</t>
  </si>
  <si>
    <t>"308"3,0*2*(2,635+4,60+0,5+0,4)-(0,9*2,0+1,17*1,75)</t>
  </si>
  <si>
    <t>"309"3,0*2*(4,600+4,36+2*0,4+0,5)-(2*1,17*1,75+0,9*2,0)</t>
  </si>
  <si>
    <t>"310"3,0*2*(3,24+4,92+0,32)+2*0,49*2,35-(1,25*2,35+1,17*1,75)</t>
  </si>
  <si>
    <t>"311"3,0*2*(3,035+1,64+0,32)-(0,*2,0+1,17*1,75)</t>
  </si>
  <si>
    <t>"401"3,15*2*(0,79+0,90+0,94+0,47+0,90+4,300+0,60+0,26+0,25+0,15)-(3*0,9*2,0+0,6*2,0+1,17*1,75)</t>
  </si>
  <si>
    <t>"402"3,15*2*(1,13+1,14+0,25)-(0,6*2,0+0,6*0,9)</t>
  </si>
  <si>
    <t>"403"3,0*2*(0,17+0,510+1,270+1,155+1,550+1,370+2,485)-(3*0,8*2,0+3*0,9*2,0)</t>
  </si>
  <si>
    <t>"404"3,0*2*(2,315+2,110)-0,8*2,0</t>
  </si>
  <si>
    <t>"405"3,0*2*(2,850+1,89)-0,8*2,0</t>
  </si>
  <si>
    <t>"406"3,0*2*(2,850+1,89)-0,8*2,0</t>
  </si>
  <si>
    <t>"407"3,325*2*(4,770+3,800)+3,50*2*0,17-0,9*2,0</t>
  </si>
  <si>
    <t>"408"3,325*2*(2,885+4,77)+3,50*2*0,17-0,9*2,0</t>
  </si>
  <si>
    <t>"409"3,325*2*(5,345+4,770)+3,50*2*0,17-0,9*2,0</t>
  </si>
  <si>
    <t>"410"3,325*2*(4,920+0,230+1,250+0,140)+2*0,49*2,35-(2*0,9*2,0+0,8*2,0+1,25*2,35)</t>
  </si>
  <si>
    <t>"411"3,0*2*(1,855+1,590+0,34)-(0,9*2,0+1,200*1,750)</t>
  </si>
  <si>
    <t>"412"3,0*2*(2,965+1,590+0,34)-(0,8*2,0+1,2*1,750)</t>
  </si>
  <si>
    <t>28</t>
  </si>
  <si>
    <t>612142001</t>
  </si>
  <si>
    <t>Potažení vnitřních ploch pletivem v ploše nebo pruzích, na plném podkladu sklovláknitým vtlačením do tmelu stěn</t>
  </si>
  <si>
    <t>-451066552</t>
  </si>
  <si>
    <t>"207/208"3*4,6</t>
  </si>
  <si>
    <t>"307/308"3*4,6</t>
  </si>
  <si>
    <t>29</t>
  </si>
  <si>
    <t>612311131</t>
  </si>
  <si>
    <t>Potažení vnitřních ploch štukem tloušťky do 3 mm svislých konstrukcí stěn</t>
  </si>
  <si>
    <t>-1806537339</t>
  </si>
  <si>
    <t>"105"3,20*2*(1,33+1,2)-0,8*2,0-(2*(1,330+1,28)-0,8)*2,0</t>
  </si>
  <si>
    <t>"108"2,70*2*(2,610+1,800)-0,8*2,0-(2*(1,800+2,610)-0,8)*2,0</t>
  </si>
  <si>
    <t>"109"2,70*2*(1,890+2,820)-0,8*2,0-(2*(1,89+2,820)-0,8)*2,0</t>
  </si>
  <si>
    <t>"110"2,70*2*(1,890+2,820)-0,8*2,0-(2*(1,890+2,820)-0,8)*2,0</t>
  </si>
  <si>
    <t>"204"3,0*2*(2,63+1,79)-0,8*2,0-(2*(2,63+1,79)-0,8)*2,0</t>
  </si>
  <si>
    <t>"205"3,0*2*(1,89+2,82)-0,8*2,0-(2*(1,89+2,82)-0,8)*2,0</t>
  </si>
  <si>
    <t>"206"3,0*2*(1,89+2,82)-0,8*2,0-(2*(2,82+1,89)-0,8)*2,0</t>
  </si>
  <si>
    <t>"208"3,0*2*(4,600+2,330+2*0,40)-(1,17*1,75+0,9*2,0)-0,6*4,60</t>
  </si>
  <si>
    <t>"304"3,0*2*(2,53+1,79)-0,8*2,0-(2*(2,53+1,79)-0,8)*2,0</t>
  </si>
  <si>
    <t>"305"3,0*2*(1,89+2,82)-0,8*2,0-(2*(1,89+2,82)-0,8)*2,0</t>
  </si>
  <si>
    <t>"306"3,0*2*(1,89+2,82)-0,8*2,0-0,6*2,82</t>
  </si>
  <si>
    <t>"404"3,0*2*(2,315+2,110)-0,8*2,0-(2*(2,11+2,315)-0,8)*2,0</t>
  </si>
  <si>
    <t>"405"3,0*2*(2,850+1,89)-0,8*2,0-(2*(1,89+2,85)-0,8)*2,0</t>
  </si>
  <si>
    <t>"406"3,0*2*(2,850+1,89)-0,8*2,0-0,6*2,85</t>
  </si>
  <si>
    <t>30</t>
  </si>
  <si>
    <t>612321121</t>
  </si>
  <si>
    <t>Omítka vápenocementová vnitřních ploch nanášená ručně jednovrstvá, tloušťky do 10 mm hladká svislých konstrukcí stěn</t>
  </si>
  <si>
    <t>-335821078</t>
  </si>
  <si>
    <t>31</t>
  </si>
  <si>
    <t>612321191</t>
  </si>
  <si>
    <t>Omítka vápenocementová vnitřních ploch nanášená ručně Příplatek k cenám za každých dalších i započatých 5 mm tloušťky omítky přes 10 mm stěn</t>
  </si>
  <si>
    <t>318113827</t>
  </si>
  <si>
    <t>32</t>
  </si>
  <si>
    <t>617311131</t>
  </si>
  <si>
    <t>Potažení vnitřních ploch štukem tloušťky do 3 mm uzavřených nebo omezených prostor světlíků nebo výtahových šachet</t>
  </si>
  <si>
    <t>-1691389904</t>
  </si>
  <si>
    <t>"výtahová šachta"2*(1,6+2,1)*(2,450+10,560+3,15)-5*1,250*2,350</t>
  </si>
  <si>
    <t>33</t>
  </si>
  <si>
    <t>617321121</t>
  </si>
  <si>
    <t>Omítka vápenocementová vnitřních ploch nanášená ručně jednovrstvá, tloušťky do 10 mm hladká uzavřených nebo omezených prostor světlíků nebo výtahových šachet</t>
  </si>
  <si>
    <t>-1252419797</t>
  </si>
  <si>
    <t>"výtahová šachta"2*(2,100+1,600)*(2,450+10,560+3,15)-5*1,250*2,350</t>
  </si>
  <si>
    <t>34</t>
  </si>
  <si>
    <t>617321191</t>
  </si>
  <si>
    <t>Omítka vápenocementová vnitřních ploch nanášená ručně Příplatek k cenám za každých dalších i započatých 5 mm tloušťky omítky přes 10 mm světlíků nebo výtahových šachet</t>
  </si>
  <si>
    <t>-1298396455</t>
  </si>
  <si>
    <t>35</t>
  </si>
  <si>
    <t>619995001</t>
  </si>
  <si>
    <t>Začištění omítek (s dodáním hmot) kolem oken, dveří, podlah, obkladů apod.</t>
  </si>
  <si>
    <t>2012261502</t>
  </si>
  <si>
    <t>"001"2*4,800+2*4,900</t>
  </si>
  <si>
    <t>"002"4,800</t>
  </si>
  <si>
    <t>"004"4,900+2*(0,88+1,150)+2*(1,05+1,15)+2*(1,06+0,95)</t>
  </si>
  <si>
    <t>"005"4,800</t>
  </si>
  <si>
    <t>"006"4,900+2*(1,195+1,36)+2*(0,800+1,35)</t>
  </si>
  <si>
    <t>"007"2*(0,95+0,50)</t>
  </si>
  <si>
    <t>"101"4,800+4,900</t>
  </si>
  <si>
    <t>"102"4,800+2*(1,170+1,750)</t>
  </si>
  <si>
    <t>"104"4,600</t>
  </si>
  <si>
    <t>"105"4,800</t>
  </si>
  <si>
    <t>"106"4,600+5*4,900</t>
  </si>
  <si>
    <t>"107"3*4,800+2*4,900</t>
  </si>
  <si>
    <t>"108"4,800</t>
  </si>
  <si>
    <t>"109"4,800</t>
  </si>
  <si>
    <t>"110"4,800</t>
  </si>
  <si>
    <t>"111"4,900+2*2*(1,170+1,750)</t>
  </si>
  <si>
    <t>"112"4,900+2*2*(1,170+1,750)</t>
  </si>
  <si>
    <t>"113"2*4,900+2*(1,130+1,750)</t>
  </si>
  <si>
    <t>"114"4,900+2*(1,170+1,750)</t>
  </si>
  <si>
    <t>"201"4,600+3*4,900+2*(1,160+1,780)</t>
  </si>
  <si>
    <t>"202"4,600+2*(0,600+0,900)</t>
  </si>
  <si>
    <t>"203"3*4,800+2*4,900</t>
  </si>
  <si>
    <t>"204"4,800</t>
  </si>
  <si>
    <t>"205"4,800+2*2*(0,600+0,900)</t>
  </si>
  <si>
    <t>"206"4,800+2*2*(0,600+0,900)</t>
  </si>
  <si>
    <t>"207"2*4,9002*(1,450+1,750)+3*2*(1,170+1,750)</t>
  </si>
  <si>
    <t>"208"4,900+2*(1,170+1,750)</t>
  </si>
  <si>
    <t>"209"3*4,900+2*(1,170+1,750)</t>
  </si>
  <si>
    <t>"210"4,900+2*(1,170+1,750)</t>
  </si>
  <si>
    <t>"301"4,600+3*4,900+2*(1,170+1,750)</t>
  </si>
  <si>
    <t>"302"4,600+2*(0,600+0,900)</t>
  </si>
  <si>
    <t>"303"3*4,800+2*4,900</t>
  </si>
  <si>
    <t>"304"4,800</t>
  </si>
  <si>
    <t>"305"4,800+2*2*(0,600+0,900)</t>
  </si>
  <si>
    <t>"306"4,800+2*(1,170+1,750)</t>
  </si>
  <si>
    <t>"307"4,900+2*2*(1,170+1,750)</t>
  </si>
  <si>
    <t>"308"4,900+2*(1,450+1,750)</t>
  </si>
  <si>
    <t>"309"4,900+2*2*(1,170+1,750)</t>
  </si>
  <si>
    <t>"310"3*4,900+2*(1,170+1,750)</t>
  </si>
  <si>
    <t>"311"4,900+2*(1,170+1,750)</t>
  </si>
  <si>
    <t>"401"4,600+3*4,900+2*(1,170+1,750)</t>
  </si>
  <si>
    <t>"402"4,600+2*(0,600+0,900)</t>
  </si>
  <si>
    <t>"403"3*4,800+2*4,900</t>
  </si>
  <si>
    <t>"404"4,800</t>
  </si>
  <si>
    <t>"405"4,800+2*2*(0,600+0,900)</t>
  </si>
  <si>
    <t>"406"4,800+2*(1,170+1,750)</t>
  </si>
  <si>
    <t>"407"4,900</t>
  </si>
  <si>
    <t>"408"4,900</t>
  </si>
  <si>
    <t>"409"4,900</t>
  </si>
  <si>
    <t>"410"4,800+2*4,900</t>
  </si>
  <si>
    <t>"411"4,900+2*(1,200+1,750)</t>
  </si>
  <si>
    <t>"412"4,800+2*(1,200+1,750)</t>
  </si>
  <si>
    <t>36</t>
  </si>
  <si>
    <t>632450122</t>
  </si>
  <si>
    <t>Potěr cementový vyrovnávací ze suchých směsí v pásu o průměrné (střední) tl. přes 20 do 30 mm</t>
  </si>
  <si>
    <t>638675075</t>
  </si>
  <si>
    <t>"108"4,60</t>
  </si>
  <si>
    <t>"204"3,80</t>
  </si>
  <si>
    <t>"304"4,40</t>
  </si>
  <si>
    <t>"404"4,00</t>
  </si>
  <si>
    <t>37</t>
  </si>
  <si>
    <t>632451441</t>
  </si>
  <si>
    <t>Doplnění cementového potěru na mazaninách a betonových podkladech (s dodáním hmot), hlazeného dřevěným nebo ocelovým hladítkem, plochy jednotlivě do 1 m2 a tl. přes 30 do 40 mm</t>
  </si>
  <si>
    <t>1479714638</t>
  </si>
  <si>
    <t>"Oprava bet. mazaniny - P1 - 30%"8,6+2,6+25+23,2+3,4+18,4+13,6</t>
  </si>
  <si>
    <t>Ostatní konstrukce a práce, bourání</t>
  </si>
  <si>
    <t>38</t>
  </si>
  <si>
    <t>949101111</t>
  </si>
  <si>
    <t>Lešení pomocné pracovní pro objekty pozemních staveb pro zatížení do 150 kg/m2, o výšce lešeňové podlahy do 1,9 m</t>
  </si>
  <si>
    <t>-1203748621</t>
  </si>
  <si>
    <t>"101"59,30</t>
  </si>
  <si>
    <t>"102"2,90</t>
  </si>
  <si>
    <t>"105"1,70</t>
  </si>
  <si>
    <t>"107"11,10</t>
  </si>
  <si>
    <t>"109"5,30</t>
  </si>
  <si>
    <t>"110"5,30</t>
  </si>
  <si>
    <t>"111"26,60</t>
  </si>
  <si>
    <t>"112"19,40</t>
  </si>
  <si>
    <t>"113"10,40</t>
  </si>
  <si>
    <t>"114"4,50</t>
  </si>
  <si>
    <t>"203"12,70</t>
  </si>
  <si>
    <t>"205"5,30</t>
  </si>
  <si>
    <t>"206"5,30</t>
  </si>
  <si>
    <t>"207"46,20</t>
  </si>
  <si>
    <t>"208"10,70</t>
  </si>
  <si>
    <t>"209"14,20</t>
  </si>
  <si>
    <t>"210"4,90</t>
  </si>
  <si>
    <t>"303"12,10</t>
  </si>
  <si>
    <t>"305"5,30</t>
  </si>
  <si>
    <t>"306"5,30</t>
  </si>
  <si>
    <t>"307"23,30</t>
  </si>
  <si>
    <t>"308"12,10</t>
  </si>
  <si>
    <t>"309"20,40</t>
  </si>
  <si>
    <t>"310"10,60</t>
  </si>
  <si>
    <t>"311"4,80</t>
  </si>
  <si>
    <t>"401"20,70</t>
  </si>
  <si>
    <t>"405"5,30</t>
  </si>
  <si>
    <t>"406"5,30</t>
  </si>
  <si>
    <t>"407"18,10</t>
  </si>
  <si>
    <t>"408"13,80</t>
  </si>
  <si>
    <t>"409"25,30</t>
  </si>
  <si>
    <t>"410"7,90</t>
  </si>
  <si>
    <t>"411"2,90</t>
  </si>
  <si>
    <t>"412"4,50</t>
  </si>
  <si>
    <t>637,7*0,4 'Přepočtené koeficientem množství</t>
  </si>
  <si>
    <t>39</t>
  </si>
  <si>
    <t>949101112</t>
  </si>
  <si>
    <t>Lešení pomocné pracovní pro objekty pozemních staveb pro zatížení do 150 kg/m2, o výšce lešeňové podlahy přes 1,9 do 3,5 m</t>
  </si>
  <si>
    <t>-1000430828</t>
  </si>
  <si>
    <t>637,7*0,6 'Přepočtené koeficientem množství</t>
  </si>
  <si>
    <t>40</t>
  </si>
  <si>
    <t>975043111</t>
  </si>
  <si>
    <t>Jednořadové podchycení stropů pro osazení nosníků dřevěnou výztuhou v. podchycení do 3,5 m, a při zatížení hmotností do 750 kg/m</t>
  </si>
  <si>
    <t>1552012457</t>
  </si>
  <si>
    <t>41</t>
  </si>
  <si>
    <t>975048111</t>
  </si>
  <si>
    <t>Jednořadové podchycení stropů pro osazení nosníků dřevěnou výztuhou Příplatek k cenám za každý další 1 m výšky přes 3,50 m a při zatížení hmotností do 750 kg/m</t>
  </si>
  <si>
    <t>-1895581701</t>
  </si>
  <si>
    <t>998</t>
  </si>
  <si>
    <t>Přesun hmot</t>
  </si>
  <si>
    <t>42</t>
  </si>
  <si>
    <t>998017002</t>
  </si>
  <si>
    <t>Přesun hmot pro budovy občanské výstavby, bydlení, výrobu a služby s omezením mechanizace vodorovná dopravní vzdálenost do 100 m pro budovy s jakoukoliv nosnou konstrukcí výšky přes 6 do 12 m</t>
  </si>
  <si>
    <t>-174683674</t>
  </si>
  <si>
    <t>177,955*0,35 'Přepočtené koeficientem množství</t>
  </si>
  <si>
    <t>43</t>
  </si>
  <si>
    <t>998018002</t>
  </si>
  <si>
    <t>Přesun hmot pro budovy občanské výstavby, bydlení, výrobu a služby ruční - bez užití mechanizace vodorovná dopravní vzdálenost do 100 m pro budovy s jakoukoliv nosnou konstrukcí výšky přes 6 do 12 m</t>
  </si>
  <si>
    <t>-454321114</t>
  </si>
  <si>
    <t>177,955*0,65 'Přepočtené koeficientem množství</t>
  </si>
  <si>
    <t>44</t>
  </si>
  <si>
    <t>998018011</t>
  </si>
  <si>
    <t>Přesun hmot pro budovy občanské výstavby, bydlení, výrobu a služby ruční - bez užití mechanizace Příplatek k cenám za ruční zvětšený přesun přes vymezenou největší dopravní vzdálenost za každých dalších i započatých 100 m</t>
  </si>
  <si>
    <t>2098930414</t>
  </si>
  <si>
    <t>PSV</t>
  </si>
  <si>
    <t>Práce a dodávky PSV</t>
  </si>
  <si>
    <t>713</t>
  </si>
  <si>
    <t>Izolace tepelné</t>
  </si>
  <si>
    <t>45</t>
  </si>
  <si>
    <t>713111127</t>
  </si>
  <si>
    <t>Montáž tepelné izolace stropů rohožemi, pásy, dílci, deskami, bloky (izolační materiál ve specifikaci) rovných spodem lepením celoplošně</t>
  </si>
  <si>
    <t>1580074336</t>
  </si>
  <si>
    <t>46</t>
  </si>
  <si>
    <t>631481040</t>
  </si>
  <si>
    <t>deska izolační minerální střešní λ-0.038 600x1200 mm tl. 100 mm</t>
  </si>
  <si>
    <t>-1565484563</t>
  </si>
  <si>
    <t>83,6*1,02 'Přepočtené koeficientem množství</t>
  </si>
  <si>
    <t>47</t>
  </si>
  <si>
    <t>713111312</t>
  </si>
  <si>
    <t>Montáž tepelné izolace stropů izolačním zásypem vrchem mezi trámy volně sypaným, tloušťky vrstvy přes 100 do 200 mm</t>
  </si>
  <si>
    <t>-1467250869</t>
  </si>
  <si>
    <t>"Doplnění zásypu tl.150mm"(P5+P10+P11+46)</t>
  </si>
  <si>
    <t>48</t>
  </si>
  <si>
    <t>587615020</t>
  </si>
  <si>
    <t>kamenivo keramické vyrovnávací na plovoucí podlahy frakce 4-8 mm VL</t>
  </si>
  <si>
    <t>400838298</t>
  </si>
  <si>
    <t>296,399*0,1 'Přepočtené koeficientem množství</t>
  </si>
  <si>
    <t>49</t>
  </si>
  <si>
    <t>587615030</t>
  </si>
  <si>
    <t>kamenivo keramické vyrovnávací na plovoucí podlahy frakce 8-16 mm VL</t>
  </si>
  <si>
    <t>-1745566890</t>
  </si>
  <si>
    <t>296,399*0,05 'Přepočtené koeficientem množství</t>
  </si>
  <si>
    <t>50</t>
  </si>
  <si>
    <t>998713103</t>
  </si>
  <si>
    <t>Přesun hmot pro izolace tepelné stanovený z hmotnosti přesunovaného materiálu vodorovná dopravní vzdálenost do 50 m v objektech výšky přes 12 m do 24 m</t>
  </si>
  <si>
    <t>-208958803</t>
  </si>
  <si>
    <t>51</t>
  </si>
  <si>
    <t>998713181</t>
  </si>
  <si>
    <t>Přesun hmot pro izolace tepelné stanovený z hmotnosti přesunovaného materiálu Příplatek k cenám za přesun prováděný bez použití mechanizace pro jakoukoliv výšku objektu</t>
  </si>
  <si>
    <t>-1347549066</t>
  </si>
  <si>
    <t>52</t>
  </si>
  <si>
    <t>998713192</t>
  </si>
  <si>
    <t>Přesun hmot pro izolace tepelné stanovený z hmotnosti přesunovaného materiálu Příplatek k cenám za zvětšený přesun přes vymezenou největší dopravní vzdálenost do 100 m</t>
  </si>
  <si>
    <t>-1404671430</t>
  </si>
  <si>
    <t>762</t>
  </si>
  <si>
    <t>Konstrukce tesařské</t>
  </si>
  <si>
    <t>53</t>
  </si>
  <si>
    <t>762081354</t>
  </si>
  <si>
    <t>Práce společné pro tesařské konstrukce hoblování hraněného řeziva zabudovaného do konstrukce jednostranné hranoly, průřezové plochy přes 288 do 450 cm2</t>
  </si>
  <si>
    <t>-64541832</t>
  </si>
  <si>
    <t>"Výměna poskozených stropních trámu - předpoklad"50</t>
  </si>
  <si>
    <t>54</t>
  </si>
  <si>
    <t>762083111</t>
  </si>
  <si>
    <t>Práce společné pro tesařské konstrukce impregnace řeziva máčením proti dřevokaznému hmyzu a houbám, třída ohrožení 1 a 2 (dřevo v interiéru)</t>
  </si>
  <si>
    <t>-1653828901</t>
  </si>
  <si>
    <t>50*0,045</t>
  </si>
  <si>
    <t>55</t>
  </si>
  <si>
    <t>762085103</t>
  </si>
  <si>
    <t>Práce společné pro tesařské konstrukce montáž ocelových spojovacích prostředků (materiál ve specifikaci) kotevních želez příložek, patek, táhel</t>
  </si>
  <si>
    <t>1130542879</t>
  </si>
  <si>
    <t>"zajištění stávajícíh trámů"35</t>
  </si>
  <si>
    <t>56</t>
  </si>
  <si>
    <t>KDK001</t>
  </si>
  <si>
    <t>Příložky</t>
  </si>
  <si>
    <t>pár</t>
  </si>
  <si>
    <t>-696058313</t>
  </si>
  <si>
    <t>57</t>
  </si>
  <si>
    <t>762085112</t>
  </si>
  <si>
    <t>Práce společné pro tesařské konstrukce montáž ocelových spojovacích prostředků (materiál ve specifikaci) svorníků, šroubů délky přes 150 do 300 mm</t>
  </si>
  <si>
    <t>106215504</t>
  </si>
  <si>
    <t>58</t>
  </si>
  <si>
    <t>KDK003</t>
  </si>
  <si>
    <t>svorníky a spojovací materiál</t>
  </si>
  <si>
    <t>-613841973</t>
  </si>
  <si>
    <t>59</t>
  </si>
  <si>
    <t>762086111</t>
  </si>
  <si>
    <t>Práce společné pro tesařské konstrukce montáž kovových doplňkových konstrukcí (materiál ve specifikaci) hmotnosti prvku do 5 kg</t>
  </si>
  <si>
    <t>kg</t>
  </si>
  <si>
    <t>-1635070248</t>
  </si>
  <si>
    <t>60</t>
  </si>
  <si>
    <t>762086112</t>
  </si>
  <si>
    <t>Práce společné pro tesařské konstrukce montáž kovových doplňkových konstrukcí (materiál ve specifikaci) hmotnosti prvku přes 5 do 10 kg</t>
  </si>
  <si>
    <t>-132116959</t>
  </si>
  <si>
    <t>"zajištění stávajícíh trámů"25*10</t>
  </si>
  <si>
    <t>61</t>
  </si>
  <si>
    <t>KDK002</t>
  </si>
  <si>
    <t>doplňkové konstrukce - materiál</t>
  </si>
  <si>
    <t>1988264570</t>
  </si>
  <si>
    <t>62</t>
  </si>
  <si>
    <t>762511263</t>
  </si>
  <si>
    <t>Podlahové konstrukce podkladové z dřevoštěpkových desek jednovrstvých šroubovaných na pero a drážku 15 mm nebroušených, tloušťky desky</t>
  </si>
  <si>
    <t>1572578393</t>
  </si>
  <si>
    <t>"P6-111+112"26,6+19,4</t>
  </si>
  <si>
    <t>"2vrstvy"2*46</t>
  </si>
  <si>
    <t>63</t>
  </si>
  <si>
    <t>762511264</t>
  </si>
  <si>
    <t>Podlahové konstrukce podkladové z dřevoštěpkových desek jednovrstvých šroubovaných na pero a drážku 18 mm nebroušených, tloušťky desky</t>
  </si>
  <si>
    <t>1253820348</t>
  </si>
  <si>
    <t>"407"18,10-1,4*1,08</t>
  </si>
  <si>
    <t>"408"13,80-1,4*1,08</t>
  </si>
  <si>
    <t>"409"25,30-1,4*1,08</t>
  </si>
  <si>
    <t>"2vrstvy"2*52,64</t>
  </si>
  <si>
    <t>64</t>
  </si>
  <si>
    <t>762511266</t>
  </si>
  <si>
    <t>Podlahové konstrukce podkladové z dřevoštěpkových desek jednovrstvých šroubovaných na pero a drážku 22 mm nebroušených, tloušťky desky</t>
  </si>
  <si>
    <t>-1923455375</t>
  </si>
  <si>
    <t>"2vrstvy"2*250,399</t>
  </si>
  <si>
    <t>65</t>
  </si>
  <si>
    <t>762512225</t>
  </si>
  <si>
    <t>Podlahové konstrukce podkladové montáž z desek dřevotřískových, dřevoštěpkových nebo cementotřískových na podklad dřevěný lepením</t>
  </si>
  <si>
    <t>439912801</t>
  </si>
  <si>
    <t>P5 - podkladní oběmově stabilní deska</t>
  </si>
  <si>
    <t>"301"20,70-2,630*0,30*9</t>
  </si>
  <si>
    <t>66</t>
  </si>
  <si>
    <t>590340040</t>
  </si>
  <si>
    <t>deska stavební cementová podkladní pro dlažby v dřevostavbách  900 x 6 x 1200 mm</t>
  </si>
  <si>
    <t>1803414607</t>
  </si>
  <si>
    <t>126,199*1,08 'Přepočtené koeficientem množství</t>
  </si>
  <si>
    <t>67</t>
  </si>
  <si>
    <t>762526110</t>
  </si>
  <si>
    <t>Položení podlah položení polštářů pod podlahy osové vzdálenosti do 650 mm</t>
  </si>
  <si>
    <t>-1512723755</t>
  </si>
  <si>
    <t>"P5+P6+P10+P11+P12"349,039</t>
  </si>
  <si>
    <t>68</t>
  </si>
  <si>
    <t>605120010</t>
  </si>
  <si>
    <t>řezivo jehličnaté hranol jakost I do 120 cm2</t>
  </si>
  <si>
    <t>-35754128</t>
  </si>
  <si>
    <t>"P5+P10+P11 - 40/60"0,04*0,06*(P5+P10+P11)/0,625</t>
  </si>
  <si>
    <t>"P6 - 100/60"0,1*0,06*46/0,625</t>
  </si>
  <si>
    <t>69</t>
  </si>
  <si>
    <t>762595001</t>
  </si>
  <si>
    <t>Spojovací prostředky podlah a podkladových konstrukcí hřebíky, vruty</t>
  </si>
  <si>
    <t>-1351895084</t>
  </si>
  <si>
    <t>46+52,64+250,399</t>
  </si>
  <si>
    <t>70</t>
  </si>
  <si>
    <t>762821942</t>
  </si>
  <si>
    <t>Nosná konstrukce stropů vyřezání části stropního trámu průřezové plochy 288 do 450 cm2, délky vyřezané části trámu přes 3 do 5 m</t>
  </si>
  <si>
    <t>-29310222</t>
  </si>
  <si>
    <t>"Výměna poskozených stropních trámu - předpoklad"20</t>
  </si>
  <si>
    <t>71</t>
  </si>
  <si>
    <t>762822130</t>
  </si>
  <si>
    <t>Montáž stropních trámů z hraněného a polohraněného řeziva s trámovými výměnami, průřezové plochy přes 288 do 450 cm2</t>
  </si>
  <si>
    <t>-979907234</t>
  </si>
  <si>
    <t>"Výměna poskozených stropních trámu - předpoklad"30</t>
  </si>
  <si>
    <t>72</t>
  </si>
  <si>
    <t>605121400</t>
  </si>
  <si>
    <t>řezivo stavební hranolek průřezu přes 200 x 200 mm délka do 5,00 m</t>
  </si>
  <si>
    <t>-421228613</t>
  </si>
  <si>
    <t>30*0,18*0,26</t>
  </si>
  <si>
    <t>73</t>
  </si>
  <si>
    <t>762822830</t>
  </si>
  <si>
    <t>Demontáž stropních trámů z hraněného řeziva, průřezové plochy přes 288 do 450 cm2</t>
  </si>
  <si>
    <t>945518518</t>
  </si>
  <si>
    <t>74</t>
  </si>
  <si>
    <t>762822924</t>
  </si>
  <si>
    <t>Nosná konstrukce stropů doplnění části stropního trámu z hranolů, nebo hranolků (materiál v ceně), průřezové plochy přes 288 do 450 cm2</t>
  </si>
  <si>
    <t>101083887</t>
  </si>
  <si>
    <t>75</t>
  </si>
  <si>
    <t>762895000</t>
  </si>
  <si>
    <t>Spojovací prostředky záklopu stropů, stropnic, podbíjení hřebíky, svory</t>
  </si>
  <si>
    <t>-1630212322</t>
  </si>
  <si>
    <t>76</t>
  </si>
  <si>
    <t>998762103</t>
  </si>
  <si>
    <t>Přesun hmot pro konstrukce tesařské stanovený z hmotnosti přesunovaného materiálu vodorovná dopravní vzdálenost do 50 m v objektech výšky přes 12 do 24 m</t>
  </si>
  <si>
    <t>334836415</t>
  </si>
  <si>
    <t>77</t>
  </si>
  <si>
    <t>998762181</t>
  </si>
  <si>
    <t>Přesun hmot pro konstrukce tesařské stanovený z hmotnosti přesunovaného materiálu Příplatek k cenám za přesun prováděný bez použití mechanizace pro jakoukoliv výšku objektu</t>
  </si>
  <si>
    <t>-343927661</t>
  </si>
  <si>
    <t>998762194</t>
  </si>
  <si>
    <t>Přesun hmot pro konstrukce tesařské stanovený z hmotnosti přesunovaného materiálu Příplatek k cenám za zvětšený přesun přes vymezenou největší dopravní vzdálenost do 1000 m</t>
  </si>
  <si>
    <t>-2078017453</t>
  </si>
  <si>
    <t>763</t>
  </si>
  <si>
    <t>Konstrukce suché výstavby</t>
  </si>
  <si>
    <t>79</t>
  </si>
  <si>
    <t>763111314</t>
  </si>
  <si>
    <t>Příčka ze sádrokartonových desek s nosnou konstrukcí z jednoduchých ocelových profilů UW, CW jednoduše opláštěná deskou standardní A tl. 12,5 mm, příčka tl. 100 mm, profil 75 TI tl. 60 mm, EI 30, Rw 47 dB</t>
  </si>
  <si>
    <t>-104514218</t>
  </si>
  <si>
    <t>"113/114"3,10*(2,87+1,740)-0,9*2,0</t>
  </si>
  <si>
    <t>"114"3,10*(0,45+0,4)</t>
  </si>
  <si>
    <t>"209/210"3,0*(3,035+1,740)-0,9*2,0</t>
  </si>
  <si>
    <t>"210"3,0*(0,45+0,4)</t>
  </si>
  <si>
    <t>"310/311"3,0*(3,035+1,740)-0,9*2,0</t>
  </si>
  <si>
    <t>"311"3,0*(0,45+0,4)</t>
  </si>
  <si>
    <t>"412"3,0*(0,45+0,4)</t>
  </si>
  <si>
    <t>80</t>
  </si>
  <si>
    <t>763111417</t>
  </si>
  <si>
    <t>Příčka ze sádrokartonových desek s nosnou konstrukcí z jednoduchých ocelových profilů UW, CW dvojitě opláštěná deskami standardními A tl. 2 x 12,5 mm, EI 60, příčka tl. 150 mm, profil 100 TI tl. 100 mm, Rw 55 dB</t>
  </si>
  <si>
    <t>626904384</t>
  </si>
  <si>
    <t>81</t>
  </si>
  <si>
    <t>763131411</t>
  </si>
  <si>
    <t>Podhled ze sádrokartonových desek dvouvrstvá zavěšená spodní konstrukce z ocelových profilů CD, UD jednoduše opláštěná deskou standardní A, tl. 12,5 mm, bez TI</t>
  </si>
  <si>
    <t>-2063968346</t>
  </si>
  <si>
    <t>82</t>
  </si>
  <si>
    <t>763131451</t>
  </si>
  <si>
    <t>Podhled ze sádrokartonových desek dvouvrstvá zavěšená spodní konstrukce z ocelových profilů CD, UD jednoduše opláštěná deskou impregnovanou H2, tl. 12,5 mm, bez TI</t>
  </si>
  <si>
    <t>412674329</t>
  </si>
  <si>
    <t>83</t>
  </si>
  <si>
    <t>763131713</t>
  </si>
  <si>
    <t>Podhled ze sádrokartonových desek ostatní práce a konstrukce na podhledech ze sádrokartonových desek napojení na obvodové konstrukce profilem</t>
  </si>
  <si>
    <t>862890020</t>
  </si>
  <si>
    <t>"101"(4,500-0,250)+(2*13,020)+6,500+0,910</t>
  </si>
  <si>
    <t>"102"2*(2,100+1,18)</t>
  </si>
  <si>
    <t>"105"2*(1,33+1,28)</t>
  </si>
  <si>
    <t>"107"2*(2,01+0,32+0,7+0,97+4,14)</t>
  </si>
  <si>
    <t>"108"2*(1,800+2,610)</t>
  </si>
  <si>
    <t>"109"2*(1,80+3,470)</t>
  </si>
  <si>
    <t>"110"2*(3,470+1,890)</t>
  </si>
  <si>
    <t>"111"2*(5,900+4,440)</t>
  </si>
  <si>
    <t>"112"2*(4,440+4,350)</t>
  </si>
  <si>
    <t>"113"2*(4,76+3,24)</t>
  </si>
  <si>
    <t>"114"2*(1,64+2,875)</t>
  </si>
  <si>
    <t>"203"2*(2,14+3,905+0,900+1,065+0,17)</t>
  </si>
  <si>
    <t>"204"2*(2,630+1,790)</t>
  </si>
  <si>
    <t>"205"2*(2,820+1,890)</t>
  </si>
  <si>
    <t>"206"2*(2,820+1,890)</t>
  </si>
  <si>
    <t>"208"2*(4,600+2,330)</t>
  </si>
  <si>
    <t>"209"2*(3,24+2,285+0,100+3,035)</t>
  </si>
  <si>
    <t>"210"2*(3,035+1,64)</t>
  </si>
  <si>
    <t>"303"2*(3,850+0,900+1,120+1,95)</t>
  </si>
  <si>
    <t>"304"2*(2,530+0,530+1,260)</t>
  </si>
  <si>
    <t>"305"2*(1,890+2,820)</t>
  </si>
  <si>
    <t>"306"2*(1,890+2,820)</t>
  </si>
  <si>
    <t>"307"2*(0,975+4,090+4,600)</t>
  </si>
  <si>
    <t>"308"2*(2,635+4,600)</t>
  </si>
  <si>
    <t>"309"2*(4,360+4,60)</t>
  </si>
  <si>
    <t>"310"2*(3,24+4,92)</t>
  </si>
  <si>
    <t>"311"2*(3,035+1,640)</t>
  </si>
  <si>
    <t>"401"2*(0,79+0,90+0,94+0,47+0,90+4,270+0,60)</t>
  </si>
  <si>
    <t>"404"2*(2,31+2,110)</t>
  </si>
  <si>
    <t>"405"2*(1,890+2,850)</t>
  </si>
  <si>
    <t>"406"2*(2,850+1,89)</t>
  </si>
  <si>
    <t>"407"2*(4,770+3,800)</t>
  </si>
  <si>
    <t>"408"2*(2,885+4,770)</t>
  </si>
  <si>
    <t>"409"2*(5,345+4,600)</t>
  </si>
  <si>
    <t>"410"2*(4,920+0,130+1,250+0,140)</t>
  </si>
  <si>
    <t>"411"2*(1,855+1,590)</t>
  </si>
  <si>
    <t>"412"2*(2,965+1,590)</t>
  </si>
  <si>
    <t>84</t>
  </si>
  <si>
    <t>763131714</t>
  </si>
  <si>
    <t>Podhled ze sádrokartonových desek ostatní práce a konstrukce na podhledech ze sádrokartonových desek základní penetrační nátěr</t>
  </si>
  <si>
    <t>-93630520</t>
  </si>
  <si>
    <t>85</t>
  </si>
  <si>
    <t>763131751</t>
  </si>
  <si>
    <t>Podhled ze sádrokartonových desek ostatní práce a konstrukce na podhledech ze sádrokartonových desek montáž parotěsné zábrany</t>
  </si>
  <si>
    <t>-1310905144</t>
  </si>
  <si>
    <t>86</t>
  </si>
  <si>
    <t>283292100</t>
  </si>
  <si>
    <t>folie podstřešní parotěsná PE role 1,5 x 50 m</t>
  </si>
  <si>
    <t>-254119273</t>
  </si>
  <si>
    <t>Poznámka k položce:
Parotěsná zábrana zpevněná mřížkou s hlavní funkcí jako větrotěsná zábrana..</t>
  </si>
  <si>
    <t>414,1*1,1 'Přepočtené koeficientem množství</t>
  </si>
  <si>
    <t>87</t>
  </si>
  <si>
    <t>763131752</t>
  </si>
  <si>
    <t>Podhled ze sádrokartonových desek ostatní práce a konstrukce na podhledech ze sádrokartonových desek montáž jedné vrstvy tepelné izolace</t>
  </si>
  <si>
    <t>-1240972160</t>
  </si>
  <si>
    <t>88</t>
  </si>
  <si>
    <t>631508490</t>
  </si>
  <si>
    <t>pás tepelně izolační pro izolace trámových stropů, podhledů a nepochůz.půd 100 mm 7500x1200 mm</t>
  </si>
  <si>
    <t>-2058949044</t>
  </si>
  <si>
    <t>414,1*1,02 'Přepočtené koeficientem množství</t>
  </si>
  <si>
    <t>89</t>
  </si>
  <si>
    <t>763131761</t>
  </si>
  <si>
    <t>Podhled ze sádrokartonových desek Příplatek k cenám za plochu do 3 m2 jednotlivě</t>
  </si>
  <si>
    <t>2115229850</t>
  </si>
  <si>
    <t>90</t>
  </si>
  <si>
    <t>763131765</t>
  </si>
  <si>
    <t>Podhled ze sádrokartonových desek Příplatek k cenám za výšku zavěšení přes 0,5 do 1,0 m</t>
  </si>
  <si>
    <t>-1232555391</t>
  </si>
  <si>
    <t>91</t>
  </si>
  <si>
    <t>763131772</t>
  </si>
  <si>
    <t xml:space="preserve">Podhled ze sádrokartonových desek Příplatek k cenám za rovinnost kvality celoplošné tmelení </t>
  </si>
  <si>
    <t>-1365822005</t>
  </si>
  <si>
    <t>92</t>
  </si>
  <si>
    <t>763161721</t>
  </si>
  <si>
    <t>Podkroví ze sádrokartonových desek dvouvrstvá spodní konstrukce z ocelových profilů CD, UD jednoduše opláštěná deskou protipožární DF, tl. 12,5 mm, bez TI , REI 15</t>
  </si>
  <si>
    <t>-668079182</t>
  </si>
  <si>
    <t>93</t>
  </si>
  <si>
    <t>763161741</t>
  </si>
  <si>
    <t>Podkroví ze sádrokartonových desek dvouvrstvá spodní konstrukce z ocelových profilů CD, UD jednoduše opláštěná deskou impregnovanými protipožárními H2DF, tl. 12,5 mm, bez TI, REI 30</t>
  </si>
  <si>
    <t>1872686370</t>
  </si>
  <si>
    <t>"412"3,30</t>
  </si>
  <si>
    <t>94</t>
  </si>
  <si>
    <t>763164131</t>
  </si>
  <si>
    <t>Obklad ze sádrokartonových desek konstrukcí dřevěných včetně ochranných úhelníků ve tvaru L rozvinuté šíře přes 0,4 do 0,8 m, opláštěný deskou standardní A, tl. 12,5 mm</t>
  </si>
  <si>
    <t>1609906652</t>
  </si>
  <si>
    <t>Poznámka k položce:
opláštění potrubí svodného.</t>
  </si>
  <si>
    <t>"107"3,10</t>
  </si>
  <si>
    <t>"203"3,0</t>
  </si>
  <si>
    <t>"303"3,0</t>
  </si>
  <si>
    <t>"403"3,0</t>
  </si>
  <si>
    <t>95</t>
  </si>
  <si>
    <t>763164716</t>
  </si>
  <si>
    <t>Obklad ze sádrokartonových desek konstrukcí kovových včetně ochranných úhelníků uzavřeného tvaru rozvinuté šíře do 0,8 m, opláštěný deskou protipožární DF, tl. 15 mm</t>
  </si>
  <si>
    <t>-1205104803</t>
  </si>
  <si>
    <t>96</t>
  </si>
  <si>
    <t>763411111</t>
  </si>
  <si>
    <t>Sanitární příčky vhodné do mokrého prostředí dělící z dřevotřískových desek s HPL-laminátem tl. 19,6 mm</t>
  </si>
  <si>
    <t>-1846096924</t>
  </si>
  <si>
    <t>"109"2,045*(1,20+1,89)</t>
  </si>
  <si>
    <t>"205"2,045*(1,20+1,89)</t>
  </si>
  <si>
    <t>"206"2,045*(1,20+1,89)</t>
  </si>
  <si>
    <t>"306"2,045*(1,20+1,89)</t>
  </si>
  <si>
    <t>"406"2,045*(1,20+1,89)</t>
  </si>
  <si>
    <t>97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</si>
  <si>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</si>
  <si>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</si>
  <si>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-1288264772</t>
  </si>
  <si>
    <t>"109"2</t>
  </si>
  <si>
    <t>"205"2</t>
  </si>
  <si>
    <t>"206"2</t>
  </si>
  <si>
    <t>"306"2</t>
  </si>
  <si>
    <t>"406"2</t>
  </si>
  <si>
    <t>98</t>
  </si>
  <si>
    <t>998763302</t>
  </si>
  <si>
    <t>Přesun hmot pro konstrukce montované z desek sádrokartonových, sádrovláknitých, cementovláknitých nebo cementových stanovený z hmotnosti přesunovaného materiálu vodorovná dopravní vzdálenost do 50 m v objektech výšky přes 6 do 12 m</t>
  </si>
  <si>
    <t>-674469613</t>
  </si>
  <si>
    <t>99</t>
  </si>
  <si>
    <t>998763381</t>
  </si>
  <si>
    <t>Přesun hmot pro konstrukce montované z desek sádrokartonových, sádrovláknitých, cementovláknitých nebo cementových Příplatek k cenám za přesun prováděný bez použití mechanizace pro jakoukoliv výšku objektu</t>
  </si>
  <si>
    <t>1963376276</t>
  </si>
  <si>
    <t>100</t>
  </si>
  <si>
    <t>998763391</t>
  </si>
  <si>
    <t>Přesun hmot pro konstrukce montované z desek sádrokartonových, sádrovláknitých, cementovláknitých nebo cementových Příplatek k cenám za zvětšený přesun přes vymezenou dopravní vzdálenost do 100 m</t>
  </si>
  <si>
    <t>2022184640</t>
  </si>
  <si>
    <t>766</t>
  </si>
  <si>
    <t>Konstrukce truhlářské</t>
  </si>
  <si>
    <t>101</t>
  </si>
  <si>
    <t>766121220</t>
  </si>
  <si>
    <t>Montáž dřevěných stěn plných, s výplní palubovkou nebo překližkou, výšky přes 2,75 do 3,50 m</t>
  </si>
  <si>
    <t>-1960426165</t>
  </si>
  <si>
    <t>4,6*3</t>
  </si>
  <si>
    <t>102</t>
  </si>
  <si>
    <t>766T16</t>
  </si>
  <si>
    <t>Mobilní dělící stěna s akustickým útlumem Rw=47dB</t>
  </si>
  <si>
    <t>416585301</t>
  </si>
  <si>
    <t>Poznámka k položce:
Mobilní dělící stěna s akustickým útlumem Rw=47dB s ruční aretací, parkování v ose, 1-bodové zavěšení. vnější provedení DTD desky tl. 18mm, povrch LTD, barva bílá. vodící kolejnice eloxovaný hliník, profily eloxovaný hliník</t>
  </si>
  <si>
    <t>103</t>
  </si>
  <si>
    <t>766211100</t>
  </si>
  <si>
    <t>Montáž madel schodišťových dřevěných dílčích</t>
  </si>
  <si>
    <t>-1560586433</t>
  </si>
  <si>
    <t>"T17"2</t>
  </si>
  <si>
    <t>"T18"3,3</t>
  </si>
  <si>
    <t>"T19"3,15</t>
  </si>
  <si>
    <t>"T20"6*3,8</t>
  </si>
  <si>
    <t>104</t>
  </si>
  <si>
    <t>766T17</t>
  </si>
  <si>
    <t>Nové dřevěné madlo Ø70mm z masivu na kovových kotevních prvcích - dl. 2000mm</t>
  </si>
  <si>
    <t>440844974</t>
  </si>
  <si>
    <t>Poznámka k položce:
Nové dřevěné madlo Ø70mm z masivu na kovových kotevních prvcích. Nátěr dřeva v přírodním odstínu lazurovacím lakem. Nátěr kovových prvků kovářskou černí. Kotvení šrouby do dřeva a do zdiva na hmoždinky.</t>
  </si>
  <si>
    <t>105</t>
  </si>
  <si>
    <t>766T18</t>
  </si>
  <si>
    <t>Nové dřevěné madlo Ø70mm z masivu na kovových kotevních prvcích - dl. 3300mm</t>
  </si>
  <si>
    <t>-366785577</t>
  </si>
  <si>
    <t>106</t>
  </si>
  <si>
    <t>766T19</t>
  </si>
  <si>
    <t>Nové dřevěné madlo Ø70mm z masivu na kovových kotevních prvcích - dl. 3150mm</t>
  </si>
  <si>
    <t>-2035555716</t>
  </si>
  <si>
    <t>107</t>
  </si>
  <si>
    <t>766T20</t>
  </si>
  <si>
    <t>Nové dřevěné madlo Ø70mm z masivu na kovových kotevních prvcích - dl. 3800mm</t>
  </si>
  <si>
    <t>661830423</t>
  </si>
  <si>
    <t>108</t>
  </si>
  <si>
    <t>766221235</t>
  </si>
  <si>
    <t>Montáž celodřevěného samonosného schodiště bez podstupnic schodnicového sedlového přímého</t>
  </si>
  <si>
    <t>132472992</t>
  </si>
  <si>
    <t>"T12"3*1,08</t>
  </si>
  <si>
    <t>109</t>
  </si>
  <si>
    <t>762T12</t>
  </si>
  <si>
    <t>Vyrovnávací dřevěné schodiště z masivu</t>
  </si>
  <si>
    <t>1804664631</t>
  </si>
  <si>
    <t>Poznámka k položce:
Vyrovnávací dřevěné schodiště z masivu kotvené do podlahy. Nášlapná plocha z masivu tl.50mm, schodnice tl. 50mm, podbití z prken tl. 18mm. Včetně povrchové úpravy a ošetření.</t>
  </si>
  <si>
    <t>"T12"3</t>
  </si>
  <si>
    <t>110</t>
  </si>
  <si>
    <t>766621726</t>
  </si>
  <si>
    <t>Montáž okenních doplňků Montáž oken - pákového ovladače</t>
  </si>
  <si>
    <t>840500812</t>
  </si>
  <si>
    <t>"P01"1</t>
  </si>
  <si>
    <t>"P02"2</t>
  </si>
  <si>
    <t>"P03"1</t>
  </si>
  <si>
    <t>"P06"11</t>
  </si>
  <si>
    <t>111</t>
  </si>
  <si>
    <t>766olv.pák.</t>
  </si>
  <si>
    <t>Pákový ovladač</t>
  </si>
  <si>
    <t>-1404063155</t>
  </si>
  <si>
    <t>112</t>
  </si>
  <si>
    <t>766622126</t>
  </si>
  <si>
    <t>Montáž oken plastových včetně montáže rámu na polyuretanovou pěnu plochy přes 1 m2 otevíravých nebo sklápěcích do dřevěné konstrukce, výšky přes 1,5 do 2,5 m</t>
  </si>
  <si>
    <t>1101163920</t>
  </si>
  <si>
    <t>"P05,1"7*(1,170*1,750)</t>
  </si>
  <si>
    <t>"P05,2"7*(1,170*1,750)</t>
  </si>
  <si>
    <t>"P07"1*(1,450*1,750)</t>
  </si>
  <si>
    <t>"P05,2"8*(1,170*1,750)</t>
  </si>
  <si>
    <t>"P05,2"3*(1,170*1,750)</t>
  </si>
  <si>
    <t>"P05,3"1*(1,170*1,750)</t>
  </si>
  <si>
    <t>113</t>
  </si>
  <si>
    <t>766P05.1</t>
  </si>
  <si>
    <t>Okno z plastových profilů - 1170x1750</t>
  </si>
  <si>
    <t>-424865155</t>
  </si>
  <si>
    <t>Poznámka k položce:
Okno z plastových profilů, dvoukřídlové s poutcem a nadsvětlíkem, zasklené izolačním bezpečnostním dvojsklem 4-16-33.2 měkká vrstva(P1A/P2A) dle ČSN EN 356, souč. prostupu světla Lt=78%, souč. propustnosti slun. zář. g=57%. Okno otvíravé a sklápěcí. Prostup tepla vč.Uw= 1,1W/m2K Počet požadovaných těsnění: min.3, těsnící materiál EPDM (dle DIN 7863)
Paropropustný těsnící okenní pás</t>
  </si>
  <si>
    <t>114</t>
  </si>
  <si>
    <t>766P05.2</t>
  </si>
  <si>
    <t>-1304298898</t>
  </si>
  <si>
    <t>Poznámka k položce:
Okno z plastových profilů, dvoukřídlové s poutcem a nadsvětlíkem, zasklené izolačním dvojsklem 4-16-4, souč. prostupu světla Lt=78%, souč. propustnosti slun. zář. g=57%. Okno otvíravé a sklápěcí. Prostup tepla vč.Uw= 1,1W/m2K Počet požadovaných těsnění: min.3, těsnící materiál EPDM (dle DIN 7863)
Paropropustný těsnící okenní pás</t>
  </si>
  <si>
    <t>115</t>
  </si>
  <si>
    <t>766P05.3</t>
  </si>
  <si>
    <t>1795596673</t>
  </si>
  <si>
    <t>Poznámka k položce:
Okno z plastových profilů, dvoukřídlové s poutcem a nadsvětlíkem, zasklené izolačním dvojsklemproti přehřívání 4-16-4, se solárním faktorem 33 a odrazem 41, prostupu světla Lt=78%, souč. propustnosti slun. zář. g=57%. Okno otvíravé a sklápěcí. Prostup tepla vč.Uw= 1,1W/m2K Počet požadovaných těsnění: min.3, těsnící materiál EPDM (dle DIN 7863)
Paropropustný těsnící okenní pás</t>
  </si>
  <si>
    <t>116</t>
  </si>
  <si>
    <t>766P07</t>
  </si>
  <si>
    <t>Okno z plastových profilů - 1450x1750</t>
  </si>
  <si>
    <t>-1218224849</t>
  </si>
  <si>
    <t>117</t>
  </si>
  <si>
    <t>766622216</t>
  </si>
  <si>
    <t>Montáž oken plastových plochy do 1 m2 včetně montáže rámu na polyuretanovou pěnu otevíravých nebo sklápěcích do zdiva</t>
  </si>
  <si>
    <t>-2072943050</t>
  </si>
  <si>
    <t>"P04"2</t>
  </si>
  <si>
    <t>"P06"5</t>
  </si>
  <si>
    <t>"P06"3</t>
  </si>
  <si>
    <t>118</t>
  </si>
  <si>
    <t>766P01</t>
  </si>
  <si>
    <t>Okno z plastových profilů - 950x200</t>
  </si>
  <si>
    <t>-568722394</t>
  </si>
  <si>
    <t>Poznámka k položce:
Okno z plastových profilů, jednokřídlové zasklené izolačním dvojsklem neprůhledným, průsvitným, sklápěcí na pákový ovladač Prostup tepla vč.Uw= 1,1W/m2K Počet požadovaných těsnění: min.3, těsnící materiál EPDM (dle DIN 7863)
Paropropustný těsnící okenní pás</t>
  </si>
  <si>
    <t>119</t>
  </si>
  <si>
    <t>766P02</t>
  </si>
  <si>
    <t>Okno z plastových profilů - 950x500</t>
  </si>
  <si>
    <t>580864619</t>
  </si>
  <si>
    <t>120</t>
  </si>
  <si>
    <t>766P03</t>
  </si>
  <si>
    <t>Okno z plastových profilů - 750x500</t>
  </si>
  <si>
    <t>-925461991</t>
  </si>
  <si>
    <t>121</t>
  </si>
  <si>
    <t>766P04</t>
  </si>
  <si>
    <t>Okno z plastových profilů - 750x850</t>
  </si>
  <si>
    <t>-1602187281</t>
  </si>
  <si>
    <t>Poznámka k položce:
Okno z plastových profilů, jednokřídlové zasklené izolačním dvojsklem, neprůhledným, průsvitným, otvíravé a sklápěcí. Prostup tepla vč.Uw= 1,1W/m2K Počet požadovaných těsnění: min.3, těsnící materiál EPDM (dle DIN 7863)
Paropropustný těsnící okenní pás</t>
  </si>
  <si>
    <t>122</t>
  </si>
  <si>
    <t>766P06</t>
  </si>
  <si>
    <t>Okno z plastových profilů - 600x900</t>
  </si>
  <si>
    <t>-1184309201</t>
  </si>
  <si>
    <t>Poznámka k položce:
Okno z plastových profilů, dvoukřídlové s poutcem a nadsvětlíkem, zasklené izolačním dvojsklemproti 4-16-4, neprůhledným hladkým, průsvitným, sklápěcí
na pákový ovladač.Prostup tepla vč.Uw= 1,1W/m2K Počet požadovaných těsnění: min.3, těsnící materiál EPDM (dle DIN 7863)
Paropropustný těsnící okenní pás</t>
  </si>
  <si>
    <t>123</t>
  </si>
  <si>
    <t>766660171</t>
  </si>
  <si>
    <t>Montáž dveřních křídel dřevěných nebo plastových otevíravých do obložkové zárubně povrchově upravených jednokřídlových, šířky do 800 mm</t>
  </si>
  <si>
    <t>626385553</t>
  </si>
  <si>
    <t>"T9"2</t>
  </si>
  <si>
    <t>"T2"1+2</t>
  </si>
  <si>
    <t>"T3"1</t>
  </si>
  <si>
    <t>"T2"2+1</t>
  </si>
  <si>
    <t>"T2"1+1</t>
  </si>
  <si>
    <t>124</t>
  </si>
  <si>
    <t>611629340</t>
  </si>
  <si>
    <t>dveře vnitřní hladké laminované světlý dub plné 1křídlé 80x197 cm</t>
  </si>
  <si>
    <t>-860484004</t>
  </si>
  <si>
    <t>"T2"5+6</t>
  </si>
  <si>
    <t>125</t>
  </si>
  <si>
    <t>611643100</t>
  </si>
  <si>
    <t>dveře vnitřní profilované 2/3sklo 1křídlé 80x197 cm</t>
  </si>
  <si>
    <t>-695474007</t>
  </si>
  <si>
    <t>"T3"3</t>
  </si>
  <si>
    <t>126</t>
  </si>
  <si>
    <t>611629339</t>
  </si>
  <si>
    <t>-149821859</t>
  </si>
  <si>
    <t>127</t>
  </si>
  <si>
    <t>766660172</t>
  </si>
  <si>
    <t>Montáž dveřních křídel dřevěných nebo plastových otevíravých do obložkové zárubně povrchově upravených jednokřídlových, šířky přes 800 mm</t>
  </si>
  <si>
    <t>541453104</t>
  </si>
  <si>
    <t>"T8"2</t>
  </si>
  <si>
    <t>"T4.1"1</t>
  </si>
  <si>
    <t>"T5.2"1</t>
  </si>
  <si>
    <t>"T6"1</t>
  </si>
  <si>
    <t>"T4.2"1</t>
  </si>
  <si>
    <t>"T5.1"1</t>
  </si>
  <si>
    <t>"5.2"2</t>
  </si>
  <si>
    <t>"T4.2"2</t>
  </si>
  <si>
    <t>128</t>
  </si>
  <si>
    <t>611640870</t>
  </si>
  <si>
    <t>dveře vnitřní profilované plné 1křídlé 90x197 dub</t>
  </si>
  <si>
    <t>884282860</t>
  </si>
  <si>
    <t>"T4.1"4</t>
  </si>
  <si>
    <t>129</t>
  </si>
  <si>
    <t>611640870-dB</t>
  </si>
  <si>
    <t>-1797901186</t>
  </si>
  <si>
    <t>Poznámka k položce:
s hlukovým útlumem - 37dB</t>
  </si>
  <si>
    <t>"T4.2"1+2</t>
  </si>
  <si>
    <t>130</t>
  </si>
  <si>
    <t>611645069</t>
  </si>
  <si>
    <t>dveře vnitřní profilované 1/3sklo 1křídlé 90x197 dub</t>
  </si>
  <si>
    <t>-1393267289</t>
  </si>
  <si>
    <t>131</t>
  </si>
  <si>
    <t>611645069-dB</t>
  </si>
  <si>
    <t>806395347</t>
  </si>
  <si>
    <t>"T5.2"2+1</t>
  </si>
  <si>
    <t>132</t>
  </si>
  <si>
    <t>611629360</t>
  </si>
  <si>
    <t>dveře vnitřní hladké laminované světlý dub plné 1křídlé 90x197 cm</t>
  </si>
  <si>
    <t>363680055</t>
  </si>
  <si>
    <t>133</t>
  </si>
  <si>
    <t>766660181</t>
  </si>
  <si>
    <t>Montáž dveřních křídel dřevěných nebo plastových otevíravých do obložkové zárubně protipožárních jednokřídlových, šířky do 800 mm</t>
  </si>
  <si>
    <t>-77154012</t>
  </si>
  <si>
    <t>"T1"1</t>
  </si>
  <si>
    <t>134</t>
  </si>
  <si>
    <t>611653020</t>
  </si>
  <si>
    <t>dveře vnitřní protipožární hladké dýhované 1křídlé 60x197 cm</t>
  </si>
  <si>
    <t>-689406791</t>
  </si>
  <si>
    <t>"T01"4</t>
  </si>
  <si>
    <t>135</t>
  </si>
  <si>
    <t>766660182</t>
  </si>
  <si>
    <t>Montáž dveřních křídel dřevěných nebo plastových otevíravých do obložkové zárubně protipožárních jednokřídlových, šířky přes 800 mm</t>
  </si>
  <si>
    <t>1047392147</t>
  </si>
  <si>
    <t>"T7.1"2+1</t>
  </si>
  <si>
    <t>"T7.2"1</t>
  </si>
  <si>
    <t>"T7.1"1+1</t>
  </si>
  <si>
    <t>"T7.1"2</t>
  </si>
  <si>
    <t>136</t>
  </si>
  <si>
    <t>611653140</t>
  </si>
  <si>
    <t>dveře vnitřní protipožární hladké dýhované 1křídlé 90x197 cm</t>
  </si>
  <si>
    <t>1982203802</t>
  </si>
  <si>
    <t>"T7.1"8+1</t>
  </si>
  <si>
    <t>137</t>
  </si>
  <si>
    <t>611653140-dB</t>
  </si>
  <si>
    <t>379733363</t>
  </si>
  <si>
    <t>"T7.2"2+2</t>
  </si>
  <si>
    <t>138</t>
  </si>
  <si>
    <t>766660716</t>
  </si>
  <si>
    <t>Montáž dveřních doplňků samozavírače na zárubeň dřevěnou</t>
  </si>
  <si>
    <t>1316101291</t>
  </si>
  <si>
    <t>"T7.1"3</t>
  </si>
  <si>
    <t>139</t>
  </si>
  <si>
    <t>549172550</t>
  </si>
  <si>
    <t>samozavírač dveří hydraulický K214 č.12 zlatá bronz</t>
  </si>
  <si>
    <t>1591684174</t>
  </si>
  <si>
    <t>140</t>
  </si>
  <si>
    <t>766660720</t>
  </si>
  <si>
    <t>Montáž dveřních doplňků větrací mřížky s vyříznutím otvoru</t>
  </si>
  <si>
    <t>-659815777</t>
  </si>
  <si>
    <t>"T2"7</t>
  </si>
  <si>
    <t>"T9"1</t>
  </si>
  <si>
    <t>141</t>
  </si>
  <si>
    <t>553414270-D</t>
  </si>
  <si>
    <t>mřížka větrací 150x400 se síťovinou</t>
  </si>
  <si>
    <t>428169462</t>
  </si>
  <si>
    <t>142</t>
  </si>
  <si>
    <t>766660722</t>
  </si>
  <si>
    <t>Montáž dveřních doplňků dveřního kování zámku</t>
  </si>
  <si>
    <t>-290909783</t>
  </si>
  <si>
    <t>143</t>
  </si>
  <si>
    <t>549146100</t>
  </si>
  <si>
    <t>kování vrchní dveřní klika včetně rozet a montážního materiálu R BB nerez PK</t>
  </si>
  <si>
    <t>660317256</t>
  </si>
  <si>
    <t>Poznámka k položce:
č.zboží ACE00018, cena zahrnuje kování včetně rozet a montážního materiálu.</t>
  </si>
  <si>
    <t>144</t>
  </si>
  <si>
    <t>766660729</t>
  </si>
  <si>
    <t>Montáž dveřních doplňků dveřního kování Montáž dveřního kování - osazení dveřního madla</t>
  </si>
  <si>
    <t>549876577</t>
  </si>
  <si>
    <t>"T2"9</t>
  </si>
  <si>
    <t>145</t>
  </si>
  <si>
    <t>551470530</t>
  </si>
  <si>
    <t>madlo invalidní rovné č 8. bílé 60 cm</t>
  </si>
  <si>
    <t>-570089498</t>
  </si>
  <si>
    <t>146</t>
  </si>
  <si>
    <t>766671023</t>
  </si>
  <si>
    <t>Montáž střešních oken dřevěných nebo plastových kyvných, výklopných/kyvných s okenním rámem a lemováním, s plisovaným límcem, s napojením na krytinu do krytiny tvarované, rozměru 78 x 98 cm</t>
  </si>
  <si>
    <t>1122904269</t>
  </si>
  <si>
    <t>"P08"10</t>
  </si>
  <si>
    <t>147</t>
  </si>
  <si>
    <t>766671513</t>
  </si>
  <si>
    <t>Okna střešní řada montáž parotěsné zábrany (materiál ve specifikaci) okna, rozměru 78 x 98 cm</t>
  </si>
  <si>
    <t>-234036335</t>
  </si>
  <si>
    <t>148</t>
  </si>
  <si>
    <t>766P08</t>
  </si>
  <si>
    <t>Střešní okno se spodním ovládáním v bezúdržbovém provedení 780/980</t>
  </si>
  <si>
    <t>-1985338510</t>
  </si>
  <si>
    <t>Poznámka k položce:
Střešní okno se spodním ovládáním v
bezúdržbovém provedení, zasklené bezpečným
izolačním dvojsklem proti hluku a přehřívání,
Prostup tepla Uw= 1,2W/m2K pro zkušební
rozměr dle ČSN 10 077-1, ČSN 10 077-2,
útlum hluku Rw=37dB
Celk. prost. solární energie g= 0,30
prostupnost světla Tv=0,61
prostupnost UV záření 0,05
průvzdušnost tř.4
bezpečnost proti rozbití P2A
lemování se zateplovací sadou s drenážním
žlábkem
vnitřní zastiňovací roleta s bočními vodícími
lištami s dálkovým ovládáním na solární pohon</t>
  </si>
  <si>
    <t>149</t>
  </si>
  <si>
    <t>766682111</t>
  </si>
  <si>
    <t>Montáž zárubní dřevěných, plastových nebo z lamina obložkových, pro dveře jednokřídlové, tloušťky stěny do 170 mm</t>
  </si>
  <si>
    <t>1376303524</t>
  </si>
  <si>
    <t>150</t>
  </si>
  <si>
    <t>611822620</t>
  </si>
  <si>
    <t>zárubeň obložková pro dveře 1křídlové 60,70,80,90x197 cm, tl. 6 - 17 cm fólie dub,buk a bílá</t>
  </si>
  <si>
    <t>724872081</t>
  </si>
  <si>
    <t>151</t>
  </si>
  <si>
    <t>766682112</t>
  </si>
  <si>
    <t>Montáž zárubní dřevěných, plastových nebo z lamina obložkových, pro dveře jednokřídlové, tloušťky stěny přes 170 do 350 mm</t>
  </si>
  <si>
    <t>-1205530255</t>
  </si>
  <si>
    <t>"T5.2"2</t>
  </si>
  <si>
    <t>152</t>
  </si>
  <si>
    <t>611822640</t>
  </si>
  <si>
    <t>zárubeň obložková pro dveře 1křídlové 60,70,80,90x197 cm, tl. 18-25 cm,dub,buk</t>
  </si>
  <si>
    <t>1434758779</t>
  </si>
  <si>
    <t>153</t>
  </si>
  <si>
    <t>766682211</t>
  </si>
  <si>
    <t>Montáž zárubní dřevěných, plastových nebo z lamina obložkových protipožárních, pro dveře jednokřídlové, tloušťky stěny do 170 mm</t>
  </si>
  <si>
    <t>1295570032</t>
  </si>
  <si>
    <t>"T7.1"1</t>
  </si>
  <si>
    <t>154</t>
  </si>
  <si>
    <t>611822630</t>
  </si>
  <si>
    <t>zárubeň obložková protipožární pro dveře 1křídl. 60,70,80,90x197 cm, tl. 6-17 cm fólie dub,buk,bílá</t>
  </si>
  <si>
    <t>-1499343590</t>
  </si>
  <si>
    <t>155</t>
  </si>
  <si>
    <t>766682212</t>
  </si>
  <si>
    <t>Montáž zárubní dřevěných, plastových nebo z lamina obložkových protipožárních, pro dveře jednokřídlové, tloušťky stěny přes 170 do 350 mm</t>
  </si>
  <si>
    <t>905013753</t>
  </si>
  <si>
    <t>"7.2"1</t>
  </si>
  <si>
    <t>156</t>
  </si>
  <si>
    <t>611822690</t>
  </si>
  <si>
    <t>zárubeň obložková protipožár. pro dveře 1křídl. 60,70,80,90x197 cm, tl. 18-25 cm fólie dub,buk,bílá</t>
  </si>
  <si>
    <t>-1042296641</t>
  </si>
  <si>
    <t>157</t>
  </si>
  <si>
    <t>766682311</t>
  </si>
  <si>
    <t>Montáž zárubní dřevěných, plastových nebo z lamina obklad kovových zárubní, pro dveře jednokřídlové, tloušťky stěny do 170 mm</t>
  </si>
  <si>
    <t>825023570</t>
  </si>
  <si>
    <t>158</t>
  </si>
  <si>
    <t>611822620a</t>
  </si>
  <si>
    <t>zárubeň obložková pro dveře 1křídlové 60,70,80,90x197 cm, tl. 6 - 17 cm ocelová s povrchovou úpravou</t>
  </si>
  <si>
    <t>-1672331605</t>
  </si>
  <si>
    <t>159</t>
  </si>
  <si>
    <t>766682312</t>
  </si>
  <si>
    <t>Montáž zárubní dřevěných, plastových nebo z lamina obklad kovových zárubní, pro dveře jednokřídlové, tloušťky stěny přes 170 do 350 mm</t>
  </si>
  <si>
    <t>-841229570</t>
  </si>
  <si>
    <t>160</t>
  </si>
  <si>
    <t>611822640a</t>
  </si>
  <si>
    <t>zárubeň obložková pro dveře 1křídlové 60,70,80,90x197 cm, tl. 18-25 cm ocelová s povrchovou úpravou</t>
  </si>
  <si>
    <t>-428612811</t>
  </si>
  <si>
    <t>161</t>
  </si>
  <si>
    <t>766694111</t>
  </si>
  <si>
    <t>Montáž ostatních truhlářských konstrukcí parapetních desek dřevěných nebo plastových šířky do 300 mm, délky do 1000 mm</t>
  </si>
  <si>
    <t>735467537</t>
  </si>
  <si>
    <t>162</t>
  </si>
  <si>
    <t>766694112</t>
  </si>
  <si>
    <t>Montáž ostatních truhlářských konstrukcí parapetních desek dřevěných nebo plastových šířky do 300 mm, délky přes 1000 do 1600 mm</t>
  </si>
  <si>
    <t>-1100986760</t>
  </si>
  <si>
    <t>"P05.1"7</t>
  </si>
  <si>
    <t>"P05.2"18</t>
  </si>
  <si>
    <t>"P05.3"1</t>
  </si>
  <si>
    <t>"P07"2</t>
  </si>
  <si>
    <t>163</t>
  </si>
  <si>
    <t>607941030</t>
  </si>
  <si>
    <t>deska parapetní dřevotřísková vnitřní 0,3 x 1 m</t>
  </si>
  <si>
    <t>-857279496</t>
  </si>
  <si>
    <t>Poznámka k položce:
Parapet vnitřní z MDF desky, povrch HPL
laminát tl. 19mm s nosem</t>
  </si>
  <si>
    <t>"P05.1"1,17*7</t>
  </si>
  <si>
    <t>"P05.2"1,17*18</t>
  </si>
  <si>
    <t>"P05.3"1,17*1</t>
  </si>
  <si>
    <t>"P06"0,6*11</t>
  </si>
  <si>
    <t>"P07"1,45*2</t>
  </si>
  <si>
    <t>164</t>
  </si>
  <si>
    <t>607941210</t>
  </si>
  <si>
    <t>koncovka PVC k parapetním dřevotřískovým deskám 600 mm</t>
  </si>
  <si>
    <t>1032212141</t>
  </si>
  <si>
    <t>39*2 'Přepočtené koeficientem množství</t>
  </si>
  <si>
    <t>165</t>
  </si>
  <si>
    <t>766811115</t>
  </si>
  <si>
    <t>Montáž kuchyňských linek korpusu spodních skříněk na nožičky (včetně vyrovnání), šířky jednoho dílu do 600 mm</t>
  </si>
  <si>
    <t>-1896900275</t>
  </si>
  <si>
    <t>"T13"2</t>
  </si>
  <si>
    <t>"T14"5</t>
  </si>
  <si>
    <t>"T15"2*2</t>
  </si>
  <si>
    <t>166</t>
  </si>
  <si>
    <t>766811116</t>
  </si>
  <si>
    <t>Montáž kuchyňských linek korpusu spodních skříněk na nožičky (včetně vyrovnání), šířky jednoho dílu přes 600 do 1200 mm</t>
  </si>
  <si>
    <t>62742150</t>
  </si>
  <si>
    <t>"T14"1</t>
  </si>
  <si>
    <t>167</t>
  </si>
  <si>
    <t>766811142</t>
  </si>
  <si>
    <t>Montáž kuchyňských linek korpusu horních skříněk Příplatek k ceně za usazení vestavěných spotřebičů myčky nádobí</t>
  </si>
  <si>
    <t>1124439722</t>
  </si>
  <si>
    <t>168</t>
  </si>
  <si>
    <t>766811151</t>
  </si>
  <si>
    <t>Montáž kuchyňských linek korpusu horních skříněk šroubovaných na stěnu, šířky jednoho dílu do 600 mm</t>
  </si>
  <si>
    <t>-1823698863</t>
  </si>
  <si>
    <t>169</t>
  </si>
  <si>
    <t>766811152</t>
  </si>
  <si>
    <t>Montáž kuchyňských linek korpusu horních skříněk šroubovaných na stěnu, šířky jednoho dílu přes 600 do 1200 mm</t>
  </si>
  <si>
    <t>1837257482</t>
  </si>
  <si>
    <t>"T15"2*1</t>
  </si>
  <si>
    <t>170</t>
  </si>
  <si>
    <t>766811213</t>
  </si>
  <si>
    <t>Montáž kuchyňských linek pracovní desky bez výřezu, délky jednoho dílu přes 2000 do 4000 mm</t>
  </si>
  <si>
    <t>-941658971</t>
  </si>
  <si>
    <t>171</t>
  </si>
  <si>
    <t>766811221</t>
  </si>
  <si>
    <t>Montáž kuchyňských linek pracovní desky Příplatek k ceně za vyřezání otvoru (včetně zaměření)</t>
  </si>
  <si>
    <t>-1818244286</t>
  </si>
  <si>
    <t>172</t>
  </si>
  <si>
    <t>766811223</t>
  </si>
  <si>
    <t>Montáž kuchyňských linek pracovní desky Příplatek k ceně za usazení dřezu (včetně silikonu)</t>
  </si>
  <si>
    <t>-1194270781</t>
  </si>
  <si>
    <t>173</t>
  </si>
  <si>
    <t>766T13</t>
  </si>
  <si>
    <t>Kuchyňská linka dl. 2,7m s nerezovým dřezem a odkapávačem</t>
  </si>
  <si>
    <t>-1844607606</t>
  </si>
  <si>
    <t>Poznámka k položce:
Kuchyňská linka dl. 2,7m s nerezovým dřezem a odkapávačem. Dolní skříňky s policemi a šuplíky, dvířka plná. Jedna dolní skříňka vybavená vestavěným odpadkovým košem pro tříděný odpad. Šuplíky vybavené tlumiči dojezdu. Horní skříňky s policemi, s plnými dvířky, nebo částečně prosklenými. Pracovní deska z dřevotřískové desky s povrchem z HPL lamina v tl. 28mm</t>
  </si>
  <si>
    <t>174</t>
  </si>
  <si>
    <t>766T14</t>
  </si>
  <si>
    <t>Kuchyňská linka dl. 3,75m s nerezovým dřezem a odkapávačem</t>
  </si>
  <si>
    <t>-495965217</t>
  </si>
  <si>
    <t>Poznámka k položce:
Kuchyňská linka dl. 2,7m s nerezovým dřezem, odkapávačem a vestavěnou myčkou nádobí š=600mm. Dolní skříňky s policemi a šuplíky, dvířka plná. Jedna dolní skříňka vybavená vestavěným odpadkovým košem pro tříděný odpad. Šuplíky vybavené tlumiči dojezdu. Horní skříňky s policemi, s plnými dvířky, nebo částečně prosklenými. Pracovní deska z dřevotřískové desky s povrchem z HPL lamina v tl. 28mm</t>
  </si>
  <si>
    <t>175</t>
  </si>
  <si>
    <t>766T15</t>
  </si>
  <si>
    <t>67200083</t>
  </si>
  <si>
    <t>176</t>
  </si>
  <si>
    <t>998766102</t>
  </si>
  <si>
    <t>Přesun hmot pro konstrukce truhlářské stanovený z hmotnosti přesunovaného materiálu vodorovná dopravní vzdálenost do 50 m v objektech výšky přes 6 do 12 m</t>
  </si>
  <si>
    <t>-680088159</t>
  </si>
  <si>
    <t>177</t>
  </si>
  <si>
    <t>998766181</t>
  </si>
  <si>
    <t>Přesun hmot pro konstrukce truhlářské stanovený z hmotnosti přesunovaného materiálu Příplatek k ceně za přesun prováděný bez použití mechanizace pro jakoukoliv výšku objektu</t>
  </si>
  <si>
    <t>-250097961</t>
  </si>
  <si>
    <t>178</t>
  </si>
  <si>
    <t>998766192</t>
  </si>
  <si>
    <t>Přesun hmot pro konstrukce truhlářské stanovený z hmotnosti přesunovaného materiálu Příplatek k ceně za zvětšený přesun přes vymezenou největší dopravní vzdálenost do 100 m</t>
  </si>
  <si>
    <t>1997537735</t>
  </si>
  <si>
    <t>1,099</t>
  </si>
  <si>
    <t>767</t>
  </si>
  <si>
    <t>Konstrukce zámečnické</t>
  </si>
  <si>
    <t>179</t>
  </si>
  <si>
    <t>767113110</t>
  </si>
  <si>
    <t>Montáž stěn a příček pro zasklení z hliníkových profilů, plochy jednotlivých stěn do 6 m2</t>
  </si>
  <si>
    <t>-1035434561</t>
  </si>
  <si>
    <t>"T10"2,6*2,1</t>
  </si>
  <si>
    <t>180</t>
  </si>
  <si>
    <t>767T10</t>
  </si>
  <si>
    <t>Prosklená stěna s dveřmi 900/2100mm v hliníkových profilech</t>
  </si>
  <si>
    <t>1741548749</t>
  </si>
  <si>
    <t>Poznámka k položce:
Prosklená stěna s dveřmi 900/2100mm v hliníkových profilech, zasklená bezpečnostním sklem čirým tl.6mm. Požární odolnost stěny EI 30 DP1- C, dveře opatřené samozavíračem. Zámek elektrický pro cylindrickou vložku FAB bezpečnostní, kování ze slitin kovů, klika- koule. Barevný odstín dle RAL- odsouhlasí investor.</t>
  </si>
  <si>
    <t>181</t>
  </si>
  <si>
    <t>767113150</t>
  </si>
  <si>
    <t>Montáž stěn a příček pro zasklení z hliníkových profilů, plochy jednotlivých stěn přes 16 m2</t>
  </si>
  <si>
    <t>-2131956250</t>
  </si>
  <si>
    <t>"P11,P12,P13"2,85*12,12</t>
  </si>
  <si>
    <t>182</t>
  </si>
  <si>
    <t>767P11-P12-P13</t>
  </si>
  <si>
    <t>Fasádní prosklená stěna s posuvnými automatickými dveřmi 2000x2100mm z hliníkových lisovaných</t>
  </si>
  <si>
    <t>-1907299558</t>
  </si>
  <si>
    <t>Poznámka k položce:
Fasádní prosklená stěna s posuvnými automatickými dveřmi 2000x
2100mm z hliníkových lisovaných, tepelně izolovaných profilů s
přerušeným tepelným mostem, s poutci a se sklápěcími nadsvětlíky
na pákový ovladač se 2.nůžkami po stranách. Spodní část rámu z
hliníkového broušeného hliníkového plechu. Zasklení izolačním
dvojsklem bezpečnostním 6-16-55.2, měkká vrstva z venkovní
strany sklem kaleným, tř. bezp. P2A, souč. prostupu světla
Lt=55%, souč. propustnosti slun. zář. g=42%, světelná reflexe 37%
Polep skleněných výplní bezpečnostní folií bránící pohledu z
exteriéru a umožňující výhled z interiéru. Ve výšce 1000mm budou
dveře kontrastně děleny rámem zasklení. Ve výšce 1600mm bude
umístěn pás kontrastních značek.
Prostup tepla vč.Uw= 1,1W/m2K</t>
  </si>
  <si>
    <t>183</t>
  </si>
  <si>
    <t>767161211</t>
  </si>
  <si>
    <t>Montáž zábradlí rovného z profilové oceli do zdiva, hmotnosti 1 m zábradlí do 20 kg</t>
  </si>
  <si>
    <t>236225550</t>
  </si>
  <si>
    <t>184</t>
  </si>
  <si>
    <t>767Z13</t>
  </si>
  <si>
    <t>Kovové zábradlí a dřevěné madlo</t>
  </si>
  <si>
    <t>1789413278</t>
  </si>
  <si>
    <t>Poznámka k položce:
včetně povrchové úpravy</t>
  </si>
  <si>
    <t>185</t>
  </si>
  <si>
    <t>767220410</t>
  </si>
  <si>
    <t>Montáž schodišťového zábradlí z profilové oceli do zdiva, hmotnosti 1 m zábradlí do 20 kg</t>
  </si>
  <si>
    <t>2063081102</t>
  </si>
  <si>
    <t>"Z12"4*6</t>
  </si>
  <si>
    <t>186</t>
  </si>
  <si>
    <t>767220490</t>
  </si>
  <si>
    <t>Montáž schodišťového zábradlí z profilové oceli Příplatek k cenám za vytvoření ohybu nebo ohybníku</t>
  </si>
  <si>
    <t>-1704850169</t>
  </si>
  <si>
    <t>4*2</t>
  </si>
  <si>
    <t>187</t>
  </si>
  <si>
    <t>767Z12</t>
  </si>
  <si>
    <t>-146431968</t>
  </si>
  <si>
    <t>4*6</t>
  </si>
  <si>
    <t>188</t>
  </si>
  <si>
    <t>767640112</t>
  </si>
  <si>
    <t>Montáž dveří ocelových vchodových jednokřídlových s nadsvětlíkem</t>
  </si>
  <si>
    <t>-1235996939</t>
  </si>
  <si>
    <t>"P10"1</t>
  </si>
  <si>
    <t>189</t>
  </si>
  <si>
    <t>767P10</t>
  </si>
  <si>
    <t>Vnější vchodové dveře z lisovaných hliníkových profilů - včetně vyrovnávacího profilu</t>
  </si>
  <si>
    <t>-684677564</t>
  </si>
  <si>
    <t>Poznámka k položce:
Vnější vchodové dveře z lisovaných hliníkových profilů, jednokřídlové celoprosklené izolačním bezpečnostním dvojsklem 4-16-33.2 se sklápěcím nadsvětlíkem na pákový ovladač. Kování ze slitin kovů klika- koule, zámek elektrický (intercom+ čipová karta) cylindrická vložka FAB bezpečnostní. Prostup tepla vč.Uw= 1,1W/m2K Počet požadovaných těsnění: min.2, těsnící materiál EPDM (dle DIN 7863) Paropropustný těsnící pás Distanční rámeček plastový</t>
  </si>
  <si>
    <t>190</t>
  </si>
  <si>
    <t>767662120</t>
  </si>
  <si>
    <t>Montáž mříží pevných, připevněných svařováním</t>
  </si>
  <si>
    <t>-1599285943</t>
  </si>
  <si>
    <t>"Z02"1*(0,950*0,200)</t>
  </si>
  <si>
    <t>"Z03"3*(0,950*0,500)</t>
  </si>
  <si>
    <t>"Z04"1*(0,750*0,500)</t>
  </si>
  <si>
    <t>"Z05"2*(0,750*0,850)</t>
  </si>
  <si>
    <t>"Z01"7*(1,170*1,750)</t>
  </si>
  <si>
    <t>191</t>
  </si>
  <si>
    <t>767Z01</t>
  </si>
  <si>
    <t>Ocelová svařovaná mříž - 1170/1750</t>
  </si>
  <si>
    <t>-714820685</t>
  </si>
  <si>
    <t>192</t>
  </si>
  <si>
    <t>767Z02</t>
  </si>
  <si>
    <t>Ocelová svařovaná mříž - 950/200</t>
  </si>
  <si>
    <t>123371554</t>
  </si>
  <si>
    <t>193</t>
  </si>
  <si>
    <t>767Z03</t>
  </si>
  <si>
    <t>Ocelová svařovaná mříž - 950/500</t>
  </si>
  <si>
    <t>-1525666797</t>
  </si>
  <si>
    <t>194</t>
  </si>
  <si>
    <t>767Z04</t>
  </si>
  <si>
    <t>Ocelová svařovaná mříž - 750/500</t>
  </si>
  <si>
    <t>-1922339670</t>
  </si>
  <si>
    <t>195</t>
  </si>
  <si>
    <t>767Z05</t>
  </si>
  <si>
    <t>Ocelová svařovaná mříž - 750/850</t>
  </si>
  <si>
    <t>1761814078</t>
  </si>
  <si>
    <t>196</t>
  </si>
  <si>
    <t>767662210</t>
  </si>
  <si>
    <t>Montáž mříží otvíravých</t>
  </si>
  <si>
    <t>1463558081</t>
  </si>
  <si>
    <t>"Z09"1*(0,800*1,970)</t>
  </si>
  <si>
    <t>"Z10"2*(0,900*1,970)</t>
  </si>
  <si>
    <t>197</t>
  </si>
  <si>
    <t>767Z09</t>
  </si>
  <si>
    <t>Ocelová mříž do stávajícího otvoru - 800/1970</t>
  </si>
  <si>
    <t>1499742156</t>
  </si>
  <si>
    <t>198</t>
  </si>
  <si>
    <t>767Z10</t>
  </si>
  <si>
    <t>Ocelová mříž do stávajícího otvoru - 900/1970</t>
  </si>
  <si>
    <t>1580804745</t>
  </si>
  <si>
    <t>199</t>
  </si>
  <si>
    <t>767833100</t>
  </si>
  <si>
    <t>Montáž žebříků do zdiva s bočnicemi z profilové oceli, z trubek nebo tenkostěnných profilů</t>
  </si>
  <si>
    <t>43488254</t>
  </si>
  <si>
    <t>200</t>
  </si>
  <si>
    <t>767Z11</t>
  </si>
  <si>
    <t>Hliníkový žebřík výsuvný se závěsnými oky</t>
  </si>
  <si>
    <t>1041415161</t>
  </si>
  <si>
    <t>Poznámka k položce:
Celková délka žebříku min. 4,5m</t>
  </si>
  <si>
    <t>201</t>
  </si>
  <si>
    <t>767995111</t>
  </si>
  <si>
    <t>Montáž ostatních atypických zámečnických konstrukcí hmotnosti do 5 kg</t>
  </si>
  <si>
    <t>1508497473</t>
  </si>
  <si>
    <t>"pomocné zámečnické konstrukce"500</t>
  </si>
  <si>
    <t>202</t>
  </si>
  <si>
    <t>767Atyp001</t>
  </si>
  <si>
    <t>Materiál pomocných zámečnickýách konstrukcí</t>
  </si>
  <si>
    <t>-1926674234</t>
  </si>
  <si>
    <t>Poznámka k položce:
Ocelové prvky</t>
  </si>
  <si>
    <t>203</t>
  </si>
  <si>
    <t>998767102</t>
  </si>
  <si>
    <t>Přesun hmot pro zámečnické konstrukce stanovený z hmotnosti přesunovaného materiálu vodorovná dopravní vzdálenost do 50 m v objektech výšky přes 6 do 12 m</t>
  </si>
  <si>
    <t>-65795142</t>
  </si>
  <si>
    <t>204</t>
  </si>
  <si>
    <t>998767181</t>
  </si>
  <si>
    <t>Přesun hmot pro zámečnické konstrukce stanovený z hmotnosti přesunovaného materiálu Příplatek k cenám za přesun prováděný bez použití mechanizace pro jakoukoliv výšku objektu</t>
  </si>
  <si>
    <t>-1915416330</t>
  </si>
  <si>
    <t>205</t>
  </si>
  <si>
    <t>998767192</t>
  </si>
  <si>
    <t>Přesun hmot pro zámečnické konstrukce stanovený z hmotnosti přesunovaného materiálu Příplatek k cenám za zvětšený přesun přes vymezenou největší dopravní vzdálenost do 100 m</t>
  </si>
  <si>
    <t>2015021415</t>
  </si>
  <si>
    <t>771</t>
  </si>
  <si>
    <t>Podlahy z dlaždic</t>
  </si>
  <si>
    <t>206</t>
  </si>
  <si>
    <t>771274113</t>
  </si>
  <si>
    <t>Montáž obkladů schodišť z dlaždic keramických lepených flexibilním lepidlem stupnic hladkých šířky přes 250 do 300 mm</t>
  </si>
  <si>
    <t>1641450366</t>
  </si>
  <si>
    <t>"1NP"(7+5)*1,25</t>
  </si>
  <si>
    <t>"1NP/2NP"2*9*1,25</t>
  </si>
  <si>
    <t>"2NP/3NP"2*9*1,25</t>
  </si>
  <si>
    <t>"3NP/4NP"2*9*1,25</t>
  </si>
  <si>
    <t>207</t>
  </si>
  <si>
    <t>597614340</t>
  </si>
  <si>
    <t>dlaždice keramické slinuté neglazované mrazuvzdorné 29,8 x 29,8 x 0,9 cm</t>
  </si>
  <si>
    <t>-610984678</t>
  </si>
  <si>
    <t>Poznámka k položce:
Dle standartů a požadavků Investora/uživatele
Například: RAKO: Taurus - Rio Negro - schodnicová dlažba s profilací
před montáží bude předložen vzorek k odsouhlasení</t>
  </si>
  <si>
    <t>82,5*0,33 'Přepočtené koeficientem množství</t>
  </si>
  <si>
    <t>208</t>
  </si>
  <si>
    <t>771274232</t>
  </si>
  <si>
    <t>Montáž obkladů schodišť z dlaždic keramických lepených flexibilním lepidlem podstupnic hladkých výšky přes 150 do 200 mm</t>
  </si>
  <si>
    <t>992806509</t>
  </si>
  <si>
    <t>"1NP"(8+6)*1,25</t>
  </si>
  <si>
    <t>"1NP/2NP"2*10*1,25</t>
  </si>
  <si>
    <t>"2NP/3NP"2*10*1,25</t>
  </si>
  <si>
    <t>"3NP/4NP"2*10*1,25</t>
  </si>
  <si>
    <t>209</t>
  </si>
  <si>
    <t>23064649</t>
  </si>
  <si>
    <t>Poznámka k položce:
Dle standartů a požadavků Investora/uživatele
Například: RAKO: Taurus - Rio Negro
před montáží bude předložen vzorek k odsouhlasení</t>
  </si>
  <si>
    <t>92,5*0,22 'Přepočtené koeficientem množství</t>
  </si>
  <si>
    <t>210</t>
  </si>
  <si>
    <t>771413113</t>
  </si>
  <si>
    <t>Montáž soklíků pórovinových lepených standardním lepidlem rovných výšky přes 90 do 120 mm</t>
  </si>
  <si>
    <t>-1416921835</t>
  </si>
  <si>
    <t>"101"(4,500-0,250)+(13,020-2,620)+(6,500-1,430)-(0,900+1,250+0,8)</t>
  </si>
  <si>
    <t>"102"2*(2,100+1,18)-0,9</t>
  </si>
  <si>
    <t>"104"2*(1,11+1,11)-0,6</t>
  </si>
  <si>
    <t>"106"1,7+0,300+0,500+6,850+2*(0,500+4,440+0,140)+1,140+2,15-(0,600+2,100+2*5*0,30+3*0,900)</t>
  </si>
  <si>
    <t>"107"2*(2,01+0,32+0,78+0,97+4,14)-(0,9+3*0,8)</t>
  </si>
  <si>
    <t>"113"2*0,65+2*(4,76+3,24)-(1,25+2*0,9)</t>
  </si>
  <si>
    <t>"114"2*(1,64+2,875)-0,9</t>
  </si>
  <si>
    <t>"201"2*(6,530+2,630)-(0,9*3+0,6+2*9*0,30)</t>
  </si>
  <si>
    <t>"202"2*(1,11+1,14)-0,6</t>
  </si>
  <si>
    <t>"203"2*(2,14+3,905+0,900+1,065+0,17)-3*0,8</t>
  </si>
  <si>
    <t>"208"2*(4,600+2,330+0,50)-0,900</t>
  </si>
  <si>
    <t>"209"2*(3,24+2,285+0,100+3,035+0,49)-(1,25+3*0,9)</t>
  </si>
  <si>
    <t>"210"2*(3,035+1,64)-0,9</t>
  </si>
  <si>
    <t>"301"2*(2,63+6,53)-(3*0,9+0,6+2*9*0,30)</t>
  </si>
  <si>
    <t>"302"2*(1,11+1,14)-0,6</t>
  </si>
  <si>
    <t>"310"2*(3,24+4,92+0,49)-1,25</t>
  </si>
  <si>
    <t>"401"2*(0,79+0,90+0,94+0,47+0,90+4,270+0,60+0,26)-(3*0,9+0,6)-2*9*0,30</t>
  </si>
  <si>
    <t>"402"2*(1,13+1,14)-0,6</t>
  </si>
  <si>
    <t>"403"2*(0,17+0,510+1,270+1,155+1,550+1,370+2,485)-(3*0,8+3*0,9)</t>
  </si>
  <si>
    <t>"406"2*(2,850+1,89)-0,8</t>
  </si>
  <si>
    <t>"410"2*(4,920+0,130+1,250+0,140+0,49)-(2*0,9+0,8)</t>
  </si>
  <si>
    <t>"411"2*(1,855+1,590)-0,9</t>
  </si>
  <si>
    <t>211</t>
  </si>
  <si>
    <t>1729972884</t>
  </si>
  <si>
    <t>221,35*0,11 'Přepočtené koeficientem množství</t>
  </si>
  <si>
    <t>212</t>
  </si>
  <si>
    <t>771413133</t>
  </si>
  <si>
    <t>Montáž soklíků pórovinových lepených standardním lepidlem schodišťových stupňovitých výšky přes 90 do 120 mm</t>
  </si>
  <si>
    <t>770536806</t>
  </si>
  <si>
    <t>"1NP"(7+5)*0,30</t>
  </si>
  <si>
    <t>"1NP/2NP"2*9*0,30</t>
  </si>
  <si>
    <t>"2NP/3NP"2*9*0,30</t>
  </si>
  <si>
    <t>"3NP/4NP"2*9*0,30</t>
  </si>
  <si>
    <t>213</t>
  </si>
  <si>
    <t>222062500</t>
  </si>
  <si>
    <t>19,8*0,125 'Přepočtené koeficientem množství</t>
  </si>
  <si>
    <t>214</t>
  </si>
  <si>
    <t>771551912</t>
  </si>
  <si>
    <t>Opravy podlah z dlaždic teracových kladených do malty, při velikosti dlaždic přes 6 do 9 ks/ m2</t>
  </si>
  <si>
    <t>1310596969</t>
  </si>
  <si>
    <t>"Oprava schodišťových stupňů - P2 - předpoklad"5*5</t>
  </si>
  <si>
    <t>215</t>
  </si>
  <si>
    <t>592473780</t>
  </si>
  <si>
    <t>dlaždice teracová 30x30x3,5 cm růžovobíločerná</t>
  </si>
  <si>
    <t>-1183601865</t>
  </si>
  <si>
    <t>Poznámka k položce:
dle stávajících typů</t>
  </si>
  <si>
    <t>25*0,099 'Přepočtené koeficientem množství</t>
  </si>
  <si>
    <t>216</t>
  </si>
  <si>
    <t>771574113</t>
  </si>
  <si>
    <t>Montáž podlah z dlaždic keramických lepených flexibilním lepidlem režných nebo glazovaných hladkých přes 9 do 12 ks/ m2</t>
  </si>
  <si>
    <t>774531664</t>
  </si>
  <si>
    <t>"106"24,30-(2,620*0,30*8+1,48*0,30*5)</t>
  </si>
  <si>
    <t>"201"20,70-2,63*0,30*9</t>
  </si>
  <si>
    <t>"401"20,70-2,630*0,30*9</t>
  </si>
  <si>
    <t>217</t>
  </si>
  <si>
    <t>840754793</t>
  </si>
  <si>
    <t>285,689*1,1 'Přepočtené koeficientem množství</t>
  </si>
  <si>
    <t>218</t>
  </si>
  <si>
    <t>771574131</t>
  </si>
  <si>
    <t>Montáž podlah z dlaždic keramických lepených flexibilním lepidlem režných nebo glazovaných protiskluzných nebo reliefovaných do 50 ks/ m2</t>
  </si>
  <si>
    <t>-1929408993</t>
  </si>
  <si>
    <t>"101"3,250*0,300</t>
  </si>
  <si>
    <t>219</t>
  </si>
  <si>
    <t>597614340rel</t>
  </si>
  <si>
    <t>dlaždice keramické slinuté neglazované mrazuvzdorné 29,8 x 29,8 x 0,9 cm - reliéfní</t>
  </si>
  <si>
    <t>42675117</t>
  </si>
  <si>
    <t>Poznámka k položce:
Reliéfní dlažba
Dle standartů a požadavků Investora/uživatele
Například: RAKO: Taurus - Rio Negro
před montáží bude předložen vzorek k odsouhlasení</t>
  </si>
  <si>
    <t>0,975*1,1 'Přepočtené koeficientem množství</t>
  </si>
  <si>
    <t>220</t>
  </si>
  <si>
    <t>771591111</t>
  </si>
  <si>
    <t>Podlahy - ostatní práce penetrace podkladu</t>
  </si>
  <si>
    <t>448520388</t>
  </si>
  <si>
    <t>221</t>
  </si>
  <si>
    <t>771591115</t>
  </si>
  <si>
    <t>Podlahy - ostatní práce spárování silikonem</t>
  </si>
  <si>
    <t>-1196592151</t>
  </si>
  <si>
    <t>"105"2*(1,33+1,28)-0,8</t>
  </si>
  <si>
    <t>"106"1,7+0,300+0,500+6,850+2*(0,500+4,440+0,140)+1,140+2,15-(0,600+3*0,900)</t>
  </si>
  <si>
    <t>"107"2*(2,01+0,32+0,7+0,97+4,14)-(0,9+3*0,8)</t>
  </si>
  <si>
    <t>"108"2*(2,630+1,800)-0,8</t>
  </si>
  <si>
    <t>"109"2*(1,890+2,610)-0,8</t>
  </si>
  <si>
    <t>"110"2*(1,890+2,820)-0,8</t>
  </si>
  <si>
    <t>"113"2*(0,340+0,65+4,76+3,24)-(1,25+2*0,9)</t>
  </si>
  <si>
    <t>"114"2*0,34+2*(1,64+2,875)-0,9</t>
  </si>
  <si>
    <t>"201"2*(6,530+2,630+0,25)-(0,9*3+0,6)</t>
  </si>
  <si>
    <t>"202"2*(1,11+1,14+0,25)-0,6</t>
  </si>
  <si>
    <t>"204"2*(2,630+1,790)-0,8</t>
  </si>
  <si>
    <t>"205"2*(2,820+1,890)-0,8</t>
  </si>
  <si>
    <t>"206"2*(2,820+1,890)-0,8</t>
  </si>
  <si>
    <t>"208"2*(4,600+2,330+2*0,40)-0,900</t>
  </si>
  <si>
    <t>"209"2*(3,24+2,285+0,100+3,035+0,25+0,49+0,34)-(1,25+3*0,9)</t>
  </si>
  <si>
    <t>"210"2*(3,035+1,64+0,34)-0,9</t>
  </si>
  <si>
    <t>"301"2*(2,63+6,53+0,25)-(3*0,9+0,6)</t>
  </si>
  <si>
    <t>"302"2*(1,11+1,14+0,25)-0,6</t>
  </si>
  <si>
    <t>"304"2*(2,530+1,780)-0,8</t>
  </si>
  <si>
    <t>"305"2*(1,890+2,820)-0,8</t>
  </si>
  <si>
    <t>"310"2*(3,24+4,92+0,32+0,49)-1,25</t>
  </si>
  <si>
    <t>"401"2*(0,79+0,90+0,94+0,47+0,90+4,300+0,60+0,26+0,25)-(3*0,9+0,6)</t>
  </si>
  <si>
    <t>"402"2*(1,13+1,14+0,25)-0,6</t>
  </si>
  <si>
    <t>"404"2*(2,315+2,110)-0,8</t>
  </si>
  <si>
    <t>"405"2*(1,890+2,850)-0,8</t>
  </si>
  <si>
    <t>"410"2*(4,920+0,230+1,250+0,140+0,49)-(2*0,9+0,8)</t>
  </si>
  <si>
    <t>"411"2*(1,855+1,590+0,34)-0,9</t>
  </si>
  <si>
    <t>"412"2*(2,965+1,590+0,34)-0,8</t>
  </si>
  <si>
    <t>"412"2*(2,965+1,590)-0,8</t>
  </si>
  <si>
    <t>222</t>
  </si>
  <si>
    <t>771990112</t>
  </si>
  <si>
    <t>Vyrovnání podkladní vrstvy samonivelační stěrkou tl. 4 mm, min. pevnosti 30 MPa</t>
  </si>
  <si>
    <t>1489037926</t>
  </si>
  <si>
    <t>223</t>
  </si>
  <si>
    <t>771990192</t>
  </si>
  <si>
    <t>Vyrovnání podkladní vrstvy samonivelační stěrkou tl. 4 mm, min. pevnosti Příplatek k cenám za každý další 1 mm tloušťky, min. pevnosti 30 MPa</t>
  </si>
  <si>
    <t>575608586</t>
  </si>
  <si>
    <t>224</t>
  </si>
  <si>
    <t>771991001</t>
  </si>
  <si>
    <t>Dvousložková hydroizolační stěrka vodorovná- podlah</t>
  </si>
  <si>
    <t>-1182114372</t>
  </si>
  <si>
    <t>225</t>
  </si>
  <si>
    <t>771991002</t>
  </si>
  <si>
    <t>Dvousložková hydroizolační stěrka svislá - stěn a soklů</t>
  </si>
  <si>
    <t>-2029385904</t>
  </si>
  <si>
    <t>"104"4*1,11</t>
  </si>
  <si>
    <t>"108"2*1,8+2*3,47</t>
  </si>
  <si>
    <t>"204"2*1,8+2*2,63</t>
  </si>
  <si>
    <t>"304"2*1,8+2*2,53</t>
  </si>
  <si>
    <t>"404"2*1,8+2*2,315</t>
  </si>
  <si>
    <t>40,73*0,2 'Přepočtené koeficientem množství</t>
  </si>
  <si>
    <t>226</t>
  </si>
  <si>
    <t>771991003</t>
  </si>
  <si>
    <t>Dvousložková hydroizolační stěrka - utěsnění spár v přechodové oblasti stěna/podlaha pogumovanou páskou</t>
  </si>
  <si>
    <t>1421832090</t>
  </si>
  <si>
    <t>227</t>
  </si>
  <si>
    <t>998771103</t>
  </si>
  <si>
    <t>Přesun hmot pro podlahy z dlaždic stanovený z hmotnosti přesunovaného materiálu vodorovná dopravní vzdálenost do 50 m v objektech výšky přes 12 do 24 m</t>
  </si>
  <si>
    <t>-1604992186</t>
  </si>
  <si>
    <t>228</t>
  </si>
  <si>
    <t>998771181</t>
  </si>
  <si>
    <t>Přesun hmot pro podlahy z dlaždic stanovený z hmotnosti přesunovaného materiálu Příplatek k ceně za přesun prováděný bez použití mechanizace pro jakoukoliv výšku objektu</t>
  </si>
  <si>
    <t>-1877889176</t>
  </si>
  <si>
    <t>229</t>
  </si>
  <si>
    <t>998771192</t>
  </si>
  <si>
    <t>Přesun hmot pro podlahy z dlaždic stanovený z hmotnosti přesunovaného materiálu Příplatek k ceně za zvětšený přesun přes vymezenou největší dopravní vzdálenost do 100 m</t>
  </si>
  <si>
    <t>1884834967</t>
  </si>
  <si>
    <t>775</t>
  </si>
  <si>
    <t>Podlahy skládané</t>
  </si>
  <si>
    <t>230</t>
  </si>
  <si>
    <t>775413320</t>
  </si>
  <si>
    <t>Montáž podlahového soklíku nebo lišty obvodové (soklové) dřevěné bez základního nátěru soklíku ze dřeva tvrdého nebo měkkého, v přírodní barvě připevněného vruty, s přetmelením</t>
  </si>
  <si>
    <t>-903915427</t>
  </si>
  <si>
    <t>"111"2*5,9+2*4,44</t>
  </si>
  <si>
    <t>"112"2*4,35+2*4,44</t>
  </si>
  <si>
    <t>231</t>
  </si>
  <si>
    <t>614181010</t>
  </si>
  <si>
    <t>lišta podlahová dřevěná dub 8x35 mm</t>
  </si>
  <si>
    <t>1622642817</t>
  </si>
  <si>
    <t>38,26*1,05 'Přepočtené koeficientem množství</t>
  </si>
  <si>
    <t>232</t>
  </si>
  <si>
    <t>775511441</t>
  </si>
  <si>
    <t>Podlahy vlysové masivní lepené rybinový, řemenový, průpletový vzor s tmelením a broušením, bez povrchové úpravy a olištování z vlysů tl. do 22 mm šířky přes 40 do 50 mm, délky přes 300 do 400 mm I dub, třída</t>
  </si>
  <si>
    <t>-1631698282</t>
  </si>
  <si>
    <t>"P6"46</t>
  </si>
  <si>
    <t>233</t>
  </si>
  <si>
    <t>775591197</t>
  </si>
  <si>
    <t>Ostatní prvky pro plovoucí podlahy montáž parozábrany se samolepícím proužkem</t>
  </si>
  <si>
    <t>652334391</t>
  </si>
  <si>
    <t>234</t>
  </si>
  <si>
    <t>611553670</t>
  </si>
  <si>
    <t>podložka izolační z pěnového PE s parozábranou 2 mm na povrchu s LDPE folií 0,2 mm a samolepícím proužkem 15 mm celková šíře 1,1 m</t>
  </si>
  <si>
    <t>-1748275481</t>
  </si>
  <si>
    <t>235</t>
  </si>
  <si>
    <t>775591319</t>
  </si>
  <si>
    <t>Skládané podlahy - ostatní práce celkové s mezibroušením základní lak, mezibroušení laku, vrchní lak, mezibroušení laku, vrchní lak</t>
  </si>
  <si>
    <t>-211399238</t>
  </si>
  <si>
    <t>236</t>
  </si>
  <si>
    <t>775591411</t>
  </si>
  <si>
    <t>Skládané podlahy - ostatní práce dokončovací nátěr olejem a voskování</t>
  </si>
  <si>
    <t>624975956</t>
  </si>
  <si>
    <t>237</t>
  </si>
  <si>
    <t>998775101</t>
  </si>
  <si>
    <t>Přesun hmot pro podlahy skládané stanovený z hmotnosti přesunovaného materiálu vodorovná dopravní vzdálenost do 50 m v objektech výšky do 6 m</t>
  </si>
  <si>
    <t>1300252685</t>
  </si>
  <si>
    <t>238</t>
  </si>
  <si>
    <t>998775181</t>
  </si>
  <si>
    <t>Přesun hmot pro podlahy skládané stanovený z hmotnosti přesunovaného materiálu Příplatek k cenám za přesun prováděný bez použití mechanizace pro jakoukoliv výšku objektu</t>
  </si>
  <si>
    <t>-1290366400</t>
  </si>
  <si>
    <t>239</t>
  </si>
  <si>
    <t>998775192</t>
  </si>
  <si>
    <t>Přesun hmot pro podlahy skládané stanovený z hmotnosti přesunovaného materiálu Příplatek k cenám za zvětšený přesun přes vymezenou největší dopravní vzdálenost do 100 m</t>
  </si>
  <si>
    <t>581969839</t>
  </si>
  <si>
    <t>776</t>
  </si>
  <si>
    <t>Podlahy povlakové</t>
  </si>
  <si>
    <t>240</t>
  </si>
  <si>
    <t>776111311</t>
  </si>
  <si>
    <t>Příprava podkladu vysátí podlah</t>
  </si>
  <si>
    <t>922423999</t>
  </si>
  <si>
    <t>241</t>
  </si>
  <si>
    <t>776111321</t>
  </si>
  <si>
    <t>Příprava podkladu vysátí schodišť stupnic, šířky do 300 mm</t>
  </si>
  <si>
    <t>1466390900</t>
  </si>
  <si>
    <t>"407"1,4</t>
  </si>
  <si>
    <t>"408"1,4</t>
  </si>
  <si>
    <t>"409"1,4</t>
  </si>
  <si>
    <t>242</t>
  </si>
  <si>
    <t>776111333</t>
  </si>
  <si>
    <t>Příprava podkladu vysátí schodišť podstupnic, výšky přes 200 mm</t>
  </si>
  <si>
    <t>-1928094344</t>
  </si>
  <si>
    <t>243</t>
  </si>
  <si>
    <t>776121211</t>
  </si>
  <si>
    <t>Příprava podkladu penetrace vodou ředitelná na savý podklad (válečkováním) ředěná v poměru 1:3 schodišť do 300 mm stupnic, šířky</t>
  </si>
  <si>
    <t>205964836</t>
  </si>
  <si>
    <t>244</t>
  </si>
  <si>
    <t>776121222</t>
  </si>
  <si>
    <t>Příprava podkladu penetrace vodou ředitelná na savý podklad (válečkováním) ředěná v poměru 1:3 schodišť přes 200 mm podstupnic, výšky</t>
  </si>
  <si>
    <t>997907222</t>
  </si>
  <si>
    <t>245</t>
  </si>
  <si>
    <t>776121411</t>
  </si>
  <si>
    <t>Příprava podkladu penetrace dvousložková podlah na dřevo (špachtlováním)</t>
  </si>
  <si>
    <t>277945714</t>
  </si>
  <si>
    <t>246</t>
  </si>
  <si>
    <t>776141112</t>
  </si>
  <si>
    <t>Příprava podkladu vyrovnání samonivelační stěrkou podlah min.pevnosti 20 MPa, tloušťky přes 3 do 5 mm</t>
  </si>
  <si>
    <t>-1050601531</t>
  </si>
  <si>
    <t>247</t>
  </si>
  <si>
    <t>776142112</t>
  </si>
  <si>
    <t>Příprava podkladu vyrovnání samonivelační stěrkou schodišť stupnic, šířky do 300 mm přes 3 do 5 mm min.pevnosti 35 MPa, tloušťky</t>
  </si>
  <si>
    <t>-566658497</t>
  </si>
  <si>
    <t>248</t>
  </si>
  <si>
    <t>776143122</t>
  </si>
  <si>
    <t>Příprava podkladu tmelení schodišť podstupnic, výšky přes 200 mm stěrka tloušťky přes 3 do 5 mm</t>
  </si>
  <si>
    <t>2137767633</t>
  </si>
  <si>
    <t>249</t>
  </si>
  <si>
    <t>776221111</t>
  </si>
  <si>
    <t>Montáž podlahovin z PVC lepením standardním lepidlem z pásů standardních</t>
  </si>
  <si>
    <t>1204403228</t>
  </si>
  <si>
    <t>250</t>
  </si>
  <si>
    <t>284110120</t>
  </si>
  <si>
    <t>PVC heterogenní protiskluzné, nášlapná vrstva 0,70 mm, R 10, zátěž 34/43, otlak do 0,05 mm, hořlavost Bfl S1</t>
  </si>
  <si>
    <t>1242583130</t>
  </si>
  <si>
    <t>Poznámka k položce:
nášlapná vrstva 0,70 mm, R 10, zátěž 34/43, otlak do 0,05 mm, hořlavost Bfl S1</t>
  </si>
  <si>
    <t>181,4*1,1 'Přepočtené koeficientem množství</t>
  </si>
  <si>
    <t>251</t>
  </si>
  <si>
    <t>776223111</t>
  </si>
  <si>
    <t>Montáž podlahovin z PVC spoj podlah svařováním za tepla (včetně frézování)</t>
  </si>
  <si>
    <t>-1007217003</t>
  </si>
  <si>
    <t>předpoklad 0,75m´/m2</t>
  </si>
  <si>
    <t>0,75*181,4</t>
  </si>
  <si>
    <t>252</t>
  </si>
  <si>
    <t>776321111</t>
  </si>
  <si>
    <t>Montáž podlahovin z PVC na schodišťové stupně stupnic, šířky do 300 mm</t>
  </si>
  <si>
    <t>-1192473601</t>
  </si>
  <si>
    <t>253</t>
  </si>
  <si>
    <t>-73191252</t>
  </si>
  <si>
    <t>4,2*1,1 'Přepočtené koeficientem množství</t>
  </si>
  <si>
    <t>254</t>
  </si>
  <si>
    <t>776321212</t>
  </si>
  <si>
    <t>Montáž podlahovin z PVC na schodišťové stupně podstupnic, výšky přes 200 mm</t>
  </si>
  <si>
    <t>-706741678</t>
  </si>
  <si>
    <t>255</t>
  </si>
  <si>
    <t>359087465</t>
  </si>
  <si>
    <t>256</t>
  </si>
  <si>
    <t>776411111</t>
  </si>
  <si>
    <t>Montáž soklíků lepením obvodových, výšky do 80 mm</t>
  </si>
  <si>
    <t>-171633587</t>
  </si>
  <si>
    <t>"207"2*(9,890+4,600+2*0,500)-2*0,9</t>
  </si>
  <si>
    <t>"303"2*(0,32+3,850+0,900+1,120+1,180+1,060)-(3*0,800+2*0,900)</t>
  </si>
  <si>
    <t>"306"2*(2,820+1,890)-0,8</t>
  </si>
  <si>
    <t>"307"2*(0,975+4,090+4,600+0,500)-0,900</t>
  </si>
  <si>
    <t>"308"2*(2,635+4,600+0,500)-0,900</t>
  </si>
  <si>
    <t>"309"2*(4,360+4,600+0,500)-0,900</t>
  </si>
  <si>
    <t>"311"2*(3,035+1,640)-0,900</t>
  </si>
  <si>
    <t>"407"2*(3,800+4,770+1,080)</t>
  </si>
  <si>
    <t>"408"2*(2,885+4,770+1,080)</t>
  </si>
  <si>
    <t>"409"2*(5,345+4,770+1,080)</t>
  </si>
  <si>
    <t>257</t>
  </si>
  <si>
    <t>284110090</t>
  </si>
  <si>
    <t>lišta speciální soklová PVC 18 x 80 mm role 50 m</t>
  </si>
  <si>
    <t>-1967225429</t>
  </si>
  <si>
    <t>170,09*1,02 'Přepočtené koeficientem množství</t>
  </si>
  <si>
    <t>258</t>
  </si>
  <si>
    <t>776421211</t>
  </si>
  <si>
    <t>Montáž lišt schodišťových samolepících</t>
  </si>
  <si>
    <t>1566652072</t>
  </si>
  <si>
    <t>259</t>
  </si>
  <si>
    <t>283421620</t>
  </si>
  <si>
    <t>hrana schodová s lemovým ukončením z PVC 30/42/3 mm</t>
  </si>
  <si>
    <t>1136953824</t>
  </si>
  <si>
    <t>Poznámka k položce:
Velikost profilu: 82x45 mm
Délka profilu: 2,5 m
Hmotnost profilu: 680 g/m
Materiál: Měkčené PVC
Tvrdost při 23 ± 2°C.: 85±3 ShA</t>
  </si>
  <si>
    <t>82,5*1,02 'Přepočtené koeficientem množství</t>
  </si>
  <si>
    <t>260</t>
  </si>
  <si>
    <t>776421312</t>
  </si>
  <si>
    <t>Montáž lišt přechodových šroubovaných</t>
  </si>
  <si>
    <t>-2066513079</t>
  </si>
  <si>
    <t>"106/112"0,900</t>
  </si>
  <si>
    <t>"107/111"0,900</t>
  </si>
  <si>
    <t>"201/207"0,900</t>
  </si>
  <si>
    <t>"203/207"0,900</t>
  </si>
  <si>
    <t>"301/303"0,900</t>
  </si>
  <si>
    <t>"310/309"0,900</t>
  </si>
  <si>
    <t>"310/311"0,900</t>
  </si>
  <si>
    <t>"401/409"0,900</t>
  </si>
  <si>
    <t>"403/407"0,900</t>
  </si>
  <si>
    <t>"403/408"0,900</t>
  </si>
  <si>
    <t>261</t>
  </si>
  <si>
    <t>553431200</t>
  </si>
  <si>
    <t>hliníkový přechodový profil vrtaný 30 mm stříbro</t>
  </si>
  <si>
    <t>287301996</t>
  </si>
  <si>
    <t>9*1,02 'Přepočtené koeficientem množství</t>
  </si>
  <si>
    <t>262</t>
  </si>
  <si>
    <t>998776102</t>
  </si>
  <si>
    <t>Přesun hmot pro podlahy povlakové stanovený z hmotnosti přesunovaného materiálu vodorovná dopravní vzdálenost do 50 m v objektech výšky přes 6 do 12 m</t>
  </si>
  <si>
    <t>-1046241110</t>
  </si>
  <si>
    <t>263</t>
  </si>
  <si>
    <t>998776181</t>
  </si>
  <si>
    <t>Přesun hmot pro podlahy povlakové stanovený z hmotnosti přesunovaného materiálu Příplatek k cenám za přesun prováděný bez použití mechanizace pro jakoukoliv výšku objektu</t>
  </si>
  <si>
    <t>1263398143</t>
  </si>
  <si>
    <t>264</t>
  </si>
  <si>
    <t>998776192</t>
  </si>
  <si>
    <t>Přesun hmot pro podlahy povlakové stanovený z hmotnosti přesunovaného materiálu Příplatek k cenám za zvětšený přesun přes vymezenou největší dopravní vzdálenost do 100 m</t>
  </si>
  <si>
    <t>-324926368</t>
  </si>
  <si>
    <t>781</t>
  </si>
  <si>
    <t>Dokončovací práce - obklady</t>
  </si>
  <si>
    <t>265</t>
  </si>
  <si>
    <t>781414111</t>
  </si>
  <si>
    <t>Montáž obkladů vnitřních stěn z obkladaček a dekorů (listel) pórovinových lepených flexibilním lepidlem z obkladaček pravoúhlých do 22 ks/m2</t>
  </si>
  <si>
    <t>845463801</t>
  </si>
  <si>
    <t>"105"2,0*(2*(1,330+0,900)-0,800)</t>
  </si>
  <si>
    <t>"108"2,0*(2*(1,800+2,610)-0,800)</t>
  </si>
  <si>
    <t>"109"2,0*(2*(1,890+2,820)-0,800)</t>
  </si>
  <si>
    <t>"204"2,0*(2*(2,630+1,790)-0,800)</t>
  </si>
  <si>
    <t>"205"2,0*(2*(1,890+2,820)-0,800)</t>
  </si>
  <si>
    <t>"206"2,0*(2*(1,890+2,820)-0,800)</t>
  </si>
  <si>
    <t>"304"2,0*(2*(1,790+2,530)-0,800)</t>
  </si>
  <si>
    <t>"305"2,0*(2*(1,890+2,820)-0,800)</t>
  </si>
  <si>
    <t>"404"2,0*(2*(2,315+2,110)-0,800)</t>
  </si>
  <si>
    <t>"405"2,0*(2*(1,890+2,850)-0,800)</t>
  </si>
  <si>
    <t>"412"2,0*(2*(2,965+1,590)-0,800)-1,200*0,900</t>
  </si>
  <si>
    <t>266</t>
  </si>
  <si>
    <t>597610260</t>
  </si>
  <si>
    <t>obkládačky keramické - koupelny  (barevné) 25 x 33 x 0,7 cm I. j.</t>
  </si>
  <si>
    <t>-262352403</t>
  </si>
  <si>
    <t>Poznámka k položce:
Dle standartů a požadavků Investora/uživatele
Například: RAKO: Concept
před montáží bude předložen vzorek k odsouhlasení</t>
  </si>
  <si>
    <t>173,08*1,1 'Přepočtené koeficientem množství</t>
  </si>
  <si>
    <t>267</t>
  </si>
  <si>
    <t>781414212</t>
  </si>
  <si>
    <t>Montáž obkladů vnitřních stěn z obkladaček a dekorů (listel) pórovinových lepených flexibilním lepidlem z dekorů, výšky přes 65 do 75 mm</t>
  </si>
  <si>
    <t>1035261637</t>
  </si>
  <si>
    <t>"110"2,700+0,600</t>
  </si>
  <si>
    <t>"208"3,750+0,600</t>
  </si>
  <si>
    <t>"306"2,700+0,600</t>
  </si>
  <si>
    <t>"406"2,700+0,600</t>
  </si>
  <si>
    <t>268</t>
  </si>
  <si>
    <t>597611675a</t>
  </si>
  <si>
    <t>listela reliéfní keramická - koupelny (barevná) 25 x 5 x 0,8 cm I. j.</t>
  </si>
  <si>
    <t>-175701783</t>
  </si>
  <si>
    <t>Poznámka k položce:
Dle standartů a požadavků Investora/uživatele
Například: RAKO: Concept
před montáží bude předložen vzorek k odsouhlasen</t>
  </si>
  <si>
    <t>14,25*4,4 'Přepočtené koeficientem množství</t>
  </si>
  <si>
    <t>269</t>
  </si>
  <si>
    <t>781489191</t>
  </si>
  <si>
    <t>Montáž obkladů vnitřních stěn z mozaikových lepenců keramických nebo skleněných Příplatek k cenám za plochu do 10 m2 jednotlivě</t>
  </si>
  <si>
    <t>137354956</t>
  </si>
  <si>
    <t>"110"0,600*(2,700+0,600)</t>
  </si>
  <si>
    <t>"208"0,600*(3,700+0,600)</t>
  </si>
  <si>
    <t>"306"0,600*(2,700+0,600)</t>
  </si>
  <si>
    <t>"406"0,600*(2,700+0,600)</t>
  </si>
  <si>
    <t>270</t>
  </si>
  <si>
    <t>781489194</t>
  </si>
  <si>
    <t>Montáž obkladů vnitřních stěn z mozaikových lepenců keramických nebo skleněných Příplatek k cenám za vyrovnání nerovného povrchu</t>
  </si>
  <si>
    <t>-241011608</t>
  </si>
  <si>
    <t>271</t>
  </si>
  <si>
    <t>781494511</t>
  </si>
  <si>
    <t>Ostatní prvky plastové profily ukončovací a dilatační lepené flexibilním lepidlem ukončovací</t>
  </si>
  <si>
    <t>1970197865</t>
  </si>
  <si>
    <t>"105"2,0*2</t>
  </si>
  <si>
    <t>"108"2,0*2</t>
  </si>
  <si>
    <t>"109"2,0*2</t>
  </si>
  <si>
    <t>"204"2,0*2</t>
  </si>
  <si>
    <t>"205"2,0*2</t>
  </si>
  <si>
    <t>"206"2,0*2</t>
  </si>
  <si>
    <t>"304"2,0*2</t>
  </si>
  <si>
    <t>"305"2,0*2</t>
  </si>
  <si>
    <t>"404"2,0*2</t>
  </si>
  <si>
    <t>"405"2,0*2</t>
  </si>
  <si>
    <t>"412"2,0*2</t>
  </si>
  <si>
    <t>272</t>
  </si>
  <si>
    <t>781495111</t>
  </si>
  <si>
    <t>Ostatní prvky ostatní práce penetrace podkladu</t>
  </si>
  <si>
    <t>-1669566866</t>
  </si>
  <si>
    <t>273</t>
  </si>
  <si>
    <t>781495115</t>
  </si>
  <si>
    <t>Ostatní prvky ostatní práce spárování silikonem</t>
  </si>
  <si>
    <t>-1393567101</t>
  </si>
  <si>
    <t>"105"2,0*4</t>
  </si>
  <si>
    <t>"108"2,0*3</t>
  </si>
  <si>
    <t>"109"2,0*4</t>
  </si>
  <si>
    <t>"110"0,600</t>
  </si>
  <si>
    <t>"204"2,0*3</t>
  </si>
  <si>
    <t>"205"2,0*4</t>
  </si>
  <si>
    <t>"206"2,0*3</t>
  </si>
  <si>
    <t>"208"0,600*</t>
  </si>
  <si>
    <t>"304"2,0*3</t>
  </si>
  <si>
    <t>"305"2,0*4</t>
  </si>
  <si>
    <t>"306"0,600</t>
  </si>
  <si>
    <t>"404"2,0*3</t>
  </si>
  <si>
    <t>"405"2,0*4</t>
  </si>
  <si>
    <t>"406"0,600</t>
  </si>
  <si>
    <t>"412"2,0*4</t>
  </si>
  <si>
    <t>274</t>
  </si>
  <si>
    <t>998781102</t>
  </si>
  <si>
    <t>Přesun hmot pro obklady keramické stanovený z hmotnosti přesunovaného materiálu vodorovná dopravní vzdálenost do 50 m v objektech výšky přes 6 do 12 m</t>
  </si>
  <si>
    <t>304254550</t>
  </si>
  <si>
    <t>275</t>
  </si>
  <si>
    <t>998781181</t>
  </si>
  <si>
    <t>Přesun hmot pro obklady keramické stanovený z hmotnosti přesunovaného materiálu Příplatek k cenám za přesun prováděný bez použití mechanizace pro jakoukoliv výšku objektu</t>
  </si>
  <si>
    <t>2024870529</t>
  </si>
  <si>
    <t>276</t>
  </si>
  <si>
    <t>998781192</t>
  </si>
  <si>
    <t>Přesun hmot pro obklady keramické stanovený z hmotnosti přesunovaného materiálu Příplatek k cenám za zvětšený přesun přes vymezenou největší dopravní vzdálenost do 100 m</t>
  </si>
  <si>
    <t>1228348486</t>
  </si>
  <si>
    <t>783</t>
  </si>
  <si>
    <t>Dokončovací práce - nátěry</t>
  </si>
  <si>
    <t>277</t>
  </si>
  <si>
    <t>783301313</t>
  </si>
  <si>
    <t>Příprava podkladu zámečnických konstrukcí před provedením nátěru odmaštění odmašťovačem ředidlovým</t>
  </si>
  <si>
    <t>623301074</t>
  </si>
  <si>
    <t>278</t>
  </si>
  <si>
    <t>783314201</t>
  </si>
  <si>
    <t>Základní antikorozní nátěr zámečnických konstrukcí jednonásobný syntetický standardní</t>
  </si>
  <si>
    <t>-2093027682</t>
  </si>
  <si>
    <t>279</t>
  </si>
  <si>
    <t>783315101</t>
  </si>
  <si>
    <t>Mezinátěr zámečnických konstrukcí jednonásobný syntetický standardní</t>
  </si>
  <si>
    <t>-1096794722</t>
  </si>
  <si>
    <t>280</t>
  </si>
  <si>
    <t>783317101</t>
  </si>
  <si>
    <t>Krycí nátěr (email) zámečnických konstrukcí jednonásobný syntetický standardní</t>
  </si>
  <si>
    <t>-1413205938</t>
  </si>
  <si>
    <t>281</t>
  </si>
  <si>
    <t>783901451</t>
  </si>
  <si>
    <t>Příprava podkladu betonových podlah před provedením nátěru zametením</t>
  </si>
  <si>
    <t>1868407399</t>
  </si>
  <si>
    <t>282</t>
  </si>
  <si>
    <t>783901453</t>
  </si>
  <si>
    <t>Příprava podkladu betonových podlah před provedením nátěru vysátím</t>
  </si>
  <si>
    <t>1988296796</t>
  </si>
  <si>
    <t>283</t>
  </si>
  <si>
    <t>783917151</t>
  </si>
  <si>
    <t>Krycí (uzavírací) nátěr betonových podlah jednonásobný syntetický</t>
  </si>
  <si>
    <t>-217330870</t>
  </si>
  <si>
    <t>284</t>
  </si>
  <si>
    <t>783932163</t>
  </si>
  <si>
    <t>Vyrovnání podkladu betonových podlah v rozsahu opravované plochy, tloušťky do 3 mm modifikovanou cementovou stěrkou přes 10% do 30%</t>
  </si>
  <si>
    <t>866809432</t>
  </si>
  <si>
    <t>285</t>
  </si>
  <si>
    <t>783997151</t>
  </si>
  <si>
    <t>Krycí (uzavírací) nátěr betonových podlah Příplatek k cenám za provedení protiskluzné vrstvy prosypem křemičitým pískem nebo skleněnými kuličkami</t>
  </si>
  <si>
    <t>691261305</t>
  </si>
  <si>
    <t>784</t>
  </si>
  <si>
    <t>Dokončovací práce - malby a tapety</t>
  </si>
  <si>
    <t>286</t>
  </si>
  <si>
    <t>784111001</t>
  </si>
  <si>
    <t>Oprášení (ometení) podkladu v místnostech výšky do 3,80 m</t>
  </si>
  <si>
    <t>648826377</t>
  </si>
  <si>
    <t>"001"8,60+41,35-2,65*2*9*0,30</t>
  </si>
  <si>
    <t>"002"2,60+10,31</t>
  </si>
  <si>
    <t>"003"25,00+65,07</t>
  </si>
  <si>
    <t>"004"23,20+66,32</t>
  </si>
  <si>
    <t>"005"3,40+13,45</t>
  </si>
  <si>
    <t>"006"18,40+55,45</t>
  </si>
  <si>
    <t>"007"13,60+29,11</t>
  </si>
  <si>
    <t>"101"59,30+3,20*((4,500-0,250)+(13,020-2,620)+(6,500-1,430)-(0,900*2,0+1,250*2,350+0,8*2,0))</t>
  </si>
  <si>
    <t>"102"2,90+3,20*2*(2,100+1,18)-(1,17*1,75+0,9*2,0)</t>
  </si>
  <si>
    <t>"104"1,20+3,20*2*(1,11+1,11)-0,6*2,0</t>
  </si>
  <si>
    <t>"105"1,70+3,20*2*(1,33+1,2)-0,8*2,0-(2*(1,330+1,28)-0,8)*2,0</t>
  </si>
  <si>
    <t>"106"24,30+3,20*(2*6,85+2,62+2*0,5+2*4,4+1,36)-(0,6*2,0+0,9*2,0*2+0,9*2,4+1,210*2,020)-3,20*(2*5*0,30+7*0,30)</t>
  </si>
  <si>
    <t>"107"11,10+3,10*2*(2,01+0,32+0,7+0,97+4,14)-(0,9*2,0+3*0,8*2,0)</t>
  </si>
  <si>
    <t>"108"4,60+(2,70-2,0)*(2*(1,800+2,610)-0,8)</t>
  </si>
  <si>
    <t>"109"5,30+(2,70-2,0)*(2*(1,890+2,820)-0,800)</t>
  </si>
  <si>
    <t>"110"5,30+2,70*2*(1,890+2,820)-0,8*2,0-0,600*(2,700+0,600)</t>
  </si>
  <si>
    <t>"111"26,60+3,10*2*(5,900+4,400+0,4)+4*0,500*1,175+2*0,50*1,170-(0,90*2,0+2*1,17*1,75)</t>
  </si>
  <si>
    <t>"112"19,40+3,10*2*(4,350+4,440)+0,50*1,75*4+2*0,50*1,17-(0,9*2,0+2*1,17*1,75)</t>
  </si>
  <si>
    <t>"113"10,40+2*0,25*1,75+0,25*1,130+2*0,65*2,35+0,65*1,250+3,2*2*(4,76+3,24)-(1,25*2,35+1,13*1,75+2*0,9*2,0)</t>
  </si>
  <si>
    <t>"114"4,50+2*0,25*1,75+0,25*1,17+3,20*2*(1,64+2,875)-1,17*1,75</t>
  </si>
  <si>
    <t>"201"20,70+3,15*2*(6,530+2,630+0,25)-(0,9*2,0*3+1,17*1,75)-3,15*2*9*0,30</t>
  </si>
  <si>
    <t>"202"1,20+3,15*2*(1,11+1,14)+0,25*2*0,900+0,25*0,600-(0,6*0,9+0,6*2,0)</t>
  </si>
  <si>
    <t>"203"12,70+3,0*2*(2,14+3,905+0,900+1,065+0,17)-3*0,8*2,0</t>
  </si>
  <si>
    <t>"204"3,80+3,0*2*(2,63+1,79)-0,8*2,0-(2*(2,63+1,79)-0,8)*2,0</t>
  </si>
  <si>
    <t>"205"5,30+3,0*2*(1,89+2,82)-0,8*2,0-(2*(1,89+2,82)-0,8)*2,0</t>
  </si>
  <si>
    <t>"206"5,30+3,0*2*(1,89+2,82)-0,8*2,0-(2*(2,82+1,89)-0,8)*2,0</t>
  </si>
  <si>
    <t>"207"46,20+3,0*2*(9,89+4,60)+0,4*1,75*8+0,4*1,17*3+0,4*1,45+0,4*2,100*4+0,4*1,260*2-(0,9*2,0*2+3*1,17*1,75+1,45*1,75)</t>
  </si>
  <si>
    <t>"208"10,70+3,0*2*(4,600+2,330)+0,4*1,75*2+0,4*1,17+0,4*2,100*2+0,4*1,260-(1,17*1,75+0,9*2,0)-0,6*(3,750+0,600)</t>
  </si>
  <si>
    <t>"209"14,20+3,0*2*(3,24+2,285+0,100+3,035)+0,25*1,75*2+0,25*1,17+2*0,49*2,35+0,49*1,25-(1,25*2,35+1,17*1,75)</t>
  </si>
  <si>
    <t>"210"4,90+3,0*2*(3,035+1,64)+0,25*1,75*2+0,25*1,17-(0,9*2,0+1,17*1,7)</t>
  </si>
  <si>
    <t>"301"20,70+3,15*2*(2,63+6,53+0,25)-(1,17*1,75+3*0,9*2,0)-3,15*2*9*0,30</t>
  </si>
  <si>
    <t>"302"1,20+3,15*2*(1,11+1,14)+0,25*0,9*2+0,25*0,6-(0,6*0,9+0,6*2,0)</t>
  </si>
  <si>
    <t>"303"12,10+3,0*2*(0,32+3,85+0,9+1,120+1,180+1,060)-(0,9*2,0+3*0,8*2,0)</t>
  </si>
  <si>
    <t>"304"4,40+3,0*2*(2,53+1,79)-0,8*2,0-(2*(2,53+1,79)-0,8)*2,0</t>
  </si>
  <si>
    <t>"305"5,30+3,0*2*(1,89+2,82)-0,8*2,0-(2*(1,89+2,82)-0,8)*2,0</t>
  </si>
  <si>
    <t>"306"5,30+3,0*2*(1,89+2,82)-0,8*2,0-0,6*(2,700+0,600)</t>
  </si>
  <si>
    <t>"307"23,30+3,0*2*(4,60+5,065)+4*0,400*1,75+2*0,4*1,17+0,4*2,100+0,4*1,26-(2*1,17*1,75+0,9*2,0)</t>
  </si>
  <si>
    <t>"308"12,10+3,0*2*(2,635+4,60)+0,4*1,75*2+0,4*1,75+0,4*2,10*2+0,4*1,260-(0,9*2,0+1,17*1,75)</t>
  </si>
  <si>
    <t>"309"20,40+3,0*2*(4,600+4,36)+4*0,4*1,750+0,4*1,17*2+0,4*2,10*2+0,4*1,26-(2*1,17*1,75+0,9*2,0)</t>
  </si>
  <si>
    <t>"310"10,60+3,0*2*(3,24+4,92)+0,25*1,75*2+0,25*1,17+0,49*2,35*2+0,49*1,25-(1,25*2,35+1,17*1,75)</t>
  </si>
  <si>
    <t>"311"4,80+3,0*2*(3,035+1,64)+0,25*1,75*2+0,25*1,7-(0,*2,0+1,17*1,75)</t>
  </si>
  <si>
    <t>"401"20,70+3,15*2*(0,79+0,90+0,94+0,47+0,90+4,270+0,60+0,26)+0,25*1,75*2+0,25*1,17-(3*0,9*2,0+0,6*2,0+1,17*1,75)-3,15*2*9*0,30</t>
  </si>
  <si>
    <t>"402"1,20+3,15*2*(1,13+1,14)+0,25*0,900*2+0,25*0,600-(0,6*2,0+0,6*0,9)</t>
  </si>
  <si>
    <t>"403"12,10+3,0*2*(0,17+0,510+1,270+1,155+1,550+1,370+2,485)-(3*0,8*2,0+3*0,9*2,0)</t>
  </si>
  <si>
    <t>"404"4,00+3,0*2*(2,315+2,110)-0,8*2,0-(2*(2,11+2,315)-0,8)*2,0</t>
  </si>
  <si>
    <t>"405"5,30+3,0*2*(2,850+1,89)-0,8*2,0-(2*(1,89+2,85)-0,8)*2,0</t>
  </si>
  <si>
    <t>"406"5,30+3,0*2*(2,850+1,89)-0,8*2,0-0,6*(2,700+0,600)</t>
  </si>
  <si>
    <t>"407"18,10+3,325*2*(4,770+3,800)-0,9*2,0</t>
  </si>
  <si>
    <t>"408"13,80+3,325*2*(2,885+4,77)-0,9*2,0</t>
  </si>
  <si>
    <t>"409"25,30+3,325*2*(5,345+4,770)-0,9*2,0</t>
  </si>
  <si>
    <t>"410"7,90+3,325*2*(4,920+0130+1,250+0,240)+2*0,49*2,35+0,49*1,25-(2*0,9*2,0+0,8*2,0+1,25*2,35)</t>
  </si>
  <si>
    <t>"411"2,90+3,0*2*(1,855+1,590)+0,25*1,75*2+0,25*1,20-(0,9*2,0+1,200*1,750)</t>
  </si>
  <si>
    <t>"412"4,50+3,0*2*(2,965+1,590)+0,2*1,75*2+0,25*1,20-(0,8*2,0+1,2*1,750)</t>
  </si>
  <si>
    <t>287</t>
  </si>
  <si>
    <t>784161201</t>
  </si>
  <si>
    <t>Lokální vyrovnání podkladu sádrovou stěrkou, tloušťky do 3 mm, plochy do 0,1 m2 v místnostech výšky do 3,80 m</t>
  </si>
  <si>
    <t>-1663436522</t>
  </si>
  <si>
    <t>"předpoklad"10</t>
  </si>
  <si>
    <t>288</t>
  </si>
  <si>
    <t>784161207</t>
  </si>
  <si>
    <t>Lokální vyrovnání podkladu sádrovou stěrkou, tloušťky do 3 mm, plochy do 0,1 m2 na schodišti o výšce podlaží do 3,80 m</t>
  </si>
  <si>
    <t>127724874</t>
  </si>
  <si>
    <t>"předpoklad"4</t>
  </si>
  <si>
    <t>289</t>
  </si>
  <si>
    <t>784161211</t>
  </si>
  <si>
    <t>Lokální vyrovnání podkladu sádrovou stěrkou, tloušťky do 3 mm, plochy přes 0,1 do 0,25 m2 v místnostech výšky do 3,80 m</t>
  </si>
  <si>
    <t>950475228</t>
  </si>
  <si>
    <t>"předpoklad"7</t>
  </si>
  <si>
    <t>290</t>
  </si>
  <si>
    <t>784161217</t>
  </si>
  <si>
    <t>Lokální vyrovnání podkladu sádrovou stěrkou, tloušťky do 3 mm, plochy přes 0,1 do 0,25 m2 na schodišti o výšce podlaží do 3,80 m</t>
  </si>
  <si>
    <t>-188756258</t>
  </si>
  <si>
    <t>"předpoklad"3</t>
  </si>
  <si>
    <t>291</t>
  </si>
  <si>
    <t>784161221</t>
  </si>
  <si>
    <t>Lokální vyrovnání podkladu sádrovou stěrkou, tloušťky do 3 mm, plochy přes 0,25 do 0,5 m2 v místnostech výšky do 3,80 m</t>
  </si>
  <si>
    <t>1097983129</t>
  </si>
  <si>
    <t>292</t>
  </si>
  <si>
    <t>784161227</t>
  </si>
  <si>
    <t>Lokální vyrovnání podkladu sádrovou stěrkou, tloušťky do 3 mm, plochy přes 0,25 do 0,5 m2 na schodišti o výšce podlaží do 3,80 m</t>
  </si>
  <si>
    <t>-633045762</t>
  </si>
  <si>
    <t>"předpoklad"2</t>
  </si>
  <si>
    <t>293</t>
  </si>
  <si>
    <t>784161231</t>
  </si>
  <si>
    <t>Lokální vyrovnání podkladu sádrovou stěrkou, tloušťky do 3 mm, plochy přes 0,5 do 1,0 m2 v místnostech výšky do 3,80 m</t>
  </si>
  <si>
    <t>908298461</t>
  </si>
  <si>
    <t>294</t>
  </si>
  <si>
    <t>784161237</t>
  </si>
  <si>
    <t>Lokální vyrovnání podkladu sádrovou stěrkou, tloušťky do 3 mm, plochy přes 0,5 do 1,0 m2 na schodišti o výšce podlaží do 3,80 m</t>
  </si>
  <si>
    <t>314419612</t>
  </si>
  <si>
    <t>"předpoklad"1</t>
  </si>
  <si>
    <t>295</t>
  </si>
  <si>
    <t>784171101</t>
  </si>
  <si>
    <t>Zakrytí nemalovaných ploch (materiál ve specifikaci) včetně pozdějšího odkrytí podlah</t>
  </si>
  <si>
    <t>1174991424</t>
  </si>
  <si>
    <t>"005"18,40</t>
  </si>
  <si>
    <t>"103"3,30</t>
  </si>
  <si>
    <t>296</t>
  </si>
  <si>
    <t>581248420</t>
  </si>
  <si>
    <t>fólie pro malířské potřeby zakrývací,  7µ,  4 x 5 m</t>
  </si>
  <si>
    <t>520161980</t>
  </si>
  <si>
    <t>641*1,05 'Přepočtené koeficientem množství</t>
  </si>
  <si>
    <t>297</t>
  </si>
  <si>
    <t>784181101</t>
  </si>
  <si>
    <t>Penetrace podkladu jednonásobná základní akrylátová v místnostech výšky do 3,80 m</t>
  </si>
  <si>
    <t>-820284404</t>
  </si>
  <si>
    <t>"108"4,60+(2,70-2,0)*(2*(1,800+2,610)-0,800)</t>
  </si>
  <si>
    <t>"109"5,30+(2,70-2,0)*(2*(1,89+2,820)-0,800)</t>
  </si>
  <si>
    <t>298</t>
  </si>
  <si>
    <t>784181107</t>
  </si>
  <si>
    <t>Penetrace podkladu jednonásobná základní akrylátová na schodišti o výšce podlaží do 3,80 m</t>
  </si>
  <si>
    <t>444141648</t>
  </si>
  <si>
    <t>"001"2*2,65*9*0,30</t>
  </si>
  <si>
    <t>"106"(2,620+3,20)*(2*5*0,30+7*0,30)</t>
  </si>
  <si>
    <t>"201"(2,630+3,15)*2*9*0,30</t>
  </si>
  <si>
    <t>"301"(2,630+3,15)*2*9*0,30</t>
  </si>
  <si>
    <t>"401"(2,630+3,15)*2*9*0,30</t>
  </si>
  <si>
    <t>299</t>
  </si>
  <si>
    <t>784191007</t>
  </si>
  <si>
    <t>Čištění vnitřních ploch hrubý úklid po provedení malířských prací omytím podlah</t>
  </si>
  <si>
    <t>532511012</t>
  </si>
  <si>
    <t>"001"8,60-9*1,70*0,30</t>
  </si>
  <si>
    <t>"101"59,30-7*1,25*0,30</t>
  </si>
  <si>
    <t>"201"20,70-2,630*9*0,30</t>
  </si>
  <si>
    <t>"301"20,70-2,630*9*0,30</t>
  </si>
  <si>
    <t>"401"20,70-2,630*9*0,30</t>
  </si>
  <si>
    <t>300</t>
  </si>
  <si>
    <t>784191009</t>
  </si>
  <si>
    <t>Čištění vnitřních ploch hrubý úklid po provedení malířských prací omytím schodišť</t>
  </si>
  <si>
    <t>-761981617</t>
  </si>
  <si>
    <t>"001"9*1,70*0,30</t>
  </si>
  <si>
    <t>"101"7*1,25*0,30</t>
  </si>
  <si>
    <t>"201"2,630*9*0,30</t>
  </si>
  <si>
    <t>"301"2,630*9*0,30</t>
  </si>
  <si>
    <t>"401"2,630*9*0,30</t>
  </si>
  <si>
    <t>301</t>
  </si>
  <si>
    <t>784211101</t>
  </si>
  <si>
    <t>Malby z malířských směsí otěruvzdorných za mokra dvojnásobné, bílé za mokra otěruvzdorné výborně v místnostech výšky do 3,80 m</t>
  </si>
  <si>
    <t>904177884</t>
  </si>
  <si>
    <t>"114"1,50*2*(2,875+1,640-0,9)-1,17*(1,5-0,95)</t>
  </si>
  <si>
    <t>"210"1,50*2*(3,035+1,640-0,9)-1,17*(1,5-0,95)</t>
  </si>
  <si>
    <t>302</t>
  </si>
  <si>
    <t>784211143</t>
  </si>
  <si>
    <t>Malby z malířských směsí otěruvzdorných za mokra Příplatek k cenám dvojnásobných maleb za zvýšenou pracnost při provádění styku 2 barev</t>
  </si>
  <si>
    <t>-1247663237</t>
  </si>
  <si>
    <t>"114"2*(2,875+1,640)-(0,9+1,17)</t>
  </si>
  <si>
    <t>"210"2*(3,035+1,640)-(0,9+1,17)</t>
  </si>
  <si>
    <t>303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</si>
  <si>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</si>
  <si>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</si>
  <si>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2075940983</t>
  </si>
  <si>
    <t>304</t>
  </si>
  <si>
    <t>784221101</t>
  </si>
  <si>
    <t>Malby z malířských směsí otěruvzdorných za sucha dvojnásobné, bílé za sucha otěruvzdorné dobře v místnostech výšky do 3,80 m</t>
  </si>
  <si>
    <t>1708992782</t>
  </si>
  <si>
    <t>305</t>
  </si>
  <si>
    <t>784221107</t>
  </si>
  <si>
    <t>Malby z malířských směsí otěruvzdorných za sucha dvojnásobné, bílé za sucha otěruvzdorné dobře na schodišti o výšce podlaží do 3,80 m</t>
  </si>
  <si>
    <t>-294049852</t>
  </si>
  <si>
    <t>306</t>
  </si>
  <si>
    <t>784221153</t>
  </si>
  <si>
    <t>Malby z malířských směsí otěruvzdorných za sucha Příplatek k cenám dvojnásobných maleb na tónovacích automatech, v odstínu středně sytém</t>
  </si>
  <si>
    <t>1064406830</t>
  </si>
  <si>
    <t>307</t>
  </si>
  <si>
    <t>784331001</t>
  </si>
  <si>
    <t>Malby protiplísňové dvojnásobné, bílé v místnostech výšky do 3,80 m</t>
  </si>
  <si>
    <t>602970119</t>
  </si>
  <si>
    <t>Poznámka k položce:
- disperní a protiplsňová malba</t>
  </si>
  <si>
    <t>"001"8,60+41,35</t>
  </si>
  <si>
    <t>HZS</t>
  </si>
  <si>
    <t>Hodinové zúčtovací sazby</t>
  </si>
  <si>
    <t>308</t>
  </si>
  <si>
    <t>HZS1292</t>
  </si>
  <si>
    <t>Hodinové zúčtovací sazby profesí HSV zemní a pomocné práce stavební dělník</t>
  </si>
  <si>
    <t>hod</t>
  </si>
  <si>
    <t>512</t>
  </si>
  <si>
    <t>-1347612134</t>
  </si>
  <si>
    <t>Poznámka k položce:
Neočekávané práce - Bude účtováno dle skutečně provedených prací zapsaných ve stavebním deníku a odsouhlasených TDI</t>
  </si>
  <si>
    <t>309</t>
  </si>
  <si>
    <t>HZS1311</t>
  </si>
  <si>
    <t>Hodinové zúčtovací sazby profesí HSV provádění konstrukcí omítkář</t>
  </si>
  <si>
    <t>-875198403</t>
  </si>
  <si>
    <t>310</t>
  </si>
  <si>
    <t>HZS1341</t>
  </si>
  <si>
    <t>Hodinové zúčtovací sazby profesí HSV provádění konstrukcí lešenář</t>
  </si>
  <si>
    <t>1421740445</t>
  </si>
  <si>
    <t>311</t>
  </si>
  <si>
    <t>HZS2121</t>
  </si>
  <si>
    <t>Hodinové zúčtovací sazby profesí PSV provádění stavebních konstrukcí truhlář</t>
  </si>
  <si>
    <t>-1555815391</t>
  </si>
  <si>
    <t>312</t>
  </si>
  <si>
    <t>HZS2131</t>
  </si>
  <si>
    <t>Hodinové zúčtovací sazby profesí PSV provádění stavebních konstrukcí zámečník</t>
  </si>
  <si>
    <t>2082709153</t>
  </si>
  <si>
    <t>313</t>
  </si>
  <si>
    <t>HZS2171</t>
  </si>
  <si>
    <t>Hodinové zúčtovací sazby profesí PSV provádění stavebních konstrukcí sádrokartonář</t>
  </si>
  <si>
    <t>1534257992</t>
  </si>
  <si>
    <t>314</t>
  </si>
  <si>
    <t>HZS2311</t>
  </si>
  <si>
    <t>Hodinové zúčtovací sazby profesí PSV úpravy povrchů a podlahy malíř, natěrač, lakýrník</t>
  </si>
  <si>
    <t>-814794990</t>
  </si>
  <si>
    <t>315</t>
  </si>
  <si>
    <t>HZS2321</t>
  </si>
  <si>
    <t>Hodinové zúčtovací sazby profesí PSV úpravy povrchů a podlahy obkladač</t>
  </si>
  <si>
    <t>1429487073</t>
  </si>
  <si>
    <t>316</t>
  </si>
  <si>
    <t>HZS2331</t>
  </si>
  <si>
    <t>Hodinové zúčtovací sazby profesí PSV úpravy povrchů a podlahy podlahář</t>
  </si>
  <si>
    <t>-75088195</t>
  </si>
  <si>
    <t>317</t>
  </si>
  <si>
    <t>HZS2491</t>
  </si>
  <si>
    <t>Hodinové zúčtovací sazby profesí PSV zednické výpomoci a pomocné práce PSV dělník zednických výpomocí</t>
  </si>
  <si>
    <t>1311050946</t>
  </si>
  <si>
    <t>318</t>
  </si>
  <si>
    <t>HZS2492</t>
  </si>
  <si>
    <t>Hodinové zúčtovací sazby profesí PSV zednické výpomoci a pomocné práce PSV pomocný dělník PSV</t>
  </si>
  <si>
    <t>-747052800</t>
  </si>
  <si>
    <t>ASŘ-002 - Nové Konstrukce + Statika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</si>
  <si>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</si>
  <si>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</si>
  <si>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</si>
  <si>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</si>
  <si>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711 - Izolace proti vodě, vlhkosti a plynům</t>
  </si>
  <si>
    <t>Zemní práce</t>
  </si>
  <si>
    <t>132212101</t>
  </si>
  <si>
    <t>Hloubení zapažených i nezapažených rýh šířky do 600 mm ručním nebo pneumatickým nářadím s urovnáním dna do předepsaného profilu a spádu v horninách tř. 3 soudržných</t>
  </si>
  <si>
    <t>-1549212240</t>
  </si>
  <si>
    <t>0,850*(2*0,600*6,500+0,700*(4,000+4,120+4,001))</t>
  </si>
  <si>
    <t>13,842*0,5 'Přepočtené koeficientem množství</t>
  </si>
  <si>
    <t>132212102</t>
  </si>
  <si>
    <t>Hloubení zapažených i nezapažených rýh šířky do 600 mm ručním nebo pneumatickým nářadím s urovnáním dna do předepsaného profilu a spádu v horninách tř. 3 nesoudržných</t>
  </si>
  <si>
    <t>1886195086</t>
  </si>
  <si>
    <t>132212109</t>
  </si>
  <si>
    <t>Hloubení zapažených i nezapažených rýh šířky do 600 mm ručním nebo pneumatickým nářadím s urovnáním dna do předepsaného profilu a spádu v horninách tř. 3 Příplatek k cenám za lepivost horniny tř. 3</t>
  </si>
  <si>
    <t>50447344</t>
  </si>
  <si>
    <t>133202012</t>
  </si>
  <si>
    <t>Hloubení zapažených i nezapažených šachet plocha výkopu do 20 m2 ručním nebo pneumatickým nářadím s případným nutným přemístěním výkopku ve výkopišti v horninách soudržných tř. 3, plocha výkopu přes 4 do 20 m2</t>
  </si>
  <si>
    <t>-1544069731</t>
  </si>
  <si>
    <t>"výtah. šachta"2,05*((2*0,9+2,4)*(0,9+2,2))</t>
  </si>
  <si>
    <t>"Založení pasů+okap. chodník"2*6,7*1,15</t>
  </si>
  <si>
    <t>151101101</t>
  </si>
  <si>
    <t>Zřízení pažení a rozepření stěn rýh pro podzemní vedení pro všechny šířky rýhy příložné pro jakoukoliv mezerovitost, hloubky do 2 m</t>
  </si>
  <si>
    <t>716465396</t>
  </si>
  <si>
    <t>"výtah. šachta"2,05*((2*0,9+2,4)+(0,9+2,2))</t>
  </si>
  <si>
    <t>151101111</t>
  </si>
  <si>
    <t>Odstranění pažení a rozepření stěn rýh pro podzemní vedení s uložením materiálu na vzdálenost do 3 m od kraje výkopu příložné, hloubky do 2 m</t>
  </si>
  <si>
    <t>975527581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</si>
  <si>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</si>
  <si>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</si>
  <si>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660336644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</si>
  <si>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</si>
  <si>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</si>
  <si>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737699871</t>
  </si>
  <si>
    <t>"Rýhy"0,850*(2*0,600*6,500+0,700*(4,000+4,120+4,001))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</si>
  <si>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</si>
  <si>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</si>
  <si>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-1420201649</t>
  </si>
  <si>
    <t>Poznámka k položce:
mezideponie</t>
  </si>
  <si>
    <t>162701102</t>
  </si>
  <si>
    <t>Vodorovné přemístění výkopku nebo sypaniny po suchu na obvyklém dopravním prostředku, bez naložení výkopku, avšak se složením bez rozhrnutí z horniny tř. 1 až 4 na vzdálenost přes 6 000 do 7000 m</t>
  </si>
  <si>
    <t>-647689410</t>
  </si>
  <si>
    <t>Poznámka k položce:
Odvoz na skládku</t>
  </si>
  <si>
    <t>167101101</t>
  </si>
  <si>
    <t>Nakládání, skládání a překládání neulehlého výkopku nebo sypaniny nakládání, množství do 100 m3, z hornin tř. 1 až 4</t>
  </si>
  <si>
    <t>1188228918</t>
  </si>
  <si>
    <t>171201201</t>
  </si>
  <si>
    <t>Uložení sypaniny na skládky</t>
  </si>
  <si>
    <t>-1596949396</t>
  </si>
  <si>
    <t>"výtah. šachta"2,05*((2*0,9+2,4)*(0,9+2,2))-2,05*(2,4*2,2)</t>
  </si>
  <si>
    <t>171201211</t>
  </si>
  <si>
    <t>Uložení sypaniny poplatek za uložení sypaniny na skládce (skládkovné)</t>
  </si>
  <si>
    <t>-2084330797</t>
  </si>
  <si>
    <t>55,943*1,9 'Přepočtené koeficientem množství</t>
  </si>
  <si>
    <t>174101102</t>
  </si>
  <si>
    <t>Zásyp sypaninou z jakékoliv horniny s uložením výkopku ve vrstvách se zhutněním v uzavřených prostorách s urovnáním povrchu zásypu</t>
  </si>
  <si>
    <t>339740267</t>
  </si>
  <si>
    <t>"výtah. šachta"2,05*(2,4*2,09)</t>
  </si>
  <si>
    <t>Zakládání</t>
  </si>
  <si>
    <t>213311141</t>
  </si>
  <si>
    <t>Polštáře zhutněné pod základy ze štěrkopísku tříděného</t>
  </si>
  <si>
    <t>1119268333</t>
  </si>
  <si>
    <t>0,1*(2*0,600*6,500+0,700*(4,000+4,120+4,001))</t>
  </si>
  <si>
    <t>273313611</t>
  </si>
  <si>
    <t>Základy z betonu prostého desky z betonu kamenem neprokládaného tř. C 16/20</t>
  </si>
  <si>
    <t>92210046</t>
  </si>
  <si>
    <t>"P09-103"0,05*3,3</t>
  </si>
  <si>
    <t>273321411</t>
  </si>
  <si>
    <t>Základy z betonu železového (bez výztuže) desky z betonu bez zvýšených nároků na prostředí tř. C 20/25</t>
  </si>
  <si>
    <t>-1346507231</t>
  </si>
  <si>
    <t>"deska"0,12*(5,81*12,1-(4,55*1,43+2,1*2,05))</t>
  </si>
  <si>
    <t>273321511</t>
  </si>
  <si>
    <t>Základy z betonu železového (bez výztuže) desky z betonu bez zvýšených nároků na prostředí tř. C 25/30</t>
  </si>
  <si>
    <t>1442855438</t>
  </si>
  <si>
    <t>"Základová deska - výtah"(2,400*2,440-0,300*1,430)*0,250</t>
  </si>
  <si>
    <t>"Deska dojezdu"(2,100*2,290-0,150*1,430)*0,200</t>
  </si>
  <si>
    <t>273361821</t>
  </si>
  <si>
    <t>Výztuž základů desek z betonářské oceli 10 505 (R) nebo BSt 500</t>
  </si>
  <si>
    <t>1806993005</t>
  </si>
  <si>
    <t>Výtahová šachta</t>
  </si>
  <si>
    <t>"R10-1200"(41*1,200*0,617)/1000</t>
  </si>
  <si>
    <t>"R8-750"(20*0,750*0,395)/1000</t>
  </si>
  <si>
    <t>"R8-700"(30*0,700*0,395)/1000</t>
  </si>
  <si>
    <t>273362021</t>
  </si>
  <si>
    <t>Výztuž základů desek ze svařovaných sítí z drátů typu KARI</t>
  </si>
  <si>
    <t>283610291</t>
  </si>
  <si>
    <t>"KARI8 100/100-2,40*2,35"(2*5,64*7,892)/1000</t>
  </si>
  <si>
    <t>"KARI8 100/100-2,25*2,05"(2*4,6125*7,892)/1000</t>
  </si>
  <si>
    <t>Základová deska</t>
  </si>
  <si>
    <t>"KARI6 100/100-"4,44*(6,5*(4+4,12+4))/1000</t>
  </si>
  <si>
    <t>274321411</t>
  </si>
  <si>
    <t>Základy z betonu železového (bez výztuže) pasy z betonu bez zvýšených nároků na prostředí tř. C 20/25</t>
  </si>
  <si>
    <t>1282001078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</si>
  <si>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</si>
  <si>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</si>
  <si>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2072048228</t>
  </si>
  <si>
    <t>0,850*(4*6,500+13,020+4,000+4,120+4,001)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</si>
  <si>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</si>
  <si>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</si>
  <si>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-1464860792</t>
  </si>
  <si>
    <t>274361821</t>
  </si>
  <si>
    <t>Výztuž základů pasů z betonářské oceli 10 505 (R) nebo BSt 500</t>
  </si>
  <si>
    <t>971974642</t>
  </si>
  <si>
    <t>"R8"(0,395*112*1,70)/1000</t>
  </si>
  <si>
    <t>"R12"(0,888*178,5)/1000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</si>
  <si>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</si>
  <si>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</si>
  <si>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790587318</t>
  </si>
  <si>
    <t>1,2*(2,35+2,1+0,9)</t>
  </si>
  <si>
    <t>Vodorovné konstrukce</t>
  </si>
  <si>
    <t>411321414</t>
  </si>
  <si>
    <t>Stropy z betonu železového (bez výztuže) stropů deskových, plochých střech, desek balkonových, desek hřibových stropů včetně hlavic hřibových sloupů tř. C 25/30</t>
  </si>
  <si>
    <t>-856703757</t>
  </si>
  <si>
    <t>2,100*2,350*0,200</t>
  </si>
  <si>
    <t>411351101</t>
  </si>
  <si>
    <t>Bednění stropů, kleneb nebo skořepin bez podpěrné konstrukce stropů deskových, balkonových nebo plošných konzol plné, rovné, popř. s náběhy zřízení</t>
  </si>
  <si>
    <t>242157478</t>
  </si>
  <si>
    <t>2,100*2,350</t>
  </si>
  <si>
    <t>411351102</t>
  </si>
  <si>
    <t>Bednění stropů, kleneb nebo skořepin bez podpěrné konstrukce stropů deskových, balkonových nebo plošných konzol plné, rovné, popř. s náběhy odstranění</t>
  </si>
  <si>
    <t>1301106605</t>
  </si>
  <si>
    <t>411354171</t>
  </si>
  <si>
    <t>Podpěrná konstrukce stropů výšky do 4 m se zesílením dna bednění na výměru m2 půdorysu pro zatížení betonovou směsí a výztuží do 5 kPa zřízení</t>
  </si>
  <si>
    <t>-649825933</t>
  </si>
  <si>
    <t>411354172</t>
  </si>
  <si>
    <t>Podpěrná konstrukce stropů výšky do 4 m se zesílením dna bednění na výměru m2 půdorysu pro zatížení betonovou směsí a výztuží do 5 kPa odstranění</t>
  </si>
  <si>
    <t>774390324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</si>
  <si>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</si>
  <si>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</si>
  <si>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-414349925</t>
  </si>
  <si>
    <t>"R12-2050"(18*2,050*0,888)/1000</t>
  </si>
  <si>
    <t>"R12-2490"(15*2,490*0,888)/1000</t>
  </si>
  <si>
    <t>"R10-3140"(15*3,140*0,617)/1000</t>
  </si>
  <si>
    <t>"R10-2750"(18*2,750*0,617)/1000</t>
  </si>
  <si>
    <t>417321515</t>
  </si>
  <si>
    <t>Ztužující pásy a věnce z betonu železového (bez výztuže) tř. C 25/30</t>
  </si>
  <si>
    <t>-114150320</t>
  </si>
  <si>
    <t>4*(2,35+2,10+0,86)*0,250*0,250</t>
  </si>
  <si>
    <t>1*(2,35+2,10+2,35)*0,250*0,250</t>
  </si>
  <si>
    <t>1*2,10*0,200*0,340</t>
  </si>
  <si>
    <t>4*1,49*0,1*0,25</t>
  </si>
  <si>
    <t>Přístavba</t>
  </si>
  <si>
    <t>2*6,500*0,450*0,250</t>
  </si>
  <si>
    <t>417351115</t>
  </si>
  <si>
    <t>Bednění bočnic ztužujících pásů a věnců včetně vzpěr zřízení</t>
  </si>
  <si>
    <t>1560079587</t>
  </si>
  <si>
    <t>4*(2,35+2,10+0,86)*0,250*2</t>
  </si>
  <si>
    <t>1*(2,35+2,10+2,35)*0,250*2</t>
  </si>
  <si>
    <t>1*2,10*0,200*2</t>
  </si>
  <si>
    <t>4*1,49*0,25</t>
  </si>
  <si>
    <t>2*6,500*0,250*2</t>
  </si>
  <si>
    <t>417351116</t>
  </si>
  <si>
    <t>Bednění bočnic ztužujících pásů a věnců včetně vzpěr odstranění</t>
  </si>
  <si>
    <t>-607530128</t>
  </si>
  <si>
    <t>417361821</t>
  </si>
  <si>
    <t>Výztuž ztužujících pásů a věnců z betonářské oceli 10 505 (R) nebo BSt 500</t>
  </si>
  <si>
    <t>1171909572</t>
  </si>
  <si>
    <t>Konstrukce přístavby</t>
  </si>
  <si>
    <t>"R8"(0,395*66*1,3)/1000</t>
  </si>
  <si>
    <t>"R10"(0,617*82,30)/1000</t>
  </si>
  <si>
    <t>"R12"(139,10*0,888)/1000</t>
  </si>
  <si>
    <t>"R8-960"(140*0,960*0,395)/1000</t>
  </si>
  <si>
    <t>"R8-200"(30*0,200*0,395)/1000</t>
  </si>
  <si>
    <t>"R10-275"(30*0,275*0,617)/1000</t>
  </si>
  <si>
    <t>"R18-1040"(11*1,04*0,395)/1000</t>
  </si>
  <si>
    <t>Komunikace pozemní</t>
  </si>
  <si>
    <t>564750011</t>
  </si>
  <si>
    <t>Podklad nebo kryt z kameniva hrubého drceného vel. 8-16 mm s rozprostřením a zhutněním, po zhutnění tl. 150 mm</t>
  </si>
  <si>
    <t>-474517592</t>
  </si>
  <si>
    <t>12,12*5,81-1,43*4,55</t>
  </si>
  <si>
    <t>564750111</t>
  </si>
  <si>
    <t>Podklad nebo kryt z kameniva hrubého drceného vel. 16-32 mm s rozprostřením a zhutněním, po zhutnění tl. 150 mm</t>
  </si>
  <si>
    <t>-633747992</t>
  </si>
  <si>
    <t>631311125</t>
  </si>
  <si>
    <t>Mazanina z betonu prostého bez zvýšených nároků na prostředí tl. přes 80 do 120 mm tř. C 20/25</t>
  </si>
  <si>
    <t>-1175864487</t>
  </si>
  <si>
    <t>"P8-101+102+105"0,1*(59,3+2,9+1,7)</t>
  </si>
  <si>
    <t>631319012</t>
  </si>
  <si>
    <t>Příplatek k cenám mazanin za úpravu povrchu mazaniny přehlazením, mazanina tl. přes 80 do 120 mm</t>
  </si>
  <si>
    <t>-1166796403</t>
  </si>
  <si>
    <t>631319196</t>
  </si>
  <si>
    <t>Příplatek k cenám mazanin za malou plochu do 5 m2 jednotlivě mazanina tl. přes 80 do 120 mm</t>
  </si>
  <si>
    <t>733015036</t>
  </si>
  <si>
    <t>"P8-102+105"0,1*(2,9+1,7)</t>
  </si>
  <si>
    <t>631362021</t>
  </si>
  <si>
    <t>Výztuž mazanin ze svařovaných sítí z drátů typu KARI</t>
  </si>
  <si>
    <t>-1098242992</t>
  </si>
  <si>
    <t>"KH30 6/100/100"4,44*(59,3+2,9+1,7)/1000</t>
  </si>
  <si>
    <t>0,284*1,1 'Přepočtené koeficientem množství</t>
  </si>
  <si>
    <t>632451103</t>
  </si>
  <si>
    <t>Potěr cementový samonivelační ze suchých směsí tloušťky přes 5 do 10 mm</t>
  </si>
  <si>
    <t>-150493751</t>
  </si>
  <si>
    <t>"P9-103"3,3</t>
  </si>
  <si>
    <t>632459172</t>
  </si>
  <si>
    <t>Příplatky k cenám potěrů za malou plochu do 5 m2 jednotlivě, tl. potěru přes 10 do 20 mm</t>
  </si>
  <si>
    <t>1871689897</t>
  </si>
  <si>
    <t>1025770885</t>
  </si>
  <si>
    <t>6,500*4,885+5,230*4,550+3,130*4,500+2,100*1,180</t>
  </si>
  <si>
    <t>72,112*0,5 'Přepočtené koeficientem množství</t>
  </si>
  <si>
    <t>151881579</t>
  </si>
  <si>
    <t>953961213</t>
  </si>
  <si>
    <t>Kotvy chemické s vyvrtáním otvoru do betonu, železobetonu nebo tvrdého kamene chemická patrona, velikost M 12, hloubka 110 mm</t>
  </si>
  <si>
    <t>423190828</t>
  </si>
  <si>
    <t>"KOTVA M12 PO 450"5</t>
  </si>
  <si>
    <t>998017003</t>
  </si>
  <si>
    <t>Přesun hmot pro budovy občanské výstavby, bydlení, výrobu a služby s omezením mechanizace vodorovná dopravní vzdálenost do 100 m pro budovy s jakoukoliv nosnou konstrukcí výšky přes 12 do 24 m</t>
  </si>
  <si>
    <t>777810400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</si>
  <si>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</si>
  <si>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</si>
  <si>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</si>
  <si>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</si>
  <si>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668639593</t>
  </si>
  <si>
    <t>"P8-101+102+105"(59,3+2,9+1,7)</t>
  </si>
  <si>
    <t>111631510</t>
  </si>
  <si>
    <t>lak asfaltový (MJ kg) bal 9 kg</t>
  </si>
  <si>
    <t>197456187</t>
  </si>
  <si>
    <t>67,2*0,33 'Přepočtené koeficientem množství</t>
  </si>
  <si>
    <t>711112001</t>
  </si>
  <si>
    <t>Provedení izolace proti zemní vlhkosti natěradly a tmely za studena na ploše svislé S nátěrem penetračním</t>
  </si>
  <si>
    <t>964156274</t>
  </si>
  <si>
    <t>"šachta"1,9*(2*1,85+2*2,35)</t>
  </si>
  <si>
    <t>958789887</t>
  </si>
  <si>
    <t>15,96*0,35 'Přepočtené koeficientem množství</t>
  </si>
  <si>
    <t>711141559</t>
  </si>
  <si>
    <t>Provedení izolace proti zemní vlhkosti pásy přitavením NAIP na ploše vodorovné V</t>
  </si>
  <si>
    <t>-1680315810</t>
  </si>
  <si>
    <t>"2vrstvy"</t>
  </si>
  <si>
    <t>"P8-101+102+105"2*(59,3+2,9+1,7)</t>
  </si>
  <si>
    <t>"P9-103"2*3,3</t>
  </si>
  <si>
    <t>628322700</t>
  </si>
  <si>
    <t>pás těžký asfaltovaný V60 S40</t>
  </si>
  <si>
    <t>-305549168</t>
  </si>
  <si>
    <t>134,4*1,15 'Přepočtené koeficientem množství</t>
  </si>
  <si>
    <t>711142559</t>
  </si>
  <si>
    <t>Provedení izolace proti zemní vlhkosti pásy přitavením NAIP na ploše svislé S</t>
  </si>
  <si>
    <t>1867430243</t>
  </si>
  <si>
    <t>1101472412</t>
  </si>
  <si>
    <t>15,96*1,2 'Přepočtené koeficientem množství</t>
  </si>
  <si>
    <t>998711101</t>
  </si>
  <si>
    <t>Přesun hmot pro izolace proti vodě, vlhkosti a plynům stanovený z hmotnosti přesunovaného materiálu vodorovná dopravní vzdálenost do 50 m v objektech výšky do 6 m</t>
  </si>
  <si>
    <t>-422498215</t>
  </si>
  <si>
    <t>998711181</t>
  </si>
  <si>
    <t>Přesun hmot pro izolace proti vodě, vlhkosti a plynům stanovený z hmotnosti přesunovaného materiálu Příplatek k cenám za přesun prováděný bez použití mechanizace pro jakoukoliv výšku objektu</t>
  </si>
  <si>
    <t>567572157</t>
  </si>
  <si>
    <t>998711192</t>
  </si>
  <si>
    <t>Přesun hmot pro izolace proti vodě, vlhkosti a plynům stanovený z hmotnosti přesunovaného materiálu Příplatek k cenám za zvětšený přesun přes vymezenou největší dopravní vzdálenost do 100 m</t>
  </si>
  <si>
    <t>114293942</t>
  </si>
  <si>
    <t>713121111</t>
  </si>
  <si>
    <t>Montáž tepelné izolace podlah rohožemi, pásy, deskami, dílci, bloky (izolační materiál ve specifikaci) kladenými volně jednovrstvá</t>
  </si>
  <si>
    <t>513626223</t>
  </si>
  <si>
    <t>283723090</t>
  </si>
  <si>
    <t>deska z pěnového polystyrenu pro trvalé zatížení v tlaku (max. 2000 kg/m2) 1000 x 500 x 100 mm</t>
  </si>
  <si>
    <t>990666987</t>
  </si>
  <si>
    <t>131,1*1,02 'Přepočtené koeficientem množství</t>
  </si>
  <si>
    <t>713191132</t>
  </si>
  <si>
    <t>Montáž tepelné izolace stavebních konstrukcí - doplňky a konstrukční součásti podlah, stropů vrchem nebo střech překrytím fólií separační z PE</t>
  </si>
  <si>
    <t>-2072570511</t>
  </si>
  <si>
    <t>"P8-101+102+105 - 2vrstvy"2*(59,3+2,9+1,7)</t>
  </si>
  <si>
    <t>283231500</t>
  </si>
  <si>
    <t>fólie separační PE bal. 100 m2</t>
  </si>
  <si>
    <t>-636752136</t>
  </si>
  <si>
    <t>131,1*1,1 'Přepočtené koeficientem množství</t>
  </si>
  <si>
    <t>998713101</t>
  </si>
  <si>
    <t>Přesun hmot pro izolace tepelné stanovený z hmotnosti přesunovaného materiálu vodorovná dopravní vzdálenost do 50 m v objektech výšky do 6 m</t>
  </si>
  <si>
    <t>-285526066</t>
  </si>
  <si>
    <t>1206359228</t>
  </si>
  <si>
    <t>1126559537</t>
  </si>
  <si>
    <t>1091651523</t>
  </si>
  <si>
    <t>0,14*0,18*90,550+0,14*0,14*2,100</t>
  </si>
  <si>
    <t>762332133</t>
  </si>
  <si>
    <t>Montáž vázaných konstrukcí krovů střech pultových, sedlových, valbových, stanových čtvercového nebo obdélníkového půdorysu, z řeziva hraněného průřezové plochy přes 224 do 288 cm2</t>
  </si>
  <si>
    <t>1810063255</t>
  </si>
  <si>
    <t>"140/180"5*(0,450+4,000+4,120+4,001+0,450)+1*(4,550+4,885)+2*(0,300+4,885)+3*(0,450+1,180+0,25)</t>
  </si>
  <si>
    <t>"140/140"2,100</t>
  </si>
  <si>
    <t>605120110</t>
  </si>
  <si>
    <t>řezivo jehličnaté hranol jakost I nad 120 cm2</t>
  </si>
  <si>
    <t>-1668377750</t>
  </si>
  <si>
    <t>"140/180"(5*(0,450+4,000+4,120+4,001+0,450)+1*(4,550+4,885)+2*(0,300+4,885)+3*(0,450+1,180+0,25))*0,140*0,180</t>
  </si>
  <si>
    <t>"140/140"2,100*0,140*0,140</t>
  </si>
  <si>
    <t>2,323*1,05 'Přepočtené koeficientem množství</t>
  </si>
  <si>
    <t>762395000</t>
  </si>
  <si>
    <t>Spojovací prostředky krovů, bednění a laťování, nadstřešních konstrukcí svory, prkna, hřebíky, pásová ocel, vruty</t>
  </si>
  <si>
    <t>937382195</t>
  </si>
  <si>
    <t>767531111</t>
  </si>
  <si>
    <t>Montáž vstupních čistících zón z rohoží kovových nebo plastových</t>
  </si>
  <si>
    <t>-38144062</t>
  </si>
  <si>
    <t>"Z06"1*(1,300*1,000)</t>
  </si>
  <si>
    <t>"Z07"1*(2,200*1,500)</t>
  </si>
  <si>
    <t>"Z08"1*(2,200*1,500)</t>
  </si>
  <si>
    <t>697520050</t>
  </si>
  <si>
    <t>rohož vstupní provedení hliník extra 17 mm</t>
  </si>
  <si>
    <t>1231483159</t>
  </si>
  <si>
    <t>767531121</t>
  </si>
  <si>
    <t>Montáž vstupních čistících zón z rohoží osazení rámu mosazného nebo hliníkového zapuštěného z L profilů</t>
  </si>
  <si>
    <t>1786515330</t>
  </si>
  <si>
    <t>"Z06"2*(1,300+1,000)</t>
  </si>
  <si>
    <t>"Z07"2*(2,200+1,500)</t>
  </si>
  <si>
    <t>"Z08"2*(2,200+1,500)</t>
  </si>
  <si>
    <t>697521600</t>
  </si>
  <si>
    <t>rám pro zapuštění, profil L - 30/30, 25/25, 20/30, 15/30 - Al</t>
  </si>
  <si>
    <t>-182840828</t>
  </si>
  <si>
    <t>19,4*1,05 'Přepočtené koeficientem množství</t>
  </si>
  <si>
    <t>-690686456</t>
  </si>
  <si>
    <t>"P10-200.300"(2*4,710)</t>
  </si>
  <si>
    <t>"P10-200.220"(2*3,454)</t>
  </si>
  <si>
    <t>"-80.6-150"(14*0,565)</t>
  </si>
  <si>
    <t>"L80.80.3-150"(16*0,570)</t>
  </si>
  <si>
    <t>767995115</t>
  </si>
  <si>
    <t>Montáž ostatních atypických zámečnických konstrukcí hmotnosti přes 50 do 100 kg</t>
  </si>
  <si>
    <t>-1502315535</t>
  </si>
  <si>
    <t>"I160-4400"(2*78,760)</t>
  </si>
  <si>
    <t>"I160-4025"(1*72,048)</t>
  </si>
  <si>
    <t>"U140-3841"(4*61,456)</t>
  </si>
  <si>
    <t>767995116</t>
  </si>
  <si>
    <t>Montáž ostatních atypických zámečnických konstrukcí hmotnosti přes 100 do 250 kg</t>
  </si>
  <si>
    <t>-551002809</t>
  </si>
  <si>
    <t>"200-6870"(2*178,620)</t>
  </si>
  <si>
    <t>"200-5440"(2*142,528)</t>
  </si>
  <si>
    <t>1480800609</t>
  </si>
  <si>
    <t>"4400"(2*78,760)/1000</t>
  </si>
  <si>
    <t>"4025"(2*72,048)/1000</t>
  </si>
  <si>
    <t>130107220</t>
  </si>
  <si>
    <t>ocel profilová IPN, v jakosti 11 375, h=200 mm</t>
  </si>
  <si>
    <t>-1507949332</t>
  </si>
  <si>
    <t>Poznámka k položce:
Hmotnost: 26,30 kg/m</t>
  </si>
  <si>
    <t>"6870"(2*178,620)/1000</t>
  </si>
  <si>
    <t>"5440"(2*142,528)/1000</t>
  </si>
  <si>
    <t>130108200</t>
  </si>
  <si>
    <t>ocel profilová UPN, v jakosti 11 375, h=140 mm</t>
  </si>
  <si>
    <t>-488424198</t>
  </si>
  <si>
    <t>Poznámka k položce:
Hmotnost: 16,00 kg/m</t>
  </si>
  <si>
    <t>"140-3841"(4*61,456)/1000</t>
  </si>
  <si>
    <t>1301043222</t>
  </si>
  <si>
    <t>úhelník ocelový rovnostranný, v jakosti 11 375, 80 x 80 x 3 mm</t>
  </si>
  <si>
    <t>-206527062</t>
  </si>
  <si>
    <t>Poznámka k položce:
Hmotnost: 7,64 kg/m</t>
  </si>
  <si>
    <t>"150"(16*0,570)/1000</t>
  </si>
  <si>
    <t>136112280</t>
  </si>
  <si>
    <t>plech tlustý hladký jakost S 235 JR, 10x1000x2000 mm</t>
  </si>
  <si>
    <t>-462630548</t>
  </si>
  <si>
    <t>Poznámka k položce:
Hmotnost 160 kg/kus</t>
  </si>
  <si>
    <t>"200*300"(2*4,710)/1000</t>
  </si>
  <si>
    <t>"200*220"(2*3,454)/1000</t>
  </si>
  <si>
    <t>130102680</t>
  </si>
  <si>
    <t>tyč ocelová plochá, v jakosti 11 375, 80 x 6  mm</t>
  </si>
  <si>
    <t>79624312</t>
  </si>
  <si>
    <t>Poznámka k položce:
Hmotnost: 3,80 kg/m</t>
  </si>
  <si>
    <t>"150"(14*0,565)/1000</t>
  </si>
  <si>
    <t>998767101</t>
  </si>
  <si>
    <t>Přesun hmot pro zámečnické konstrukce stanovený z hmotnosti přesunovaného materiálu vodorovná dopravní vzdálenost do 50 m v objektech výšky do 6 m</t>
  </si>
  <si>
    <t>1935203880</t>
  </si>
  <si>
    <t>719917738</t>
  </si>
  <si>
    <t>2042177249</t>
  </si>
  <si>
    <t>-715902539</t>
  </si>
  <si>
    <t>"I160"(2*4,400+4,025)*0,575</t>
  </si>
  <si>
    <t>"I200"(6,870+5,440)*2*0,709</t>
  </si>
  <si>
    <t>"U140"3,841*4*0,489</t>
  </si>
  <si>
    <t>"L80*80*3"16*0,150*0,32</t>
  </si>
  <si>
    <t>"P10"(0,2*0,3+0,2*0,22)*2</t>
  </si>
  <si>
    <t>"tyč plochá80*6"14*0,150*0,172</t>
  </si>
  <si>
    <t>-1917217512</t>
  </si>
  <si>
    <t>972925394</t>
  </si>
  <si>
    <t>-940168822</t>
  </si>
  <si>
    <t>783932171</t>
  </si>
  <si>
    <t>Vyrovnání podkladu betonových podlah celoplošně, tloušťky do 3 mm modifikovanou cementovou stěrkou</t>
  </si>
  <si>
    <t>-1647294972</t>
  </si>
  <si>
    <t>783932181</t>
  </si>
  <si>
    <t>Vyrovnání podkladu betonových podlah Příplatek k ceně-2171 za každý další 1 mm tloušťky</t>
  </si>
  <si>
    <t>785450701</t>
  </si>
  <si>
    <t>783933151</t>
  </si>
  <si>
    <t>Penetrační nátěr betonových podlah hladkých (z pohledového nebo gletovaného betonu, stěrky apod.) epoxidový</t>
  </si>
  <si>
    <t>-1526505762</t>
  </si>
  <si>
    <t>783937161</t>
  </si>
  <si>
    <t>Krycí (uzavírací) nátěr betonových podlah dvojnásobný epoxidový vodou ředitelný</t>
  </si>
  <si>
    <t>-1083103652</t>
  </si>
  <si>
    <t>-905485784</t>
  </si>
  <si>
    <t>-427701665</t>
  </si>
  <si>
    <t>-1239634657</t>
  </si>
  <si>
    <t>842368246</t>
  </si>
  <si>
    <t>-2085303834</t>
  </si>
  <si>
    <t>-223375840</t>
  </si>
  <si>
    <t>ASŘ-003 - Zateplení Objektu + Střecha</t>
  </si>
  <si>
    <t xml:space="preserve">    997 - Přesun sutě</t>
  </si>
  <si>
    <t xml:space="preserve">    712 - Povlakové krytiny</t>
  </si>
  <si>
    <t xml:space="preserve">    764 - Konstrukce klempířské</t>
  </si>
  <si>
    <t xml:space="preserve">    765 - Krytina skládaná</t>
  </si>
  <si>
    <t xml:space="preserve">    765a - Kamenické práce</t>
  </si>
  <si>
    <t xml:space="preserve">    782 - Dokončovací práce - obklady z kamene</t>
  </si>
  <si>
    <t>622131121</t>
  </si>
  <si>
    <t>Podkladní a spojovací vrstva vnějších omítaných ploch penetrace akrylát-silikonová nanášená ručně stěn</t>
  </si>
  <si>
    <t>1573340313</t>
  </si>
  <si>
    <t>13,020*12,07+4,885*11,75+4,550*11,920+2,100*12,490+1,485*11,75+11,015*16,38+2,350*12,46+4,175*3,65+11,040*15,070+1,430*11,77+0,910*12,660+6,500*2,825</t>
  </si>
  <si>
    <t>+(26*(2*1,75+1,17)+2*(2*1,75+1,45)+11*(2*0,90+0,60)+1*(2*0,20+0,9)+2*(2*0,50+0,95)+1*(2*0,50+075)+2*(2*0,85+0,75)+1*(2*2,40+1,20))*0,30</t>
  </si>
  <si>
    <t>+(26*1,17+2*1,45+11*0,60+1*0,9+2*0,95+1*075+2*0,75)*0,30</t>
  </si>
  <si>
    <t>-(26*(1,75*1,17)+2*(1,75*1,45)+11*(0,90*0,60)+1*(0,20*0,9)+2*(0,50*0,95)+1*(0,50*075)+2*(0,85*0,75)+1*(2,40*1,20))</t>
  </si>
  <si>
    <t>622135001</t>
  </si>
  <si>
    <t>Vyrovnání nerovností podkladu vnějších omítaných ploch maltou, tloušťky do 10 mm vápenocementovou stěn</t>
  </si>
  <si>
    <t>693909166</t>
  </si>
  <si>
    <t>622135091</t>
  </si>
  <si>
    <t>Vyrovnání nerovností podkladu vnějších omítaných ploch tmelem, tloušťky do 2 mm Příplatek k ceně za každých dalších 5 mm tloušťky podkladní vrstvy přes 10 mm maltou vápenocementovou stěn</t>
  </si>
  <si>
    <t>-1069469902</t>
  </si>
  <si>
    <t>622211031</t>
  </si>
  <si>
    <t>Montáž kontaktního zateplení z polystyrenových desek nebo z kombinovaných desek na vnější stěny, tloušťky desek přes 120 do 160 mm</t>
  </si>
  <si>
    <t>-778429799</t>
  </si>
  <si>
    <t>13,020*(0,15+(1,77+0,25)/2)+11,015*(0,15+1,60)+17,540*(0,15+(0,07+0,78)/2)-(0,20*0,95+2*(0,50*0,95)+0,50*0,75+2*(0,85*0,75)+(0,15+0,95)*1,20)</t>
  </si>
  <si>
    <t>283763570</t>
  </si>
  <si>
    <t>deska fasádní polystyrénová pro tepelné izolace spodní stavby 1250 x 600 x 140 mm</t>
  </si>
  <si>
    <t>434286364</t>
  </si>
  <si>
    <t>Poznámka k položce:
lambda=0,034 [W / m K]</t>
  </si>
  <si>
    <t>622221031</t>
  </si>
  <si>
    <t>Montáž kontaktního zateplení z desek z minerální vlny s podélnou orientací vláken na vnější stěny, tloušťky desek přes 120 do 160 mm</t>
  </si>
  <si>
    <t>-561120280</t>
  </si>
  <si>
    <t>643,461-40,355</t>
  </si>
  <si>
    <t>631515380</t>
  </si>
  <si>
    <t>deska izolační minerální kontaktních fasád podélné vlákno λ-0.036 tl. 160 mm</t>
  </si>
  <si>
    <t>-1620545177</t>
  </si>
  <si>
    <t>603,106*1,02 'Přepočtené koeficientem množství</t>
  </si>
  <si>
    <t>622222051</t>
  </si>
  <si>
    <t>Montáž kontaktního zateplení vnějšího ostění, nadpraží nebo parapetu z desek z minerální vlny s podélnou nebo kolmou orientací vláken hloubky špalet přes 200 do 400 mm, tloušťky desek do 40 mm</t>
  </si>
  <si>
    <t>-1108466918</t>
  </si>
  <si>
    <t>26*2*(1,75+1,17)+2*2*(1,75+1,45)+11*2*(0,90+0,60)+1*2*(0,20+0,9)+2*2*(0,50+0,95)+1*2*(0,50+075)+2*2*(0,85+0,75)+1*(2*2,40+1,20)</t>
  </si>
  <si>
    <t>631515180</t>
  </si>
  <si>
    <t>deska izolační minerální kontaktních fasád podélné vlákno λ-0.036 tl. 40 mm</t>
  </si>
  <si>
    <t>-1827698672</t>
  </si>
  <si>
    <t>(26*(2*1,75+1,17)+2*(2*1,75+1,45)+11*(2*0,90+0,60)+1*(2*0,20+0,9)+2*(2*0,50+0,95)+1*(2*0,50+075)+2*(2*0,85+0,75)+1*(2*2,40+1,20))*0,30</t>
  </si>
  <si>
    <t>283760110</t>
  </si>
  <si>
    <t>deska fasádní polystyrénová soklová  1250 x 600 x 30 mm</t>
  </si>
  <si>
    <t>563708596</t>
  </si>
  <si>
    <t>Poznámka k položce:
lambda=0,035 [W / m K]</t>
  </si>
  <si>
    <t>(26*1,17+2*1,45+11*0,60+1*0,9+2*0,95+1*075+2*0,75)*0,30</t>
  </si>
  <si>
    <t>622251105</t>
  </si>
  <si>
    <t>Montáž kontaktního zateplení Příplatek k cenám za zápustnou montáž kotev s použitím tepelněizolačních zátek na vnější stěny z minerální vlny</t>
  </si>
  <si>
    <t>-223663574</t>
  </si>
  <si>
    <t>622252001</t>
  </si>
  <si>
    <t>Montáž lišt kontaktního zateplení zakládacích soklových připevněných hmoždinkami</t>
  </si>
  <si>
    <t>1157467761</t>
  </si>
  <si>
    <t>13,020-1,160+2*17,540+(0,150+0,920)</t>
  </si>
  <si>
    <t>590516380</t>
  </si>
  <si>
    <t>lišta zakládací pro telpelně izolační desky do roviny 163 mm tl.1,0mm</t>
  </si>
  <si>
    <t>-200084878</t>
  </si>
  <si>
    <t>48,01*1,05 'Přepočtené koeficientem množství</t>
  </si>
  <si>
    <t>622252002</t>
  </si>
  <si>
    <t>Montáž lišt kontaktního zateplení ostatních stěnových, dilatačních apod. lepených do tmelu</t>
  </si>
  <si>
    <t>-1778623905</t>
  </si>
  <si>
    <t>(11,060+1,770)+(11,060+0,250)+(14,250-2,500)+(14,170-2,400)+(14,640-2,300)+(14,170-2,500)+2*2,00</t>
  </si>
  <si>
    <t>+26*1,170+2*1,450+3*0,950+1*0,900+3*0,750+11*0,600+1*1,200</t>
  </si>
  <si>
    <t>+26*(2*1,75+1,17)+2*(2*1,75+1,45)+11*(2*0,90+0,60)+1*(2*0,20+0,9)+2*(2*0,50+0,95)+1*(2*0,50+075)+2*(2*0,85+0,75)+1*(2*2,40+1,20)</t>
  </si>
  <si>
    <t>590514840</t>
  </si>
  <si>
    <t>lišta rohová PVC 10/10 cm s tkaninou bal. 2,5 m</t>
  </si>
  <si>
    <t>-792539831</t>
  </si>
  <si>
    <t>590515100</t>
  </si>
  <si>
    <t>profil okenní s nepřiznanou podomítkovou okapnicí PVC 2,0 m</t>
  </si>
  <si>
    <t>-969903329</t>
  </si>
  <si>
    <t>26*1,170+2*1,450+3*0,950+1*0,900+3*0,750+11*0,600+1*1,200</t>
  </si>
  <si>
    <t>590514760</t>
  </si>
  <si>
    <t>profil okenní začišťovací se sklovláknitou armovací tkaninou 9 mm/2,4 m</t>
  </si>
  <si>
    <t>1419258911</t>
  </si>
  <si>
    <t>26*(2*1,75+1,17)+2*(2*1,75+1,45)+11*(2*0,90+0,60)+1*(2*0,20+0,9)+2*(2*0,50+0,95)+1*(2*0,50+075)+2*(2*0,85+0,75)+1*(2*2,40+1,20)</t>
  </si>
  <si>
    <t>622325113</t>
  </si>
  <si>
    <t>Oprava vápenné omítky vnějších ploch stupně členitosti 1 hladké stěn, v rozsahu opravované plochy přes 30 do 50%</t>
  </si>
  <si>
    <t>-1043312798</t>
  </si>
  <si>
    <t>622511111</t>
  </si>
  <si>
    <t>Omítka tenkovrstvá akrylátová vnějších ploch probarvená, včetně penetrace podkladu mozaiková střednězrnná stěn</t>
  </si>
  <si>
    <t>-1835934264</t>
  </si>
  <si>
    <t>622532011</t>
  </si>
  <si>
    <t>Omítka tenkovrstvá silikonová vnějších ploch probarvená, včetně penetrace podkladu hydrofilní, s regulací vlhkosti na povrchu a se zvýšenou ochranou proti mikroorganismům zrnitá, tloušťky 1,5 mm stěn</t>
  </si>
  <si>
    <t>-1399997399</t>
  </si>
  <si>
    <t>629991012</t>
  </si>
  <si>
    <t>Zakrytí vnějších ploch před znečištěním včetně pozdějšího odkrytí výplní otvorů a svislých ploch fólií přilepenou na začišťovací lištu</t>
  </si>
  <si>
    <t>153707067</t>
  </si>
  <si>
    <t>26*(1,75*1,17)+2*(1,75*1,45)+11*(0,90*0,60)+1*(0,20*0,9)+2*(0,50*0,95)+1*(0,50*075)+2*(0,85*0,75)+1*(2,40*1,20)</t>
  </si>
  <si>
    <t>629995101</t>
  </si>
  <si>
    <t>Očištění vnějších ploch tlakovou vodou omytím</t>
  </si>
  <si>
    <t>177162059</t>
  </si>
  <si>
    <t>629999011</t>
  </si>
  <si>
    <t>Příplatky k cenám úprav vnějších povrchů za zvýšenou pracnost při provádění styku dvou struktur na fasádě</t>
  </si>
  <si>
    <t>-1789427909</t>
  </si>
  <si>
    <t>3*13,020+2*11,75+2*(0,90+1,75+1,85)+4*11,015+4*11,040</t>
  </si>
  <si>
    <t>631311114</t>
  </si>
  <si>
    <t>Mazanina z betonu prostého bez zvýšených nároků na prostředí tl. přes 50 do 80 mm tř. C 16/20</t>
  </si>
  <si>
    <t>1999862907</t>
  </si>
  <si>
    <t>"S3"5*0,07</t>
  </si>
  <si>
    <t>631319011</t>
  </si>
  <si>
    <t>Příplatek k cenám mazanin za úpravu povrchu mazaniny přehlazením, mazanina tl. přes 50 do 80 mm</t>
  </si>
  <si>
    <t>1650183599</t>
  </si>
  <si>
    <t>631319181</t>
  </si>
  <si>
    <t>Příplatek k cenám mazanin za sklon přes 15 st. do 35 st. od vodorovné roviny mazanina tl. přes 50 do 80 mm</t>
  </si>
  <si>
    <t>696057782</t>
  </si>
  <si>
    <t>637211112</t>
  </si>
  <si>
    <t>Okapový chodník z dlaždic betonových se zalitím spár cementovou maltou do cementové malty MC-10, tl. dlaždic 60 mm</t>
  </si>
  <si>
    <t>-694562755</t>
  </si>
  <si>
    <t>0,5*9,6</t>
  </si>
  <si>
    <t>949521212</t>
  </si>
  <si>
    <t>Montáž podchodu u dílcových lešení Příplatek za první a každý další den použití podchodu k ceně -1112</t>
  </si>
  <si>
    <t>1791796981</t>
  </si>
  <si>
    <t>10*60</t>
  </si>
  <si>
    <t>941311112</t>
  </si>
  <si>
    <t>Montáž lešení řadového modulového lehkého pracovního s podlahami s provozním zatížením tř. 3 do 200 kg/m2 šířky tř. SW06 přes 0,6 do 0,9 m, výšky přes 10 do 25 m</t>
  </si>
  <si>
    <t>-1319428251</t>
  </si>
  <si>
    <t>16*2*(15+14)+4*(2*8+15)</t>
  </si>
  <si>
    <t>941311211</t>
  </si>
  <si>
    <t>Montáž lešení řadového modulového lehkého pracovního s podlahami s provozním zatížením tř. 3 do 200 kg/m2 Příplatek za první a každý další den použití lešení k ceně -1111 nebo -1112</t>
  </si>
  <si>
    <t>-1399587841</t>
  </si>
  <si>
    <t>(16*2*(15+14)+4*(2*8+15))*60</t>
  </si>
  <si>
    <t>941311812</t>
  </si>
  <si>
    <t>Demontáž lešení řadového modulového lehkého pracovního s podlahami s provozním zatížením tř. 3 do 200 kg/m2 šířky SW06 přes 0,6 do 0,9 m, výšky přes 10 do 25 m</t>
  </si>
  <si>
    <t>-966995819</t>
  </si>
  <si>
    <t>944511111</t>
  </si>
  <si>
    <t>Montáž ochranné sítě zavěšené na konstrukci lešení z textilie z umělých vláken</t>
  </si>
  <si>
    <t>-400299327</t>
  </si>
  <si>
    <t>944511211</t>
  </si>
  <si>
    <t>Montáž ochranné sítě Příplatek za první a každý další den použití sítě k ceně -1111</t>
  </si>
  <si>
    <t>-2110798763</t>
  </si>
  <si>
    <t>944511811</t>
  </si>
  <si>
    <t>Demontáž ochranné sítě zavěšené na konstrukci lešení z textilie z umělých vláken</t>
  </si>
  <si>
    <t>1205864977</t>
  </si>
  <si>
    <t>944711112</t>
  </si>
  <si>
    <t>Montáž záchytné stříšky zřizované současně s lehkým nebo těžkým lešením, šířky přes 1,5 do 2,0 m</t>
  </si>
  <si>
    <t>1361349186</t>
  </si>
  <si>
    <t>944711212</t>
  </si>
  <si>
    <t>Montáž záchytné stříšky Příplatek za první a každý další den použití záchytné stříšky k ceně -1112</t>
  </si>
  <si>
    <t>-79140687</t>
  </si>
  <si>
    <t>944711812</t>
  </si>
  <si>
    <t>Demontáž záchytné stříšky zřizované současně s lehkým nebo těžkým lešením, šířky přes 1,5 do 2,0 m</t>
  </si>
  <si>
    <t>972503165</t>
  </si>
  <si>
    <t>949521112</t>
  </si>
  <si>
    <t>Montáž podchodu u dílcových lešení zřizovaného současně s lehkým nebo těžkým pracovním lešením, šířky do 2,0 m</t>
  </si>
  <si>
    <t>-1260288479</t>
  </si>
  <si>
    <t>949521812</t>
  </si>
  <si>
    <t>Demontáž podchodu u dílcových lešení zřizovaného současně s lehkým nebo těžkým pracovním lešením, šířky do 2,0 m</t>
  </si>
  <si>
    <t>1273208565</t>
  </si>
  <si>
    <t>953941711</t>
  </si>
  <si>
    <t>Osazení drobných kovových výrobků bez jejich dodání s vysekáním kapes pro upevňovací prvky se zazděním, zabetonováním nebo zalitím objímek nebo držáků, ve zdivu cihelném</t>
  </si>
  <si>
    <t>1946357278</t>
  </si>
  <si>
    <t>423928760-1</t>
  </si>
  <si>
    <t>držák antén na zeď 50cm</t>
  </si>
  <si>
    <t>-1348116626</t>
  </si>
  <si>
    <t>Poznámka k položce:
Držák satelitních a internetových antén na zeď, Pro montáž na zeď, Max. nosnost: 45 kg, Délka od zdi: 500 mm, Výška: 150 mm, Průměr trubky: 42 mm, Barva: stříbrná, Povrchová úprava: pozinkování</t>
  </si>
  <si>
    <t>978015361</t>
  </si>
  <si>
    <t>Otlučení vápenných nebo vápenocementových omítek vnějších ploch s vyškrabáním spar a s očištěním zdiva stupně členitosti 1 a 2, v rozsahu přes 30 do 50 %</t>
  </si>
  <si>
    <t>-1865344740</t>
  </si>
  <si>
    <t>997</t>
  </si>
  <si>
    <t>Přesun sutě</t>
  </si>
  <si>
    <t>997013154</t>
  </si>
  <si>
    <t>Vnitrostaveništní doprava suti a vybouraných hmot vodorovně do 50 m svisle s omezením mechanizace pro budovy a haly výšky přes 12 do 15 m</t>
  </si>
  <si>
    <t>-1023157087</t>
  </si>
  <si>
    <t>997013219</t>
  </si>
  <si>
    <t>Vnitrostaveništní doprava suti a vybouraných hmot vodorovně do 50 m Příplatek k cenám -3111 až -3217 za zvětšenou vodorovnou dopravu přes vymezenou dopravní vzdálenost za každých dalších i započatých 10 m</t>
  </si>
  <si>
    <t>-494304167</t>
  </si>
  <si>
    <t>22,62*5 'Přepočtené koeficientem množství</t>
  </si>
  <si>
    <t>997013312</t>
  </si>
  <si>
    <t>Doprava suti shozem montáž a demontáž shozu výšky přes 10 do 20 m</t>
  </si>
  <si>
    <t>-1099916549</t>
  </si>
  <si>
    <t>997013322</t>
  </si>
  <si>
    <t>Doprava suti shozem montáž a demontáž shozu výšky Příplatek za první a každý další den použití shozu k ceně -3312</t>
  </si>
  <si>
    <t>-1938154779</t>
  </si>
  <si>
    <t>20*15 'Přepočtené koeficientem množství</t>
  </si>
  <si>
    <t>997013501</t>
  </si>
  <si>
    <t>Odvoz suti a vybouraných hmot na skládku nebo meziskládku se složením, na vzdálenost do 1 km</t>
  </si>
  <si>
    <t>-1469304822</t>
  </si>
  <si>
    <t>997013509</t>
  </si>
  <si>
    <t>Odvoz suti a vybouraných hmot na skládku nebo meziskládku se složením, na vzdálenost Příplatek k ceně za každý další i započatý 1 km přes 1 km</t>
  </si>
  <si>
    <t>-871032586</t>
  </si>
  <si>
    <t>Poznámka k položce:
Předpoklad: skládka Všebořice 5km</t>
  </si>
  <si>
    <t>997013803</t>
  </si>
  <si>
    <t>Poplatek za uložení stavebního odpadu na skládce (skládkovné) cihelného</t>
  </si>
  <si>
    <t>695342301</t>
  </si>
  <si>
    <t>22,62*0,6 'Přepočtené koeficientem množství</t>
  </si>
  <si>
    <t>997013831</t>
  </si>
  <si>
    <t>Poplatek za uložení stavebního odpadu na skládce (skládkovné) směsného</t>
  </si>
  <si>
    <t>617596674</t>
  </si>
  <si>
    <t>22,62*0,4 'Přepočtené koeficientem množství</t>
  </si>
  <si>
    <t>-865560010</t>
  </si>
  <si>
    <t>711161307</t>
  </si>
  <si>
    <t>Izolace proti zemní vlhkosti nopovými foliemi základů nebo stěn pro běžné podmínky tloušťky 0,5 mm, šířky 1,5 m</t>
  </si>
  <si>
    <t>-1631955681</t>
  </si>
  <si>
    <t>1,2*2*18,05</t>
  </si>
  <si>
    <t>711161381</t>
  </si>
  <si>
    <t>Izolace proti zemní vlhkosti nopovými foliemi ukončení izolace lištou</t>
  </si>
  <si>
    <t>1399547399</t>
  </si>
  <si>
    <t>2*18,05</t>
  </si>
  <si>
    <t>712</t>
  </si>
  <si>
    <t>Povlakové krytiny</t>
  </si>
  <si>
    <t>712311101</t>
  </si>
  <si>
    <t>Provedení povlakové krytiny střech plochých do 10 st. natěradly a tmely za studena nátěrem lakem penetračním nebo asfaltovým</t>
  </si>
  <si>
    <t>938560319</t>
  </si>
  <si>
    <t>"S3"5</t>
  </si>
  <si>
    <t>-717424415</t>
  </si>
  <si>
    <t>5*0,3 'Přepočtené koeficientem množství</t>
  </si>
  <si>
    <t>712331111</t>
  </si>
  <si>
    <t>Provedení povlakové krytiny střech plochých do 10 st. pásy na sucho podkladní samolepící asfaltový pás</t>
  </si>
  <si>
    <t>1724444914</t>
  </si>
  <si>
    <t>"S2-Malý spád"134/cos 5</t>
  </si>
  <si>
    <t>"S4"74,5/cos 5</t>
  </si>
  <si>
    <t>628662800</t>
  </si>
  <si>
    <t>pás asfaltový modifikovaný za studena samolepící  tl. 3 mm na polystyren</t>
  </si>
  <si>
    <t>-2131173008</t>
  </si>
  <si>
    <t>214,297*1,15 'Přepočtené koeficientem množství</t>
  </si>
  <si>
    <t>712341559</t>
  </si>
  <si>
    <t>Provedení povlakové krytiny střech plochých do 10 st. pásy přitavením NAIP v plné ploše</t>
  </si>
  <si>
    <t>-236190261</t>
  </si>
  <si>
    <t>628321340</t>
  </si>
  <si>
    <t>-1136942648</t>
  </si>
  <si>
    <t>712631101</t>
  </si>
  <si>
    <t>Provedení povlakové krytiny střech šikmých přes 30 st. pásy na sucho na dřevěném podkladě s lištami AIP nebo NAIP</t>
  </si>
  <si>
    <t>1000850427</t>
  </si>
  <si>
    <t>"S1-Velký spád"1,87*13,34/cos 64</t>
  </si>
  <si>
    <t>628321320</t>
  </si>
  <si>
    <t>pás těžký asfaltovaný V 60 S 35</t>
  </si>
  <si>
    <t>517280754</t>
  </si>
  <si>
    <t>56,906*1,15 'Přepočtené koeficientem množství</t>
  </si>
  <si>
    <t>998712103</t>
  </si>
  <si>
    <t>Přesun hmot pro povlakové krytiny stanovený z hmotnosti přesunovaného materiálu vodorovná dopravní vzdálenost do 50 m v objektech výšky přes 12 do 24 m</t>
  </si>
  <si>
    <t>-566106593</t>
  </si>
  <si>
    <t>998712181</t>
  </si>
  <si>
    <t>Přesun hmot pro povlakové krytiny stanovený z hmotnosti přesunovaného materiálu Příplatek k cenám za přesun prováděný bez použití mechanizace pro jakoukoliv výšku objektu</t>
  </si>
  <si>
    <t>-1733291209</t>
  </si>
  <si>
    <t>998712192</t>
  </si>
  <si>
    <t>Přesun hmot pro povlakové krytiny stanovený z hmotnosti přesunovaného materiálu Příplatek k cenám za zvětšený přesun přes vymezenou největší dopravní vzdálenost do 100 m</t>
  </si>
  <si>
    <t>942335947</t>
  </si>
  <si>
    <t>713111111</t>
  </si>
  <si>
    <t>Montáž tepelné izolace stropů rohožemi, pásy, dílci, deskami, bloky (izolační materiál ve specifikaci) vrchem bez překrytí lepenkou kladenými volně</t>
  </si>
  <si>
    <t>-1308660000</t>
  </si>
  <si>
    <t>283759130</t>
  </si>
  <si>
    <t>deska z pěnového polystyrenu pro trvalé zatížení v tlaku (max. 2000 kg/m2) 1000 x 500 (1000) mm</t>
  </si>
  <si>
    <t>-310012175</t>
  </si>
  <si>
    <t>5*0,232 'Přepočtené koeficientem množství</t>
  </si>
  <si>
    <t>713141211</t>
  </si>
  <si>
    <t>Montáž tepelné izolace střech plochých atikovými klíny kladenými volně</t>
  </si>
  <si>
    <t>258617673</t>
  </si>
  <si>
    <t>"K6"23,6</t>
  </si>
  <si>
    <t>631529020</t>
  </si>
  <si>
    <t>klín atikový přechodný minerální plochých střech tl.50 x 50 mm</t>
  </si>
  <si>
    <t>-1767438275</t>
  </si>
  <si>
    <t>23,6*1,05 'Přepočtené koeficientem množství</t>
  </si>
  <si>
    <t>713151111</t>
  </si>
  <si>
    <t>Montáž tepelné izolace střech šikmých rohožemi, pásy, deskami (izolační materiál ve specifikaci) kladenými volně mezi krokve</t>
  </si>
  <si>
    <t>1664586158</t>
  </si>
  <si>
    <t>631508520</t>
  </si>
  <si>
    <t>pás tepelně izolační pro izolace trámových stropů, podhledů a nepochůz.půd 160 mm 5000x1200 mm</t>
  </si>
  <si>
    <t>-1164478549</t>
  </si>
  <si>
    <t>191,418*1,02 'Přepočtené koeficientem množství</t>
  </si>
  <si>
    <t>713151121</t>
  </si>
  <si>
    <t>Montáž tepelné izolace střech šikmých rohožemi, pásy, deskami (izolační materiál ve specifikaci) kladenými volně pod krokve</t>
  </si>
  <si>
    <t>406306688</t>
  </si>
  <si>
    <t>713291333</t>
  </si>
  <si>
    <t>Montáž tepelné izolace chlazených a temperovaných místností - doplňky a konstrukční součásti parotěsné zábrany podlah fólií</t>
  </si>
  <si>
    <t>1024370645</t>
  </si>
  <si>
    <t>504933221</t>
  </si>
  <si>
    <t>5*1,15 'Přepočtené koeficientem množství</t>
  </si>
  <si>
    <t>-1700365604</t>
  </si>
  <si>
    <t>-1670816340</t>
  </si>
  <si>
    <t>520054119</t>
  </si>
  <si>
    <t>762082130</t>
  </si>
  <si>
    <t>Práce společné pro tesařské konstrukce profilování zhlaví trámů a ozdobných konců jednoduché seříznutí jedním řezem, plochy přes 160 do 320 cm2</t>
  </si>
  <si>
    <t>2137003616</t>
  </si>
  <si>
    <t>"úprava krovu - předpoklad"25+20</t>
  </si>
  <si>
    <t>762083122</t>
  </si>
  <si>
    <t>Práce společné pro tesařské konstrukce impregnace řeziva máčením proti dřevokaznému hmyzu, houbám a plísním, třída ohrožení 3 a 4 (dřevo v exteriéru)</t>
  </si>
  <si>
    <t>-1490986358</t>
  </si>
  <si>
    <t>0,0224*15</t>
  </si>
  <si>
    <t>0,0288*10</t>
  </si>
  <si>
    <t>0,045*5</t>
  </si>
  <si>
    <t>1,502</t>
  </si>
  <si>
    <t>1066241477</t>
  </si>
  <si>
    <t>-748057658</t>
  </si>
  <si>
    <t>2058745480</t>
  </si>
  <si>
    <t>-193019935</t>
  </si>
  <si>
    <t>1157336240</t>
  </si>
  <si>
    <t>419864895</t>
  </si>
  <si>
    <t>1394014930</t>
  </si>
  <si>
    <t>762321905</t>
  </si>
  <si>
    <t>Vazníky, zavětrování a ztužení konstrukcí (materiál v ceně) podepření vazníků fošnami a hranolky průřezové plochy přes 100 cm2</t>
  </si>
  <si>
    <t>-1954974022</t>
  </si>
  <si>
    <t>"úprava krovu - předpoklad"20</t>
  </si>
  <si>
    <t>762331921</t>
  </si>
  <si>
    <t>Vázané konstrukce krovů vyřezání části střešní vazby průřezové plochy řeziva přes 120 do 224 cm2, délky vyřezané části krovového prvku do 3 m</t>
  </si>
  <si>
    <t>-1790969519</t>
  </si>
  <si>
    <t>"úprava krovu - předpoklad"25</t>
  </si>
  <si>
    <t>762331931</t>
  </si>
  <si>
    <t>Vázané konstrukce krovů vyřezání části střešní vazby průřezové plochy řeziva přes 224 do 288 cm2, délky vyřezané části krovového prvku do 3 m</t>
  </si>
  <si>
    <t>966417498</t>
  </si>
  <si>
    <t>762331943</t>
  </si>
  <si>
    <t>Vázané konstrukce krovů vyřezání části střešní vazby průřezové plochy řeziva přes 288 do 450 cm2, délky vyřezané části krovového prvku přes 5 do 8 m</t>
  </si>
  <si>
    <t>-1036224485</t>
  </si>
  <si>
    <t>"úprava krovu - předpoklad"5</t>
  </si>
  <si>
    <t>762332922</t>
  </si>
  <si>
    <t>Vázané konstrukce krovů doplnění části střešní vazby z hranolů, nebo hranolků (materiál v ceně), průřezové plochy přes 120 do 224 cm2</t>
  </si>
  <si>
    <t>-1976271298</t>
  </si>
  <si>
    <t>762332923</t>
  </si>
  <si>
    <t>Vázané konstrukce krovů doplnění části střešní vazby z hranolů, nebo hranolků (materiál v ceně), průřezové plochy přes 224 do 288 cm2</t>
  </si>
  <si>
    <t>-271276204</t>
  </si>
  <si>
    <t>762332924</t>
  </si>
  <si>
    <t>Vázané konstrukce krovů doplnění části střešní vazby z hranolů, nebo hranolků (materiál v ceně), průřezové plochy přes 288 do 450 cm2</t>
  </si>
  <si>
    <t>675840290</t>
  </si>
  <si>
    <t>762341250</t>
  </si>
  <si>
    <t>Bednění a laťování montáž bednění střech rovných a šikmých sklonu do 60 st. s vyřezáním otvorů z prken hoblovaných</t>
  </si>
  <si>
    <t>1745195009</t>
  </si>
  <si>
    <t>605151210</t>
  </si>
  <si>
    <t>řezivo jehličnaté boční prkno jakost I.-II. 4 - 6 cm</t>
  </si>
  <si>
    <t>1729606726</t>
  </si>
  <si>
    <t>56,906*0,0264 'Přepočtené koeficientem množství</t>
  </si>
  <si>
    <t>762341275</t>
  </si>
  <si>
    <t>Bednění a laťování montáž bednění střech rovných a šikmých sklonu do 60 st. s vyřezáním otvorů z desek dřevotřískových nebo dřevoštěpkových na pero a drážku</t>
  </si>
  <si>
    <t>783746813</t>
  </si>
  <si>
    <t>607262800</t>
  </si>
  <si>
    <t>deska dřevoštěpková OSB perodrážka nebroušená 2500x675x25 mm</t>
  </si>
  <si>
    <t>906856239</t>
  </si>
  <si>
    <t>209,297*1,1 'Přepočtené koeficientem množství</t>
  </si>
  <si>
    <t>762342441</t>
  </si>
  <si>
    <t>Bednění a laťování montáž lišt trojúhelníkových nebo kontralatí</t>
  </si>
  <si>
    <t>-2140775903</t>
  </si>
  <si>
    <t>"á 500mm"266,203/0,5</t>
  </si>
  <si>
    <t>605141140</t>
  </si>
  <si>
    <t>řezivo jehličnaté latě střešní impregnované dl 4 m</t>
  </si>
  <si>
    <t>-345045340</t>
  </si>
  <si>
    <t>"S1-Velký spád"(1,87*13,34/cos 64)/0,5*(0,04*0,06)</t>
  </si>
  <si>
    <t>"S2-Malý spád"(134/cos 5)/0,5*(0,06*0,08)</t>
  </si>
  <si>
    <t>"S3"(74,5/cos 5)/0,5*(0,06*0,08)</t>
  </si>
  <si>
    <t>2,282*1,1 'Přepočtené koeficientem množství</t>
  </si>
  <si>
    <t>78026518</t>
  </si>
  <si>
    <t>0,025*230,227</t>
  </si>
  <si>
    <t>2,51</t>
  </si>
  <si>
    <t>151180980</t>
  </si>
  <si>
    <t>1377815381</t>
  </si>
  <si>
    <t>997616536</t>
  </si>
  <si>
    <t>764</t>
  </si>
  <si>
    <t>Konstrukce klempířské</t>
  </si>
  <si>
    <t>764121444</t>
  </si>
  <si>
    <t>Krytina z hliníkového plechu s úpravou u okapů, prostupů a výčnělků ze šablon, počet kusů do 4 ks/m2 přes 60 st.</t>
  </si>
  <si>
    <t>67715747</t>
  </si>
  <si>
    <t>"Velký spád"1,87*13,34/cos 64</t>
  </si>
  <si>
    <t>764203152</t>
  </si>
  <si>
    <t>Montáž oplechování střešních prvků střešního výlezu střechy s krytinou skládanou nebo plechovou</t>
  </si>
  <si>
    <t>1797587286</t>
  </si>
  <si>
    <t>P09světlík</t>
  </si>
  <si>
    <t>Střešní světlík do plochých střech ručně ovládaný</t>
  </si>
  <si>
    <t>1030912875</t>
  </si>
  <si>
    <t>Poznámka k položce:
Střešní světlík do plochých střech ručně
ovládaný. Bezúdržbové provedení- rám z bílého
PVC, zasklení izolačním dvojsklem 2x3mm se
2 PVB fóliemi a reflexní vrstvou s ochrannou
akrylovou kopulí.
Prostup tepla Uw= 1,5W/m2K</t>
  </si>
  <si>
    <t>764226404</t>
  </si>
  <si>
    <t>Oplechování parapetů z hliníkového plechu rovných mechanicky kotvené, bez rohů rš 330 mm</t>
  </si>
  <si>
    <t>2044563885</t>
  </si>
  <si>
    <t>764241307</t>
  </si>
  <si>
    <t>Oplechování střešních prvků z titanzinkového lesklého válcovaného plechu hřebene větraného, včetně větrací mřížky rš 670 mm</t>
  </si>
  <si>
    <t>-471046353</t>
  </si>
  <si>
    <t>"K11"13,4</t>
  </si>
  <si>
    <t>764242304</t>
  </si>
  <si>
    <t>Oplechování střešních prvků z titanzinkového lesklého válcovaného plechu štítu závětrnou lištou rš 330 mm</t>
  </si>
  <si>
    <t>2040262500</t>
  </si>
  <si>
    <t>"K12"16,2</t>
  </si>
  <si>
    <t>764242334</t>
  </si>
  <si>
    <t>Oplechování střešních prvků z titanzinkového lesklého válcovaného plechu okapu okapovým plechem střechy rovné rš 330 mm</t>
  </si>
  <si>
    <t>-325521091</t>
  </si>
  <si>
    <t>"K3"40,2</t>
  </si>
  <si>
    <t>764243356</t>
  </si>
  <si>
    <t>Oplechování střešních prvků z titanzinkového lesklého válcovaného plechu sněhový zachytávač průbežný dvoutrubkový</t>
  </si>
  <si>
    <t>-1222322713</t>
  </si>
  <si>
    <t>"K15"13,34</t>
  </si>
  <si>
    <t>764244304</t>
  </si>
  <si>
    <t>Oplechování horních ploch zdí a nadezdívek (atik) z titanzinkového lesklého válcovaného plechu mechanicky kotvené rš 330 mm</t>
  </si>
  <si>
    <t>-1004027143</t>
  </si>
  <si>
    <t>"K5"35,3</t>
  </si>
  <si>
    <t>764248326</t>
  </si>
  <si>
    <t>Oplechování říms a ozdobných prvků z titanzinkového lesklého válcovaného plechu rovných, bez rohů celoplošně lepené rš 500 mm</t>
  </si>
  <si>
    <t>-1625502117</t>
  </si>
  <si>
    <t>"K9"13,4</t>
  </si>
  <si>
    <t>764341314</t>
  </si>
  <si>
    <t>Lemování zdí z titanzinkového lesklého válcovaného plechu boční nebo horní rovných, střech s krytinou skládanou mimo prejzovou rš 330 mm</t>
  </si>
  <si>
    <t>-1622256980</t>
  </si>
  <si>
    <t>"K14"1</t>
  </si>
  <si>
    <t>764341316</t>
  </si>
  <si>
    <t>Lemování zdí z titanzinkového lesklého válcovaného plechu boční nebo horní rovných, střech s krytinou skládanou mimo prejzovou rš 500 mm</t>
  </si>
  <si>
    <t>909275624</t>
  </si>
  <si>
    <t>764344312</t>
  </si>
  <si>
    <t>Lemování prostupů z titanzinkového lesklého válcovaného plechu bez lišty, střech s krytinou skládanou nebo z plechu</t>
  </si>
  <si>
    <t>885902373</t>
  </si>
  <si>
    <t>"K09"0,9*1,2</t>
  </si>
  <si>
    <t>"K10"8*0,5</t>
  </si>
  <si>
    <t>764541305</t>
  </si>
  <si>
    <t>Žlab podokapní z titanzinkového lesklého válcovaného plechu včetně háků a čel půlkruhový rš 330 mm</t>
  </si>
  <si>
    <t>1339116886</t>
  </si>
  <si>
    <t>"K2"26,8</t>
  </si>
  <si>
    <t>764543306</t>
  </si>
  <si>
    <t>Žlab nadokapní (nástřešní) z titanzinkového lesklého válcovaného plechu oblého tvaru, včetně háků, čel a hrdel rš 500 mm</t>
  </si>
  <si>
    <t>-68848140</t>
  </si>
  <si>
    <t>"K1"13,4</t>
  </si>
  <si>
    <t>764548324</t>
  </si>
  <si>
    <t>Svod z titanzinkového lesklého válcovaného plechu včetně objímek, kolen a odskoků kruhový, průměru 120 mm</t>
  </si>
  <si>
    <t>1413041659</t>
  </si>
  <si>
    <t>"K4"51,7</t>
  </si>
  <si>
    <t>764548332</t>
  </si>
  <si>
    <t>Svod z titanzinkového lesklého válcovaného plechu včetně objímek, kolen a odskoků sběrač dešťové vody kruhového svodu, průměru 100 mm</t>
  </si>
  <si>
    <t>-860811698</t>
  </si>
  <si>
    <t>998764103</t>
  </si>
  <si>
    <t>Přesun hmot pro konstrukce klempířské stanovený z hmotnosti přesunovaného materiálu vodorovná dopravní vzdálenost do 50 m v objektech výšky přes 12 do 24 m</t>
  </si>
  <si>
    <t>-474645289</t>
  </si>
  <si>
    <t>998764181</t>
  </si>
  <si>
    <t>Přesun hmot pro konstrukce klempířské stanovený z hmotnosti přesunovaného materiálu Příplatek k cenám za přesun prováděný bez použití mechanizace pro jakoukoliv výšku objektu</t>
  </si>
  <si>
    <t>1716058986</t>
  </si>
  <si>
    <t>998764192</t>
  </si>
  <si>
    <t>Přesun hmot pro konstrukce klempířské stanovený z hmotnosti přesunovaného materiálu Příplatek k cenám za zvětšený přesun přes vymezenou největší dopravní vzdálenost do 100 m</t>
  </si>
  <si>
    <t>-1941505495</t>
  </si>
  <si>
    <t>765</t>
  </si>
  <si>
    <t>Krytina skládaná</t>
  </si>
  <si>
    <t>765191013</t>
  </si>
  <si>
    <t>Montáž pojistné hydroizolační fólie kladené ve sklonu přes 20 st. volně na bednění nebo tepelnou izolaci</t>
  </si>
  <si>
    <t>153662585</t>
  </si>
  <si>
    <t>283293280</t>
  </si>
  <si>
    <t>fólie podstřešní paropropustná s distanční mřížkou difúzní kontaktní 400 g/m2 (1,4 x 25 m)</t>
  </si>
  <si>
    <t>1412036096</t>
  </si>
  <si>
    <t>56,906*1,1 'Přepočtené koeficientem množství</t>
  </si>
  <si>
    <t>765191031</t>
  </si>
  <si>
    <t>Montáž pojistné hydroizolační fólie lepení těsnících pásků pod kontralatě</t>
  </si>
  <si>
    <t>-1431679853</t>
  </si>
  <si>
    <t>283292680</t>
  </si>
  <si>
    <t>folie podstřešní difúzní pro exteriér (reakce na oheň - třída F) 140 g/m2</t>
  </si>
  <si>
    <t>773619633</t>
  </si>
  <si>
    <t>998765103</t>
  </si>
  <si>
    <t>Přesun hmot pro krytiny skládané stanovený z hmotnosti přesunovaného materiálu vodorovná dopravní vzdálenost do 50 m na objektech výšky přes 12 do 24 m</t>
  </si>
  <si>
    <t>998243791</t>
  </si>
  <si>
    <t>998765181</t>
  </si>
  <si>
    <t>Přesun hmot pro krytiny skládané stanovený z hmotnosti přesunovaného materiálu Příplatek k cenám za přesun prováděný bez použití mechanizace pro jakoukoliv výšku objektu</t>
  </si>
  <si>
    <t>284856026</t>
  </si>
  <si>
    <t>998765192</t>
  </si>
  <si>
    <t>Přesun hmot pro krytiny skládané stanovený z hmotnosti přesunovaného materiálu Příplatek k cenám za zvětšený přesun přes vymezenou největší dopravní vzdálenost do 100 m</t>
  </si>
  <si>
    <t>-251085648</t>
  </si>
  <si>
    <t>765a</t>
  </si>
  <si>
    <t>Kamenické práce</t>
  </si>
  <si>
    <t>765kamen001</t>
  </si>
  <si>
    <t>Kamenická oprava "Klenák s maskaronem"</t>
  </si>
  <si>
    <t>2066698613</t>
  </si>
  <si>
    <t>783801263</t>
  </si>
  <si>
    <t>Očištění omítek biocidními prostředky napadených mikroorganismy s okartáčováním, nátěrem dvojnásobným, povrchů hladkých stupně členitosti 5 omítek hladkých, zrnitých tenkovrstvých nebo štukových</t>
  </si>
  <si>
    <t>1353503728</t>
  </si>
  <si>
    <t>783823187</t>
  </si>
  <si>
    <t>Penetrační nátěr omítek hladkých omítek hladkých, zrnitých tenkovrstvých nebo štukových stupně členitosti 5 vápenný</t>
  </si>
  <si>
    <t>-1096593584</t>
  </si>
  <si>
    <t>783826645a</t>
  </si>
  <si>
    <t>Hydrofobizační nátěr omítek, transparentní, povrchů hladkých omítek hladkých, zrnitých tenkovrstvých nebo štukových stupně členitosti 5</t>
  </si>
  <si>
    <t>-1467069645</t>
  </si>
  <si>
    <t>783827487</t>
  </si>
  <si>
    <t>Krycí (ochranný ) nátěr omítek dvojnásobný hladkých omítek hladkých, zrnitých tenkovrstvých nebo štukových stupně členitosti 5 vápenný</t>
  </si>
  <si>
    <t>-1060659542</t>
  </si>
  <si>
    <t>783897615</t>
  </si>
  <si>
    <t>Krycí (ochranný ) nátěr omítek Příplatek k cenám za provádění barevného nátěru v odstínu sytém dvojnásobného</t>
  </si>
  <si>
    <t>-326735618</t>
  </si>
  <si>
    <t>782</t>
  </si>
  <si>
    <t>Dokončovací práce - obklady z kamene</t>
  </si>
  <si>
    <t>782132112</t>
  </si>
  <si>
    <t>Montáž obkladů stěn z tvrdých kamenů kladených do lepidla z nejvýše dvou rozdílných druhů pravoúhlých desek ve skladbě se pravidelně opakujících tl. přes 25 do 30 mm</t>
  </si>
  <si>
    <t>241885115</t>
  </si>
  <si>
    <t>583821650</t>
  </si>
  <si>
    <t>deska obkladová, žula tryskaná tl 3 cm do 0,24 m2</t>
  </si>
  <si>
    <t>734833821</t>
  </si>
  <si>
    <t>40,355*1,05 'Přepočtené koeficientem množství</t>
  </si>
  <si>
    <t>782191111</t>
  </si>
  <si>
    <t>Příplatek k cenám obkladů stěn z kamene za plochu do 10 m2 jednotlivě</t>
  </si>
  <si>
    <t>-460682978</t>
  </si>
  <si>
    <t>782191131</t>
  </si>
  <si>
    <t>Příplatek k cenám obkladů stěn z kamene za vyrovnání nerovného povrchu</t>
  </si>
  <si>
    <t>537079151</t>
  </si>
  <si>
    <t>782191141</t>
  </si>
  <si>
    <t>Příplatek k cenám obkladů stěn z kamene za použití kovových kotev k uchycení obkladu</t>
  </si>
  <si>
    <t>-746365723</t>
  </si>
  <si>
    <t>998782101</t>
  </si>
  <si>
    <t>Přesun hmot pro obklady kamenné stanovený z hmotnosti přesunovaného materiálu vodorovná dopravní vzdálenost do 50 m v objektech výšky do 6 m</t>
  </si>
  <si>
    <t>861394634</t>
  </si>
  <si>
    <t>998782181</t>
  </si>
  <si>
    <t>Přesun hmot pro obklady kamenné stanovený z hmotnosti přesunovaného materiálu Příplatek k ceně za přesun prováděný bez použití mechanizace pro jakoukoliv výšku objektu</t>
  </si>
  <si>
    <t>-1014230001</t>
  </si>
  <si>
    <t>998782192</t>
  </si>
  <si>
    <t>Přesun hmot pro obklady kamenné stanovený z hmotnosti přesunovaného materiálu Příplatek k ceně za zvětšený přesun přes vymezenou největší dopravní vzdálenost do 100 m</t>
  </si>
  <si>
    <t>-951173853</t>
  </si>
  <si>
    <t>783201401</t>
  </si>
  <si>
    <t>Příprava podkladu tesařských konstrukcí před provedením nátěru ometení</t>
  </si>
  <si>
    <t>1935175147</t>
  </si>
  <si>
    <t>"ochranný nátěr - stávající krov - předpoklad"250</t>
  </si>
  <si>
    <t>783201403</t>
  </si>
  <si>
    <t>Příprava podkladu tesařských konstrukcí před provedením nátěru oprášení</t>
  </si>
  <si>
    <t>-437836475</t>
  </si>
  <si>
    <t>783223121</t>
  </si>
  <si>
    <t>Napouštěcí nátěr tesařských konstrukcí zabudovaných do konstrukce proti dřevokazným houbám, hmyzu a plísním dvojnásobný akrylátový</t>
  </si>
  <si>
    <t>-826462407</t>
  </si>
  <si>
    <t>783801403</t>
  </si>
  <si>
    <t>Příprava podkladu omítek před provedením nátěru oprášení</t>
  </si>
  <si>
    <t>1828353460</t>
  </si>
  <si>
    <t>0,5*(2*13,19)</t>
  </si>
  <si>
    <t>783809205</t>
  </si>
  <si>
    <t>Montáž ozdobných prvků na fasádní plochy (materiál ve specifikaci ) plošných, tvaru pravidelného, průměru nebo výšky (šířky) lepené plochy přes 200 do 500 mm</t>
  </si>
  <si>
    <t>726679912</t>
  </si>
  <si>
    <t>"zpětná montáž - klenák s makaronem"1</t>
  </si>
  <si>
    <t>783809225</t>
  </si>
  <si>
    <t>Montáž ozdobných prvků na fasádní plochy (materiál ve specifikaci ) s převažujícím délkovým rozměrem hladkých, výšky (šířky) lepené plochy přes 120 do 200 mm</t>
  </si>
  <si>
    <t>-2053526583</t>
  </si>
  <si>
    <t>2*13,19</t>
  </si>
  <si>
    <t>315000</t>
  </si>
  <si>
    <t>Průběžná římsa 220x120mm</t>
  </si>
  <si>
    <t>1841352704</t>
  </si>
  <si>
    <t xml:space="preserve">Poznámka k položce:
Fasádní prvek: Používá se i jako dělící římsy poschodí.
- Jádro: Polystyrénové z EPS 150
- Povrch: Flexibilní směs na cementové bázi
</t>
  </si>
  <si>
    <t>26,38*1,05 'Přepočtené koeficientem množství</t>
  </si>
  <si>
    <t>783823181</t>
  </si>
  <si>
    <t>Penetrační nátěr omítek hladkých omítek hladkých, zrnitých tenkovrstvých nebo štukových stupně členitosti 5 akrylátový</t>
  </si>
  <si>
    <t>-1560812610</t>
  </si>
  <si>
    <t>783826301</t>
  </si>
  <si>
    <t>Nátěr omítek se schopností překlenutí trhlin elastický (trvale pružný) akrylátový</t>
  </si>
  <si>
    <t>-1561094709</t>
  </si>
  <si>
    <t>783896301</t>
  </si>
  <si>
    <t>Nátěr omítek se schopností překlenutí trhlin Příplatek k cenám za za zvýšenou pracnost provedení styku 2 barev</t>
  </si>
  <si>
    <t>1265737749</t>
  </si>
  <si>
    <t>2*(2*13,19)</t>
  </si>
  <si>
    <t>783896307</t>
  </si>
  <si>
    <t>Nátěr omítek se schopností překlenutí trhlin Příplatek k cenám za provedení barevného nátěru v odstínu sytém</t>
  </si>
  <si>
    <t>-115578600</t>
  </si>
  <si>
    <t>791076415</t>
  </si>
  <si>
    <t>1285917684</t>
  </si>
  <si>
    <t>-418355752</t>
  </si>
  <si>
    <t>1640257640</t>
  </si>
  <si>
    <t>-1138094451</t>
  </si>
  <si>
    <t>1854346057</t>
  </si>
  <si>
    <t>-1646186830</t>
  </si>
  <si>
    <t>1973187986</t>
  </si>
  <si>
    <t>276328626</t>
  </si>
  <si>
    <t>DEM-001 - Bourací práce</t>
  </si>
  <si>
    <t>962031132</t>
  </si>
  <si>
    <t>Bourání příček z cihel, tvárnic nebo příčkovek z cihel pálených, plných nebo dutých na maltu vápennou nebo vápenocementovou, tl. do 100 mm</t>
  </si>
  <si>
    <t>-1409551770</t>
  </si>
  <si>
    <t>"103/104,105"3,20*(0,800+0,100+0,800)-0,60*2,0</t>
  </si>
  <si>
    <t>"104/105"3,2*1,39-0,6*2,0</t>
  </si>
  <si>
    <t>"203/204,205"3,2*(0,8+0,1+0,8)-0,6*2,0</t>
  </si>
  <si>
    <t>"204/205"3,2*1,39-0.6*2,0</t>
  </si>
  <si>
    <t>"303/304,305"3,15*1,7-0,6*2,0</t>
  </si>
  <si>
    <t>"304/305"3,08*1,39-0,6*2,0</t>
  </si>
  <si>
    <t>"306"3,08*0,8</t>
  </si>
  <si>
    <t>"403/404,405"3,15*1,7-0,6*2,0</t>
  </si>
  <si>
    <t>"404/405"3,08*1,39-0,6*2,0</t>
  </si>
  <si>
    <t>"408/409"3,08*4,60</t>
  </si>
  <si>
    <t>962031133</t>
  </si>
  <si>
    <t>Bourání příček z cihel, tvárnic nebo příčkovek z cihel pálených, plných nebo dutých na maltu vápennou nebo vápenocementovou, tl. do 150 mm</t>
  </si>
  <si>
    <t>-1016063890</t>
  </si>
  <si>
    <t>"003"1,17*0,84+1,05*0,84</t>
  </si>
  <si>
    <t>"004"0,800*1,15+1,05*1,15+1,06*0,95</t>
  </si>
  <si>
    <t>"006"1,195*1,36+0,80*1,35</t>
  </si>
  <si>
    <t>"007"1,09*1,35</t>
  </si>
  <si>
    <t>"101/103,104"3,2*(2,70)-0,9*2,0</t>
  </si>
  <si>
    <t>"106/103,105"3,20*2,72-0,8*2,0</t>
  </si>
  <si>
    <t>"108"1,17*1,78</t>
  </si>
  <si>
    <t>"108/109"3,20*4,44</t>
  </si>
  <si>
    <t>"109"1,18*1,78</t>
  </si>
  <si>
    <t>"110"1,2*1,78*2</t>
  </si>
  <si>
    <t>"111"1,18*1,78</t>
  </si>
  <si>
    <t>"201/203,204"3,20*2,73-0,9*2,0</t>
  </si>
  <si>
    <t>"206/203,205"3,20*2,72-0,8*2,0</t>
  </si>
  <si>
    <t>"207/201,203,206"3,20*4,92-0,9*2,0</t>
  </si>
  <si>
    <t>"301/303,304"3,15*2,73-0,9*2,0</t>
  </si>
  <si>
    <t>"306/303,305"3,08*2,72-0,8*2,0</t>
  </si>
  <si>
    <t>"307/301,303,306"3,08*4,92-0,9*2,0</t>
  </si>
  <si>
    <t>"401/403,404"3,15*2,73-0,9*2,0</t>
  </si>
  <si>
    <t>"406/403,405"3,08*2,72-0,8*2,0</t>
  </si>
  <si>
    <t>"407/401,403,406"3,08*4,95-0,9*2,0</t>
  </si>
  <si>
    <t>962032230</t>
  </si>
  <si>
    <t>Bourání zdiva nadzákladového z cihel nebo tvárnic z cihel pálených nebo vápenopískových, na maltu vápennou nebo vápenocementovou, objemu do 1 m3</t>
  </si>
  <si>
    <t>-2098794662</t>
  </si>
  <si>
    <t>Vybourání u dveří</t>
  </si>
  <si>
    <t>"106"2*2*(0,3*0,3*2)</t>
  </si>
  <si>
    <t>"111"2*(0,3*0,3*2)</t>
  </si>
  <si>
    <t>"112"2*(0,5*0,3*2)</t>
  </si>
  <si>
    <t>"201"2*2*(0,3*0,3*2)</t>
  </si>
  <si>
    <t>"207"2*(0,5*0,3*2)</t>
  </si>
  <si>
    <t>"208"2*(0,5*0,6*2)</t>
  </si>
  <si>
    <t>"301"2*2*(0,3*0,3*2)</t>
  </si>
  <si>
    <t>"307/308/309"3*2*(0,5*0,3*2)</t>
  </si>
  <si>
    <t>"401"2*(0,3*0,3*2)</t>
  </si>
  <si>
    <t>"407"2*(0,3*0,3*2)</t>
  </si>
  <si>
    <t>"408"2*(0,5*0,3*2)</t>
  </si>
  <si>
    <t>"409"2*(0,3*0,3*2)</t>
  </si>
  <si>
    <t>962032231</t>
  </si>
  <si>
    <t>Bourání zdiva nadzákladového z cihel nebo tvárnic z cihel pálených nebo vápenopískových, na maltu vápennou nebo vápenocementovou, objemu přes 1 m3</t>
  </si>
  <si>
    <t>-922861269</t>
  </si>
  <si>
    <t>"007"0,44*(0,95*0,5)</t>
  </si>
  <si>
    <t>"101"(2,620*3,20-0,88*2,0)*0,260</t>
  </si>
  <si>
    <t>"107/101,103,106"3,20*4,77*0,19-0,9*2,0*0,19</t>
  </si>
  <si>
    <t>"111"1,200*2,350*0,650+2*(0,44*1,2*1,8)</t>
  </si>
  <si>
    <t>"208/209"3,20*4,60*0,26</t>
  </si>
  <si>
    <t>"209/210"3,20*4,60*0,18</t>
  </si>
  <si>
    <t>"211"1,200*2,350*0,490+2*(0,44*1,2*1,8)</t>
  </si>
  <si>
    <t>"311"1,200*2,350*0,490+2*(0,44*1,2*1,8)</t>
  </si>
  <si>
    <t>"401/409"0,90*2,0*0,13+3,08*1,12*0,20</t>
  </si>
  <si>
    <t>"410"1,200*2,350*0,49+2*(0,44*1,2*1,8)</t>
  </si>
  <si>
    <t>962081141</t>
  </si>
  <si>
    <t>Bourání zdiva příček nebo vybourání otvorů ze skleněných tvárnic, tl. do 150 mm</t>
  </si>
  <si>
    <t>469612523</t>
  </si>
  <si>
    <t>965042131</t>
  </si>
  <si>
    <t>Bourání mazanin betonových nebo z litého asfaltu tl. do 100 mm, plochy do 4 m2</t>
  </si>
  <si>
    <t>972892577</t>
  </si>
  <si>
    <t>"102"1,20*0,05</t>
  </si>
  <si>
    <t>"103"2,10*0,05</t>
  </si>
  <si>
    <t>"104"1,10*0,05</t>
  </si>
  <si>
    <t>"105"1,10*0,05</t>
  </si>
  <si>
    <t>"202"1,20*0,05</t>
  </si>
  <si>
    <t>"203"2,10*0,05</t>
  </si>
  <si>
    <t>"204"1,10*0,05</t>
  </si>
  <si>
    <t>"205"1,10*0,05</t>
  </si>
  <si>
    <t>"302"1,20*0,05</t>
  </si>
  <si>
    <t>"303"2,10*0,05</t>
  </si>
  <si>
    <t>"304"1,10*0,05</t>
  </si>
  <si>
    <t>"305"1,10*0,05</t>
  </si>
  <si>
    <t>"402"1,20*0,05</t>
  </si>
  <si>
    <t>"403"2,10*0,05</t>
  </si>
  <si>
    <t>"404"1,10*0,05</t>
  </si>
  <si>
    <t>"405"1,10*0,05</t>
  </si>
  <si>
    <t>965042141</t>
  </si>
  <si>
    <t>Bourání mazanin betonových nebo z litého asfaltu tl. do 100 mm, plochy přes 4 m2</t>
  </si>
  <si>
    <t>-1204578693</t>
  </si>
  <si>
    <t>"101"14,766*0,05</t>
  </si>
  <si>
    <t>"201"15,750*0,05</t>
  </si>
  <si>
    <t>"301"13,95*0,05</t>
  </si>
  <si>
    <t>"401"13,95*0,05</t>
  </si>
  <si>
    <t>966031313</t>
  </si>
  <si>
    <t>Vybourání částí říms z cihel vyložených do 250 mm tl. do 300 mm</t>
  </si>
  <si>
    <t>-928318243</t>
  </si>
  <si>
    <t>"východní strana"2*13,19</t>
  </si>
  <si>
    <t>968062374</t>
  </si>
  <si>
    <t>Vybourání dřevěných rámů oken s křídly, dveřních zárubní, vrat, stěn, ostění nebo obkladů rámů oken s křídly zdvojených, plochy do 1 m2</t>
  </si>
  <si>
    <t>258036823</t>
  </si>
  <si>
    <t>"102"0,57*0,87</t>
  </si>
  <si>
    <t>"202"0,57*0,87</t>
  </si>
  <si>
    <t>"302"0,57*0,87</t>
  </si>
  <si>
    <t>"402"0,57*0,87</t>
  </si>
  <si>
    <t>968062375</t>
  </si>
  <si>
    <t>Vybourání dřevěných rámů oken s křídly, dveřních zárubní, vrat, stěn, ostění nebo obkladů rámů oken s křídly zdvojených, plochy do 2 m2</t>
  </si>
  <si>
    <t>-1299799922</t>
  </si>
  <si>
    <t>"106"1,24*1,78</t>
  </si>
  <si>
    <t>"107"1,18*1,78</t>
  </si>
  <si>
    <t>"201"1,16*1,78</t>
  </si>
  <si>
    <t>"206"1,24*0,92</t>
  </si>
  <si>
    <t>"207"1,16*1,78</t>
  </si>
  <si>
    <t>"208"1,16*1,78+1,17*1,78</t>
  </si>
  <si>
    <t>"209"1,45*1,78</t>
  </si>
  <si>
    <t>"210"1,19*1,78+1,17*1,78</t>
  </si>
  <si>
    <t>"211"1,18*1,78</t>
  </si>
  <si>
    <t>"301"1,17*1,78</t>
  </si>
  <si>
    <t>"306"1,16*0,87</t>
  </si>
  <si>
    <t>"307"1,16*1,78</t>
  </si>
  <si>
    <t>"308"1,17*1,78*2</t>
  </si>
  <si>
    <t>"309"1,45*1,78</t>
  </si>
  <si>
    <t>"310"1,19*1,78+1,17*1,78</t>
  </si>
  <si>
    <t>"311"1,18*1,78</t>
  </si>
  <si>
    <t>"401"1,17*1,78</t>
  </si>
  <si>
    <t>"406"1,23*1,78</t>
  </si>
  <si>
    <t>"407"1,16*1,78</t>
  </si>
  <si>
    <t>968072455</t>
  </si>
  <si>
    <t>Vybourání kovových rámů oken s křídly, dveřních zárubní, vrat, stěn, ostění nebo obkladů dveřních zárubní, plochy do 2 m2</t>
  </si>
  <si>
    <t>1922991194</t>
  </si>
  <si>
    <t>"001"0,8*2,0*2+0,9*2,0*3+0,93*1,95</t>
  </si>
  <si>
    <t>"101"0,8*2,0+0,9*2,0*3+1,2*2,4</t>
  </si>
  <si>
    <t>"102"0,6*2,0</t>
  </si>
  <si>
    <t>"103"0,9*2,0+0,6*2,0</t>
  </si>
  <si>
    <t>"104"0,6*2,0</t>
  </si>
  <si>
    <t>"107"0,9*2,0</t>
  </si>
  <si>
    <t>"108"0,9*2,0</t>
  </si>
  <si>
    <t>"109"0,9*2,0</t>
  </si>
  <si>
    <t>"201"0,9*2,0*4</t>
  </si>
  <si>
    <t>"202"0,6*2,0</t>
  </si>
  <si>
    <t>"203"0,6*2,0+0,8*2,0</t>
  </si>
  <si>
    <t>"204"0,6*2,0</t>
  </si>
  <si>
    <t>"207"0,9*2,0</t>
  </si>
  <si>
    <t>"211"0,9*2,0</t>
  </si>
  <si>
    <t>"301"0,9*2,0*4</t>
  </si>
  <si>
    <t>"302"0,6*2,0</t>
  </si>
  <si>
    <t>"303"0,8*2,0+0,6*2,0</t>
  </si>
  <si>
    <t>"304"0,6*2,0</t>
  </si>
  <si>
    <t>"307"0,9*2,0</t>
  </si>
  <si>
    <t>"311"0,9*2,0</t>
  </si>
  <si>
    <t>"401"0,9*2,0*4</t>
  </si>
  <si>
    <t>"402"0,6*2,0</t>
  </si>
  <si>
    <t>"403"0,8*2,0+0,6*2,0</t>
  </si>
  <si>
    <t>"404"0,6*2,0</t>
  </si>
  <si>
    <t>"407"0,9*2,0</t>
  </si>
  <si>
    <t>971033561</t>
  </si>
  <si>
    <t>Vybourání otvorů ve zdivu základovém nebo nadzákladovém z cihel, tvárnic, příčkovek z cihel pálených na maltu vápennou nebo vápenocementovou plochy do 1 m2, tl. do 600 mm</t>
  </si>
  <si>
    <t>245640358</t>
  </si>
  <si>
    <t>"007"0,44*0,95*0,5</t>
  </si>
  <si>
    <t>973031335</t>
  </si>
  <si>
    <t>Vysekání výklenků nebo kapes ve zdivu z cihel na maltu vápennou nebo vápenocementovou kapes, plochy do 0,16 m2, hl. do 300 mm</t>
  </si>
  <si>
    <t>-1966118162</t>
  </si>
  <si>
    <t>"1.NP"14</t>
  </si>
  <si>
    <t>"2.NP"16</t>
  </si>
  <si>
    <t>"3.NP"16</t>
  </si>
  <si>
    <t>"4.NP"16</t>
  </si>
  <si>
    <t>975022251</t>
  </si>
  <si>
    <t>Podchycení nadzákladového zdiva dřevěnou výztuhou v. podchycení do 3 m, při tl. zdiva do 450 mm a délce podchycení přes 3 do 5 m</t>
  </si>
  <si>
    <t>1618988575</t>
  </si>
  <si>
    <t>978011141</t>
  </si>
  <si>
    <t>Otlučení vápenných nebo vápenocementových omítek vnitřních ploch stropů, v rozsahu přes 10 do 30 %</t>
  </si>
  <si>
    <t>703001933</t>
  </si>
  <si>
    <t>978011191</t>
  </si>
  <si>
    <t>Otlučení vápenných nebo vápenocementových omítek vnitřních ploch stropů, v rozsahu přes 50 do 100 %</t>
  </si>
  <si>
    <t>1593398608</t>
  </si>
  <si>
    <t>"101"28,00</t>
  </si>
  <si>
    <t>"102"1,20</t>
  </si>
  <si>
    <t>"201"20,50</t>
  </si>
  <si>
    <t>"403"2,10</t>
  </si>
  <si>
    <t>"404"1,10</t>
  </si>
  <si>
    <t>"405"1,10</t>
  </si>
  <si>
    <t>978013191</t>
  </si>
  <si>
    <t>Otlučení vápenných nebo vápenocementových omítek vnitřních ploch stěn s vyškrabáním spar, s očištěním zdiva, v rozsahu přes 50 do 100 %</t>
  </si>
  <si>
    <t>-582570697</t>
  </si>
  <si>
    <t>"001 - stěny" 2,65*(2*2,20+0,63+1,25)-(0,9*2,0*2)+2,65*2*(0,08+0,9+0,42+0,65)+2,65*1,35-(2*0,9*2,0+0,8*2,0)+2*(2,55+1,35)*2,65-0,8*2,0</t>
  </si>
  <si>
    <t>"002 - Stěny" 2*(2,18+1,04)*1,85-0,8*2,0</t>
  </si>
  <si>
    <t>"003 - stěny"(30,86*2,55)+(2*0,50*1,70)-(1,17*0,84+1,05*0,84+2*3,43*1,7+0,9*2,0)</t>
  </si>
  <si>
    <t>"004 - stěny"(30,68*2,55)+(2*0,48*1,76)-(0,95*0,40+0,95*0,55+0,75*0,75+0,9*1,95+2*2,950*1,76)</t>
  </si>
  <si>
    <t>"005 - stěny"(7,8*1,93)-(0,8*2,0)</t>
  </si>
  <si>
    <t>"006 - stěny"(27,22*2,50)+(2*0,47*1,6)-(0,9*2,0+0,8*1,35+1,195*1,36+2*3,0*1,6)</t>
  </si>
  <si>
    <t>"007 - stěny"(14,28*2,30)-(0,95*0,50+0,90*2,0+1,09*1,34)</t>
  </si>
  <si>
    <t>Mezisoučet - stěny</t>
  </si>
  <si>
    <t>"101 - stěny"(2*6,5+1,40)*3,20-(0,6*2,0+0,9*2,0+1,21*2,02)+2*0,5*3,20+2*(4,44+0,68)*3,20+1,48*3,20-(0,9*2,0+1,2*2,4)+3,20*(3,02+0,12+0,32)-0,9*2,0</t>
  </si>
  <si>
    <t>"102 - stěny"3,20*(4*1,11+2*0,30)-(0,6*2,0+0,57*0,87)</t>
  </si>
  <si>
    <t>"104 - stěny"3,20*0,8</t>
  </si>
  <si>
    <t>"105 - stěny"3,20*0,8</t>
  </si>
  <si>
    <t>"106 - stěny"3,20*(1,56+1,48+2*0,65+1,24)-1,24*1,78</t>
  </si>
  <si>
    <t>"107 - stěny"3,20*(2*2,99+2*0,65+4,77)-(1,18*1,78+0,9*2,0)</t>
  </si>
  <si>
    <t>"108 - stěny"3,20*(2*2,63+4,44+2*0,50)-(0,9*2,0+1,17*1,78)</t>
  </si>
  <si>
    <t>"109 - stěny"3,20*(4,44+2*3,15+2*0,50)-(0,9*2,0+1,18*1,78)</t>
  </si>
  <si>
    <t>"110 - stěny"3,20*(2*4,44+2*4,35+4*0,50)-(0,9*2,0+2*1,2*1,78)</t>
  </si>
  <si>
    <t>"111 - stěny"3,20*(2*4,76+2*3,24+2*0,50)-(0,9*2,0+1,18*1,78+1,20*2,35)</t>
  </si>
  <si>
    <t>"201 - stěny"3,20*(2*6,53+2,63+5,68+0,32)-(0,6*2,0+1,16*1,78+0,9*2,0*2+1,18*2,04)</t>
  </si>
  <si>
    <t>"202 - stěny"3,20*(2*1,14+2*1,11+2*0,30)-(0,6*2,0+0,57*0,87)</t>
  </si>
  <si>
    <t>"203 - stěny"0</t>
  </si>
  <si>
    <t>"204 - stěny"3,20*0,8</t>
  </si>
  <si>
    <t>"205 - stěny"3,20*0,8</t>
  </si>
  <si>
    <t>"206 - stěny"3,20*(1,75+2,72+2*0,30)-1,24*0,92</t>
  </si>
  <si>
    <t>"206 - strop"4,50</t>
  </si>
  <si>
    <t>"207 - stěny"3,20*(2*2,99+4,92+2*0,30)-(1,16*1,78+0,9*2,0)</t>
  </si>
  <si>
    <t>"208 - stěny"3,20*(4,1*2+4,6+4*0,30)-(0,9*2,0+1,17*1,78+1,16*1,78)</t>
  </si>
  <si>
    <t>"209 - stěny"3,20*(2*3,49+2*0,30)-(0,9*2,0+1,45*1,78)</t>
  </si>
  <si>
    <t>"210 - stěny"3,20*(4,60+2*4,34+4*0,30)-(0,9*2,0+1,17*1,78+1,19*1,78)</t>
  </si>
  <si>
    <t>"211 - stěny"3,20*(2*3,24+2*4,92+2*0,30)-(2*0,9*2,0+1,18*1,78+1,20*2,35)</t>
  </si>
  <si>
    <t>"301 - stěny"3,15*2*(2,63+1,18+4,49+0,6+0,26+0,16)+3,15*2,73+2*0,32*2,040-(0,6*2+1,17*1,78+2*0,9*2,0+1,18*2,04)</t>
  </si>
  <si>
    <t>"302 - stěny"3,15*2*(1,14+1,11+0,16)-(0,6*2,0+0,57*0,87)</t>
  </si>
  <si>
    <t xml:space="preserve">"303 - stěny"0 </t>
  </si>
  <si>
    <t>"304 - stěny"3,08*0,8</t>
  </si>
  <si>
    <t>"305 - stěny"3,08*0,8</t>
  </si>
  <si>
    <t>"306 - stěny"3,08*(2*0,82+2,72+2*0,30)-1,16*0,87</t>
  </si>
  <si>
    <t>"307 stěny"3,08*(2*2,99+4,92+2*0,30)-(1,16*1,78+0,9*2,0)</t>
  </si>
  <si>
    <t>"308 - stěny"3,08*2*(4,09+4,6+2*0,30)-(0,9*2,0+2*1,17*1,78)</t>
  </si>
  <si>
    <t>"309 - stěny"3,08*2*(3,5+4,6+0,30-1,19)-(0,9*2,0+1,45*1,78)</t>
  </si>
  <si>
    <t>"310 - stěny"3,08*2*(4,36+4,6+2*0,30-1,19)-(0,9*2,0+1,19*1,78+1,17*1,78)</t>
  </si>
  <si>
    <t>"311 - stěny"3,08*2*(3,24+0,585+1,17+3,165+0,30)-(2*0,9*2,0+1,18*1,78+1,20*2,35)</t>
  </si>
  <si>
    <t>"401 -stěny"3,15*2*(2,63+1,18+4,49+0,6+0,26+0,16)+3,15*2,73+2*0,32*2,08-(0,6*2,0+1,17*1,78+2*0,9*2,0+1,18*2,08)</t>
  </si>
  <si>
    <t>"402 - stěny"3,15*2*(1,14+1,11+0,16)-(0,6*2,0+0,57*0,87)</t>
  </si>
  <si>
    <t xml:space="preserve">"403 stěny"0 </t>
  </si>
  <si>
    <t>"404 - stěny"3,08*0,8</t>
  </si>
  <si>
    <t>"405 - stěny"3,08*0,8</t>
  </si>
  <si>
    <t>"406 - stěny"3,08*(1,74+2,72+2*0,30)-1,23*1,78</t>
  </si>
  <si>
    <t>"407 - stěny"3,08*(2*2,99+4,95+2*0,30)-(1,16*1,78+0,9*2,0)</t>
  </si>
  <si>
    <t>"408 - stěny"3,08*(2*2,44+4,77)-0,9*2,0</t>
  </si>
  <si>
    <t>"409 stěny"3,08*(4,6+0,83+0,15+3,195+1,57+2,135+2*0,20+0,15+2,1+0,15+2,44+2*0,20+4,77+2,44+1,665+1,94+2,9+1,92+1,405)-0,9*2,0*3</t>
  </si>
  <si>
    <t>"410 - stěny"3,08*2*(4,92+3,36+0,30)-(1,18*1,78+0,9*2,0+1,2*2,35)</t>
  </si>
  <si>
    <t>Mezisoučet stěny</t>
  </si>
  <si>
    <t>Součet stěny</t>
  </si>
  <si>
    <t>997013001</t>
  </si>
  <si>
    <t>Vyklizení ulehlé suti na vzdálenost do 3 m od okraje vyklízeného prostoru nebo s naložením na dopravní prostředek z prostorů o půdorysné ploše do 15 m2 z výšky (hloubky) do 2 m</t>
  </si>
  <si>
    <t>-1063919004</t>
  </si>
  <si>
    <t>997013009</t>
  </si>
  <si>
    <t>Vyklizení ulehlé suti na vzdálenost do 3 m od okraje vyklízeného prostoru nebo s naložením na dopravní prostředek z prostorů o půdorysné ploše do 15 m2 Příplatek k ceně -3002 za každých dalších i započatých 5 m výšky přes 10 m</t>
  </si>
  <si>
    <t>-153050336</t>
  </si>
  <si>
    <t>50*5 'Přepočtené koeficientem množství</t>
  </si>
  <si>
    <t>997013011</t>
  </si>
  <si>
    <t>Vyklizení ulehlé suti na vzdálenost do 3 m od okraje vyklízeného prostoru nebo s naložením na dopravní prostředek z prostorů o půdorysné ploše přes 15 m2 z výšky (hloubky) do 2 m</t>
  </si>
  <si>
    <t>-1482921766</t>
  </si>
  <si>
    <t>"likdvidaco odpadu v objektu - předpoklad"50</t>
  </si>
  <si>
    <t>997013019</t>
  </si>
  <si>
    <t>Vyklizení ulehlé suti na vzdálenost do 3 m od okraje vyklízeného prostoru nebo s naložením na dopravní prostředek z prostorů o půdorysné ploše přes 15 m2 Příplatek k ceně -3012 za každých dalších i započatých 5 m výšky přes 10 m</t>
  </si>
  <si>
    <t>890033446</t>
  </si>
  <si>
    <t>-64799920</t>
  </si>
  <si>
    <t>348900173</t>
  </si>
  <si>
    <t>425,418*5 'Přepočtené koeficientem množství</t>
  </si>
  <si>
    <t>990022067</t>
  </si>
  <si>
    <t>-1999033149</t>
  </si>
  <si>
    <t>-1979826691</t>
  </si>
  <si>
    <t>-2007714391</t>
  </si>
  <si>
    <t>997013511</t>
  </si>
  <si>
    <t>Odvoz suti a vybouraných hmot z meziskládky na skládku s naložením a se složením, na vzdálenost do 1 km</t>
  </si>
  <si>
    <t>1602833122</t>
  </si>
  <si>
    <t>997013801</t>
  </si>
  <si>
    <t>Poplatek za uložení stavebního odpadu na skládce (skládkovné) betonového</t>
  </si>
  <si>
    <t>1942776963</t>
  </si>
  <si>
    <t>425,418*0,3 'Přepočtené koeficientem množství</t>
  </si>
  <si>
    <t>997013802</t>
  </si>
  <si>
    <t>Poplatek za uložení stavebního odpadu na skládce (skládkovné) železobetonového</t>
  </si>
  <si>
    <t>-1786623581</t>
  </si>
  <si>
    <t>425,418*0,2 'Přepočtené koeficientem množství</t>
  </si>
  <si>
    <t>1272833622</t>
  </si>
  <si>
    <t>997013811</t>
  </si>
  <si>
    <t>Poplatek za uložení stavebního odpadu na skládce (skládkovné) dřevěného</t>
  </si>
  <si>
    <t>-1476582119</t>
  </si>
  <si>
    <t>425,418*0,15 'Přepočtené koeficientem množství</t>
  </si>
  <si>
    <t>997013814</t>
  </si>
  <si>
    <t>Poplatek za uložení stavebního odpadu na skládce (skládkovné) z izolačních materiálů</t>
  </si>
  <si>
    <t>1230425266</t>
  </si>
  <si>
    <t>425,418*0,05 'Přepočtené koeficientem množství</t>
  </si>
  <si>
    <t>997013821</t>
  </si>
  <si>
    <t>Poplatek za uložení stavebního odpadu na skládce (skládkovné) s obsahem azbestu</t>
  </si>
  <si>
    <t>240130779</t>
  </si>
  <si>
    <t>425,418*0,1 'Přepočtené koeficientem množství</t>
  </si>
  <si>
    <t>997013822</t>
  </si>
  <si>
    <t>Poplatek za uložení stavebního odpadu na skládce (skládkovné) s oleji nebo ropnými látkami</t>
  </si>
  <si>
    <t>-1374843642</t>
  </si>
  <si>
    <t>-1957469746</t>
  </si>
  <si>
    <t>713110813</t>
  </si>
  <si>
    <t>Odstranění tepelné izolace běžných stavebních konstrukcí z rohoží, pásů, dílců, desek, bloků stropů nebo podhledů volně kladených z vláknitých materiálů, tloušťka izolace přes 100 mm</t>
  </si>
  <si>
    <t>704910991</t>
  </si>
  <si>
    <t>"406"4,70</t>
  </si>
  <si>
    <t>"407"14,80</t>
  </si>
  <si>
    <t>"408"11,80</t>
  </si>
  <si>
    <t>"409"46,45</t>
  </si>
  <si>
    <t>"410"16,55</t>
  </si>
  <si>
    <t>713110833</t>
  </si>
  <si>
    <t>Odstranění tepelné izolace běžných stavebních konstrukcí z rohoží, pásů, dílců, desek, bloků stropů nebo podhledů připevněných přibitím nebo nastřelením přes 100 mm z vláknitých materiálů, tloušťka izolace</t>
  </si>
  <si>
    <t>1177007904</t>
  </si>
  <si>
    <t>"Malý spád"129,5/cos 5</t>
  </si>
  <si>
    <t>713130811</t>
  </si>
  <si>
    <t>Odstranění tepelné izolace běžných stavebních konstrukcí z rohoží, pásů, dílců, desek, bloků stěn a příček volně kladených z vláknitých materiálů, tloušťka izolace do 100 mm</t>
  </si>
  <si>
    <t>-995913572</t>
  </si>
  <si>
    <t>713190812</t>
  </si>
  <si>
    <t>Odstranění tepelné izolace běžných stavebních konstrukcí – vrstvy, doplňky a konstrukční součásti izolační vrstvy lože škvárové průměrné tloušťky přes 50 do 100 mm</t>
  </si>
  <si>
    <t>1909827389</t>
  </si>
  <si>
    <t>1,NP</t>
  </si>
  <si>
    <t>"106"4,50</t>
  </si>
  <si>
    <t>"107"14,20</t>
  </si>
  <si>
    <t>"108"12,10</t>
  </si>
  <si>
    <t>"109"14,20</t>
  </si>
  <si>
    <t>"110"19,50</t>
  </si>
  <si>
    <t>"111"15,60</t>
  </si>
  <si>
    <t>2,NP</t>
  </si>
  <si>
    <t>"206"4,70</t>
  </si>
  <si>
    <t>"207"14,20</t>
  </si>
  <si>
    <t>"208"19,20</t>
  </si>
  <si>
    <t>"209"16,40</t>
  </si>
  <si>
    <t>"210"20,30</t>
  </si>
  <si>
    <t>"211"16,10</t>
  </si>
  <si>
    <t>"306"4,50</t>
  </si>
  <si>
    <t>"307"14,70</t>
  </si>
  <si>
    <t>"308"19,20</t>
  </si>
  <si>
    <t>"309"16,50</t>
  </si>
  <si>
    <t>"310"20,45</t>
  </si>
  <si>
    <t>"311"16,14</t>
  </si>
  <si>
    <t>762341811</t>
  </si>
  <si>
    <t>Demontáž bednění a laťování bednění střech rovných, obloukových, sklonu do 60 st. se všemi nadstřešními konstrukcemi z prken hrubých, hoblovaných tl. do 32 mm</t>
  </si>
  <si>
    <t>-244081617</t>
  </si>
  <si>
    <t>762342812</t>
  </si>
  <si>
    <t>Demontáž bednění a laťování laťování střech sklonu do 60 st. se všemi nadstřešními konstrukcemi, z latí průřezové plochy do 25 cm2 při osové vzdálenosti přes 0,22 do 0,50 m</t>
  </si>
  <si>
    <t>-2042378557</t>
  </si>
  <si>
    <t>762343811</t>
  </si>
  <si>
    <t>Demontáž bednění a laťování bednění okapů a štítových říms, včetně kostry, krajnice a závětrného prkna, pevných žaluzií a bednění z dílců, z prken hrubých, hoblovaných tl. do 32 mm</t>
  </si>
  <si>
    <t>-1542689500</t>
  </si>
  <si>
    <t>2*(4,25+11,2)</t>
  </si>
  <si>
    <t>762522811</t>
  </si>
  <si>
    <t>Demontáž podlah s polštáři z prken tl. do 32 mm</t>
  </si>
  <si>
    <t>-239355216</t>
  </si>
  <si>
    <t>762526811</t>
  </si>
  <si>
    <t>Demontáž podlah z desek dřevotřískových, překližkových, sololitových tl. do 20 mm bez polštářů</t>
  </si>
  <si>
    <t>766229422</t>
  </si>
  <si>
    <t>763131821</t>
  </si>
  <si>
    <t>Demontáž podhledu nebo samostatného požárního předělu ze sádrokartonových desek s nosnou konstrukcí dvouvrstvou z ocelových profilů, opláštění jednoduché</t>
  </si>
  <si>
    <t>1126628711</t>
  </si>
  <si>
    <t>764001821</t>
  </si>
  <si>
    <t>Demontáž klempířských konstrukcí krytiny ze svitků nebo tabulí do suti</t>
  </si>
  <si>
    <t>-806267136</t>
  </si>
  <si>
    <t>764001861</t>
  </si>
  <si>
    <t>Demontáž klempířských konstrukcí oplechování hřebene z hřebenáčů do suti</t>
  </si>
  <si>
    <t>2078951052</t>
  </si>
  <si>
    <t>764002801</t>
  </si>
  <si>
    <t>Demontáž klempířských konstrukcí závětrné lišty do suti</t>
  </si>
  <si>
    <t>-851480977</t>
  </si>
  <si>
    <t>764002811</t>
  </si>
  <si>
    <t>Demontáž klempířských konstrukcí okapového plechu do suti, v krytině povlakové</t>
  </si>
  <si>
    <t>-353556632</t>
  </si>
  <si>
    <t>2*13,2</t>
  </si>
  <si>
    <t>764002821</t>
  </si>
  <si>
    <t>Demontáž klempířských konstrukcí střešního výlezu do suti</t>
  </si>
  <si>
    <t>-1755073158</t>
  </si>
  <si>
    <t>764002851</t>
  </si>
  <si>
    <t>Demontáž klempířských konstrukcí oplechování parapetů do suti</t>
  </si>
  <si>
    <t>99068825</t>
  </si>
  <si>
    <t>"Východní"8*1,17+2*1,45</t>
  </si>
  <si>
    <t>"Západní"14*1,17+4*0,57</t>
  </si>
  <si>
    <t>764002861</t>
  </si>
  <si>
    <t>Demontáž klempířských konstrukcí oplechování říms do suti</t>
  </si>
  <si>
    <t>-490160962</t>
  </si>
  <si>
    <t>764002881</t>
  </si>
  <si>
    <t>Demontáž klempířských konstrukcí lemování střešních prostupů do suti</t>
  </si>
  <si>
    <t>883486699</t>
  </si>
  <si>
    <t>764004801</t>
  </si>
  <si>
    <t>Demontáž klempířských konstrukcí žlabu podokapního do suti</t>
  </si>
  <si>
    <t>-403002149</t>
  </si>
  <si>
    <t>764004861</t>
  </si>
  <si>
    <t>Demontáž klempířských konstrukcí svodu do suti</t>
  </si>
  <si>
    <t>1063734456</t>
  </si>
  <si>
    <t>2*14,5</t>
  </si>
  <si>
    <t>765191901</t>
  </si>
  <si>
    <t>Demontáž pojistné hydroizolační fólie kladené ve sklonu do 30 st.</t>
  </si>
  <si>
    <t>334796292</t>
  </si>
  <si>
    <t>765191911</t>
  </si>
  <si>
    <t>Demontáž pojistné hydroizolační fólie kladené ve sklonu přes 30 st.</t>
  </si>
  <si>
    <t>661974277</t>
  </si>
  <si>
    <t>766441812</t>
  </si>
  <si>
    <t>Demontáž parapetních desek dřevěných nebo plastových šířky přes 300 mm délky do 1m</t>
  </si>
  <si>
    <t>-320876743</t>
  </si>
  <si>
    <t>"004"1</t>
  </si>
  <si>
    <t>"006"1</t>
  </si>
  <si>
    <t>"102"1</t>
  </si>
  <si>
    <t>"202"1</t>
  </si>
  <si>
    <t>"301"1</t>
  </si>
  <si>
    <t>"402"1</t>
  </si>
  <si>
    <t>766441822</t>
  </si>
  <si>
    <t>Demontáž parapetních desek dřevěných nebo plastových šířky přes 300 mm délky přes 1m</t>
  </si>
  <si>
    <t>-484720489</t>
  </si>
  <si>
    <t>"103"2</t>
  </si>
  <si>
    <t>"104"2</t>
  </si>
  <si>
    <t>"106"1</t>
  </si>
  <si>
    <t>"107"1</t>
  </si>
  <si>
    <t>"108"1</t>
  </si>
  <si>
    <t>"109"1</t>
  </si>
  <si>
    <t>"110"2</t>
  </si>
  <si>
    <t>"111"1</t>
  </si>
  <si>
    <t>"201"1</t>
  </si>
  <si>
    <t>"206"1</t>
  </si>
  <si>
    <t>"207"1</t>
  </si>
  <si>
    <t>"208"2</t>
  </si>
  <si>
    <t>"209"1</t>
  </si>
  <si>
    <t>"210"2</t>
  </si>
  <si>
    <t>"211"1</t>
  </si>
  <si>
    <t>"306"1</t>
  </si>
  <si>
    <t>"307"1</t>
  </si>
  <si>
    <t>"308"2</t>
  </si>
  <si>
    <t>"309"1</t>
  </si>
  <si>
    <t>"310"2</t>
  </si>
  <si>
    <t>"311"1</t>
  </si>
  <si>
    <t>"401"1</t>
  </si>
  <si>
    <t>"406"1</t>
  </si>
  <si>
    <t>"407"1</t>
  </si>
  <si>
    <t>"410"1</t>
  </si>
  <si>
    <t>767415845</t>
  </si>
  <si>
    <t>Demontáž vnějšího obkladu pláště z kompozitních panelů typu BOND kazetové provedení - skryté uchycení výšky budovy přes 12 do 24 m</t>
  </si>
  <si>
    <t>-149782894</t>
  </si>
  <si>
    <t>"Severní"158,3</t>
  </si>
  <si>
    <t>"Jižní"155</t>
  </si>
  <si>
    <t>767415861</t>
  </si>
  <si>
    <t>Demontáž vnějšího obkladu pláště z kompozitních panelů typu BOND doplňků podkladní rošt</t>
  </si>
  <si>
    <t>1604145403</t>
  </si>
  <si>
    <t>771273812</t>
  </si>
  <si>
    <t>Demontáž obkladů schodišť z dlaždic keramických lepených stupnic přes 250 do 350 mm</t>
  </si>
  <si>
    <t>-1613033702</t>
  </si>
  <si>
    <t>"101"1,070*9+1,250*7+1,48*5</t>
  </si>
  <si>
    <t>"201"1,25*2*9</t>
  </si>
  <si>
    <t>"301"1,25*2*9</t>
  </si>
  <si>
    <t>"401"1,25*2*9</t>
  </si>
  <si>
    <t>771273832</t>
  </si>
  <si>
    <t>Demontáž obkladů schodišť z dlaždic keramických lepených podstupnic do 250 mm</t>
  </si>
  <si>
    <t>1283256870</t>
  </si>
  <si>
    <t>"101"10*1,070+8*1,25+6*1,48</t>
  </si>
  <si>
    <t>"201"2*10*1,25</t>
  </si>
  <si>
    <t>"301"2*10*1,25</t>
  </si>
  <si>
    <t>"401"2*10*1,25</t>
  </si>
  <si>
    <t>771473810</t>
  </si>
  <si>
    <t>Demontáž soklíků z dlaždic keramických lepených rovných</t>
  </si>
  <si>
    <t>610454634</t>
  </si>
  <si>
    <t>"101"1,4+2,62+0,26+0,6+1,05+1,31+0,32+3,02+0,12+2*(0,5+1,5+1,5)+1,48+1,14+2,2</t>
  </si>
  <si>
    <t>"201"4*1,11</t>
  </si>
  <si>
    <t>"104"0,8</t>
  </si>
  <si>
    <t>"105"0,8</t>
  </si>
  <si>
    <t>"201"2,63+0,26+0,6+0,45+1,35+0,32+5,68+2,15+1,7</t>
  </si>
  <si>
    <t>"202"2*(1,14+1,11)</t>
  </si>
  <si>
    <t>"204"0,8</t>
  </si>
  <si>
    <t>"205"0,8</t>
  </si>
  <si>
    <t>"301"2,63+0,26+0,6+0,45+1,35+0,32+5,68+2,15+1,7</t>
  </si>
  <si>
    <t>"302"2*(1,14+1,11)</t>
  </si>
  <si>
    <t>"304"0,8</t>
  </si>
  <si>
    <t>"305"0,8</t>
  </si>
  <si>
    <t>"401"2,63+0,26+0,6+0,45+1,35+0,32+5,68+2,15+1,7</t>
  </si>
  <si>
    <t>"402"2*(1,14+1,11)</t>
  </si>
  <si>
    <t>"404"0,8</t>
  </si>
  <si>
    <t>"405"0,8</t>
  </si>
  <si>
    <t>771473830</t>
  </si>
  <si>
    <t>Demontáž soklíků z dlaždic keramických lepených schodišťových</t>
  </si>
  <si>
    <t>-2072800629</t>
  </si>
  <si>
    <t>"101"2*(2,700+2,100+1,500)</t>
  </si>
  <si>
    <t>"201"2*2,700</t>
  </si>
  <si>
    <t>"301"2*2,700</t>
  </si>
  <si>
    <t>"401"2*2,700</t>
  </si>
  <si>
    <t>771573810</t>
  </si>
  <si>
    <t>Demontáž podlah z dlaždic keramických lepených</t>
  </si>
  <si>
    <t>-397029658</t>
  </si>
  <si>
    <t>"101"28,00-(1,07*2,70+1,25*2,10+1,48*1,50)</t>
  </si>
  <si>
    <t>"103"2,10</t>
  </si>
  <si>
    <t>"104"1,10</t>
  </si>
  <si>
    <t>"105"1,10</t>
  </si>
  <si>
    <t>"201"20,50-2*1,25*2,70</t>
  </si>
  <si>
    <t>"203"2,10</t>
  </si>
  <si>
    <t>"204"1,10</t>
  </si>
  <si>
    <t>"205"1,10</t>
  </si>
  <si>
    <t>"301"20,70-2*1,25*2,70</t>
  </si>
  <si>
    <t>"303"2,10</t>
  </si>
  <si>
    <t>"304"1,10</t>
  </si>
  <si>
    <t>"305"1,10</t>
  </si>
  <si>
    <t>"401"20,70-2*1,25*2,70</t>
  </si>
  <si>
    <t>776201812</t>
  </si>
  <si>
    <t>Demontáž povlakových podlahovin lepených ručně s podložkou</t>
  </si>
  <si>
    <t>1569592567</t>
  </si>
  <si>
    <t>776410811</t>
  </si>
  <si>
    <t>Demontáž soklíků nebo lišt pryžových nebo plastových</t>
  </si>
  <si>
    <t>123301859</t>
  </si>
  <si>
    <t>"106"1,5+2,72</t>
  </si>
  <si>
    <t>"107"2*2,99+4,77</t>
  </si>
  <si>
    <t>"108"2*2,63+4,44</t>
  </si>
  <si>
    <t>"109"2*3,15+4,44</t>
  </si>
  <si>
    <t>"110"2*(4,44+4,35)</t>
  </si>
  <si>
    <t>"111"2*(4,76+3,24)</t>
  </si>
  <si>
    <t>"206"1,75+2,72</t>
  </si>
  <si>
    <t>"207"2*2,99+4,92</t>
  </si>
  <si>
    <t>"208"2*4,10+4,60</t>
  </si>
  <si>
    <t>"209"2*3,49</t>
  </si>
  <si>
    <t>"210"2*4,34+4,60</t>
  </si>
  <si>
    <t>"211"2*(4,92+3,24)</t>
  </si>
  <si>
    <t>"306"2*0,82+2,72</t>
  </si>
  <si>
    <t>"307"2*2,99+4,92</t>
  </si>
  <si>
    <t>"308"2*(4,09+4,60)</t>
  </si>
  <si>
    <t>"309"2*(3,50+4,60)</t>
  </si>
  <si>
    <t>"310"2*(4,36+4,60)</t>
  </si>
  <si>
    <t>"311"2*(3,24+4,92)</t>
  </si>
  <si>
    <t>"406"1,74+2,72</t>
  </si>
  <si>
    <t>"407"2*2,99+4,95</t>
  </si>
  <si>
    <t>"408"2*2,44+4,77</t>
  </si>
  <si>
    <t>"409"2*9,83+4,60</t>
  </si>
  <si>
    <t>"410"2*(4,92+3,36)</t>
  </si>
  <si>
    <t>781441810</t>
  </si>
  <si>
    <t>Demontáž obkladů z obkladaček hutných nebo polohutných kladených do malty</t>
  </si>
  <si>
    <t>2002885341</t>
  </si>
  <si>
    <t>obklad soklu</t>
  </si>
  <si>
    <t>"Západní"15,7</t>
  </si>
  <si>
    <t>"východní"13,3</t>
  </si>
  <si>
    <t>"Severní"4,4</t>
  </si>
  <si>
    <t>"Jižní"14,5</t>
  </si>
  <si>
    <t>-587083782</t>
  </si>
  <si>
    <t>TI-001 - Elektroinstalace</t>
  </si>
  <si>
    <t xml:space="preserve">    741 - Elektroinstalace - silnoproud</t>
  </si>
  <si>
    <t xml:space="preserve">      Rozpis rozvaděče R01 - Rozpis rozvaděče R01</t>
  </si>
  <si>
    <t xml:space="preserve">      Rozpis rozvaděče R1 - Rozpis rozvaděče R1</t>
  </si>
  <si>
    <t xml:space="preserve">      Rozpis rozvaděče R2 - Rozpis rozvaděče R2</t>
  </si>
  <si>
    <t xml:space="preserve">      Rozpis rozvaděče R3 - Rozpis rozvaděče R3</t>
  </si>
  <si>
    <t xml:space="preserve">      Rozpis rozvaděče R4 - Rozpis rozvaděče R4</t>
  </si>
  <si>
    <t>OST - Ostatní</t>
  </si>
  <si>
    <t>741</t>
  </si>
  <si>
    <t>Elektroinstalace - silnoproud</t>
  </si>
  <si>
    <t>R-spec001</t>
  </si>
  <si>
    <t>Nouzové přivolání pomoci invalidé</t>
  </si>
  <si>
    <t>-1739258054</t>
  </si>
  <si>
    <t>Poznámka k položce:
Dodávka a Montáž
1x základní modul - terminál vč.boxu a napaječe, kabel k napaječi
13x tlačítko se šňůrou
9x resetovací tlačítko
9x signalizace světelná vč.příslušné kabeláže dle dodaného systému
oživení systému</t>
  </si>
  <si>
    <t>210010301</t>
  </si>
  <si>
    <t>krabice přístrojová bez zapojení</t>
  </si>
  <si>
    <t>1555453339</t>
  </si>
  <si>
    <t>311115</t>
  </si>
  <si>
    <t>krabice univerzální/přístrojová KU68-1901</t>
  </si>
  <si>
    <t>897694456</t>
  </si>
  <si>
    <t>210010321</t>
  </si>
  <si>
    <t>krabicová rozvodka vč.svorkovn.a zapojení(-KR68)</t>
  </si>
  <si>
    <t>-5098794</t>
  </si>
  <si>
    <t>311117</t>
  </si>
  <si>
    <t>krabice univerz/rozvodka KU68-1903 vč.KO68 +S66</t>
  </si>
  <si>
    <t>-1086052242</t>
  </si>
  <si>
    <t>210110041</t>
  </si>
  <si>
    <t>spínač zapuštěný vč.zapojení 1pólový/řazení 1</t>
  </si>
  <si>
    <t>-295453803</t>
  </si>
  <si>
    <t>409011</t>
  </si>
  <si>
    <t>spínač 10A/250Vstř řaz.1 design TANGO</t>
  </si>
  <si>
    <t>-1088999621</t>
  </si>
  <si>
    <t>210110043</t>
  </si>
  <si>
    <t>přepínač zapuštěný vč.zapojení sériový/řazení 5-5A</t>
  </si>
  <si>
    <t>-1123627179</t>
  </si>
  <si>
    <t>409021</t>
  </si>
  <si>
    <t>přepínač 10A/250Vstř řaz.5 design TANGO</t>
  </si>
  <si>
    <t>658583105</t>
  </si>
  <si>
    <t>210110064</t>
  </si>
  <si>
    <t>ovladač zapuštěný vč.zapojení tlačítkový/ř.1/0 S</t>
  </si>
  <si>
    <t>-1034342581</t>
  </si>
  <si>
    <t>409032</t>
  </si>
  <si>
    <t>ovladač 10A/250Vstř řaz.1/0S design TANGO</t>
  </si>
  <si>
    <t>45919307</t>
  </si>
  <si>
    <t>210110091</t>
  </si>
  <si>
    <t>spínač zapuštěný vč.zapojení s plynulou regulací</t>
  </si>
  <si>
    <t>965436277</t>
  </si>
  <si>
    <t>420091</t>
  </si>
  <si>
    <t>rámeček pro 1 přístroj</t>
  </si>
  <si>
    <t>-196354969</t>
  </si>
  <si>
    <t>410170</t>
  </si>
  <si>
    <t>spínač automatic+snímač pohybu design Tango</t>
  </si>
  <si>
    <t>1482780691</t>
  </si>
  <si>
    <t>210111012</t>
  </si>
  <si>
    <t>zásuvka domovní zapuštěná vč.zapojení průběžně</t>
  </si>
  <si>
    <t>278138878</t>
  </si>
  <si>
    <t>420006</t>
  </si>
  <si>
    <t>zásuvka 16A/250Vstř design Tango bezŠr clonk</t>
  </si>
  <si>
    <t>1313026532</t>
  </si>
  <si>
    <t>631711219</t>
  </si>
  <si>
    <t>210111031</t>
  </si>
  <si>
    <t>podlahová zásuvka</t>
  </si>
  <si>
    <t>606667715</t>
  </si>
  <si>
    <t>423511</t>
  </si>
  <si>
    <t>podlahová zásuvka pro 4xzásuvku 230V, 4xRJ45</t>
  </si>
  <si>
    <t>109312054</t>
  </si>
  <si>
    <t>210111032</t>
  </si>
  <si>
    <t>zásuvka nástěnná od IP.2 vč.zapojení 2P+Z průběžně</t>
  </si>
  <si>
    <t>1992966508</t>
  </si>
  <si>
    <t>423271</t>
  </si>
  <si>
    <t>zásuvka 10A,250Vstř nástěnná /IP44</t>
  </si>
  <si>
    <t>-1608028032</t>
  </si>
  <si>
    <t>210111106</t>
  </si>
  <si>
    <t>zásuvka/přívodka průmyslová vč.zapojení 3P+N+Z/16A</t>
  </si>
  <si>
    <t>482719862</t>
  </si>
  <si>
    <t>425223</t>
  </si>
  <si>
    <t>zásuvka nástěnná 5pól/16A/400V/IP44</t>
  </si>
  <si>
    <t>-47691795</t>
  </si>
  <si>
    <t>210201001</t>
  </si>
  <si>
    <t>svítidlo zářivkové bytové stropní/1 zdroj</t>
  </si>
  <si>
    <t>-783748948</t>
  </si>
  <si>
    <t>509121</t>
  </si>
  <si>
    <t>Svít."A"zářivkové přisazené 2x58W s AL mřížkou EP</t>
  </si>
  <si>
    <t>261510405</t>
  </si>
  <si>
    <t>401946530</t>
  </si>
  <si>
    <t>509121.1</t>
  </si>
  <si>
    <t>Svít."B"LED kulaté 28W,2300lm,opálový kryt sklo</t>
  </si>
  <si>
    <t>589700893</t>
  </si>
  <si>
    <t>-1138212012</t>
  </si>
  <si>
    <t>509121.2</t>
  </si>
  <si>
    <t>Svít."B1" LED kulaté 28W,2300lm,opálový kryt sklo, pohybové čidlo radar</t>
  </si>
  <si>
    <t>1336751837</t>
  </si>
  <si>
    <t>1964735708</t>
  </si>
  <si>
    <t>509121.3</t>
  </si>
  <si>
    <t>Svít."C" LED nad umyvadlo</t>
  </si>
  <si>
    <t>-2134726146</t>
  </si>
  <si>
    <t>1843431116</t>
  </si>
  <si>
    <t>509121.4</t>
  </si>
  <si>
    <t>Svít."D" LED reflektor 80W, Al tělo, IP44</t>
  </si>
  <si>
    <t>-691576308</t>
  </si>
  <si>
    <t>210201201</t>
  </si>
  <si>
    <t>nouzové orientační svítidlo zářivkové</t>
  </si>
  <si>
    <t>-788070055</t>
  </si>
  <si>
    <t>552691</t>
  </si>
  <si>
    <t>nouzové svít. LED IP65 1hod 3W, 380lm se zdrojem</t>
  </si>
  <si>
    <t>-1748890556</t>
  </si>
  <si>
    <t>210220021</t>
  </si>
  <si>
    <t>Montáž uzemňovacího vedení s upevněním, propojením a připojením pomocí svorek v zemi s izolací spojů vodičů FeZn páskou průřezu do 120 mm2 v průmyslové výstavbě</t>
  </si>
  <si>
    <t>-1743895107</t>
  </si>
  <si>
    <t>295001</t>
  </si>
  <si>
    <t>vedení FeZn 30/4 (0,96kg/m)</t>
  </si>
  <si>
    <t>-920601937</t>
  </si>
  <si>
    <t>295073</t>
  </si>
  <si>
    <t>svorka pásku drátu zemnící SR3a 2šrouby FeZn</t>
  </si>
  <si>
    <t>174309527</t>
  </si>
  <si>
    <t>210220022</t>
  </si>
  <si>
    <t>Montáž uzemňovacího vedení s upevněním, propojením a připojením pomocí svorek v zemi s izolací spojů vodičů FeZn drátem nebo lanem průměru do 10 mm v městské zástavbě</t>
  </si>
  <si>
    <t>-879741945</t>
  </si>
  <si>
    <t>295011</t>
  </si>
  <si>
    <t>vedení FeZn pr.10mm(0,63kg/m)</t>
  </si>
  <si>
    <t>2088919433</t>
  </si>
  <si>
    <t>295071</t>
  </si>
  <si>
    <t>svorka pásku zemnící SR2b 4šrouby FeZn</t>
  </si>
  <si>
    <t>1731836695</t>
  </si>
  <si>
    <t>210220101</t>
  </si>
  <si>
    <t>Montáž hromosvodného vedení svodových vodičů s podpěrami, průměru do 10 mm</t>
  </si>
  <si>
    <t>-2070772239</t>
  </si>
  <si>
    <t>295601</t>
  </si>
  <si>
    <t>drát AlMgSi pr.8mm polotvrdý 0,135kg/m</t>
  </si>
  <si>
    <t>1149168329</t>
  </si>
  <si>
    <t>295351</t>
  </si>
  <si>
    <t>podpěra vedení na ploché střechy PV21c 0,9kg plast</t>
  </si>
  <si>
    <t>-1126258918</t>
  </si>
  <si>
    <t>295301</t>
  </si>
  <si>
    <t>podpěra vedení na plech PV1s 60mm Al</t>
  </si>
  <si>
    <t>1299370778</t>
  </si>
  <si>
    <t>295315</t>
  </si>
  <si>
    <t>podpěra vedení do zdiva PV 300mm Al</t>
  </si>
  <si>
    <t>1754545583</t>
  </si>
  <si>
    <t>210220231</t>
  </si>
  <si>
    <t>jímací tyč do 3m montáž na stojan</t>
  </si>
  <si>
    <t>-2054894737</t>
  </si>
  <si>
    <t>295611</t>
  </si>
  <si>
    <t>jímací tyč 0,5m AlMgSi</t>
  </si>
  <si>
    <t>47062046</t>
  </si>
  <si>
    <t>295635</t>
  </si>
  <si>
    <t>svorka k jímači/zkuš SJ1/SZ 16/8mm 2šrou Al</t>
  </si>
  <si>
    <t>280548346</t>
  </si>
  <si>
    <t>152717697</t>
  </si>
  <si>
    <t>295612</t>
  </si>
  <si>
    <t>jímací tyč hladká JR1,5 AlMgSi pr.19/1500mm</t>
  </si>
  <si>
    <t>155510350</t>
  </si>
  <si>
    <t>-63949936</t>
  </si>
  <si>
    <t>295891</t>
  </si>
  <si>
    <t>podstavec k jímací tyči beton/M16 16kg</t>
  </si>
  <si>
    <t>-253495985</t>
  </si>
  <si>
    <t>295894</t>
  </si>
  <si>
    <t>podložka plast kruhová k podstavci JT</t>
  </si>
  <si>
    <t>-2112507391</t>
  </si>
  <si>
    <t>210220301</t>
  </si>
  <si>
    <t>svorka hromosvodová do 2 šroubů</t>
  </si>
  <si>
    <t>-1421236989</t>
  </si>
  <si>
    <t>295621</t>
  </si>
  <si>
    <t>svorka univerzální SU Al</t>
  </si>
  <si>
    <t>791491161</t>
  </si>
  <si>
    <t>-604900541</t>
  </si>
  <si>
    <t>295626</t>
  </si>
  <si>
    <t>svorka na okapní žlab SO 1šroub Al</t>
  </si>
  <si>
    <t>-381601840</t>
  </si>
  <si>
    <t>-1342322616</t>
  </si>
  <si>
    <t>295632</t>
  </si>
  <si>
    <t>svorka zkušební SZ 2šrouby Al litá</t>
  </si>
  <si>
    <t>1131795226</t>
  </si>
  <si>
    <t>-325787088</t>
  </si>
  <si>
    <t>295623</t>
  </si>
  <si>
    <t>svorka univerzální SUa Al dvojitá příložka</t>
  </si>
  <si>
    <t>1043169429</t>
  </si>
  <si>
    <t>210220372</t>
  </si>
  <si>
    <t>ochranný úhelník nebo trubka/ držáky do zdiva</t>
  </si>
  <si>
    <t>-1204193713</t>
  </si>
  <si>
    <t>295455</t>
  </si>
  <si>
    <t>ochranná trubka svodu OT délka 1,7m</t>
  </si>
  <si>
    <t>1469085464</t>
  </si>
  <si>
    <t>210220401</t>
  </si>
  <si>
    <t>označení svodu štítkem</t>
  </si>
  <si>
    <t>392075983</t>
  </si>
  <si>
    <t>295882</t>
  </si>
  <si>
    <t>označovací štítek zemního svodu</t>
  </si>
  <si>
    <t>1410373069</t>
  </si>
  <si>
    <t>210220441</t>
  </si>
  <si>
    <t>ochrana zemní svorky asfaltovým nátěrem</t>
  </si>
  <si>
    <t>-1701677372</t>
  </si>
  <si>
    <t>210800006</t>
  </si>
  <si>
    <t>vodič Cu(-CY) pod omítkou do 1x16</t>
  </si>
  <si>
    <t>-1716220377</t>
  </si>
  <si>
    <t>171207</t>
  </si>
  <si>
    <t>vodič CYY 4</t>
  </si>
  <si>
    <t>7400206</t>
  </si>
  <si>
    <t>70*1,05 'Přepočtené koeficientem množství</t>
  </si>
  <si>
    <t>1539491218</t>
  </si>
  <si>
    <t>171208</t>
  </si>
  <si>
    <t>vodič CYY 6</t>
  </si>
  <si>
    <t>2085937326</t>
  </si>
  <si>
    <t>120*1,05 'Přepočtené koeficientem množství</t>
  </si>
  <si>
    <t>-1401683678</t>
  </si>
  <si>
    <t>171210</t>
  </si>
  <si>
    <t>vodič CYY 16</t>
  </si>
  <si>
    <t>1639486010</t>
  </si>
  <si>
    <t>30*1,05 'Přepočtené koeficientem množství</t>
  </si>
  <si>
    <t>210800103</t>
  </si>
  <si>
    <t>kabel Cu(-CYKY) pod omítkou do 2x4/3x2,5/5x1,5</t>
  </si>
  <si>
    <t>-445819339</t>
  </si>
  <si>
    <t>101005</t>
  </si>
  <si>
    <t>kabel CYKY 2x1,5</t>
  </si>
  <si>
    <t>132455611</t>
  </si>
  <si>
    <t>350*1,05 'Přepočtené koeficientem množství</t>
  </si>
  <si>
    <t>934543590</t>
  </si>
  <si>
    <t>101105</t>
  </si>
  <si>
    <t>kabel CYKY 3x1,5</t>
  </si>
  <si>
    <t>189053667</t>
  </si>
  <si>
    <t>2800*1,05 'Přepočtené koeficientem množství</t>
  </si>
  <si>
    <t>-28147812</t>
  </si>
  <si>
    <t>101106</t>
  </si>
  <si>
    <t>kabel CYKY 3x2,5</t>
  </si>
  <si>
    <t>-595839651</t>
  </si>
  <si>
    <t>4200*1,05 'Přepočtené koeficientem množství</t>
  </si>
  <si>
    <t>513478969</t>
  </si>
  <si>
    <t>101305</t>
  </si>
  <si>
    <t>kabel CYKY 5x1,5</t>
  </si>
  <si>
    <t>1307668110</t>
  </si>
  <si>
    <t>850*1,05 'Přepočtené koeficientem množství</t>
  </si>
  <si>
    <t>210800112</t>
  </si>
  <si>
    <t>kabel Cu(-CYKY) pod omítkou do 5x6</t>
  </si>
  <si>
    <t>-1090825944</t>
  </si>
  <si>
    <t>101307</t>
  </si>
  <si>
    <t>kabel CYKY 5x4</t>
  </si>
  <si>
    <t>1338061658</t>
  </si>
  <si>
    <t>50*1,05 'Přepočtené koeficientem množství</t>
  </si>
  <si>
    <t>210800113</t>
  </si>
  <si>
    <t>kabel Cu(-CYKY) pod omítkou do 5x10</t>
  </si>
  <si>
    <t>-2002237168</t>
  </si>
  <si>
    <t>101309</t>
  </si>
  <si>
    <t>kabel CYKY 5x10</t>
  </si>
  <si>
    <t>1490481676</t>
  </si>
  <si>
    <t>60*1,05 'Přepočtené koeficientem množství</t>
  </si>
  <si>
    <t>210810101</t>
  </si>
  <si>
    <t>Montáž izolovaných kabelů měděných bez ukončení do 1 kV uložených pevně CYKY, NYM, NYY, YSLY, 1 kV, počtu a průřezu žil 3 x 35 mm2</t>
  </si>
  <si>
    <t>2083878977</t>
  </si>
  <si>
    <t>101210</t>
  </si>
  <si>
    <t>kabel CYKY 4x16</t>
  </si>
  <si>
    <t>-743609953</t>
  </si>
  <si>
    <t>170*1,05 'Přepočtené koeficientem množství</t>
  </si>
  <si>
    <t>10857946</t>
  </si>
  <si>
    <t>101211</t>
  </si>
  <si>
    <t>kabel 1kV CYKY 4x25</t>
  </si>
  <si>
    <t>951038529</t>
  </si>
  <si>
    <t>20*1,05 'Přepočtené koeficientem množství</t>
  </si>
  <si>
    <t>210810951</t>
  </si>
  <si>
    <t>kabel(-1kV CHKE) pevně uložený do 2x4/3x2,5/4x1,5</t>
  </si>
  <si>
    <t>-384745550</t>
  </si>
  <si>
    <t>131005</t>
  </si>
  <si>
    <t>kabel 1kV CHKE-V 2x1,5 FE180</t>
  </si>
  <si>
    <t>-1738611885</t>
  </si>
  <si>
    <t>210810954</t>
  </si>
  <si>
    <t>kabel(-1kV CHKE)pevně 3x25/4x16/12x4/19x2,5/24x1,5</t>
  </si>
  <si>
    <t>1178608088</t>
  </si>
  <si>
    <t>131309</t>
  </si>
  <si>
    <t>kabel 1kV CHKE-V 5x10 FE180</t>
  </si>
  <si>
    <t>-1754803492</t>
  </si>
  <si>
    <t>210990001</t>
  </si>
  <si>
    <t>hlavní ochranná přípojnice</t>
  </si>
  <si>
    <t>-340050269</t>
  </si>
  <si>
    <t>900001</t>
  </si>
  <si>
    <t>hlavní ochranná přípojnice HOP vč.boxu</t>
  </si>
  <si>
    <t>-104088044</t>
  </si>
  <si>
    <t>210990001.1</t>
  </si>
  <si>
    <t>časové relé</t>
  </si>
  <si>
    <t>914862564</t>
  </si>
  <si>
    <t>900001.1</t>
  </si>
  <si>
    <t>časové relé do elektroinstalační krabice</t>
  </si>
  <si>
    <t>179445764</t>
  </si>
  <si>
    <t>210990001.2</t>
  </si>
  <si>
    <t>tlačítko pod sklem</t>
  </si>
  <si>
    <t>-189290747</t>
  </si>
  <si>
    <t>900001.2</t>
  </si>
  <si>
    <t>tlačítko Central stop pod sklem</t>
  </si>
  <si>
    <t>-1598072338</t>
  </si>
  <si>
    <t>219002612</t>
  </si>
  <si>
    <t>vysekání rýhy/zeď cihla/ hl.do 30mm/š.do 70mm</t>
  </si>
  <si>
    <t>-425080277</t>
  </si>
  <si>
    <t>Rozpis rozvaděče R01</t>
  </si>
  <si>
    <t>764406</t>
  </si>
  <si>
    <t>skříň plast do63A 2x12M/IP41 zapu plnáDv</t>
  </si>
  <si>
    <t>-1987848304</t>
  </si>
  <si>
    <t>781107</t>
  </si>
  <si>
    <t>sběrnice hřebenová G1L-1000-12mm2 57vývod vidlice</t>
  </si>
  <si>
    <t>-1777645122</t>
  </si>
  <si>
    <t>415024</t>
  </si>
  <si>
    <t>spínač páčkový APN-63-3 3pol 63A na lištu</t>
  </si>
  <si>
    <t>820710690</t>
  </si>
  <si>
    <t>472201</t>
  </si>
  <si>
    <t>svodič 1pól SVC-275-1 275V/20kA typ2</t>
  </si>
  <si>
    <t>719156875</t>
  </si>
  <si>
    <t>434323</t>
  </si>
  <si>
    <t>jistič LTN-10B-1 1pól/ch.B/ 10A/10kA</t>
  </si>
  <si>
    <t>-1314652999</t>
  </si>
  <si>
    <t>438013</t>
  </si>
  <si>
    <t>proud chránič+jistič 2p/1+N OLE-16B-N1-030AC</t>
  </si>
  <si>
    <t>-248972657</t>
  </si>
  <si>
    <t>podružný materiál</t>
  </si>
  <si>
    <t>-580351576</t>
  </si>
  <si>
    <t>montáž rozvaděče</t>
  </si>
  <si>
    <t>1256707341</t>
  </si>
  <si>
    <t>revize rozvaděče</t>
  </si>
  <si>
    <t>-1151979165</t>
  </si>
  <si>
    <t>Rozpis rozvaděče R1</t>
  </si>
  <si>
    <t>764823</t>
  </si>
  <si>
    <t>skříň 108M/550x800x161mm/IP44 zapu</t>
  </si>
  <si>
    <t>-830995070</t>
  </si>
  <si>
    <t>-473132846</t>
  </si>
  <si>
    <t>415034</t>
  </si>
  <si>
    <t>spínač páčkový AST-125-3 3pol 125A na lištu</t>
  </si>
  <si>
    <t>-540167217</t>
  </si>
  <si>
    <t>434663</t>
  </si>
  <si>
    <t>/AST/ napěťové relé</t>
  </si>
  <si>
    <t>-1790127111</t>
  </si>
  <si>
    <t>483415</t>
  </si>
  <si>
    <t>elektroměr 3fáz. přímý na DIN lištu do 125A-impulz</t>
  </si>
  <si>
    <t>910659070</t>
  </si>
  <si>
    <t>483415.1</t>
  </si>
  <si>
    <t>elektroměr 3fáz. přímý na DIN lištu do 63A-impulz</t>
  </si>
  <si>
    <t>202617953</t>
  </si>
  <si>
    <t>432316</t>
  </si>
  <si>
    <t>odp poj OPVP22-3 Ie 125 A, Ue AC 690 V / DC 440 V,</t>
  </si>
  <si>
    <t>740351918</t>
  </si>
  <si>
    <t>432333</t>
  </si>
  <si>
    <t>pojistková patrona válcová PV22(-125A)gG</t>
  </si>
  <si>
    <t>1302394634</t>
  </si>
  <si>
    <t>471212</t>
  </si>
  <si>
    <t>svodič 3+Npól SJBC-25E-3N-MZS 350V/25kA typ1+typ2</t>
  </si>
  <si>
    <t>-799727080</t>
  </si>
  <si>
    <t>464341</t>
  </si>
  <si>
    <t>relé výpadku fáze HAF</t>
  </si>
  <si>
    <t>-1295000787</t>
  </si>
  <si>
    <t>434322</t>
  </si>
  <si>
    <t>jistič LTN-6B-1 1pól/ch.B/ 6A/10kA</t>
  </si>
  <si>
    <t>-725807832</t>
  </si>
  <si>
    <t>-930068958</t>
  </si>
  <si>
    <t>434325</t>
  </si>
  <si>
    <t>jistič LTN-16B-1 1pól/ch.B/ 16A/10kA</t>
  </si>
  <si>
    <t>369001351</t>
  </si>
  <si>
    <t>435027</t>
  </si>
  <si>
    <t>jistič LTN-40B-3 3pól/ch.B/ 40A/10kA</t>
  </si>
  <si>
    <t>678842824</t>
  </si>
  <si>
    <t>435023</t>
  </si>
  <si>
    <t>jistič LTN-16B-3 3pól/ch.B/ 16A/10kA</t>
  </si>
  <si>
    <t>-501140608</t>
  </si>
  <si>
    <t>438502</t>
  </si>
  <si>
    <t>proudový chránič 4pol OFI-40-4-030AC 10kA</t>
  </si>
  <si>
    <t>-399919519</t>
  </si>
  <si>
    <t>-1976842200</t>
  </si>
  <si>
    <t>464311</t>
  </si>
  <si>
    <t>časové relé/AC230V/500W/1modul</t>
  </si>
  <si>
    <t>-2114766931</t>
  </si>
  <si>
    <t>441121</t>
  </si>
  <si>
    <t>stykač 2pól RSI-20-20/2Z/20A na lištu</t>
  </si>
  <si>
    <t>98478292</t>
  </si>
  <si>
    <t>1.1</t>
  </si>
  <si>
    <t>-1857763492</t>
  </si>
  <si>
    <t>2.1</t>
  </si>
  <si>
    <t>-1102411626</t>
  </si>
  <si>
    <t>3.1</t>
  </si>
  <si>
    <t>1358922894</t>
  </si>
  <si>
    <t>Rozpis rozvaděče R2</t>
  </si>
  <si>
    <t>764823.1</t>
  </si>
  <si>
    <t>skříň 58Modulů IP44 zapuštěná</t>
  </si>
  <si>
    <t>205473205</t>
  </si>
  <si>
    <t>1778413550</t>
  </si>
  <si>
    <t>415034.1</t>
  </si>
  <si>
    <t>spínač páčkový ASN-63-3 3pol 63A na lištu</t>
  </si>
  <si>
    <t>910174356</t>
  </si>
  <si>
    <t>1463305504</t>
  </si>
  <si>
    <t>432333.1</t>
  </si>
  <si>
    <t>pojistková patrona válcová PV22(-63A)gG</t>
  </si>
  <si>
    <t>-124778346</t>
  </si>
  <si>
    <t>471212.1</t>
  </si>
  <si>
    <t>svodič 3+Npól 350V/25kA typ2</t>
  </si>
  <si>
    <t>-344796752</t>
  </si>
  <si>
    <t>-2080022624</t>
  </si>
  <si>
    <t>-497090130</t>
  </si>
  <si>
    <t>1252551029</t>
  </si>
  <si>
    <t>1502259424</t>
  </si>
  <si>
    <t>1.2</t>
  </si>
  <si>
    <t>-931818242</t>
  </si>
  <si>
    <t>2.2</t>
  </si>
  <si>
    <t>1328749408</t>
  </si>
  <si>
    <t>3.2</t>
  </si>
  <si>
    <t>1386645636</t>
  </si>
  <si>
    <t>Rozpis rozvaděče R3</t>
  </si>
  <si>
    <t>1790091293</t>
  </si>
  <si>
    <t>-293381173</t>
  </si>
  <si>
    <t>813725884</t>
  </si>
  <si>
    <t>84967719</t>
  </si>
  <si>
    <t>1025140060</t>
  </si>
  <si>
    <t>-1401151864</t>
  </si>
  <si>
    <t>-704576798</t>
  </si>
  <si>
    <t>-1574039347</t>
  </si>
  <si>
    <t>-729183421</t>
  </si>
  <si>
    <t>-1209455496</t>
  </si>
  <si>
    <t>1.3</t>
  </si>
  <si>
    <t>-538154358</t>
  </si>
  <si>
    <t>2.3</t>
  </si>
  <si>
    <t>992379681</t>
  </si>
  <si>
    <t>3.3</t>
  </si>
  <si>
    <t>-392400479</t>
  </si>
  <si>
    <t>Rozpis rozvaděče R4</t>
  </si>
  <si>
    <t>764823.2</t>
  </si>
  <si>
    <t>skříň 72Modulů IP44 zapuštěná</t>
  </si>
  <si>
    <t>-1551185764</t>
  </si>
  <si>
    <t>-1527390676</t>
  </si>
  <si>
    <t>-745079814</t>
  </si>
  <si>
    <t>-380984523</t>
  </si>
  <si>
    <t>-584230667</t>
  </si>
  <si>
    <t>1379943518</t>
  </si>
  <si>
    <t>2051961687</t>
  </si>
  <si>
    <t>1819628031</t>
  </si>
  <si>
    <t>-1401103813</t>
  </si>
  <si>
    <t>1581368020</t>
  </si>
  <si>
    <t>1.4</t>
  </si>
  <si>
    <t>91216532</t>
  </si>
  <si>
    <t>2.4</t>
  </si>
  <si>
    <t>-373741035</t>
  </si>
  <si>
    <t>3.4</t>
  </si>
  <si>
    <t>-260961279</t>
  </si>
  <si>
    <t>-2040529045</t>
  </si>
  <si>
    <t>435050</t>
  </si>
  <si>
    <t>jistič LTN-16C-3 3pól/ch.C/ 16A/10kA</t>
  </si>
  <si>
    <t>2123167448</t>
  </si>
  <si>
    <t>210990011.1</t>
  </si>
  <si>
    <t>demontáže</t>
  </si>
  <si>
    <t>409709717</t>
  </si>
  <si>
    <t>HZS2221</t>
  </si>
  <si>
    <t>Hodinové zúčtovací sazby profesí PSV provádění stavebních instalací elektrikář</t>
  </si>
  <si>
    <t>-1689288104</t>
  </si>
  <si>
    <t>Poznámka k položce:
Nepředvídatelné práce spojené s rekonstrukcí objektu - bude účtováno dle skutečně provedených prací odsouhlasených TDI a zápisem v SD</t>
  </si>
  <si>
    <t>-204538853</t>
  </si>
  <si>
    <t>"Zednické přípomoce"8</t>
  </si>
  <si>
    <t>1923636569</t>
  </si>
  <si>
    <t>OST</t>
  </si>
  <si>
    <t>Ostatní</t>
  </si>
  <si>
    <t>1031</t>
  </si>
  <si>
    <t>držák pojistek D1PH</t>
  </si>
  <si>
    <t>262144</t>
  </si>
  <si>
    <t>1202464824</t>
  </si>
  <si>
    <t>Poznámka k položce:
ochranné a pracovní pomůcky</t>
  </si>
  <si>
    <t>218009001</t>
  </si>
  <si>
    <t>poplatek za recyklaci svítidla</t>
  </si>
  <si>
    <t>-1776772056</t>
  </si>
  <si>
    <t>3+50+54+17+4+3+9+9</t>
  </si>
  <si>
    <t>741810003</t>
  </si>
  <si>
    <t>Zkoušky a prohlídky elektrických rozvodů a zařízení celková prohlídka a vyhotovení revizní zprávy pro objem montážních prací přes 500 do 1000 tis. Kč</t>
  </si>
  <si>
    <t>737179825</t>
  </si>
  <si>
    <t>Dokumentace skutečného provedení</t>
  </si>
  <si>
    <t>2037325790</t>
  </si>
  <si>
    <t>měření umělého/sdruženého/denního osvětlení vč.vyhotovení protokolu</t>
  </si>
  <si>
    <t>1959938694</t>
  </si>
  <si>
    <t>900001.3</t>
  </si>
  <si>
    <t>doprava dodávek</t>
  </si>
  <si>
    <t>%</t>
  </si>
  <si>
    <t>-350187133</t>
  </si>
  <si>
    <t>Poznámka k položce:
Z celkové částky bez ostatních nákladů a HZS</t>
  </si>
  <si>
    <t>900001.4</t>
  </si>
  <si>
    <t>materiál podružný</t>
  </si>
  <si>
    <t>-2005923722</t>
  </si>
  <si>
    <t>900001.5</t>
  </si>
  <si>
    <t>PPV pro elektromontáže</t>
  </si>
  <si>
    <t>1137847583</t>
  </si>
  <si>
    <t>Poznámka k položce:
Z celkové částky bez ostatních nákladů a HZS
PPV - Pomocné práce a výroba</t>
  </si>
  <si>
    <t>TI-002 - Měření a Regulace</t>
  </si>
  <si>
    <t xml:space="preserve">    734 - Ústřední vytápění - armatury</t>
  </si>
  <si>
    <t xml:space="preserve">    742 - Elektroinstalace - slaboproud</t>
  </si>
  <si>
    <t>M - Práce a dodávky M</t>
  </si>
  <si>
    <t xml:space="preserve">    22-M - Montáže technologických zařízení pro dopravní stavby</t>
  </si>
  <si>
    <t>734</t>
  </si>
  <si>
    <t>Ústřední vytápění - armatury</t>
  </si>
  <si>
    <t>734441116</t>
  </si>
  <si>
    <t>Regulátory tlaku s jednoobvodovým mikrospínačem vlnovcové, tlak 0,16 až 1,6 MPa</t>
  </si>
  <si>
    <t>-1100997196</t>
  </si>
  <si>
    <t>7342.2.</t>
  </si>
  <si>
    <t>Regulátor tlaku - manostat 63-630 kPa vč ventilu</t>
  </si>
  <si>
    <t>1642461296</t>
  </si>
  <si>
    <t>-1620603007</t>
  </si>
  <si>
    <t>-178326072</t>
  </si>
  <si>
    <t>786570922</t>
  </si>
  <si>
    <t>741110041</t>
  </si>
  <si>
    <t>Montáž trubek elektroinstalačních s nasunutím nebo našroubováním do krabic plastových ohebných, uložených pevně, vnější D přes 11 do 23 mm</t>
  </si>
  <si>
    <t>-339826683</t>
  </si>
  <si>
    <t>345710610</t>
  </si>
  <si>
    <t>trubka elektroinstalační ohebná z PVC (ČSN) 2313</t>
  </si>
  <si>
    <t>925035929</t>
  </si>
  <si>
    <t>240*1,05 'Přepočtené koeficientem množství</t>
  </si>
  <si>
    <t>741122015</t>
  </si>
  <si>
    <t>Montáž kabelů měděných bez ukončení uložených pod omítku plných kulatých (CYKY), počtu a průřezu žil 3x1,5 mm2</t>
  </si>
  <si>
    <t>1743328416</t>
  </si>
  <si>
    <t>341110300</t>
  </si>
  <si>
    <t>kabel silový s Cu jádrem CYKY 3x1,5 mm2</t>
  </si>
  <si>
    <t>-2080552814</t>
  </si>
  <si>
    <t>741124733</t>
  </si>
  <si>
    <t>Montáž kabelů měděných ovládacích bez ukončení uložených pevně stíněných ovládacích s plným jádrem (JYTY) počtu a průměru žil 2 až 19x1 mm2</t>
  </si>
  <si>
    <t>-382970732</t>
  </si>
  <si>
    <t>"2/1"350</t>
  </si>
  <si>
    <t>"5/1"30</t>
  </si>
  <si>
    <t>341215500</t>
  </si>
  <si>
    <t>kabel sdělovací JYTY Al laminovanou fólií 2x1 mm</t>
  </si>
  <si>
    <t>1239058375</t>
  </si>
  <si>
    <t>341215560</t>
  </si>
  <si>
    <t>kabel sdělovací JYTY Al laminovanou fólií 7x1 mm</t>
  </si>
  <si>
    <t>1780207009</t>
  </si>
  <si>
    <t>741310001</t>
  </si>
  <si>
    <t>Montáž spínačů jedno nebo dvoupólových nástěnných se zapojením vodičů, pro prostředí normální vypínačů, řazení 1-jednopólových</t>
  </si>
  <si>
    <t>1615216405</t>
  </si>
  <si>
    <t>A3.1</t>
  </si>
  <si>
    <t>Vypínač ASN 25A</t>
  </si>
  <si>
    <t>848930</t>
  </si>
  <si>
    <t>741313001</t>
  </si>
  <si>
    <t>Montáž zásuvek domovních se zapojením vodičů bezšroubové připojení polozapuštěných nebo zapuštěných 10/16 A, provedení 2P + PE</t>
  </si>
  <si>
    <t>783108196</t>
  </si>
  <si>
    <t>Poznámka k položce:
zásuvka do rozvaděče</t>
  </si>
  <si>
    <t>345551000</t>
  </si>
  <si>
    <t>zásuvka 1násobná 16A 3553-01289 bílá</t>
  </si>
  <si>
    <t>1586468768</t>
  </si>
  <si>
    <t>741320105</t>
  </si>
  <si>
    <t>Montáž jističů se zapojením vodičů jednopólových nn do 25 A ve skříni</t>
  </si>
  <si>
    <t>1487514976</t>
  </si>
  <si>
    <t>"6/1/B"2</t>
  </si>
  <si>
    <t>"10/1/B"2</t>
  </si>
  <si>
    <t>"10/1/B"1</t>
  </si>
  <si>
    <t>358221070</t>
  </si>
  <si>
    <t>jistič 1pólový-charakteristika B 6A</t>
  </si>
  <si>
    <t>-1419827354</t>
  </si>
  <si>
    <t>358221090</t>
  </si>
  <si>
    <t>jistič 1pólový-charakteristika B 10A</t>
  </si>
  <si>
    <t>564274292</t>
  </si>
  <si>
    <t>2+1</t>
  </si>
  <si>
    <t>741330041</t>
  </si>
  <si>
    <t>Montáž stykačů nn se zapojením vodičů střídavých vestavných třípólových do 16 A</t>
  </si>
  <si>
    <t>810094444</t>
  </si>
  <si>
    <t>358211010</t>
  </si>
  <si>
    <t>stykač vzduchový 3pólový  C9.10 220-230V / 50Hz</t>
  </si>
  <si>
    <t>1553153750</t>
  </si>
  <si>
    <t>741330632</t>
  </si>
  <si>
    <t>Montáž relé pomocných se zapojením vodičů vestavných v krytu s kontakty 2P+2Z</t>
  </si>
  <si>
    <t>1820916536</t>
  </si>
  <si>
    <t>3583513.3</t>
  </si>
  <si>
    <t>relé Relé  2P, 230V 50Hz</t>
  </si>
  <si>
    <t>-1690493649</t>
  </si>
  <si>
    <t>3583512.1</t>
  </si>
  <si>
    <t>Relé  2P, 24V DC</t>
  </si>
  <si>
    <t>-1634869734</t>
  </si>
  <si>
    <t>741330821-R</t>
  </si>
  <si>
    <t>Montáž relé doplňkových prvků regulátoru</t>
  </si>
  <si>
    <t>1990016350</t>
  </si>
  <si>
    <t>3.1.</t>
  </si>
  <si>
    <t>Regulátor AMiNI-ES  -AMIT - z důvodu kompatibility se stávajícím systémem AMIT</t>
  </si>
  <si>
    <t>-1981890026</t>
  </si>
  <si>
    <t>TR3.1.</t>
  </si>
  <si>
    <t>741456579</t>
  </si>
  <si>
    <t>742</t>
  </si>
  <si>
    <t>Elektroinstalace - slaboproud</t>
  </si>
  <si>
    <t>742121001</t>
  </si>
  <si>
    <t>Montáž kabelů sdělovacích pro vnitřní rozvody počtu žil do 15</t>
  </si>
  <si>
    <t>1969652614</t>
  </si>
  <si>
    <t>341CAT6</t>
  </si>
  <si>
    <t>UTP kabel cat.6</t>
  </si>
  <si>
    <t>1903197164</t>
  </si>
  <si>
    <t>742330001</t>
  </si>
  <si>
    <t>Montáž strukturované kabeláže rozvaděče nástěnného</t>
  </si>
  <si>
    <t>-1308123109</t>
  </si>
  <si>
    <t>357131010-IP44</t>
  </si>
  <si>
    <t>Rozvaděč Elektro/Optický 300x400x250mm IP44</t>
  </si>
  <si>
    <t>23362962</t>
  </si>
  <si>
    <t>FV3.1.</t>
  </si>
  <si>
    <t xml:space="preserve">Dodávka a Montáž - Filtr s přepěťovou ochrannou </t>
  </si>
  <si>
    <t>-1273654829</t>
  </si>
  <si>
    <t>Práce a dodávky M</t>
  </si>
  <si>
    <t>22-M</t>
  </si>
  <si>
    <t>Montáže technologických zařízení pro dopravní stavby</t>
  </si>
  <si>
    <t>220280221</t>
  </si>
  <si>
    <t>Montáž kabelu uloženého v trubkách nebo v lištách včetně odvinutí kabelu z bubnu, natáhnutí, odříznutí, zaizolování a zatažení do trubek nebo lišt, pročištění trubky, prozvonění a označení kabelu SYKFY 5 x 2 x 0,5 mm</t>
  </si>
  <si>
    <t>-52519229</t>
  </si>
  <si>
    <t>341210500</t>
  </si>
  <si>
    <t>kabel sdělovací s Cu jádrem SYKFY 5x2x0,5 mm</t>
  </si>
  <si>
    <t>551264443</t>
  </si>
  <si>
    <t>75*1,05 'Přepočtené koeficientem množství</t>
  </si>
  <si>
    <t>220880410</t>
  </si>
  <si>
    <t>Montáž tepelného čidla s připojením</t>
  </si>
  <si>
    <t>1931126737</t>
  </si>
  <si>
    <t>čidlo1</t>
  </si>
  <si>
    <t>Čidlo teploty příložné NI1000</t>
  </si>
  <si>
    <t>815456941</t>
  </si>
  <si>
    <t>čidlo2</t>
  </si>
  <si>
    <t>-902859603</t>
  </si>
  <si>
    <t>-1569195762</t>
  </si>
  <si>
    <t>937778843</t>
  </si>
  <si>
    <t>-993362543</t>
  </si>
  <si>
    <t>-407366839</t>
  </si>
  <si>
    <t>741810002</t>
  </si>
  <si>
    <t>Zkoušky a prohlídky elektrických rozvodů a zařízení celková prohlídka a vyhotovení revizní zprávy pro objem montážních prací přes 100 do 500 tis. Kč</t>
  </si>
  <si>
    <t>-376102552</t>
  </si>
  <si>
    <t>-633704328</t>
  </si>
  <si>
    <t>900001.11</t>
  </si>
  <si>
    <t>SW AMIT a oživení stanice + zkušební provoz</t>
  </si>
  <si>
    <t>-1218207712</t>
  </si>
  <si>
    <t>900001.12</t>
  </si>
  <si>
    <t>SW + vygenerování obrazovky na stávajícím dispečinku - PROMOTIC</t>
  </si>
  <si>
    <t>-2059279038</t>
  </si>
  <si>
    <t>900001.13</t>
  </si>
  <si>
    <t>GSM modul pro zasílání zpráv na mobilní telefon vč.SIM karty a zdroje</t>
  </si>
  <si>
    <t>1551643329</t>
  </si>
  <si>
    <t>-1450564376</t>
  </si>
  <si>
    <t>-120195613</t>
  </si>
  <si>
    <t>213930430</t>
  </si>
  <si>
    <t>TI-003 - Slaboproud</t>
  </si>
  <si>
    <t>Veškeré položky obsahují dodávku a montáž popsaných materiálů včetně poddružného materiálu a prořezů</t>
  </si>
  <si>
    <t xml:space="preserve">      D1 - DATOVÉ ROZVODY</t>
  </si>
  <si>
    <t xml:space="preserve">      D2 - EZS - technologie</t>
  </si>
  <si>
    <t xml:space="preserve">      D3 - PŘÍSTUPOVÝ SYSTÉM</t>
  </si>
  <si>
    <t xml:space="preserve">      D4 - KABELOVÉ TRASY</t>
  </si>
  <si>
    <t>D1</t>
  </si>
  <si>
    <t>DATOVÉ ROZVODY</t>
  </si>
  <si>
    <t>Pol1</t>
  </si>
  <si>
    <t>Rozvaděč RACK 19" 42U 800x600</t>
  </si>
  <si>
    <t>-1464306540</t>
  </si>
  <si>
    <t>Pol2</t>
  </si>
  <si>
    <t>Police 19" hl.350</t>
  </si>
  <si>
    <t>2104270100</t>
  </si>
  <si>
    <t>Pol3</t>
  </si>
  <si>
    <t>Ventilační jednotka s termostatem 4 ventilátory</t>
  </si>
  <si>
    <t>1827144763</t>
  </si>
  <si>
    <t>Pol4</t>
  </si>
  <si>
    <t>Zásuvkový panel 19" 8x230V/16A s přepěťovou ochr.</t>
  </si>
  <si>
    <t>991535494</t>
  </si>
  <si>
    <t>Pol5</t>
  </si>
  <si>
    <t>Optický rozváděč do skříně R12xkonektor LC, pigtail, patchcord, sváry a pod), bez podpory managmentu, vč.zakončení kabelu</t>
  </si>
  <si>
    <t>-1967293643</t>
  </si>
  <si>
    <t>Pol6</t>
  </si>
  <si>
    <t>PATCH cord LC-LC 9/125um, do 2m, broušení + konektory</t>
  </si>
  <si>
    <t>-1230516790</t>
  </si>
  <si>
    <t>Pol7</t>
  </si>
  <si>
    <t>AC WiFi router s funkcí klient, 2.4GHz i 5GHz radio, 802.11a/b/g/n/ac , antenní systém 3x3 MIMO, 1x1Gbit (RJ45 10/100/1000), USB, 4xGLAN, možnost napájení přes PoE jak pasivní, tak i aktivní 802.3af/802.3a, s PoE injektorem, Požadována kompatibilita se stávajicím WiFi kontrolerem zadavatele Ubiquiti UniFi (verze softwaru 5.3.11) , záruka 2 roky</t>
  </si>
  <si>
    <t>1684325376</t>
  </si>
  <si>
    <t>Poznámka k položce:
včetně napájecího zdroje</t>
  </si>
  <si>
    <t>Pol8</t>
  </si>
  <si>
    <t>Switch 48 portů 10/100/1000Base-T, 4 sloty pro optické moduly (SFP) - přesná specifikace je na konci rozpočtu.</t>
  </si>
  <si>
    <t>-319684395</t>
  </si>
  <si>
    <t>Pol9</t>
  </si>
  <si>
    <t xml:space="preserve">Optický SFP modul 1Gb SM - kompatibilní s dodaným přepínačem </t>
  </si>
  <si>
    <t>106704117</t>
  </si>
  <si>
    <t>Pol10</t>
  </si>
  <si>
    <t>IP vstupní hláska IP54, vč.klávesnice, kompatibilní se stávajícími telefonními ústřednami Mitel 5000 od společnosti Mitel vč.licence - vstupní hláska musí být v provedení pro sluchově a zrakově postižený.</t>
  </si>
  <si>
    <t>1880596790</t>
  </si>
  <si>
    <t>Pol11</t>
  </si>
  <si>
    <t>IP telefon kompatibilní se stávajícími telefonními ústřednami Mitel 5000 od společnosti Mitel vč.licence</t>
  </si>
  <si>
    <t>-441954654</t>
  </si>
  <si>
    <t>Poznámka k položce:
včetně napájecího zdroje
nutná podpora POE</t>
  </si>
  <si>
    <t>Pol12</t>
  </si>
  <si>
    <t>Elektromechanický zámek do dveří</t>
  </si>
  <si>
    <t>1640337019</t>
  </si>
  <si>
    <t>Pol14</t>
  </si>
  <si>
    <t>Kabel CYSY 3Cx2,5</t>
  </si>
  <si>
    <t>1501757227</t>
  </si>
  <si>
    <t>Pol15</t>
  </si>
  <si>
    <t>Vodič CYA 10 zelenožlutý</t>
  </si>
  <si>
    <t>1091126256</t>
  </si>
  <si>
    <t>Pol16</t>
  </si>
  <si>
    <t>Krabice ACIDUR</t>
  </si>
  <si>
    <t>1539793227</t>
  </si>
  <si>
    <t>Pol17</t>
  </si>
  <si>
    <t>Kabel UTP 4x2x0,5 kat.6 - SXKD-6-UTP-LSOH</t>
  </si>
  <si>
    <t>-1451221669</t>
  </si>
  <si>
    <t>Pol18</t>
  </si>
  <si>
    <t>Patch panel 19" 2U 24x RJ45 kat.6,</t>
  </si>
  <si>
    <t>-101236677</t>
  </si>
  <si>
    <t>Pol19</t>
  </si>
  <si>
    <t>Datová zásuvka 2xRJ45 kat.6 vč.rámečku a krabice</t>
  </si>
  <si>
    <t>1183922036</t>
  </si>
  <si>
    <t>Pol20</t>
  </si>
  <si>
    <t>Horizontální organizér 1U s víkem</t>
  </si>
  <si>
    <t>115153397</t>
  </si>
  <si>
    <t>Pol21</t>
  </si>
  <si>
    <t>Vertikální organizér (oka sada 5ks) s víkem</t>
  </si>
  <si>
    <t>-895387306</t>
  </si>
  <si>
    <t>Pol22</t>
  </si>
  <si>
    <t>Patch kabel UTP kat.5e 1m šedý</t>
  </si>
  <si>
    <t>1866307258</t>
  </si>
  <si>
    <t>Pol23</t>
  </si>
  <si>
    <t>Patch kabel UTP kat.5e 2m modrý</t>
  </si>
  <si>
    <t>1135108998</t>
  </si>
  <si>
    <t>Pol24</t>
  </si>
  <si>
    <t>Patch kabel UTP kat.5e 3m šedý</t>
  </si>
  <si>
    <t>552599013</t>
  </si>
  <si>
    <t>Pol25</t>
  </si>
  <si>
    <t>Popisný štítek datových zásuvek a panelů</t>
  </si>
  <si>
    <t>-1292875136</t>
  </si>
  <si>
    <t>Pol26</t>
  </si>
  <si>
    <t>Popisný štítek datových kabelů</t>
  </si>
  <si>
    <t>1607030593</t>
  </si>
  <si>
    <t>Pol27</t>
  </si>
  <si>
    <t>HDMI zásuvka</t>
  </si>
  <si>
    <t>641730970</t>
  </si>
  <si>
    <t>Pol28</t>
  </si>
  <si>
    <t>HDMI kabel do 15m vč.konektorů</t>
  </si>
  <si>
    <t>-1691160791</t>
  </si>
  <si>
    <t>Pol29</t>
  </si>
  <si>
    <t>VGA zásuvka</t>
  </si>
  <si>
    <t>-1676215011</t>
  </si>
  <si>
    <t>Pol30</t>
  </si>
  <si>
    <t>VGA kabel do 15m vč.konektorů</t>
  </si>
  <si>
    <t>-1671930045</t>
  </si>
  <si>
    <t>Pol31</t>
  </si>
  <si>
    <t>Sound zásuvka</t>
  </si>
  <si>
    <t>-594890681</t>
  </si>
  <si>
    <t>Pol32</t>
  </si>
  <si>
    <t>Sound kabel do 15m vč.zakončení</t>
  </si>
  <si>
    <t>-527548213</t>
  </si>
  <si>
    <t>Pol33</t>
  </si>
  <si>
    <t>USB zásuvka</t>
  </si>
  <si>
    <t>-569684512</t>
  </si>
  <si>
    <t>Pol34</t>
  </si>
  <si>
    <t>USB kabel do 15m vč.konektorů</t>
  </si>
  <si>
    <t>1928479654</t>
  </si>
  <si>
    <t>Pol35</t>
  </si>
  <si>
    <t>Podlahová zásuvka pro SLP rozvody - komplet</t>
  </si>
  <si>
    <t>375894322</t>
  </si>
  <si>
    <t>Pol36</t>
  </si>
  <si>
    <t>UPS smart do RACK 19" 1000VA</t>
  </si>
  <si>
    <t>-1000180017</t>
  </si>
  <si>
    <t>Pol37</t>
  </si>
  <si>
    <t>Interaktivní tabule - sestava - magnetická tabule s kvalitním dvouvrstvým keramickým povrchem 200x120cm, vč. projektoru 3LCD, WUXGA (1920x1200), 16:10, 3200 ANSI lm, kontrast 15000:1, 2× HDMI, MHL, USB,VGA, LAN, repro 10 W</t>
  </si>
  <si>
    <t>1088146862</t>
  </si>
  <si>
    <t>Pol38</t>
  </si>
  <si>
    <t>Měření segmentu UTP + optického kabelu včetně protokolu</t>
  </si>
  <si>
    <t>614397525</t>
  </si>
  <si>
    <t>Pol39</t>
  </si>
  <si>
    <t>Konfigulace sítě</t>
  </si>
  <si>
    <t>-1958201927</t>
  </si>
  <si>
    <t>Pol40</t>
  </si>
  <si>
    <t>Revize napájení RACK</t>
  </si>
  <si>
    <t>1322075903</t>
  </si>
  <si>
    <t>Pol41</t>
  </si>
  <si>
    <t>Drobný instalační materiál</t>
  </si>
  <si>
    <t>1228227587</t>
  </si>
  <si>
    <t>D2</t>
  </si>
  <si>
    <t>EZS - technologie</t>
  </si>
  <si>
    <t>Pol42</t>
  </si>
  <si>
    <t>Ústředna + baterie + komunikátor + Web Server, USB, 8 podsystémů, přenos na PCO, GSM, 192 zón, BOX, ETHERNET</t>
  </si>
  <si>
    <t>41434223</t>
  </si>
  <si>
    <t>Pol43</t>
  </si>
  <si>
    <t>Systémový inteligentní přídavný zdroj + AKKU vč boxu s prostorem na expandery.</t>
  </si>
  <si>
    <t>-2025415242</t>
  </si>
  <si>
    <t>Pol44</t>
  </si>
  <si>
    <t>PIR čidlo + MW+ANTIMASKING</t>
  </si>
  <si>
    <t>1937520983</t>
  </si>
  <si>
    <t>Pol45</t>
  </si>
  <si>
    <t>Expander 8 zónový</t>
  </si>
  <si>
    <t>-1557226317</t>
  </si>
  <si>
    <t>Pol46</t>
  </si>
  <si>
    <t>Klávesnice LCD</t>
  </si>
  <si>
    <t>1254616253</t>
  </si>
  <si>
    <t>Pol47</t>
  </si>
  <si>
    <t>Magnetický kontakt</t>
  </si>
  <si>
    <t>1453533011</t>
  </si>
  <si>
    <t>Pol48</t>
  </si>
  <si>
    <t>Kabel JYSTY 3x2x0,8</t>
  </si>
  <si>
    <t>1341622225</t>
  </si>
  <si>
    <t>Pol49</t>
  </si>
  <si>
    <t>Kabel JYSTY 5x2x0,8</t>
  </si>
  <si>
    <t>-1446668678</t>
  </si>
  <si>
    <t>Pol50</t>
  </si>
  <si>
    <t>Nastavení a oživení systému EZS</t>
  </si>
  <si>
    <t>-1995180181</t>
  </si>
  <si>
    <t>Pol51</t>
  </si>
  <si>
    <t>1346261017</t>
  </si>
  <si>
    <t>D3</t>
  </si>
  <si>
    <t>PŘÍSTUPOVÝ SYSTÉM</t>
  </si>
  <si>
    <t>Pol52</t>
  </si>
  <si>
    <t>Modul CKP-22 - pro 1xčtečka + FW + box</t>
  </si>
  <si>
    <t>-616261017</t>
  </si>
  <si>
    <t>Pol53</t>
  </si>
  <si>
    <t>Elektrický zámek do dveří</t>
  </si>
  <si>
    <t>725259465</t>
  </si>
  <si>
    <t>Pol54</t>
  </si>
  <si>
    <t>Čtečka bezkontaktní RSW.04E</t>
  </si>
  <si>
    <t>-1565071390</t>
  </si>
  <si>
    <t>Pol55</t>
  </si>
  <si>
    <t>Zdroj 230V/12V DC 3A + box</t>
  </si>
  <si>
    <t>-1402617616</t>
  </si>
  <si>
    <t>Pol56</t>
  </si>
  <si>
    <t>Jistič 1x10A</t>
  </si>
  <si>
    <t>561560194</t>
  </si>
  <si>
    <t>Pol57</t>
  </si>
  <si>
    <t>Kabel SYKFY 5x2x0,5mm</t>
  </si>
  <si>
    <t>-534501790</t>
  </si>
  <si>
    <t>Pol58</t>
  </si>
  <si>
    <t>Kabel CYSY 2x1,5mm2</t>
  </si>
  <si>
    <t>-680115727</t>
  </si>
  <si>
    <t>Pol59</t>
  </si>
  <si>
    <t>Kabel W10x22</t>
  </si>
  <si>
    <t>-385762165</t>
  </si>
  <si>
    <t>Pol60</t>
  </si>
  <si>
    <t>Kabel CYKY 3Cx1,5mm2</t>
  </si>
  <si>
    <t>2012449716</t>
  </si>
  <si>
    <t>Pol61</t>
  </si>
  <si>
    <t>Kabel UTP 4x2x0,5 kat.6</t>
  </si>
  <si>
    <t>1236248315</t>
  </si>
  <si>
    <t>Pol62</t>
  </si>
  <si>
    <t>Nastavení a oživení systému</t>
  </si>
  <si>
    <t>-835517229</t>
  </si>
  <si>
    <t>Pol63</t>
  </si>
  <si>
    <t>Demontáže</t>
  </si>
  <si>
    <t>258239213</t>
  </si>
  <si>
    <t>Pol64</t>
  </si>
  <si>
    <t>559716286</t>
  </si>
  <si>
    <t>D4</t>
  </si>
  <si>
    <t>KABELOVÉ TRASY</t>
  </si>
  <si>
    <t>Pol65</t>
  </si>
  <si>
    <t>Lišta PVC 40/20</t>
  </si>
  <si>
    <t>-207868197</t>
  </si>
  <si>
    <t>Pol66</t>
  </si>
  <si>
    <t>Trubka ohebná 32mm</t>
  </si>
  <si>
    <t>-23707003</t>
  </si>
  <si>
    <t>Pol67</t>
  </si>
  <si>
    <t>Trubka ohebná 23mm</t>
  </si>
  <si>
    <t>-857973243</t>
  </si>
  <si>
    <t>Pol68</t>
  </si>
  <si>
    <t>Trubka ohebná 16mm</t>
  </si>
  <si>
    <t>2073720032</t>
  </si>
  <si>
    <t>Pol69</t>
  </si>
  <si>
    <t>Drátěný žlab 140/60</t>
  </si>
  <si>
    <t>208878288</t>
  </si>
  <si>
    <t>Pol70</t>
  </si>
  <si>
    <t>Konzole pro uchycení drátěného žlabu</t>
  </si>
  <si>
    <t>-1607496675</t>
  </si>
  <si>
    <t>Pol71</t>
  </si>
  <si>
    <t>Spojka drátěného žlabu</t>
  </si>
  <si>
    <t>-1028363463</t>
  </si>
  <si>
    <t>Pol72</t>
  </si>
  <si>
    <t>Hmožděnka 8mm</t>
  </si>
  <si>
    <t>1055271680</t>
  </si>
  <si>
    <t>Pol73</t>
  </si>
  <si>
    <t>Vrut 4x50</t>
  </si>
  <si>
    <t>-226265696</t>
  </si>
  <si>
    <t>Pol74</t>
  </si>
  <si>
    <t>Podložka 4/15</t>
  </si>
  <si>
    <t>-598447788</t>
  </si>
  <si>
    <t>Pol75</t>
  </si>
  <si>
    <t>Vázací pásek 295x3,5</t>
  </si>
  <si>
    <t>-365290679</t>
  </si>
  <si>
    <t>Pol76</t>
  </si>
  <si>
    <t>Vázací pásek 205x3,5</t>
  </si>
  <si>
    <t>27791034</t>
  </si>
  <si>
    <t>Pol77</t>
  </si>
  <si>
    <t>Sekání drážek pro trubku do d-32</t>
  </si>
  <si>
    <t>-1356763815</t>
  </si>
  <si>
    <t>Pol78</t>
  </si>
  <si>
    <t>Sekání drážek pro kabely</t>
  </si>
  <si>
    <t>174676316</t>
  </si>
  <si>
    <t>Pol79</t>
  </si>
  <si>
    <t>Průraz stěnou do 45 cm</t>
  </si>
  <si>
    <t>-396965577</t>
  </si>
  <si>
    <t>Pol82</t>
  </si>
  <si>
    <t>Vázací pásky 105x2,5</t>
  </si>
  <si>
    <t>1681582275</t>
  </si>
  <si>
    <t>Pol83</t>
  </si>
  <si>
    <t>-1155282268</t>
  </si>
  <si>
    <t>452634475</t>
  </si>
  <si>
    <t>-524377331</t>
  </si>
  <si>
    <t>1451823010</t>
  </si>
  <si>
    <t>1865017456</t>
  </si>
  <si>
    <t>-16470805</t>
  </si>
  <si>
    <t>-670181976</t>
  </si>
  <si>
    <t>-112675706</t>
  </si>
  <si>
    <t>1403487457</t>
  </si>
  <si>
    <t>1726883932</t>
  </si>
  <si>
    <t>TI-004 - Ústřední vytápění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</si>
  <si>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</si>
  <si>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</si>
  <si>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</si>
  <si>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</si>
  <si>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</si>
  <si>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</si>
  <si>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</si>
  <si>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>722</t>
  </si>
  <si>
    <t>Zdravotechnika - vnitřní vodovod</t>
  </si>
  <si>
    <t>722234267</t>
  </si>
  <si>
    <t>Armatury se dvěma závity filtry mosazný PN 16 do 120 st.C G 6/4</t>
  </si>
  <si>
    <t>-1646290342</t>
  </si>
  <si>
    <t>723</t>
  </si>
  <si>
    <t>Zdravotechnika - vnitřní plynovod</t>
  </si>
  <si>
    <t>723170211</t>
  </si>
  <si>
    <t>Potrubí z plastových trubek vícevrstvé ze síťovaného polyetylénu spojované lisovacími tvarovkami PN 10 D 16/2,0</t>
  </si>
  <si>
    <t>-1319007260</t>
  </si>
  <si>
    <t>723170212</t>
  </si>
  <si>
    <t>Potrubí z plastových trubek vícevrstvé ze síťovaného polyetylénu spojované lisovacími tvarovkami PN 10 D 18/2,0</t>
  </si>
  <si>
    <t>-639765096</t>
  </si>
  <si>
    <t>723170213</t>
  </si>
  <si>
    <t>Potrubí z plastových trubek vícevrstvé ze síťovaného polyetylénu spojované lisovacími tvarovkami PN 10 D 20/2,0 (DN 15)</t>
  </si>
  <si>
    <t>392615976</t>
  </si>
  <si>
    <t>723170214</t>
  </si>
  <si>
    <t>Potrubí z plastových trubek vícevrstvé ze síťovaného polyetylénu spojované lisovacími tvarovkami PN 10 D 26/3,0 (DN 20)</t>
  </si>
  <si>
    <t>1538762705</t>
  </si>
  <si>
    <t>723170215</t>
  </si>
  <si>
    <t>Potrubí z plastových trubek vícevrstvé ze síťovaného polyetylénu spojované lisovacími tvarovkami PN 10 D 32/3,0 (DN 25)</t>
  </si>
  <si>
    <t>-1475776453</t>
  </si>
  <si>
    <t>723170215-A</t>
  </si>
  <si>
    <t>Potrubí plynové plastové - lisovací kolínko PT5710 - 16/2</t>
  </si>
  <si>
    <t>-686549055</t>
  </si>
  <si>
    <t>723170215-C</t>
  </si>
  <si>
    <t>přechod – šroubení měď/PexAlPex 22/1 x 20/2</t>
  </si>
  <si>
    <t>-608676889</t>
  </si>
  <si>
    <t>723170215-D</t>
  </si>
  <si>
    <t>přechod – šroubení měď/PexAlPex 22/1 x 26/3</t>
  </si>
  <si>
    <t>477170783</t>
  </si>
  <si>
    <t>723170215-E</t>
  </si>
  <si>
    <t>přechod – šroubení měď/PexAlPex 28/1 x 32/3</t>
  </si>
  <si>
    <t>-36213773</t>
  </si>
  <si>
    <t>998723102</t>
  </si>
  <si>
    <t>Přesun hmot pro vnitřní plynovod stanovený z hmotnosti přesunovaného materiálu vodorovná dopravní vzdálenost do 50 m v objektech výšky přes 6 do 12 m</t>
  </si>
  <si>
    <t>177014016</t>
  </si>
  <si>
    <t>998723181</t>
  </si>
  <si>
    <t>Přesun hmot pro vnitřní plynovod stanovený z hmotnosti přesunovaného materiálu Příplatek k ceně za přesun prováděný bez použití mechanizace pro jakoukoliv výšku objektu</t>
  </si>
  <si>
    <t>570441128</t>
  </si>
  <si>
    <t>725</t>
  </si>
  <si>
    <t>Zdravotechnika - zařizovací předměty</t>
  </si>
  <si>
    <t>725532118</t>
  </si>
  <si>
    <t>Elektrické ohřívače zásobníkové beztlakové přepadové akumulační s pojistným ventilem závěsné svislé 120 l (3,0 kW) rychloohřev 220V objem nádrže (příkon)</t>
  </si>
  <si>
    <t>soubor</t>
  </si>
  <si>
    <t>-1671600643</t>
  </si>
  <si>
    <t>Poznámka k položce:
zásobníkový ohřívák o obsahu 120 l, výkonové číslo NL = 1,2, trvalý výkon teplé vody 590 l hod-1  45 °C při teplotě vytápěcí vody 78 °C. V regulaci kotle bude nastaveno vypnutí cirkulačního čerpadla v noční době. Je možné nastavit pro každý den samostatně jiný časový režim.</t>
  </si>
  <si>
    <t>731</t>
  </si>
  <si>
    <t>Ústřední vytápění - kotelny</t>
  </si>
  <si>
    <t>731244207a</t>
  </si>
  <si>
    <t>kondenzační kotel – spalovací komora z ušlechtilé oceli výkon 4,7-31,7 kW</t>
  </si>
  <si>
    <t>-2041141224</t>
  </si>
  <si>
    <t>Poznámka k položce:
kondenzační kotel z ušlechtilé oceli, výkon 4,7-31,7 kW. Kotel je s modulovaným válcovým hořákem s uváděným normovým stupněm využití až 107 %, s regulací spalování Lambda Pro Control.
Včetně připojovací sady</t>
  </si>
  <si>
    <t>998731101</t>
  </si>
  <si>
    <t>Přesun hmot pro kotelny stanovený z hmotnosti přesunovaného materiálu vodorovná dopravní vzdálenost do 50 m v objektech výšky do 6 m</t>
  </si>
  <si>
    <t>936398896</t>
  </si>
  <si>
    <t>998731181</t>
  </si>
  <si>
    <t>Přesun hmot pro kotelny stanovený z hmotnosti přesunovaného materiálu Příplatek k cenám za přesun prováděný bez použití mechanizace pro jakoukoliv výšku objektu</t>
  </si>
  <si>
    <t>1429087033</t>
  </si>
  <si>
    <t>732</t>
  </si>
  <si>
    <t>Ústřední vytápění - strojovny</t>
  </si>
  <si>
    <t>732113117a</t>
  </si>
  <si>
    <t>Rozdělovače a sběrače hydraulické vyrovnávače dynamických tlaků závitové PN 10, 2.500 l/hod, 5/4“</t>
  </si>
  <si>
    <t>175584910</t>
  </si>
  <si>
    <t>732331616</t>
  </si>
  <si>
    <t>Nádoby expanzní tlakové s membránou bez pojistného ventilu se závitovým připojením PN 0,6 o objemu 50 l</t>
  </si>
  <si>
    <t>-1610097234</t>
  </si>
  <si>
    <t>732421453</t>
  </si>
  <si>
    <t xml:space="preserve">Čerpadla teplovodní závitová mokroběžná oběhová pro teplovodní vytápění (elektronicky řízená) PN 10, do 110 st.C DN přípojky/dopravní výška H (m) - čerpací výkon Q (m3/h) DN 32 / do 6,0 m / 4,5 m3/h </t>
  </si>
  <si>
    <t>455599427</t>
  </si>
  <si>
    <t>998732102</t>
  </si>
  <si>
    <t>Přesun hmot pro strojovny stanovený z hmotnosti přesunovaného materiálu vodorovná dopravní vzdálenost do 50 m v objektech výšky přes 6 do 12 m</t>
  </si>
  <si>
    <t>29781267</t>
  </si>
  <si>
    <t>998732181</t>
  </si>
  <si>
    <t>Přesun hmot pro strojovny stanovený z hmotnosti přesunovaného materiálu Příplatek k cenám za přesun prováděný bez použití mechanizace pro jakoukoliv výšku objektu</t>
  </si>
  <si>
    <t>1475817976</t>
  </si>
  <si>
    <t>733</t>
  </si>
  <si>
    <t>Ústřední vytápění - rozvodné potrubí</t>
  </si>
  <si>
    <t>733223104</t>
  </si>
  <si>
    <t>Potrubí z trubek měděných tvrdých spojovaných měkkým pájením D 22/1</t>
  </si>
  <si>
    <t>-115735859</t>
  </si>
  <si>
    <t>733223105</t>
  </si>
  <si>
    <t>Potrubí z trubek měděných tvrdých spojovaných měkkým pájením D 28/1,5</t>
  </si>
  <si>
    <t>-1919974354</t>
  </si>
  <si>
    <t>733223106</t>
  </si>
  <si>
    <t>Potrubí z trubek měděných tvrdých spojovaných měkkým pájením D 35/1,5</t>
  </si>
  <si>
    <t>-384979358</t>
  </si>
  <si>
    <t>733223107</t>
  </si>
  <si>
    <t>Potrubí z trubek měděných tvrdých spojovaných měkkým pájením D 42/1,5</t>
  </si>
  <si>
    <t>1409087456</t>
  </si>
  <si>
    <t>733291101</t>
  </si>
  <si>
    <t>Zkoušky těsnosti potrubí z trubek měděných D do 35/1,5</t>
  </si>
  <si>
    <t>-1252478649</t>
  </si>
  <si>
    <t>20+17+3</t>
  </si>
  <si>
    <t>733291102</t>
  </si>
  <si>
    <t>Zkoušky těsnosti potrubí z trubek měděných D přes 35/1,5 do 64/2,0</t>
  </si>
  <si>
    <t>-784198994</t>
  </si>
  <si>
    <t>734220101</t>
  </si>
  <si>
    <t>Ventily regulační závitové vyvažovací přímé PN 20 do 100 st.C G 3/4</t>
  </si>
  <si>
    <t>-1958886642</t>
  </si>
  <si>
    <t>Poznámka k položce:
vyvažovací ventil STAD DN 15</t>
  </si>
  <si>
    <t>734220102</t>
  </si>
  <si>
    <t>Ventily regulační závitové vyvažovací přímé PN 20 do 100 st.C G 1</t>
  </si>
  <si>
    <t>-2067320704</t>
  </si>
  <si>
    <t>Poznámka k položce:
vyvažovací ventil STAD DN 25</t>
  </si>
  <si>
    <t>734221682</t>
  </si>
  <si>
    <t xml:space="preserve">Ventily regulační závitové hlavice termostatické, pro ovládání ventilů PN 10 do 110 st.C kapalinové otopných těles VK </t>
  </si>
  <si>
    <t>1872838404</t>
  </si>
  <si>
    <t>Poznámka k položce:
termostatická hlavice pro vestavěné ventily
včetně: H-kus pro napojení těles</t>
  </si>
  <si>
    <t>734222812</t>
  </si>
  <si>
    <t>Ventily regulační závitové termostatické, s hlavicí ručního ovládání PN 16 do 110 st.C přímé chromované G 1/2</t>
  </si>
  <si>
    <t>340563435</t>
  </si>
  <si>
    <t>Poznámka k položce:
termoregulační ventil 7 poloh nastavení - RA-N</t>
  </si>
  <si>
    <t>734222812a</t>
  </si>
  <si>
    <t>465158509</t>
  </si>
  <si>
    <t>Poznámka k položce:
termostatická hlavice paroplynová RA 2980</t>
  </si>
  <si>
    <t>734242414</t>
  </si>
  <si>
    <t>Ventily zpětné závitové PN 16 do 110 st.C přímé G 1</t>
  </si>
  <si>
    <t>1534060136</t>
  </si>
  <si>
    <t>734242416</t>
  </si>
  <si>
    <t>Ventily zpětné závitové PN 16 do 110 st.C přímé G 6/4</t>
  </si>
  <si>
    <t>-1968469903</t>
  </si>
  <si>
    <t>734261406</t>
  </si>
  <si>
    <t>Šroubení připojovací armatury radiátorů PN 10 do 110 st.C, regulační uzavíratelné přímé G 1/2 x 18</t>
  </si>
  <si>
    <t>283456133</t>
  </si>
  <si>
    <t>734291123</t>
  </si>
  <si>
    <t>Ostatní armatury kohouty plnicí a vypouštěcí PN 10 do 110 st.C G 1/2</t>
  </si>
  <si>
    <t>1844336240</t>
  </si>
  <si>
    <t>734291246</t>
  </si>
  <si>
    <t>Ostatní armatury filtry závitové PN 16 do 130 st.C přímé s vnitřními závity G 1 1/2</t>
  </si>
  <si>
    <t>-1645119119</t>
  </si>
  <si>
    <t>734292724</t>
  </si>
  <si>
    <t>Ostatní armatury kulové kohouty PN 42 do 185 st.C přímé vnitřní závit s vypouštěním G 3/4</t>
  </si>
  <si>
    <t>287863218</t>
  </si>
  <si>
    <t>734292725</t>
  </si>
  <si>
    <t>Ostatní armatury kulové kohouty PN 42 do 185 st.C přímé vnitřní závit s vypouštěním G 1</t>
  </si>
  <si>
    <t>-919221330</t>
  </si>
  <si>
    <t>734292727</t>
  </si>
  <si>
    <t>Ostatní armatury kulové kohouty PN 42 do 185 st.C přímé vnitřní závit s vypouštěním G 6/4</t>
  </si>
  <si>
    <t>840321259</t>
  </si>
  <si>
    <t>734295023</t>
  </si>
  <si>
    <t>Směšovací armatury závitové trojcestné se servomotorem DN 32</t>
  </si>
  <si>
    <t>-1500623254</t>
  </si>
  <si>
    <t>Poznámka k položce:
trojcestný směšovač VRG 131/20, kv=4 se servopohonem</t>
  </si>
  <si>
    <t>734411104</t>
  </si>
  <si>
    <t>Teploměry technické s pevným stonkem a jímkou zadní připojení (axiální) průměr 63 mm délka stonku 150 mm</t>
  </si>
  <si>
    <t>714979104</t>
  </si>
  <si>
    <t>734421102</t>
  </si>
  <si>
    <t>Tlakoměry s pevným stonkem a zpětnou klapkou spodní připojení (radiální) tlaku 0–16 bar průměru 63 mm</t>
  </si>
  <si>
    <t>-19022833</t>
  </si>
  <si>
    <t>998734102</t>
  </si>
  <si>
    <t>Přesun hmot pro armatury stanovený z hmotnosti přesunovaného materiálu vodorovná dopravní vzdálenost do 50 m v objektech výšky přes 6 do 12 m</t>
  </si>
  <si>
    <t>1138155827</t>
  </si>
  <si>
    <t>998734181</t>
  </si>
  <si>
    <t>Přesun hmot pro armatury stanovený z hmotnosti přesunovaného materiálu Příplatek k cenám za přesun prováděný bez použití mechanizace pro jakoukoliv výšku objektu</t>
  </si>
  <si>
    <t>43598957</t>
  </si>
  <si>
    <t>735</t>
  </si>
  <si>
    <t>Ústřední vytápění - otopná tělesa</t>
  </si>
  <si>
    <t>735152471</t>
  </si>
  <si>
    <t>Otopná tělesa panelová (VK) PN 1,0 MPa, T do 110 st.C dvoudesková s jednou přídavnou přestupní plochou výšky tělesa 600 mm 400 mm / 515 W stavební délky / výkonu</t>
  </si>
  <si>
    <t>1346183339</t>
  </si>
  <si>
    <t>735152472</t>
  </si>
  <si>
    <t>Otopná tělesa panelová (VK) PN 1,0 MPa, T do 110 st.C dvoudesková s jednou přídavnou přestupní plochou výšky tělesa 600 mm 500 mm / 644 W stavební délky / výkonu</t>
  </si>
  <si>
    <t>1237367657</t>
  </si>
  <si>
    <t>735152473</t>
  </si>
  <si>
    <t>Otopná tělesa panelová (VK) PN 1,0 MPa, T do 110 st.C dvoudesková s jednou přídavnou přestupní plochou výšky tělesa 600 mm 600 mm / 773 W stavební délky / výkonu</t>
  </si>
  <si>
    <t>-716665025</t>
  </si>
  <si>
    <t>735152474</t>
  </si>
  <si>
    <t>Otopná tělesa panelová (VK) PN 1,0 MPa, T do 110 st.C dvoudesková s jednou přídavnou přestupní plochou výšky tělesa 600 mm 700 mm / 902 W stavební délky / výkonu</t>
  </si>
  <si>
    <t>139857815</t>
  </si>
  <si>
    <t>735152475</t>
  </si>
  <si>
    <t>Otopná tělesa panelová (VK) PN 1,0 MPa, T do 110 st.C dvoudesková s jednou přídavnou přestupní plochou výšky tělesa 600 mm 800 mm / 1030 W stavební délky / výkonu</t>
  </si>
  <si>
    <t>1016650352</t>
  </si>
  <si>
    <t>735152573</t>
  </si>
  <si>
    <t>Otopná tělesa panelová (VK) PN 1,0 MPa, T do 110 st.C dvoudesková se dvěma přídavnými přestupními plochami výšky tělesa 600 mm 600 mm / 1007 W stavební délky / výkonu</t>
  </si>
  <si>
    <t>-93195208</t>
  </si>
  <si>
    <t>735152575</t>
  </si>
  <si>
    <t>Otopná tělesa panelová (VK) PN 1,0 MPa, T do 110 st.C dvoudesková se dvěma přídavnými přestupními plochami výšky tělesa 600 mm 800 mm / 1343 W stavební délky / výkonu</t>
  </si>
  <si>
    <t>-1763592247</t>
  </si>
  <si>
    <t>735152576</t>
  </si>
  <si>
    <t>Otopná tělesa panelová (VK) PN 1,0 MPa, T do 110 st.C dvoudesková se dvěma přídavnými přestupními plochami výšky tělesa 600 mm 900 mm / 1511 W stavební délky / výkonu</t>
  </si>
  <si>
    <t>-168192359</t>
  </si>
  <si>
    <t>735-01</t>
  </si>
  <si>
    <t>podlahový Coil s ventilátorem hl. 60 mm, délka 2500 mm, šířka 258 mm</t>
  </si>
  <si>
    <t>-321582904</t>
  </si>
  <si>
    <t>735-02</t>
  </si>
  <si>
    <t xml:space="preserve">trafo a regulace otáček ventilátoru </t>
  </si>
  <si>
    <t>-306231526</t>
  </si>
  <si>
    <t>735152593</t>
  </si>
  <si>
    <t>Otopná tělesa panelová (VK) PN 1,0 MPa, T do 110 st.C dvoudesková se dvěma přídavnými přestupními plochami výšky tělesa 900 mm 600 mm / 1388 W stavební délky / výkonu</t>
  </si>
  <si>
    <t>-474074025</t>
  </si>
  <si>
    <t>735191905</t>
  </si>
  <si>
    <t>Ostatní opravy otopných těles odvzdušnění tělesa</t>
  </si>
  <si>
    <t>428383588</t>
  </si>
  <si>
    <t>735191910</t>
  </si>
  <si>
    <t>Ostatní opravy otopných těles napuštění vody do otopného systému včetně potrubí (bez kotle a ohříváků) otopných těles</t>
  </si>
  <si>
    <t>1275842126</t>
  </si>
  <si>
    <t>5*(0,6*0,4)</t>
  </si>
  <si>
    <t>5*(0,6*0,5)</t>
  </si>
  <si>
    <t>15*(0,6*0,6)</t>
  </si>
  <si>
    <t>7*(0,6*0,7)</t>
  </si>
  <si>
    <t>(3+2)*(0,6*0,8)</t>
  </si>
  <si>
    <t>3*(0,6*0,9)</t>
  </si>
  <si>
    <t>1*(0,9*0,6)</t>
  </si>
  <si>
    <t>998735102</t>
  </si>
  <si>
    <t>Přesun hmot pro otopná tělesa stanovený z hmotnosti přesunovaného materiálu vodorovná dopravní vzdálenost do 50 m v objektech výšky přes 6 do 12 m</t>
  </si>
  <si>
    <t>-885749573</t>
  </si>
  <si>
    <t>998735181</t>
  </si>
  <si>
    <t>Přesun hmot pro otopná tělesa stanovený z hmotnosti přesunovaného materiálu Příplatek k cenám za přesun prováděný bez použití mechanizace pro jakoukoliv výšku objektu</t>
  </si>
  <si>
    <t>-1692872111</t>
  </si>
  <si>
    <t>303003719</t>
  </si>
  <si>
    <t>Kompletní demontáže stávající otopné soustavy</t>
  </si>
  <si>
    <t>"tělesa"32</t>
  </si>
  <si>
    <t>"potrubí"48</t>
  </si>
  <si>
    <t>"ostatní součásti otopné soustavy"16</t>
  </si>
  <si>
    <t>HZS2211</t>
  </si>
  <si>
    <t>Hodinové zúčtovací sazby profesí PSV provádění stavebních instalací instalatér</t>
  </si>
  <si>
    <t>1453873276</t>
  </si>
  <si>
    <t>HZS2212</t>
  </si>
  <si>
    <t>Hodinové zúčtovací sazby profesí PSV provádění stavebních instalací instalatér odborný</t>
  </si>
  <si>
    <t>1915749460</t>
  </si>
  <si>
    <t>-264591885</t>
  </si>
  <si>
    <t>-1614154221</t>
  </si>
  <si>
    <t>043134000</t>
  </si>
  <si>
    <t>Zkouška topná</t>
  </si>
  <si>
    <t>-305146135</t>
  </si>
  <si>
    <t>-1184450649</t>
  </si>
  <si>
    <t>Poznámka k položce:
Technické práce (doklady-přejímka-ostat.)</t>
  </si>
  <si>
    <t>VRN001</t>
  </si>
  <si>
    <t>Podíl přidružených výkonů</t>
  </si>
  <si>
    <t>-1736007106</t>
  </si>
  <si>
    <t>VRN002</t>
  </si>
  <si>
    <t>Doprava náklady, spojené</t>
  </si>
  <si>
    <t>1932754145</t>
  </si>
  <si>
    <t>VRN003</t>
  </si>
  <si>
    <t>Zednické přípomoce</t>
  </si>
  <si>
    <t>-1911070534</t>
  </si>
  <si>
    <t>Poznámka k položce:
zednické přípomoce včetně začištění</t>
  </si>
  <si>
    <t>TI-005 - Zdravotně technické instalace</t>
  </si>
  <si>
    <t xml:space="preserve">    8 - Trubní vedení</t>
  </si>
  <si>
    <t xml:space="preserve">    721 - Zdravotechnika - vnitřní kanalizace</t>
  </si>
  <si>
    <t xml:space="preserve">    724 - Zdravotechnika - strojní vybavení</t>
  </si>
  <si>
    <t>131201202</t>
  </si>
  <si>
    <t>Hloubení zapažených jam a zářezů s urovnáním dna do předepsaného profilu a spádu v hornině tř. 3 přes 100 do 1 000 m3</t>
  </si>
  <si>
    <t>-223702212</t>
  </si>
  <si>
    <t>"J3" 7,25*9,4*1,7</t>
  </si>
  <si>
    <t>"R-Prostor kolem retenční nádrže"50</t>
  </si>
  <si>
    <t>131201209</t>
  </si>
  <si>
    <t>Hloubení zapažených jam a zářezů s urovnáním dna do předepsaného profilu a spádu Příplatek k cenám za lepivost horniny tř. 3</t>
  </si>
  <si>
    <t>1083052713</t>
  </si>
  <si>
    <t>131203101</t>
  </si>
  <si>
    <t>Hloubení zapažených i nezapažených jam ručním nebo pneumatickým nářadím s urovnáním dna do předepsaného profilu a spádu v horninách tř. 3 soudržných</t>
  </si>
  <si>
    <t>-299743859</t>
  </si>
  <si>
    <t>"J1" 2,1*2,4*1,4</t>
  </si>
  <si>
    <t>"J2" 2,1*2,4*1,4</t>
  </si>
  <si>
    <t>131203109</t>
  </si>
  <si>
    <t>Hloubení zapažených i nezapažených jam ručním nebo pneumatickým nářadím s urovnáním dna do předepsaného profilu a spádu v horninách tř. 3 Příplatek k cenám za lepivost horniny tř. 3</t>
  </si>
  <si>
    <t>1953503669</t>
  </si>
  <si>
    <t>132212201</t>
  </si>
  <si>
    <t>Hloubení zapažených i nezapažených rýh šířky přes 600 do 2 000 mm ručním nebo pneumatickým nářadím s urovnáním dna do předepsaného profilu a spádu v horninách tř. 3 soudržných</t>
  </si>
  <si>
    <t>188310517</t>
  </si>
  <si>
    <t>"R1" 8,0*1,0*1,4</t>
  </si>
  <si>
    <t>"R2" 3,8*1,0*1,4</t>
  </si>
  <si>
    <t>"R3" 16,5*1,0*1,8</t>
  </si>
  <si>
    <t>"R4" 18,0*1,0*1,35</t>
  </si>
  <si>
    <t>132212209</t>
  </si>
  <si>
    <t>Hloubení zapažených i nezapažených rýh šířky přes 600 do 2 000 mm ručním nebo pneumatickým nářadím s urovnáním dna do předepsaného profilu a spádu v horninách tř. 3 Příplatek k cenám za lepivost horniny tř. 3</t>
  </si>
  <si>
    <t>291859459</t>
  </si>
  <si>
    <t>1992299131</t>
  </si>
  <si>
    <t>"J3" (8,4*1,7*2)+(7,25*1,7)+(2,0*1,7)</t>
  </si>
  <si>
    <t>"J2" (2,1+2,4)*2*1,4</t>
  </si>
  <si>
    <t>"J1" (2,1+2,4)*2*1,4</t>
  </si>
  <si>
    <t>"R1" 8,0*2*1,4</t>
  </si>
  <si>
    <t>"R2" 3,8*2*1,4</t>
  </si>
  <si>
    <t>"R3" 16,5*2*1,8</t>
  </si>
  <si>
    <t>"R4" (17,5+13,0)*1,35</t>
  </si>
  <si>
    <t>"R-Prostor kolem retenční nádrže"75</t>
  </si>
  <si>
    <t>2006643248</t>
  </si>
  <si>
    <t>-1007534473</t>
  </si>
  <si>
    <t>"132212201" 70,520</t>
  </si>
  <si>
    <t>"131203101" 14,112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</si>
  <si>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</si>
  <si>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</si>
  <si>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1301429248</t>
  </si>
  <si>
    <t>"131201202" 165,855</t>
  </si>
  <si>
    <t>162701103</t>
  </si>
  <si>
    <t>Vodorovné přemístění výkopku nebo sypaniny po suchu na obvyklém dopravním prostředku, bez naložení výkopku, avšak se složením bez rozhrnutí z horniny tř. 1 až 4 na vzdálenost přes 7 000 do 8 000 m</t>
  </si>
  <si>
    <t>-1479066503</t>
  </si>
  <si>
    <t>"583336510" 60,780*0,5 "50% na dosyp"</t>
  </si>
  <si>
    <t>"583312000" 18,520</t>
  </si>
  <si>
    <t>"451573111" 5,638</t>
  </si>
  <si>
    <t>"objem TWIN" 21,0</t>
  </si>
  <si>
    <t>"objem SOL" 2*(1,2*0,9*1,45)</t>
  </si>
  <si>
    <t>"objem ŠD1" 0,4807</t>
  </si>
  <si>
    <t>"objem ŠD2" 0,4807</t>
  </si>
  <si>
    <t>"objem FD" 0,284</t>
  </si>
  <si>
    <t>1751739429</t>
  </si>
  <si>
    <t>"162701103" 129,926</t>
  </si>
  <si>
    <t>-1671303082</t>
  </si>
  <si>
    <t>140339130</t>
  </si>
  <si>
    <t>129,926*1,9 'Přepočtené koeficientem množství</t>
  </si>
  <si>
    <t>174101101</t>
  </si>
  <si>
    <t>Zásyp sypaninou z jakékoliv horniny s uložením výkopku ve vrstvách se zhutněním jam, šachet, rýh nebo kolem objektů v těchto vykopávkách</t>
  </si>
  <si>
    <t>-308151933</t>
  </si>
  <si>
    <t>"J1" (2,1*2,4*1,4)-(1,2*0,9*1,3)-(2,1*2,4*0,1)</t>
  </si>
  <si>
    <t>"J2" (2,1*2,4*1,4)-(1,2*0,9*1,3)-(2,1*2,4*0,1)</t>
  </si>
  <si>
    <t>"J3" (7,25*9,4*1,35)-21,0</t>
  </si>
  <si>
    <t>"R1" (8,0*1,0*1,4)-(8,0*1,0*0,4)</t>
  </si>
  <si>
    <t>"R2" (3,8*1,0*1,4)-(3,8*1,0*0,4)</t>
  </si>
  <si>
    <t>"R3" (16,5*1,0*1,8)-(16,5*1,0*0,4)</t>
  </si>
  <si>
    <t>"R4" (18,0*1,0*1,35)-(18,0*1,0*0,4)</t>
  </si>
  <si>
    <t>"R-obsyb retenční nádrže"50</t>
  </si>
  <si>
    <t>583336510</t>
  </si>
  <si>
    <t>kamenivo těžené hrubé frakce 8-16</t>
  </si>
  <si>
    <t>138715549</t>
  </si>
  <si>
    <t>"J3" (7,25*9,4*1,2)-21,0</t>
  </si>
  <si>
    <t>(60,78+50)*2 "Přepočtené koeficientem množství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</si>
  <si>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</si>
  <si>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</si>
  <si>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-1768246455</t>
  </si>
  <si>
    <t>"R1" 8,0*1,0*0,4</t>
  </si>
  <si>
    <t>"R2" 3,8*1,0*0,4</t>
  </si>
  <si>
    <t>"R3" 16,5*1,0*0,4</t>
  </si>
  <si>
    <t>"R4" 18,0*1,0*0,4</t>
  </si>
  <si>
    <t>583312000</t>
  </si>
  <si>
    <t>štěrkopísek netříděný zásypový materiál</t>
  </si>
  <si>
    <t>1250755526</t>
  </si>
  <si>
    <t>18,52*2 "Přepočtené koeficientem množství</t>
  </si>
  <si>
    <t>181411141</t>
  </si>
  <si>
    <t>Založení trávníku na půdě předem připravené plochy do 1000 m2 výsevem včetně utažení parterového v rovině nebo na svahu do 1:5</t>
  </si>
  <si>
    <t>-1039084842</t>
  </si>
  <si>
    <t>15*13</t>
  </si>
  <si>
    <t>005724150</t>
  </si>
  <si>
    <t>osivo směs travní parková směs exclusive</t>
  </si>
  <si>
    <t>-534608173</t>
  </si>
  <si>
    <t>195*0,015 "Přepočtené koeficientem množství</t>
  </si>
  <si>
    <t>310236261</t>
  </si>
  <si>
    <t>Zazdívka otvorů ve zdivu nadzákladovém cihlami pálenými plochy přes 0,0225 m2 do 0,09 m2, ve zdi tl. přes 450 do 600 mm</t>
  </si>
  <si>
    <t>-131518059</t>
  </si>
  <si>
    <t>340235212</t>
  </si>
  <si>
    <t>Zazdívka otvorů v příčkách nebo stěnách plochy do 0,0225 m2 cihlami pálenými, tl. přes 100 mm</t>
  </si>
  <si>
    <t>-1501685942</t>
  </si>
  <si>
    <t>386131112</t>
  </si>
  <si>
    <t>Montáž odlučovačů tuků a olejů polyetylenových, průtoku 4 l/s</t>
  </si>
  <si>
    <t>-1403401829</t>
  </si>
  <si>
    <t>562415000</t>
  </si>
  <si>
    <t>odlučovač ropných látek plastový (PP), průtok max 4 l/s, plocha do 300 m2 s mříží do 3,5 t</t>
  </si>
  <si>
    <t>1659006035</t>
  </si>
  <si>
    <t>411235210</t>
  </si>
  <si>
    <t>Zazdívka otvorů v klenbách cihlami pálenými včetně bednění a odbednění plochy do 0,0225 m2, tl. do 150 mm</t>
  </si>
  <si>
    <t>308768972</t>
  </si>
  <si>
    <t>451573111</t>
  </si>
  <si>
    <t>Lože pod potrubí, stoky a drobné objekty v otevřeném výkopu z písku a štěrkopísku do 63 mm</t>
  </si>
  <si>
    <t>1593032608</t>
  </si>
  <si>
    <t>"J1" 2,1*2,4*0,1</t>
  </si>
  <si>
    <t>"J2" 2,1*2,4*0,1</t>
  </si>
  <si>
    <t>"R1" 3,8*1,0*0,1</t>
  </si>
  <si>
    <t>"R2" 8,0*1,0*0,1</t>
  </si>
  <si>
    <t>"R3" 16,5*1,0*0,1</t>
  </si>
  <si>
    <t>"R4" 18,0*1,0*0,1</t>
  </si>
  <si>
    <t>452311151</t>
  </si>
  <si>
    <t>Podkladní a zajišťovací konstrukce z betonu prostého v otevřeném výkopu desky pod potrubí, stoky a drobné objekty z betonu tř. C 20/25</t>
  </si>
  <si>
    <t>-1227057138</t>
  </si>
  <si>
    <t>(1,2*0,9*0,15)*2</t>
  </si>
  <si>
    <t>452351101</t>
  </si>
  <si>
    <t>Bednění podkladních a zajišťovacích konstrukcí v otevřeném výkopu desek nebo sedlových loží pod potrubí, stoky a drobné objekty</t>
  </si>
  <si>
    <t>251463508</t>
  </si>
  <si>
    <t>(0,9+1,2)*2*0,15</t>
  </si>
  <si>
    <t>611325211</t>
  </si>
  <si>
    <t>Vápenocementová nebo vápenná omítka jednotlivých malých ploch hladká na stropech, plochy jednotlivě do 0,09 m2</t>
  </si>
  <si>
    <t>1304115208</t>
  </si>
  <si>
    <t>612135101</t>
  </si>
  <si>
    <t>Hrubá výplň rýh maltou jakékoli šířky rýhy ve stěnách</t>
  </si>
  <si>
    <t>1962085793</t>
  </si>
  <si>
    <t>0,15*98,0</t>
  </si>
  <si>
    <t>0,20*38</t>
  </si>
  <si>
    <t>0,20*18,5</t>
  </si>
  <si>
    <t>612325101</t>
  </si>
  <si>
    <t>Vápenocementová nebo vápenná omítka rýh hrubá ve stěnách, šířky rýhy do 150 mm</t>
  </si>
  <si>
    <t>-2072224130</t>
  </si>
  <si>
    <t>612325102</t>
  </si>
  <si>
    <t>Vápenocementová nebo vápenná omítka rýh hrubá ve stěnách, šířky rýhy přes 150 do 300 mm</t>
  </si>
  <si>
    <t>-1370005956</t>
  </si>
  <si>
    <t>0,20*38,0</t>
  </si>
  <si>
    <t>612325211</t>
  </si>
  <si>
    <t>Vápenocementová nebo vápenná omítka jednotlivých malých ploch hladká na stěnách, plochy jednotlivě do 0,09 m2</t>
  </si>
  <si>
    <t>2045961337</t>
  </si>
  <si>
    <t>Trubní vedení</t>
  </si>
  <si>
    <t>871263121</t>
  </si>
  <si>
    <t>Montáž kanalizačního potrubí z plastů z tvrdého PVC těsněných gumovým kroužkem v otevřeném výkopu ve sklonu do 20 % DN 110</t>
  </si>
  <si>
    <t>-1866077669</t>
  </si>
  <si>
    <t>286113020</t>
  </si>
  <si>
    <t>trubka kanalizační plastová KG - DN 110x1000 mm SN4</t>
  </si>
  <si>
    <t>941203519</t>
  </si>
  <si>
    <t>871273121</t>
  </si>
  <si>
    <t>Montáž kanalizačního potrubí z plastů z tvrdého PVC těsněných gumovým kroužkem v otevřeném výkopu ve sklonu do 20 % DN 125</t>
  </si>
  <si>
    <t>1110551672</t>
  </si>
  <si>
    <t>286113060</t>
  </si>
  <si>
    <t>trubka kanalizační plastová KG - DN 125x500 mm SN4</t>
  </si>
  <si>
    <t>-527298353</t>
  </si>
  <si>
    <t>286113070</t>
  </si>
  <si>
    <t>trubka kanalizační plastová KG - DN 125x1000 mm SN4</t>
  </si>
  <si>
    <t>638238671</t>
  </si>
  <si>
    <t>286113080</t>
  </si>
  <si>
    <t>trubka kanalizační plastová KG - DN 125x2000 mm SN4</t>
  </si>
  <si>
    <t>395346451</t>
  </si>
  <si>
    <t>286113100</t>
  </si>
  <si>
    <t>trubka kanalizační plastová KG - DN 125x5000 mm SN4</t>
  </si>
  <si>
    <t>621054934</t>
  </si>
  <si>
    <t>871313121</t>
  </si>
  <si>
    <t>Montáž kanalizačního potrubí z plastů z tvrdého PVC těsněných gumovým kroužkem v otevřeném výkopu ve sklonu do 20 % DN 160</t>
  </si>
  <si>
    <t>1746468036</t>
  </si>
  <si>
    <t>286113110</t>
  </si>
  <si>
    <t>trubka kanalizační plastová KG - DN 160x500 mm SN4</t>
  </si>
  <si>
    <t>1046872735</t>
  </si>
  <si>
    <t>286113120</t>
  </si>
  <si>
    <t>trubka kanalizační plastová KG - DN 160x1000 mm SN4</t>
  </si>
  <si>
    <t>2143139140</t>
  </si>
  <si>
    <t>286113130</t>
  </si>
  <si>
    <t>trubka kanalizační plastová KG - DN 160x2000 mm SN4</t>
  </si>
  <si>
    <t>-1753934636</t>
  </si>
  <si>
    <t>286113150</t>
  </si>
  <si>
    <t>trubka kanalizační plastová KG - DN 160x5000 mm SN4</t>
  </si>
  <si>
    <t>-1386388989</t>
  </si>
  <si>
    <t>877265211</t>
  </si>
  <si>
    <t>Montáž tvarovek na kanalizačním potrubí z trub z plastu z tvrdého PVC nebo z polypropylenu v otevřeném výkopu jednoosých DN 100</t>
  </si>
  <si>
    <t>1384638673</t>
  </si>
  <si>
    <t>286113510</t>
  </si>
  <si>
    <t>koleno kanalizace plastové KG 110x45°</t>
  </si>
  <si>
    <t>-1622994849</t>
  </si>
  <si>
    <t>286113530</t>
  </si>
  <si>
    <t>koleno kanalizace plastové KG 110x87°</t>
  </si>
  <si>
    <t>1242287904</t>
  </si>
  <si>
    <t>286618380</t>
  </si>
  <si>
    <t>spojka navrtávané kanalizace DN 100 mm do korugovaného potrubí</t>
  </si>
  <si>
    <t>-1623646496</t>
  </si>
  <si>
    <t>877265261</t>
  </si>
  <si>
    <t>Montáž tvarovek na kanalizačním potrubí z trub z plastu z tvrdého PVC nebo z polypropylenu v otevřeném výkopu dvorních vpusťí DN 100</t>
  </si>
  <si>
    <t>-590632318</t>
  </si>
  <si>
    <t>562311750</t>
  </si>
  <si>
    <t>vpusť dvorní se zápachovou klapkou lapačem písku a izolační přírubou DN 110, 160 mm</t>
  </si>
  <si>
    <t>2015955767</t>
  </si>
  <si>
    <t>877265271</t>
  </si>
  <si>
    <t>Montáž tvarovek na kanalizačním potrubí z trub z plastu z tvrdého PVC nebo z polypropylenu v otevřeném výkopu lapačů střešních splavenin DN 100</t>
  </si>
  <si>
    <t>-1651632774</t>
  </si>
  <si>
    <t>562311610</t>
  </si>
  <si>
    <t>lapač střešních splavenin se zápachovou klapkou a lapacím košem DN 125</t>
  </si>
  <si>
    <t>-137338604</t>
  </si>
  <si>
    <t>877275211</t>
  </si>
  <si>
    <t>Montáž tvarovek na kanalizačním potrubí z trub z plastu z tvrdého PVC nebo z polypropylenu v otevřeném výkopu jednoosých DN 125</t>
  </si>
  <si>
    <t>265183790</t>
  </si>
  <si>
    <t>286113560</t>
  </si>
  <si>
    <t>koleno kanalizace plastové KG 125x45°</t>
  </si>
  <si>
    <t>161326440</t>
  </si>
  <si>
    <t>286113580</t>
  </si>
  <si>
    <t>koleno kanalizace plastové KG 125x87°</t>
  </si>
  <si>
    <t>1076008983</t>
  </si>
  <si>
    <t>286115020</t>
  </si>
  <si>
    <t>redukce kanalizace plastová KG 125/110</t>
  </si>
  <si>
    <t>-752744544</t>
  </si>
  <si>
    <t>286115660</t>
  </si>
  <si>
    <t>objímka převlečná kanalizace plastové KG DN 125</t>
  </si>
  <si>
    <t>-1536600194</t>
  </si>
  <si>
    <t>877315211</t>
  </si>
  <si>
    <t>Montáž tvarovek na kanalizačním potrubí z trub z plastu z tvrdého PVC nebo z polypropylenu v otevřeném výkopu jednoosých DN 150</t>
  </si>
  <si>
    <t>1690006535</t>
  </si>
  <si>
    <t>286113610</t>
  </si>
  <si>
    <t>koleno kanalizace plastové KG 150x45°</t>
  </si>
  <si>
    <t>420481122</t>
  </si>
  <si>
    <t>286115060</t>
  </si>
  <si>
    <t>redukce kanalizace plastová KG 160/125</t>
  </si>
  <si>
    <t>1513382544</t>
  </si>
  <si>
    <t>286115680</t>
  </si>
  <si>
    <t>objímka převlečná kanalizace plastové KG DN 150</t>
  </si>
  <si>
    <t>-375000467</t>
  </si>
  <si>
    <t>286618420</t>
  </si>
  <si>
    <t>spojka navrtávané kanalizace DN 150 mm do korugovaného potrubí</t>
  </si>
  <si>
    <t>-77495610</t>
  </si>
  <si>
    <t>877315221</t>
  </si>
  <si>
    <t>Montáž tvarovek na kanalizačním potrubí z trub z plastu z tvrdého PVC nebo z polypropylenu v otevřeném výkopu dvouosých DN 150</t>
  </si>
  <si>
    <t>1662680412</t>
  </si>
  <si>
    <t>286113900</t>
  </si>
  <si>
    <t>odbočka kanalizační plastová s hrdlem KG 150/110/45°</t>
  </si>
  <si>
    <t>320008469</t>
  </si>
  <si>
    <t>286113910</t>
  </si>
  <si>
    <t>odbočka kanalizační plastová s hrdlem KG 150/125/45°</t>
  </si>
  <si>
    <t>-2033647578</t>
  </si>
  <si>
    <t>877315231</t>
  </si>
  <si>
    <t>Montáž tvarovek na kanalizačním potrubí z trub z plastu z tvrdého PVC nebo z polypropylenu v otevřeném výkopu víček DN 150</t>
  </si>
  <si>
    <t>-1150847253</t>
  </si>
  <si>
    <t>286117220</t>
  </si>
  <si>
    <t>víčko kanalizace plastové KG DN 160</t>
  </si>
  <si>
    <t>441050064</t>
  </si>
  <si>
    <t>892271111</t>
  </si>
  <si>
    <t>Tlakové zkoušky vodou na potrubí DN 100 nebo 125</t>
  </si>
  <si>
    <t>1728498650</t>
  </si>
  <si>
    <t>892351111</t>
  </si>
  <si>
    <t>Tlakové zkoušky vodou na potrubí DN 150 nebo 200</t>
  </si>
  <si>
    <t>-749470703</t>
  </si>
  <si>
    <t>894812249</t>
  </si>
  <si>
    <t>Revizní a čistící šachta z polypropylenu PP pro hladké trouby DN 425 roura šachtová korugovaná Příplatek k cenám 2231 - 2242 za uříznutí šachtové roury</t>
  </si>
  <si>
    <t>408649345</t>
  </si>
  <si>
    <t>894812261</t>
  </si>
  <si>
    <t>Revizní a čistící šachta z polypropylenu PP pro hladké trouby DN 425 poklop litinový (pro zatížení) s teleskopickou rourou (3 t)</t>
  </si>
  <si>
    <t>-1390465399</t>
  </si>
  <si>
    <t>894812313</t>
  </si>
  <si>
    <t>Revizní a čistící šachta z polypropylenu PP pro hladké trouby DN 600 šachtové dno (DN šachty / DN trubního vedení) DN 600/160 s přítokem tvaru T</t>
  </si>
  <si>
    <t>1308121416</t>
  </si>
  <si>
    <t>894812314</t>
  </si>
  <si>
    <t>Revizní a čistící šachta z polypropylenu PP pro hladké trouby DN 600 šachtové dno (DN šachty / DN trubního vedení) DN 600/160 sběrné tvaru X</t>
  </si>
  <si>
    <t>1763676418</t>
  </si>
  <si>
    <t>894812332</t>
  </si>
  <si>
    <t>Revizní a čistící šachta z polypropylenu PP pro hladké trouby DN 600 roura šachtová korugovaná, světlé hloubky 2 000 mm</t>
  </si>
  <si>
    <t>-2061685520</t>
  </si>
  <si>
    <t>894812339</t>
  </si>
  <si>
    <t>Revizní a čistící šachta z polypropylenu PP pro hladké trouby DN 600 Příplatek k cenám 2331 - 2334 za uříznutí šachtové roury</t>
  </si>
  <si>
    <t>115416430</t>
  </si>
  <si>
    <t>894812357</t>
  </si>
  <si>
    <t>Revizní a čistící šachta z polypropylenu PP pro hladké trouby DN 600 poklop (mříž) litinový pro zatížení od 1,5 t do 12,5 t s teleskopickým adaptérem</t>
  </si>
  <si>
    <t>806249611</t>
  </si>
  <si>
    <t>894812611</t>
  </si>
  <si>
    <t>Revizní a čistící šachta z polypropylenu PP vyříznutí a utěsnění otvoru ve stěně šachty DN 110</t>
  </si>
  <si>
    <t>-1264844276</t>
  </si>
  <si>
    <t>894812612</t>
  </si>
  <si>
    <t>Revizní a čistící šachta z polypropylenu PP vyříznutí a utěsnění otvoru ve stěně šachty DN 150</t>
  </si>
  <si>
    <t>1516023242</t>
  </si>
  <si>
    <t>562416180</t>
  </si>
  <si>
    <t>podzemní filtrační šachta, poklop pochozí, DN 400 vsakovacího tunelu</t>
  </si>
  <si>
    <t>558156523</t>
  </si>
  <si>
    <t>895971124</t>
  </si>
  <si>
    <t>Zasakovací boxy z polypropylenu PP bez možnosti revize a čištění pro vsakování deštových vod v dvouřadové galerii o celkovém objemu přes 20 m3 do 50 m3</t>
  </si>
  <si>
    <t>110378797</t>
  </si>
  <si>
    <t>895972246</t>
  </si>
  <si>
    <t>Zasakovací boxy z polypropylenu PP kryt odvzdušnění DN 110</t>
  </si>
  <si>
    <t>842167023</t>
  </si>
  <si>
    <t>899102111</t>
  </si>
  <si>
    <t>Osazení poklopů litinových a ocelových včetně rámů hmotnosti jednotlivě přes 50 do 100 kg</t>
  </si>
  <si>
    <t>-1029925202</t>
  </si>
  <si>
    <t>899203111</t>
  </si>
  <si>
    <t>Osazení mříží litinových včetně rámů a košů na bahno hmotnosti jednotlivě přes 100 do 150 kg</t>
  </si>
  <si>
    <t>757867254</t>
  </si>
  <si>
    <t>899620141</t>
  </si>
  <si>
    <t>Obetonování plastových šachet z polypropylenu betonem prostým v otevřeném výkopu, beton tř. C 20/25</t>
  </si>
  <si>
    <t>905361342</t>
  </si>
  <si>
    <t>(0,9*1,315*4*0,15)+(1,2*1,315*4*0,15)</t>
  </si>
  <si>
    <t>899640111</t>
  </si>
  <si>
    <t>Bednění pro obetonování plastových šachet v otevřeném výkopu hranatých</t>
  </si>
  <si>
    <t>362568561</t>
  </si>
  <si>
    <t>(0,9*1,315*4)+(1,2*1,315*4)</t>
  </si>
  <si>
    <t>899722113</t>
  </si>
  <si>
    <t>Krytí potrubí z plastů výstražnou fólií z PVC šířky 34cm</t>
  </si>
  <si>
    <t>26964495</t>
  </si>
  <si>
    <t>60*1,1</t>
  </si>
  <si>
    <t>919726122</t>
  </si>
  <si>
    <t>Geotextilie netkaná pro ochranu, separaci nebo filtraci měrná hmotnost přes 200 do 300 g/m2</t>
  </si>
  <si>
    <t>-1735400586</t>
  </si>
  <si>
    <t>(7,5+1,2+1,2+7)*8,4*1,3</t>
  </si>
  <si>
    <t>(7,25*1,2*2)*1,3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</si>
  <si>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</si>
  <si>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</si>
  <si>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77940769</t>
  </si>
  <si>
    <t>953941516</t>
  </si>
  <si>
    <t>Osazování drobných kovových předmětů se zalitím maltou cementovou, do vysekaných kapes nebo připravených otvorů konzol nebo kotev, např. pro záclonové kryty, zavěšené skříňky, radiátorové držáky apod.</t>
  </si>
  <si>
    <t>-107044115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</si>
  <si>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</si>
  <si>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</si>
  <si>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144982987</t>
  </si>
  <si>
    <t>971033361</t>
  </si>
  <si>
    <t>Vybourání otvorů ve zdivu základovém nebo nadzákladovém z cihel, tvárnic, příčkovek z cihel pálených na maltu vápennou nebo vápenocementovou plochy do 0,09 m2, tl. do 600 mm</t>
  </si>
  <si>
    <t>330455860</t>
  </si>
  <si>
    <t>971033371</t>
  </si>
  <si>
    <t>Vybourání otvorů ve zdivu základovém nebo nadzákladovém z cihel, tvárnic, příčkovek z cihel pálených na maltu vápennou nebo vápenocementovou plochy do 0,09 m2, tl. do 750 mm</t>
  </si>
  <si>
    <t>-38040599</t>
  </si>
  <si>
    <t>972044251</t>
  </si>
  <si>
    <t>Vybourání otvorů ve stropech nebo klenbách z dutých tvárnic bez odstranění podlahy a násypu, plochy do 0,09 m2, tl. přes 100 mm</t>
  </si>
  <si>
    <t>876290861</t>
  </si>
  <si>
    <t>973031324</t>
  </si>
  <si>
    <t>Vysekání výklenků nebo kapes ve zdivu z cihel na maltu vápennou nebo vápenocementovou kapes, plochy do 0,10 m2, hl. do 150 mm</t>
  </si>
  <si>
    <t>1412085023</t>
  </si>
  <si>
    <t>974031154</t>
  </si>
  <si>
    <t>Vysekání rýh ve zdivu cihelném na maltu vápennou nebo vápenocementovou do hl. 100 mm a šířky do 150 mm</t>
  </si>
  <si>
    <t>-1518642404</t>
  </si>
  <si>
    <t>974031155</t>
  </si>
  <si>
    <t>Vysekání rýh ve zdivu cihelném na maltu vápennou nebo vápenocementovou do hl. 100 mm a šířky do 200 mm</t>
  </si>
  <si>
    <t>972278738</t>
  </si>
  <si>
    <t>974031165</t>
  </si>
  <si>
    <t>Vysekání rýh ve zdivu cihelném na maltu vápennou nebo vápenocementovou do hl. 150 mm a šířky do 200 mm</t>
  </si>
  <si>
    <t>-1795908888</t>
  </si>
  <si>
    <t>974042565</t>
  </si>
  <si>
    <t>Vysekání rýh v betonové nebo jiné monolitické dlažbě s betonovým podkladem do hl. 150 mm a šířky do 200 mm</t>
  </si>
  <si>
    <t>1779685772</t>
  </si>
  <si>
    <t>-1515437495</t>
  </si>
  <si>
    <t>36171227</t>
  </si>
  <si>
    <t>8,387*9 "Přepočtené koeficientem množství</t>
  </si>
  <si>
    <t>1078349332</t>
  </si>
  <si>
    <t>998276101</t>
  </si>
  <si>
    <t>Přesun hmot pro trubní vedení hloubené z trub z plastických hmot nebo sklolaminátových pro vodovody nebo kanalizace v otevřeném výkopu dopravní vzdálenost do 15 m</t>
  </si>
  <si>
    <t>539734343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</si>
  <si>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</si>
  <si>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D do 50 mm jednovrstvá</t>
  </si>
  <si>
    <t>-1877386678</t>
  </si>
  <si>
    <t>631545300</t>
  </si>
  <si>
    <t>pouzdro izolační potrubní s jednostrannou Al fólií max. 250/100 °C 22/30 mm</t>
  </si>
  <si>
    <t>-1806204052</t>
  </si>
  <si>
    <t>631545730</t>
  </si>
  <si>
    <t>pouzdro izolační potrubní s jednostrannou Al fólií max. 250/100 °C 42/40 mm</t>
  </si>
  <si>
    <t>-1240834580</t>
  </si>
  <si>
    <t>631546200</t>
  </si>
  <si>
    <t>páska samolepící hliníková šířka 50 mm, délka 50 m</t>
  </si>
  <si>
    <t>764884918</t>
  </si>
  <si>
    <t>713463411</t>
  </si>
  <si>
    <t>Montáž izolace tepelné potrubí a ohybů tvarovkami nebo deskami potrubními pouzdry návlekovými izolačními hadicemi potrubí a ohybů</t>
  </si>
  <si>
    <t>2045005011</t>
  </si>
  <si>
    <t>283771030</t>
  </si>
  <si>
    <t>izolace tepelná potrubí z pěnového polyetylenu 22 x 9 mm</t>
  </si>
  <si>
    <t>1021234250</t>
  </si>
  <si>
    <t>283771110</t>
  </si>
  <si>
    <t>izolace tepelná potrubí z pěnového polyetylenu 28 x 9 mm</t>
  </si>
  <si>
    <t>-2007235131</t>
  </si>
  <si>
    <t>283771150</t>
  </si>
  <si>
    <t>izolace tepelná potrubí z pěnového polyetylenu 35 x 9 mm</t>
  </si>
  <si>
    <t>185373368</t>
  </si>
  <si>
    <t>283770570</t>
  </si>
  <si>
    <t>izolace tepelná potrubí z pěnového polyetylenu 40 x 9 mm</t>
  </si>
  <si>
    <t>1102803865</t>
  </si>
  <si>
    <t>283771210</t>
  </si>
  <si>
    <t>izolace tepelná potrubí z pěnového polyetylenu 54 x 9 mm</t>
  </si>
  <si>
    <t>569487982</t>
  </si>
  <si>
    <t>283770450</t>
  </si>
  <si>
    <t>izolace tepelná potrubí z pěnového polyetylenu 22 x 20 mm</t>
  </si>
  <si>
    <t>1001612302</t>
  </si>
  <si>
    <t>283770480</t>
  </si>
  <si>
    <t>izolace tepelná potrubí z pěnového polyetylenu 28 x 20 mm</t>
  </si>
  <si>
    <t>-1454726595</t>
  </si>
  <si>
    <t>283770530</t>
  </si>
  <si>
    <t>izolace tepelná potrubí z pěnového polyetylenu 32 x 20 mm</t>
  </si>
  <si>
    <t>1251192176</t>
  </si>
  <si>
    <t>283770590</t>
  </si>
  <si>
    <t>izolace tepelná potrubí z pěnového polyetylenu 40 x 20 mm</t>
  </si>
  <si>
    <t>1229658071</t>
  </si>
  <si>
    <t>-1409781642</t>
  </si>
  <si>
    <t>721</t>
  </si>
  <si>
    <t>Zdravotechnika - vnitřní kanalizace</t>
  </si>
  <si>
    <t>721173402</t>
  </si>
  <si>
    <t>Potrubí z plastových trub PVC SN4 svodné (ležaté) DN 125</t>
  </si>
  <si>
    <t>1753234753</t>
  </si>
  <si>
    <t>721173403</t>
  </si>
  <si>
    <t>Potrubí z plastových trub PVC SN4 svodné (ležaté) DN 160</t>
  </si>
  <si>
    <t>1637995067</t>
  </si>
  <si>
    <t>286116200</t>
  </si>
  <si>
    <t>čistící kus kanalizace plastové KG DN 150 se 4 šrouby</t>
  </si>
  <si>
    <t>92008428</t>
  </si>
  <si>
    <t>721174024</t>
  </si>
  <si>
    <t>Potrubí z plastových trub polypropylenové odpadní (svislé) DN 70</t>
  </si>
  <si>
    <t>1677215716</t>
  </si>
  <si>
    <t>721174025</t>
  </si>
  <si>
    <t>Potrubí z plastových trub polypropylenové odpadní (svislé) DN 100</t>
  </si>
  <si>
    <t>-731419882</t>
  </si>
  <si>
    <t>721174042</t>
  </si>
  <si>
    <t>Potrubí z plastových trub polypropylenové připojovací DN 40</t>
  </si>
  <si>
    <t>-465745258</t>
  </si>
  <si>
    <t>721174043</t>
  </si>
  <si>
    <t>Potrubí z plastových trub polypropylenové připojovací DN 50</t>
  </si>
  <si>
    <t>-720063034</t>
  </si>
  <si>
    <t>286156020</t>
  </si>
  <si>
    <t>čistící tvarovka HTRE, DN 75</t>
  </si>
  <si>
    <t>-2141751721</t>
  </si>
  <si>
    <t>286156030</t>
  </si>
  <si>
    <t>čistící tvarovka HTRE, DN 100</t>
  </si>
  <si>
    <t>-1948496693</t>
  </si>
  <si>
    <t>721194104</t>
  </si>
  <si>
    <t>Vyměření přípojek na potrubí vyvedení a upevnění odpadních výpustek DN 40</t>
  </si>
  <si>
    <t>1757087182</t>
  </si>
  <si>
    <t>721194105</t>
  </si>
  <si>
    <t>Vyměření přípojek na potrubí vyvedení a upevnění odpadních výpustek DN 50</t>
  </si>
  <si>
    <t>2112786351</t>
  </si>
  <si>
    <t>721194109</t>
  </si>
  <si>
    <t>Vyměření přípojek na potrubí vyvedení a upevnění odpadních výpustek DN 100</t>
  </si>
  <si>
    <t>-2080786710</t>
  </si>
  <si>
    <t>721212113</t>
  </si>
  <si>
    <t>Odtokové sprchové žlaby se zápachovou uzávěrkou a krycím roštem délky 900 mm</t>
  </si>
  <si>
    <t>-380231244</t>
  </si>
  <si>
    <t>721226511</t>
  </si>
  <si>
    <t xml:space="preserve">Zápachové uzávěrky podomítkové (Pe) s krycí deskou pro pračku a myčku DN 40 </t>
  </si>
  <si>
    <t>1528820173</t>
  </si>
  <si>
    <t>721273153</t>
  </si>
  <si>
    <t xml:space="preserve">Ventilační hlavice z polypropylenu (PP) DN 110 </t>
  </si>
  <si>
    <t>72662481</t>
  </si>
  <si>
    <t>721274125R</t>
  </si>
  <si>
    <t>Montáž vnitřního přivzdušňovacího ventilu DN50/75</t>
  </si>
  <si>
    <t>-84706781</t>
  </si>
  <si>
    <t>562312554</t>
  </si>
  <si>
    <t>přivzdušňovací ventil odpadní HL903 DN50, AL, 5,5 l/s</t>
  </si>
  <si>
    <t>-1315900657</t>
  </si>
  <si>
    <t>562312561</t>
  </si>
  <si>
    <t>přivzdušňovací ventil odpadní HL905 DN50/75, AL, 13 l/s</t>
  </si>
  <si>
    <t>-1534716762</t>
  </si>
  <si>
    <t>721290111</t>
  </si>
  <si>
    <t>Zkouška těsnosti kanalizace v objektech vodou do DN 125</t>
  </si>
  <si>
    <t>-607889849</t>
  </si>
  <si>
    <t>721290112</t>
  </si>
  <si>
    <t>Zkouška těsnosti kanalizace v objektech vodou DN 150 nebo DN 200</t>
  </si>
  <si>
    <t>-683849532</t>
  </si>
  <si>
    <t>998721103</t>
  </si>
  <si>
    <t>Přesun hmot pro vnitřní kanalizace stanovený z hmotnosti přesunovaného materiálu vodorovná dopravní vzdálenost do 50 m v objektech výšky přes 12 do 24 m</t>
  </si>
  <si>
    <t>-1598622744</t>
  </si>
  <si>
    <t>722174002</t>
  </si>
  <si>
    <t>Potrubí z plastových trubek z polypropylenu (PPR) svařovaných polyfuzně PN 16 (SDR 7,4) D 20 x 2,8</t>
  </si>
  <si>
    <t>1457356616</t>
  </si>
  <si>
    <t>722174003</t>
  </si>
  <si>
    <t>Potrubí z plastových trubek z polypropylenu (PPR) svařovaných polyfuzně PN 16 (SDR 7,4) D 25 x 3,5</t>
  </si>
  <si>
    <t>-1381541501</t>
  </si>
  <si>
    <t>722174004</t>
  </si>
  <si>
    <t>Potrubí z plastových trubek z polypropylenu (PPR) svařovaných polyfuzně PN 16 (SDR 7,4) D 32 x 4,4</t>
  </si>
  <si>
    <t>-815452588</t>
  </si>
  <si>
    <t>722174005</t>
  </si>
  <si>
    <t>Potrubí z plastových trubek z polypropylenu (PPR) svařovaných polyfuzně PN 16 (SDR 7,4) D 40 x 5,5</t>
  </si>
  <si>
    <t>-1420842009</t>
  </si>
  <si>
    <t>722174006</t>
  </si>
  <si>
    <t>Potrubí z plastových trubek z polypropylenu (PPR) svařovaných polyfuzně PN 16 (SDR 7,4) D 50 x 6,9</t>
  </si>
  <si>
    <t>1090350122</t>
  </si>
  <si>
    <t>722174022</t>
  </si>
  <si>
    <t>Potrubí z plastových trubek z polypropylenu (PPR) svařovaných polyfuzně PN 20 (SDR 6) D 20 x 3,4</t>
  </si>
  <si>
    <t>90900650</t>
  </si>
  <si>
    <t>722174023</t>
  </si>
  <si>
    <t>Potrubí z plastových trubek z polypropylenu (PPR) svařovaných polyfuzně PN 20 (SDR 6) D 25 x 4,2</t>
  </si>
  <si>
    <t>1228273617</t>
  </si>
  <si>
    <t>722174024</t>
  </si>
  <si>
    <t>Potrubí z plastových trubek z polypropylenu (PPR) svařovaných polyfuzně PN 20 (SDR 6) D 32 x 5,4</t>
  </si>
  <si>
    <t>-251138891</t>
  </si>
  <si>
    <t>722174025</t>
  </si>
  <si>
    <t>Potrubí z plastových trubek z polypropylenu (PPR) svařovaných polyfuzně PN 20 (SDR 6) D 40 x 6,7</t>
  </si>
  <si>
    <t>-1313233103</t>
  </si>
  <si>
    <t>722174072</t>
  </si>
  <si>
    <t>Potrubí z plastových trubek z polypropylenu (PPR) svařovaných polyfuzně kompenzační smyčky na potrubí (PPR) D 20 x 3,4</t>
  </si>
  <si>
    <t>-382008928</t>
  </si>
  <si>
    <t>722174075</t>
  </si>
  <si>
    <t>Potrubí z plastových trubek z polypropylenu (PPR) svařovaných polyfuzně kompenzační smyčky na potrubí (PPR) D 40 x 6,7</t>
  </si>
  <si>
    <t>1870202277</t>
  </si>
  <si>
    <t>722174087</t>
  </si>
  <si>
    <t>Potrubí z plastových trubek z polyetylenu svařovaných na tupo D do 50</t>
  </si>
  <si>
    <t>-1347395971</t>
  </si>
  <si>
    <t>722182015</t>
  </si>
  <si>
    <t>Podpůrný žlab pro potrubí průměru D 50</t>
  </si>
  <si>
    <t>-418747417</t>
  </si>
  <si>
    <t>722220152</t>
  </si>
  <si>
    <t>Armatury s jedním závitem plastové (PPR) PN 20 (SDR 6) DN 20 x G 1/2</t>
  </si>
  <si>
    <t>-428879170</t>
  </si>
  <si>
    <t>722220153</t>
  </si>
  <si>
    <t>Armatury s jedním závitem plastové (PPR) PN 20 (SDR 6) DN 25 x G 3/4</t>
  </si>
  <si>
    <t>2025644156</t>
  </si>
  <si>
    <t>722220161</t>
  </si>
  <si>
    <t>Armatury s jedním závitem plastové (PPR) PN 20 (SDR 6) DN 20 x G 1/2 (nástěnný komplet)</t>
  </si>
  <si>
    <t>841903018</t>
  </si>
  <si>
    <t>722220231</t>
  </si>
  <si>
    <t>Armatury s jedním závitem přechodové tvarovky PPR, PN 20 (SDR 6) s kovovým závitem vnitřním přechodky dGK D 20 x G 1/2</t>
  </si>
  <si>
    <t>-1101661032</t>
  </si>
  <si>
    <t>722220232</t>
  </si>
  <si>
    <t>Armatury s jedním závitem přechodové tvarovky PPR, PN 20 (SDR 6) s kovovým závitem vnitřním přechodky dGK D 25 x G 3/4</t>
  </si>
  <si>
    <t>2115044975</t>
  </si>
  <si>
    <t>722220233</t>
  </si>
  <si>
    <t>Armatury s jedním závitem přechodové tvarovky PPR, PN 20 (SDR 6) s kovovým závitem vnitřním přechodky dGK D 32 x G 1</t>
  </si>
  <si>
    <t>1940493946</t>
  </si>
  <si>
    <t>722220234</t>
  </si>
  <si>
    <t>Armatury s jedním závitem přechodové tvarovky PPR, PN 20 (SDR 6) s kovovým závitem vnitřním přechodky dGK D 40 x G 5/4</t>
  </si>
  <si>
    <t>-1811773705</t>
  </si>
  <si>
    <t>722220235</t>
  </si>
  <si>
    <t>Armatury s jedním závitem přechodové tvarovky PPR, PN 20 (SDR 6) s kovovým závitem vnitřním přechodky dGK D 50 x G 6/4</t>
  </si>
  <si>
    <t>1875972386</t>
  </si>
  <si>
    <t>722229101</t>
  </si>
  <si>
    <t>Armatury s jedním závitem montáž vodovodních armatur s jedním závitem ostatních typů G 1/2</t>
  </si>
  <si>
    <t>-167924142</t>
  </si>
  <si>
    <t>551243890</t>
  </si>
  <si>
    <t>kohout vypouštěcí  kulový, s hadicovou vývodkou a zátkou, PN 10, T 110°C 1/2"</t>
  </si>
  <si>
    <t>-920706442</t>
  </si>
  <si>
    <t>722234238R</t>
  </si>
  <si>
    <t>Montáž fyzikální úpravny vody na potrubí D50</t>
  </si>
  <si>
    <t>-1397172670</t>
  </si>
  <si>
    <t>436323303</t>
  </si>
  <si>
    <t>zařízení fyzikální úpravy vody na potrubí průměru 60 mm typ P60</t>
  </si>
  <si>
    <t>-499255627</t>
  </si>
  <si>
    <t>722239101</t>
  </si>
  <si>
    <t>Armatury se dvěma závity montáž vodovodních armatur se dvěma závity ostatních typů G 1/2</t>
  </si>
  <si>
    <t>608320099</t>
  </si>
  <si>
    <t>551141240</t>
  </si>
  <si>
    <t>kulový kohout, PN 42, T 185 C, chromovaný 1/2" červený</t>
  </si>
  <si>
    <t>813782276</t>
  </si>
  <si>
    <t>551142100</t>
  </si>
  <si>
    <t>kulový kohout s vypouštěním PN 42, T 185 C, chromovaný R250DS 1/2"</t>
  </si>
  <si>
    <t>386567857</t>
  </si>
  <si>
    <t>551119811</t>
  </si>
  <si>
    <t>ventil cirkulační termostatický pro teplou vodu MTCV 15</t>
  </si>
  <si>
    <t>2085746591</t>
  </si>
  <si>
    <t>551119813</t>
  </si>
  <si>
    <t>teploměr k cirkulačnímu ventilu MTCV</t>
  </si>
  <si>
    <t>-716273966</t>
  </si>
  <si>
    <t>551212501</t>
  </si>
  <si>
    <t>ventil pojistný pro systémy TV, závitový DUCO DN15/20</t>
  </si>
  <si>
    <t>-1137689879</t>
  </si>
  <si>
    <t>551211960</t>
  </si>
  <si>
    <t>závitový zpětný ventil 1/2"</t>
  </si>
  <si>
    <t>548587354</t>
  </si>
  <si>
    <t>722239102</t>
  </si>
  <si>
    <t>Armatury se dvěma závity montáž vodovodních armatur se dvěma závity ostatních typů G 3/4</t>
  </si>
  <si>
    <t>243082182</t>
  </si>
  <si>
    <t>551142120</t>
  </si>
  <si>
    <t>kulový kohout s vypouštěním PN 42, T 185 C, chromovaný R250DS 3/4"</t>
  </si>
  <si>
    <t>-698973751</t>
  </si>
  <si>
    <t>484665632</t>
  </si>
  <si>
    <t>uzavírací armatura s vypouštěním zajišťující průtok nádobou Flowjet DN 20</t>
  </si>
  <si>
    <t>-1147323200</t>
  </si>
  <si>
    <t>722239103</t>
  </si>
  <si>
    <t>Armatury se dvěma závity montáž vodovodních armatur se dvěma závity ostatních typů G 1</t>
  </si>
  <si>
    <t>-944046345</t>
  </si>
  <si>
    <t>551141280</t>
  </si>
  <si>
    <t>kulový kohout, PN 35, T 185 C, chromovaný 1" červený</t>
  </si>
  <si>
    <t>874114909</t>
  </si>
  <si>
    <t>722239104</t>
  </si>
  <si>
    <t>Armatury se dvěma závity montáž vodovodních armatur se dvěma závity ostatních typů G 5/4</t>
  </si>
  <si>
    <t>-64056518</t>
  </si>
  <si>
    <t>551142160</t>
  </si>
  <si>
    <t>kulový kohout s vypouštěním PN 35, T 185 C, chromovaný R250DS 1"1/4</t>
  </si>
  <si>
    <t>69282692</t>
  </si>
  <si>
    <t>551212000</t>
  </si>
  <si>
    <t>závitový zpětný ventil 1"1/4</t>
  </si>
  <si>
    <t>533735954</t>
  </si>
  <si>
    <t>436332075</t>
  </si>
  <si>
    <t>filtr domácí na studenou vodu JUDO, JSY-LF, 5/4", se zpětným manuálním proplachem</t>
  </si>
  <si>
    <t>711804859</t>
  </si>
  <si>
    <t>722239105</t>
  </si>
  <si>
    <t>Armatury se dvěma závity montáž vodovodních armatur se dvěma závity ostatních typů G 6/4</t>
  </si>
  <si>
    <t>1922830306</t>
  </si>
  <si>
    <t>551141320</t>
  </si>
  <si>
    <t>kulový kohout, PN 35, T 185 C, chromovaný 1"1/2 červený</t>
  </si>
  <si>
    <t>-1322518354</t>
  </si>
  <si>
    <t>551142180</t>
  </si>
  <si>
    <t>kulový kohout s vypouštěním PN 35, T 185 C, chromovaný R250DS 1"1/2</t>
  </si>
  <si>
    <t>-525336521</t>
  </si>
  <si>
    <t>551212010</t>
  </si>
  <si>
    <t>závitový zpětný ventil 1"1/2</t>
  </si>
  <si>
    <t>478194513</t>
  </si>
  <si>
    <t>722239114R</t>
  </si>
  <si>
    <t>Armatury se dvěma závity montáž vodovodních armatur se dvěma závity ostatních typů DN 25</t>
  </si>
  <si>
    <t>-2127391920</t>
  </si>
  <si>
    <t>551119849</t>
  </si>
  <si>
    <t>ventil směšovací termostatický pro pinou vodu R156-2 DN 25</t>
  </si>
  <si>
    <t>377144745</t>
  </si>
  <si>
    <t>551119664</t>
  </si>
  <si>
    <t>ventil tlakový redukční mosaz, rozsah1- 6 bar, typ 5350 DN 32 s manometrem a šroubením</t>
  </si>
  <si>
    <t>2134461428</t>
  </si>
  <si>
    <t>722260923</t>
  </si>
  <si>
    <t>Oprava vodoměrů zpětná montáž vodoměrů závitových do potrubí z trubek ocelových G 1</t>
  </si>
  <si>
    <t>1984490370</t>
  </si>
  <si>
    <t>388215111</t>
  </si>
  <si>
    <t>vodoměr domovní tlak PN16 AN 130 Qn 4  DN25</t>
  </si>
  <si>
    <t>1356332412</t>
  </si>
  <si>
    <t>388215112</t>
  </si>
  <si>
    <t>vodoměr domovní suchoběžný tlak PN16 AN 130 Qn 4  DN25 pro studenou vodu s impulsním výstupem</t>
  </si>
  <si>
    <t>1156575335</t>
  </si>
  <si>
    <t>319401030</t>
  </si>
  <si>
    <t>šroubení mosazné k vodoměrům 1"</t>
  </si>
  <si>
    <t>-1513245224</t>
  </si>
  <si>
    <t>722290226</t>
  </si>
  <si>
    <t>Zkoušky, proplach a desinfekce vodovodního potrubí zkoušky těsnosti vodovodního potrubí závitového do DN 50</t>
  </si>
  <si>
    <t>-1122111107</t>
  </si>
  <si>
    <t>722290234</t>
  </si>
  <si>
    <t>Zkoušky, proplach a desinfekce vodovodního potrubí proplach a desinfekce vodovodního potrubí do DN 80</t>
  </si>
  <si>
    <t>446317744</t>
  </si>
  <si>
    <t>998722103</t>
  </si>
  <si>
    <t>Přesun hmot pro vnitřní vodovod stanovený z hmotnosti přesunovaného materiálu vodorovná dopravní vzdálenost do 50 m v objektech výšky přes 12 do 24 m</t>
  </si>
  <si>
    <t>2507819</t>
  </si>
  <si>
    <t>724</t>
  </si>
  <si>
    <t>Zdravotechnika - strojní vybavení</t>
  </si>
  <si>
    <t>724231128</t>
  </si>
  <si>
    <t xml:space="preserve">Příslušenství domovních vodáren měřicí tlakoměr deformační </t>
  </si>
  <si>
    <t>1989060279</t>
  </si>
  <si>
    <t>998724103</t>
  </si>
  <si>
    <t>Přesun hmot pro strojní vybavení stanovený z hmotnosti přesunovaného materiálu vodorovná dopravní vzdálenost do 50 m v objektech výšky přes 12 do 24 m</t>
  </si>
  <si>
    <t>-51923095</t>
  </si>
  <si>
    <t>725119102</t>
  </si>
  <si>
    <t>Zařízení záchodů montáž splachovačů ostatních typů nádržkových plastových nízkopoložených</t>
  </si>
  <si>
    <t>426475005</t>
  </si>
  <si>
    <t>551470472</t>
  </si>
  <si>
    <t>nádržka splachovací plastová pro volně stojící klozety/výlevky MIRA 9371.0</t>
  </si>
  <si>
    <t>819758114</t>
  </si>
  <si>
    <t>725119112</t>
  </si>
  <si>
    <t>Zařízení záchodů montáž splachovačů ostatních typů nádržkových keramických s úspornou armaturou</t>
  </si>
  <si>
    <t>882008946</t>
  </si>
  <si>
    <t>642340810</t>
  </si>
  <si>
    <t>nádrž kombinovaného klozetu keramická se spodním napoštěním a splachovacím mechanismem bílá 390x175 mm</t>
  </si>
  <si>
    <t>-340810705</t>
  </si>
  <si>
    <t>725119122</t>
  </si>
  <si>
    <t>Zařízení záchodů montáž klozetových mís kombi</t>
  </si>
  <si>
    <t>-1873714679</t>
  </si>
  <si>
    <t>642320510</t>
  </si>
  <si>
    <t>klozet kombinovaný keramický hluboké splachování odpad vodorovný bílý 630x360x770 mm</t>
  </si>
  <si>
    <t>-1040349061</t>
  </si>
  <si>
    <t>642342110</t>
  </si>
  <si>
    <t>mísa keramická ke kombiklozetu hluboké splachování - zvýšená výška bílá</t>
  </si>
  <si>
    <t>-1214572176</t>
  </si>
  <si>
    <t>551673811</t>
  </si>
  <si>
    <t>sedátko klozetové s poklopem duroplastové - LYRA 9338.4 bílé</t>
  </si>
  <si>
    <t>-1349953539</t>
  </si>
  <si>
    <t>551673816</t>
  </si>
  <si>
    <t>sedátko klozetové s poklopem duroplastové - MIO 9271.1.4 bílé</t>
  </si>
  <si>
    <t>-1168256242</t>
  </si>
  <si>
    <t>642341820</t>
  </si>
  <si>
    <t>odpadní koleno VARIO 9902.5 pro vzdálenost 220-350 mm</t>
  </si>
  <si>
    <t>117787652</t>
  </si>
  <si>
    <t>725219102</t>
  </si>
  <si>
    <t>Umyvadla montáž umyvadel ostatních typů na šrouby do zdiva</t>
  </si>
  <si>
    <t>-1416395773</t>
  </si>
  <si>
    <t>642110460</t>
  </si>
  <si>
    <t>umyvadlo keramické závěsné 60 x 49 cm bílé</t>
  </si>
  <si>
    <t>-641213756</t>
  </si>
  <si>
    <t>642110230</t>
  </si>
  <si>
    <t>umyvadlo keramické závěsné bezbariérové 64 x 55 cm bílé</t>
  </si>
  <si>
    <t>2115563548</t>
  </si>
  <si>
    <t>725291511</t>
  </si>
  <si>
    <t>Doplňky zařízení koupelen a záchodů plastové dávkovač tekutého mýdla na 350 ml</t>
  </si>
  <si>
    <t>-1654043838</t>
  </si>
  <si>
    <t>725291521</t>
  </si>
  <si>
    <t>Doplňky zařízení koupelen a záchodů plastové zásobník toaletních papírů</t>
  </si>
  <si>
    <t>90116756</t>
  </si>
  <si>
    <t>725291631</t>
  </si>
  <si>
    <t>Doplňky zařízení koupelen a záchodů nerezové zásobník papírových ručníků</t>
  </si>
  <si>
    <t>-1018299976</t>
  </si>
  <si>
    <t>554310806</t>
  </si>
  <si>
    <t>WC souparava, chrom, matné sklo</t>
  </si>
  <si>
    <t>1240990481</t>
  </si>
  <si>
    <t>554310981</t>
  </si>
  <si>
    <t>držák toaletního papíru s krytem, chrom 813H</t>
  </si>
  <si>
    <t>1272470790</t>
  </si>
  <si>
    <t>554310803</t>
  </si>
  <si>
    <t>koš odpadkový nášlapný 5 litrů nerez 893D</t>
  </si>
  <si>
    <t>-1590501607</t>
  </si>
  <si>
    <t>554310991</t>
  </si>
  <si>
    <t>zrcadlo nástěnné, pevné vel. 540x805 mm</t>
  </si>
  <si>
    <t>-1170195700</t>
  </si>
  <si>
    <t>55431078</t>
  </si>
  <si>
    <t>závěsná tyč na ručníky 600 mm, chrom 813H</t>
  </si>
  <si>
    <t>-1326382598</t>
  </si>
  <si>
    <t>554470532</t>
  </si>
  <si>
    <t>madlo invalidní univerzální rovné č.8, nerez 8972.1 600 mm</t>
  </si>
  <si>
    <t>-571440313</t>
  </si>
  <si>
    <t>554470522</t>
  </si>
  <si>
    <t>1597222593</t>
  </si>
  <si>
    <t>554470552</t>
  </si>
  <si>
    <t>madlo invalidní univerzální rovné, nerez 8972.4 pevné 900 mm</t>
  </si>
  <si>
    <t>88109237</t>
  </si>
  <si>
    <t>554470602</t>
  </si>
  <si>
    <t>madlo invalidní krakorcové sklopné, nerez 8971.5  550 mm</t>
  </si>
  <si>
    <t>-56891694</t>
  </si>
  <si>
    <t>554470612</t>
  </si>
  <si>
    <t>madlo invalidní krakorcové sklopné, nerez 8972.5  800 mm</t>
  </si>
  <si>
    <t>1940294542</t>
  </si>
  <si>
    <t>554470703</t>
  </si>
  <si>
    <t>madlo invalidní pevné do sprchy 750x450 mm, 8971.2 , nerez</t>
  </si>
  <si>
    <t>-1016459581</t>
  </si>
  <si>
    <t>554470802</t>
  </si>
  <si>
    <t>sprchová sedačka, závěsná sklopná 8971.8, nerez</t>
  </si>
  <si>
    <t>-2093098583</t>
  </si>
  <si>
    <t>554470814</t>
  </si>
  <si>
    <t>zrcadlo s páčkou nastavitelné, 600x450 mm, nerez 8971.7</t>
  </si>
  <si>
    <t>123346522</t>
  </si>
  <si>
    <t>283201112</t>
  </si>
  <si>
    <t>textilní koupelnový závěs 180x180 cm vč. závěsné tyče</t>
  </si>
  <si>
    <t>-737475305</t>
  </si>
  <si>
    <t>725319111</t>
  </si>
  <si>
    <t>Dřezy bez výtokových armatur montáž dřezů ostatních typů</t>
  </si>
  <si>
    <t>-594159928</t>
  </si>
  <si>
    <t>552310900</t>
  </si>
  <si>
    <t>dřez nerez vestavný matný 775 x 480 mm s velkým výtok. otvorem 3 1/2" s otvory</t>
  </si>
  <si>
    <t>-2034031135</t>
  </si>
  <si>
    <t>725339111</t>
  </si>
  <si>
    <t>Výlevky montáž výlevky</t>
  </si>
  <si>
    <t>1948160920</t>
  </si>
  <si>
    <t>642711010</t>
  </si>
  <si>
    <t>výlevka keramická</t>
  </si>
  <si>
    <t>-239702688</t>
  </si>
  <si>
    <t>725819202</t>
  </si>
  <si>
    <t>Ventily montáž ventilů ostatních typů nástěnných G 3/4</t>
  </si>
  <si>
    <t>1959503611</t>
  </si>
  <si>
    <t>551456393</t>
  </si>
  <si>
    <t>ventil nezámrzný výtokový s přípojkou na hadici DN 20</t>
  </si>
  <si>
    <t>-419747159</t>
  </si>
  <si>
    <t>725819401</t>
  </si>
  <si>
    <t>Ventily montáž ventilů ostatních typů rohových s připojovací trubičkou G 1/2</t>
  </si>
  <si>
    <t>-566650207</t>
  </si>
  <si>
    <t>551410401</t>
  </si>
  <si>
    <t>ventil rohový mosazný DN 15 1/2"</t>
  </si>
  <si>
    <t>-1869986475</t>
  </si>
  <si>
    <t>551410406</t>
  </si>
  <si>
    <t>-1894672677</t>
  </si>
  <si>
    <t>725829111</t>
  </si>
  <si>
    <t>Baterie dřezové montáž ostatních typů stojánkových G 1/2</t>
  </si>
  <si>
    <t>-1205819478</t>
  </si>
  <si>
    <t>551439740</t>
  </si>
  <si>
    <t>baterie dřezová páková stojánková otáčivá</t>
  </si>
  <si>
    <t>-203770515</t>
  </si>
  <si>
    <t>725829121</t>
  </si>
  <si>
    <t>Baterie umyvadlové montáž ostatních typů nástěnných pákových nebo klasických</t>
  </si>
  <si>
    <t>-286071749</t>
  </si>
  <si>
    <t>551439752</t>
  </si>
  <si>
    <t>baterie dřezová páková POLAR PL04A s plochým ústím 300 mm</t>
  </si>
  <si>
    <t>-45635188</t>
  </si>
  <si>
    <t>725829131</t>
  </si>
  <si>
    <t>Baterie umyvadlové montáž ostatních typů stojánkových G 1/2</t>
  </si>
  <si>
    <t>76577890</t>
  </si>
  <si>
    <t>551440480</t>
  </si>
  <si>
    <t>baterie umyvadlová páková</t>
  </si>
  <si>
    <t>2080801464</t>
  </si>
  <si>
    <t>725849411</t>
  </si>
  <si>
    <t>Baterie sprchové montáž nástěnných baterií s nastavitelnou výškou sprchy</t>
  </si>
  <si>
    <t>-872169170</t>
  </si>
  <si>
    <t>551455880</t>
  </si>
  <si>
    <t>baterie sprchová bez příslušenství</t>
  </si>
  <si>
    <t>983300043</t>
  </si>
  <si>
    <t>551456743</t>
  </si>
  <si>
    <t>sprchový komplet SK508, pohyblivý držák 80 cm, hadice, masážní sprcha, mýdlenka, chrom</t>
  </si>
  <si>
    <t>1359425630</t>
  </si>
  <si>
    <t>551440501</t>
  </si>
  <si>
    <t>lékařská ručka PL/L pro baterie s kartuší D35 mm</t>
  </si>
  <si>
    <t>-2028419828</t>
  </si>
  <si>
    <t>551458221</t>
  </si>
  <si>
    <t>šetřič na vodovodní baterie RA6 antivandal WATERSAVERS</t>
  </si>
  <si>
    <t>743862579</t>
  </si>
  <si>
    <t>551458222</t>
  </si>
  <si>
    <t>šetřič na sprchu RA10 WATERSAVERS</t>
  </si>
  <si>
    <t>787233747</t>
  </si>
  <si>
    <t>551458224</t>
  </si>
  <si>
    <t>šetřič na toalety, WC STOP WATERSAVERS</t>
  </si>
  <si>
    <t>1033319255</t>
  </si>
  <si>
    <t>725859101</t>
  </si>
  <si>
    <t>Ventily odpadní pro zařizovací předměty montáž ventilů do DN 32</t>
  </si>
  <si>
    <t>1203893418</t>
  </si>
  <si>
    <t>551613204</t>
  </si>
  <si>
    <t>zápachová uzávěrka vodní pro odvod kondenzátu HL136.3</t>
  </si>
  <si>
    <t>-2084782646</t>
  </si>
  <si>
    <t>551618410</t>
  </si>
  <si>
    <t>vtok se zápachovou uzávěrkou DN 32</t>
  </si>
  <si>
    <t>-2066014499</t>
  </si>
  <si>
    <t>725861313R</t>
  </si>
  <si>
    <t>Zápachové uzávěrky zařizovacích předmětů pro umyvadla podomítkové Montáž zápachových uzávěrek podomítkových</t>
  </si>
  <si>
    <t>-1312657382</t>
  </si>
  <si>
    <t>551613150</t>
  </si>
  <si>
    <t>uzávěrka zápachová umyvadlová podomítková DN40</t>
  </si>
  <si>
    <t>1366123180</t>
  </si>
  <si>
    <t>551613151</t>
  </si>
  <si>
    <t>připojovací souprava z chromové mosazi HL134.1C</t>
  </si>
  <si>
    <t>-1365489275</t>
  </si>
  <si>
    <t>551602410</t>
  </si>
  <si>
    <t>ventil dřezový a umyvadlový DN32 s řetízkem</t>
  </si>
  <si>
    <t>1575704236</t>
  </si>
  <si>
    <t>551666342</t>
  </si>
  <si>
    <t>podomítková zápachová uzávěrka vodní pro odvod kondenzátu HL138 DN 32</t>
  </si>
  <si>
    <t>382443000</t>
  </si>
  <si>
    <t>725869101</t>
  </si>
  <si>
    <t>Zápachové uzávěrky zařizovacích předmětů montáž zápachových uzávěrek umyvadlových do DN 40</t>
  </si>
  <si>
    <t>476990248</t>
  </si>
  <si>
    <t>551613224</t>
  </si>
  <si>
    <t>uzávěrka zápachová umyvadlová LYRA 9424.9, chromovaná ABS</t>
  </si>
  <si>
    <t>1784493851</t>
  </si>
  <si>
    <t>551613225</t>
  </si>
  <si>
    <t>umyvadlová výpusť 9171.0  Click-Clack, chrom</t>
  </si>
  <si>
    <t>751738814</t>
  </si>
  <si>
    <t>725869214</t>
  </si>
  <si>
    <t>Zápachové uzávěrky zařizovacích předmětů montáž zápachových uzávěrek dřezových dvoudílných DN 50</t>
  </si>
  <si>
    <t>-708941119</t>
  </si>
  <si>
    <t>551611283</t>
  </si>
  <si>
    <t>souprava odtoková 1 1/2"x40/50 s flexi odtokovou hadicí</t>
  </si>
  <si>
    <t>-1818480502</t>
  </si>
  <si>
    <t>551611284</t>
  </si>
  <si>
    <t>výtokový ventil dřezový 3 1/2" s excentrickým ovládáním</t>
  </si>
  <si>
    <t>1309298616</t>
  </si>
  <si>
    <t>725980124R</t>
  </si>
  <si>
    <t>Dvířka Dvířka krycí ocel.lakovaná, bílá 150x300 mm</t>
  </si>
  <si>
    <t>-1886133962</t>
  </si>
  <si>
    <t>998725103</t>
  </si>
  <si>
    <t>Přesun hmot pro zařizovací předměty stanovený z hmotnosti přesunovaného materiálu vodorovná dopravní vzdálenost do 50 m v objektech výšky přes 12 do 24 m</t>
  </si>
  <si>
    <t>2095380559</t>
  </si>
  <si>
    <t>732219301</t>
  </si>
  <si>
    <t>Montáž ohříváků vody zásobníkových stojatých kombinovaných do 200 l</t>
  </si>
  <si>
    <t>-1433497212</t>
  </si>
  <si>
    <t>732331727R</t>
  </si>
  <si>
    <t>Montáž nádoby tlakové expanzní s membránou do objemu 33 litrů</t>
  </si>
  <si>
    <t>-704861647</t>
  </si>
  <si>
    <t>426901511</t>
  </si>
  <si>
    <t>lnádoba expanzní tlaková pro pitnou vodu Refix DD 8/10 70°C</t>
  </si>
  <si>
    <t>-1958846721</t>
  </si>
  <si>
    <t>484665120</t>
  </si>
  <si>
    <t>konzole nastavitelná k expanzním nádobám 8 - 25 l</t>
  </si>
  <si>
    <t>-1531070014</t>
  </si>
  <si>
    <t>732421201</t>
  </si>
  <si>
    <t xml:space="preserve">Čerpadla teplovodní závitová mokroběžná cirkulační pro TUV (elektronicky řízená) PN 10, do 80 st.C DN přípojky/dopravní výška H (m) - čerpací výkon Q (m3/h) DN 15 / do 0,9 m / 0,35 m3/h </t>
  </si>
  <si>
    <t>639858508</t>
  </si>
  <si>
    <t>998732101</t>
  </si>
  <si>
    <t>Přesun hmot pro strojovny stanovený z hmotnosti přesunovaného materiálu vodorovná dopravní vzdálenost do 50 m v objektech výšky do 6 m</t>
  </si>
  <si>
    <t>-127909013</t>
  </si>
  <si>
    <t>762131811</t>
  </si>
  <si>
    <t>Demontáž bednění svislých stěn a nadstřešních stěn z hrubých prken, latí nebo tyčoviny</t>
  </si>
  <si>
    <t>2000229087</t>
  </si>
  <si>
    <t>764315632</t>
  </si>
  <si>
    <t>Lemování trub, konzol, držáků a ostatních kusových prvků z pozinkovaného plechu s povrchovou úpravou střech s krytinou prostupovou manžetou přes 75 do 100 mm</t>
  </si>
  <si>
    <t>-2021245979</t>
  </si>
  <si>
    <t>764516421R</t>
  </si>
  <si>
    <t>Nosný žlab hranatý z Pz plechu rš 500 mm pro uložení potrubí vč. závěsných tyčí</t>
  </si>
  <si>
    <t>857191726</t>
  </si>
  <si>
    <t>-932136010</t>
  </si>
  <si>
    <t>HZS1212</t>
  </si>
  <si>
    <t>Hodinové zúčtovací sazby profesí HSV zemní a pomocné práce kopáč</t>
  </si>
  <si>
    <t>-968278866</t>
  </si>
  <si>
    <t>-1211156701</t>
  </si>
  <si>
    <t>HZS1301</t>
  </si>
  <si>
    <t>Hodinové zúčtovací sazby profesí HSV provádění konstrukcí zedník</t>
  </si>
  <si>
    <t>-322830544</t>
  </si>
  <si>
    <t>HZS2161</t>
  </si>
  <si>
    <t>Hodinové zúčtovací sazby profesí PSV provádění stavebních konstrukcí izolatér</t>
  </si>
  <si>
    <t>-1909732715</t>
  </si>
  <si>
    <t>479705141</t>
  </si>
  <si>
    <t>-133985151</t>
  </si>
  <si>
    <t>012303000</t>
  </si>
  <si>
    <t>Průzkumné, geodetické a projektové práce geodetické práce po výstavbě</t>
  </si>
  <si>
    <t>Kč</t>
  </si>
  <si>
    <t>-1953219994</t>
  </si>
  <si>
    <t>043194010</t>
  </si>
  <si>
    <t>Inženýrská činnost zkoušky a ostatní měření zkoušky Rozbor pitné vody /(krácený) dle vyhl. č. 252/2004 Sb.</t>
  </si>
  <si>
    <t>1565340078</t>
  </si>
  <si>
    <t>091704011</t>
  </si>
  <si>
    <t>Doprava a naložení čerpací stanice</t>
  </si>
  <si>
    <t>1416809105</t>
  </si>
  <si>
    <t>091704031</t>
  </si>
  <si>
    <t>Doprava zásypového štěrkopísku/kameniva</t>
  </si>
  <si>
    <t>-1168939783</t>
  </si>
  <si>
    <t>"583336510" 60,780</t>
  </si>
  <si>
    <t>"175111101" 18,520</t>
  </si>
  <si>
    <t>TI-006 - Vzduchotechnika</t>
  </si>
  <si>
    <t xml:space="preserve">    751 - Vzduchotechnika</t>
  </si>
  <si>
    <t>1668373447</t>
  </si>
  <si>
    <t>"prostupy"(5+4)*0,5</t>
  </si>
  <si>
    <t>971042141</t>
  </si>
  <si>
    <t>Vybourání otvorů v betonových příčkách a zdech základových nebo nadzákladových průměru profilu do 60 mm, tl. do 300 mm</t>
  </si>
  <si>
    <t>-13424936</t>
  </si>
  <si>
    <t>971042241</t>
  </si>
  <si>
    <t>Vybourání otvorů v betonových příčkách a zdech základových nebo nadzákladových plochy do 0,0225 m2, tl. do 300 mm</t>
  </si>
  <si>
    <t>325778391</t>
  </si>
  <si>
    <t>971042341</t>
  </si>
  <si>
    <t>Vybourání otvorů v betonových příčkách a zdech základových nebo nadzákladových plochy do 0,09 m2, tl. do 300 mm</t>
  </si>
  <si>
    <t>1113819106</t>
  </si>
  <si>
    <t>972033141</t>
  </si>
  <si>
    <t>Vybourání otvorů v klenbách z cihel bez odstranění podlahy a násypu, plochy do 0,0225 m2, tl. do 150 mm</t>
  </si>
  <si>
    <t>-662688124</t>
  </si>
  <si>
    <t>997013214</t>
  </si>
  <si>
    <t>Vnitrostaveništní doprava suti a vybouraných hmot vodorovně do 50 m svisle ručně (nošením po schodech) pro budovy a haly výšky přes 12 do 15 m</t>
  </si>
  <si>
    <t>1652836523</t>
  </si>
  <si>
    <t>-472963835</t>
  </si>
  <si>
    <t>0,173*4 'Přepočtené koeficientem množství</t>
  </si>
  <si>
    <t>266855675</t>
  </si>
  <si>
    <t>-172001275</t>
  </si>
  <si>
    <t>0,173*9 'Přepočtené koeficientem množství</t>
  </si>
  <si>
    <t>-78909145</t>
  </si>
  <si>
    <t>721173722</t>
  </si>
  <si>
    <t>Potrubí z plastových trub polyetylenové svařované připojovací DN 40</t>
  </si>
  <si>
    <t>-1678105824</t>
  </si>
  <si>
    <t>Poznámka k položce:
Potrubí pro odvod kondenzátu</t>
  </si>
  <si>
    <t>998721102</t>
  </si>
  <si>
    <t>Přesun hmot pro vnitřní kanalizace stanovený z hmotnosti přesunovaného materiálu vodorovná dopravní vzdálenost do 50 m v objektech výšky přes 6 do 12 m</t>
  </si>
  <si>
    <t>-736052986</t>
  </si>
  <si>
    <t>998721181</t>
  </si>
  <si>
    <t>Přesun hmot pro vnitřní kanalizace stanovený z hmotnosti přesunovaného materiálu Příplatek k ceně za přesun prováděný bez použití mechanizace pro jakoukoliv výšku objektu</t>
  </si>
  <si>
    <t>1182449537</t>
  </si>
  <si>
    <t>998721192</t>
  </si>
  <si>
    <t>Přesun hmot pro vnitřní kanalizace stanovený z hmotnosti přesunovaného materiálu Příplatek k ceně za zvětšený přesun přes vymezenou největší dopravní vzdálenost do 100 m</t>
  </si>
  <si>
    <t>442328810</t>
  </si>
  <si>
    <t>751</t>
  </si>
  <si>
    <t>751111011</t>
  </si>
  <si>
    <t>Montáž ventilátoru axiálního nízkotlakého nástěnného základního, průměru do 100 mm</t>
  </si>
  <si>
    <t>1150226512</t>
  </si>
  <si>
    <t>"WC pro tělesně postižené 108,204,304,404 a WC ženy 109"3</t>
  </si>
  <si>
    <t>"Čajová kuchyňka 110"1</t>
  </si>
  <si>
    <t>542331000R250</t>
  </si>
  <si>
    <t xml:space="preserve">ventilátor radiální malý plastový CB 250_x000D_
</t>
  </si>
  <si>
    <t>-1698875011</t>
  </si>
  <si>
    <t>Poznámka k položce:
Např:
Ventilátor CB-250 PLUS
Vo = 230 m3/h,ps = 100 Pa
N = 0,045 kW/230 V</t>
  </si>
  <si>
    <t>751122091</t>
  </si>
  <si>
    <t>Montáž ventilátoru radiálního nízkotlakého potrubního základního do kruhového potrubí, průměru do 100 mm</t>
  </si>
  <si>
    <t>1952163366</t>
  </si>
  <si>
    <t>"Sklad 104 a úklidová komora 105"1</t>
  </si>
  <si>
    <t>429171099</t>
  </si>
  <si>
    <t>ventilátor radiální potrubní izolovaný skříň z pozinkovaného plechu d 100 mm</t>
  </si>
  <si>
    <t>-2020354716</t>
  </si>
  <si>
    <t>Poznámka k položce:
Např:
Ventilátor K 100 M Sileo
Vo = 60 m3/h,ps = 110 Pa
N = 0,031 kW/230 V/0,177 A</t>
  </si>
  <si>
    <t>429175200</t>
  </si>
  <si>
    <t>spona rychloupínací D 100 mm</t>
  </si>
  <si>
    <t>-367968916</t>
  </si>
  <si>
    <t>751122092</t>
  </si>
  <si>
    <t>Montáž ventilátoru radiálního nízkotlakého potrubního základního do kruhového potrubí, průměru přes 100 do 200 mm</t>
  </si>
  <si>
    <t>-122039654</t>
  </si>
  <si>
    <t>"WC pro tělesně postižené 108,204,304,404 a WC ženy 109"1</t>
  </si>
  <si>
    <t>429171000</t>
  </si>
  <si>
    <t>ventilátor radiální potrubní izolovaný skříň z pozinkovaného plechu průtok 382 m3/h d 125 mm 93 W IP44</t>
  </si>
  <si>
    <t>-481806663</t>
  </si>
  <si>
    <t>Poznámka k položce:
Např:
Ventilátor K 125 EC
Vo = 360 m3/h,ps = 150 Pa
N = 0,083 kW/230 V/0,678 A</t>
  </si>
  <si>
    <t>429175210</t>
  </si>
  <si>
    <t>spona rychloupínací D 125 mm</t>
  </si>
  <si>
    <t>1752534756</t>
  </si>
  <si>
    <t>751322011</t>
  </si>
  <si>
    <t>Montáž talířových ventilů, anemostatů, dýz talířového ventilu, průměru do 100 mm</t>
  </si>
  <si>
    <t>-1305179904</t>
  </si>
  <si>
    <t>WC pro tělesně postižené 108,204,304,404 a WC ženy 109</t>
  </si>
  <si>
    <t>Sklad 104 a úklidová komora 105</t>
  </si>
  <si>
    <t>4291.52</t>
  </si>
  <si>
    <t>100 plastový talířový ventil odvodní</t>
  </si>
  <si>
    <t>-629215724</t>
  </si>
  <si>
    <t>751322012</t>
  </si>
  <si>
    <t>Montáž talířových ventilů, anemostatů, dýz talířového ventilu, průměru přes 100 do 200 mm</t>
  </si>
  <si>
    <t>-1892648447</t>
  </si>
  <si>
    <t>4291.5.</t>
  </si>
  <si>
    <t>125 plastový talířový ventil odvodní</t>
  </si>
  <si>
    <t>-379653116</t>
  </si>
  <si>
    <t>751344112</t>
  </si>
  <si>
    <t>Montáž tlumičů hluku pro kruhové potrubí, průměru přes 100 do 200 mm</t>
  </si>
  <si>
    <t>449935651</t>
  </si>
  <si>
    <t>4291.4.</t>
  </si>
  <si>
    <t>Tlumič hluku 125-1000 ohebný tlumič hluku</t>
  </si>
  <si>
    <t>-2139644648</t>
  </si>
  <si>
    <t>Poznámka k položce:
Např:
SonoExtra 125-1000 ohebný tlumič hluku</t>
  </si>
  <si>
    <t>751398041</t>
  </si>
  <si>
    <t>Montáž ostatních zařízení protidešťové žaluzie nebo žaluziové klapky na kruhové potrubí, průměru do 300 mm</t>
  </si>
  <si>
    <t>862443783</t>
  </si>
  <si>
    <t>Čajová kuchyňka 110</t>
  </si>
  <si>
    <t>4292.2.</t>
  </si>
  <si>
    <t>Samočinná protidešťová žaluzie VK 12</t>
  </si>
  <si>
    <t>1049452692</t>
  </si>
  <si>
    <t>4293.3.</t>
  </si>
  <si>
    <t>Samočinná protidešťová žaluzie VK 10</t>
  </si>
  <si>
    <t>-1912965946</t>
  </si>
  <si>
    <t>751511181</t>
  </si>
  <si>
    <t>Montáž potrubí plechového skupiny I kruhového bez příruby tloušťky plechu 0,6 mm, průměru do 100 mm</t>
  </si>
  <si>
    <t>-1555001647</t>
  </si>
  <si>
    <t>429810100</t>
  </si>
  <si>
    <t>trouba kruhová spirálně vinutá pozinkovaná D 100 mm  tl. 0,50</t>
  </si>
  <si>
    <t>-1771333253</t>
  </si>
  <si>
    <t>Poznámka k položce:
Např.:
Potrubí kruhové Spiro d-100</t>
  </si>
  <si>
    <t>14*1,05 'Přepočtené koeficientem množství</t>
  </si>
  <si>
    <t>751511182</t>
  </si>
  <si>
    <t>Montáž potrubí plechového skupiny I kruhového bez příruby tloušťky plechu 0,6 mm, průměru přes 100 do 200 mm</t>
  </si>
  <si>
    <t>494605983</t>
  </si>
  <si>
    <t>"D125"2</t>
  </si>
  <si>
    <t>"D160"14</t>
  </si>
  <si>
    <t>"D125"1</t>
  </si>
  <si>
    <t>429810101</t>
  </si>
  <si>
    <t>trouba kruhová spirálně vinutá pozinkovaná D 125 mm  tl. 0,50</t>
  </si>
  <si>
    <t>-1471925256</t>
  </si>
  <si>
    <t>Poznámka k položce:
Např.:
Potrubí kruhové Spiro d-125</t>
  </si>
  <si>
    <t>3*1,05 'Přepočtené koeficientem množství</t>
  </si>
  <si>
    <t>429810102</t>
  </si>
  <si>
    <t>trouba kruhová spirálně vinutá pozinkovaná D 160 mm  tl. 0,50</t>
  </si>
  <si>
    <t>-1920544175</t>
  </si>
  <si>
    <t>Poznámka k položce:
Např.:
Potrubí kruhové Spiro d-160</t>
  </si>
  <si>
    <t>751514679</t>
  </si>
  <si>
    <t>Montáž škrtící klapky nebo zpětné klapky do plechového potrubí kruhové bez příruby, průměru přes 100 do 200 mm</t>
  </si>
  <si>
    <t>-1346517327</t>
  </si>
  <si>
    <t>429813000R1.3</t>
  </si>
  <si>
    <t>Klapka zpětná RSK 160,2 pružiny</t>
  </si>
  <si>
    <t>2139370014</t>
  </si>
  <si>
    <t>751514762</t>
  </si>
  <si>
    <t>Montáž protidešťové stříšky nebo výfukové hlavice do plechového potrubí kruhové s přírubou, průměru přes 100 do 200 mm</t>
  </si>
  <si>
    <t>684849396</t>
  </si>
  <si>
    <t>429812600-1.7.</t>
  </si>
  <si>
    <t>Výfuková hlavice VHO 160</t>
  </si>
  <si>
    <t>-1007358167</t>
  </si>
  <si>
    <t>751537072</t>
  </si>
  <si>
    <t>Montáž kruhového potrubí ohebného neizolovaného z Al folie, průměru přes 100 do 200 mm</t>
  </si>
  <si>
    <t>-1254073455</t>
  </si>
  <si>
    <t>4291.51.</t>
  </si>
  <si>
    <t>Ohebné potrubí Alusystém 125 tl.25</t>
  </si>
  <si>
    <t>-1317101067</t>
  </si>
  <si>
    <t>751581355</t>
  </si>
  <si>
    <t>Protipožární ochrana vzduchotechnického potrubí prostup kruhového potrubí stropem, průměru potrubí do 100 m</t>
  </si>
  <si>
    <t>-1726419564</t>
  </si>
  <si>
    <t>751581356</t>
  </si>
  <si>
    <t>Protipožární ochrana vzduchotechnického potrubí prostup kruhového potrubí stropem, průměru potrubí přes 100 do 200 mm</t>
  </si>
  <si>
    <t>831369920</t>
  </si>
  <si>
    <t>751711111</t>
  </si>
  <si>
    <t>Montáž klimatizační jednotky vnitřní nástěnné o výkonu (pro objem místnosti) do 3,5 kW (do 35 m3)</t>
  </si>
  <si>
    <t>1689426280</t>
  </si>
  <si>
    <t>"Qch = 2,2 kW a 1,5 kW"2</t>
  </si>
  <si>
    <t>"Qch = 3,2 kW"1</t>
  </si>
  <si>
    <t>R004.2.A</t>
  </si>
  <si>
    <t>Chladící jednotka - vnitřní nástěnná včetně infraovladače</t>
  </si>
  <si>
    <t>-1447187165</t>
  </si>
  <si>
    <t>Poznámka k položce:
Např.:
TOSHIBA RAS-B10N3KV2-E1
Qch = 2,2 kW a 1,5 kW</t>
  </si>
  <si>
    <t>R004.2.B</t>
  </si>
  <si>
    <t>1361566043</t>
  </si>
  <si>
    <t>Poznámka k položce:
Např.:
TOSHIBA RAS-B13 N3KV2-E1
Qch = 3,2 kW</t>
  </si>
  <si>
    <t>751711112</t>
  </si>
  <si>
    <t>Montáž klimatizační jednotky vnitřní nástěnné o výkonu (pro objem místnosti) přes 3,5 do 5 kW (přes 35 do 50 m3)</t>
  </si>
  <si>
    <t>-203696069</t>
  </si>
  <si>
    <t>R004.2.C</t>
  </si>
  <si>
    <t>1814906627</t>
  </si>
  <si>
    <t>Poznámka k položce:
Např.:
TOSHIBA RAS-B16 N3KV2-E1
Qch = 4,0 kW</t>
  </si>
  <si>
    <t>751721114</t>
  </si>
  <si>
    <t>Montáž klimatizační jednotky venkovní jednofázové napájení do 5 vnitřních jednotek</t>
  </si>
  <si>
    <t>-930963619</t>
  </si>
  <si>
    <t>Poznámka k položce:
včetně jištění a zemění</t>
  </si>
  <si>
    <t>"Kanceláře 407,408,409 a server 411 – chlazení"1</t>
  </si>
  <si>
    <t>R004.1.a</t>
  </si>
  <si>
    <t>Chladící jednotka (tepelné čerpadlo)</t>
  </si>
  <si>
    <t>526059747</t>
  </si>
  <si>
    <t>Poznámka k položce:
Např.:
Toshiba RAS Multi systém 1 / 4
RAS-5M34 S3AV-E venkovní
N = 2,98 kW/ 230 V/ 16,9 A / jištění 20 A / CYKY 3Cx2,5</t>
  </si>
  <si>
    <t>751791111</t>
  </si>
  <si>
    <t>Montáž napojovacího potrubí měděného předizolovaného, D mm (" x tl. stěny) 6 (1/4" x 0,8)</t>
  </si>
  <si>
    <t>1841991703</t>
  </si>
  <si>
    <t>196Cu 1/4-08</t>
  </si>
  <si>
    <t>Předizolované měděné potrubí - Cu trubka 6 – 10 (6,35×0,80 – 9,52×0,80 mm)</t>
  </si>
  <si>
    <t>1179173228</t>
  </si>
  <si>
    <t>10*1,1 'Přepočtené koeficientem množství</t>
  </si>
  <si>
    <t>751791112</t>
  </si>
  <si>
    <t>Montáž napojovacího potrubí měděného předizolovaného, D mm (" x tl. stěny) 10 (3/8" x 0,8)</t>
  </si>
  <si>
    <t>1221042789</t>
  </si>
  <si>
    <t>196Cu 3/8-08</t>
  </si>
  <si>
    <t>Předizolované měděné potrubí - Cu trubka 10 – 16 (9,52×0,80 – 15,88×1,00 mm)</t>
  </si>
  <si>
    <t>-1786767280</t>
  </si>
  <si>
    <t>20*1,1 'Přepočtené koeficientem množství</t>
  </si>
  <si>
    <t>751691111sys</t>
  </si>
  <si>
    <t>Zaregulování systému vzduchotechnického zařízení - Komplexní zaregulování systému</t>
  </si>
  <si>
    <t>2134817871</t>
  </si>
  <si>
    <t>998751101</t>
  </si>
  <si>
    <t>Přesun hmot pro vzduchotechniku stanovený z hmotnosti přesunovaného materiálu vodorovná dopravní vzdálenost do 100 m v objektech výšky do 12 m</t>
  </si>
  <si>
    <t>-280477647</t>
  </si>
  <si>
    <t>998751181</t>
  </si>
  <si>
    <t>Přesun hmot pro vzduchotechniku stanovený z hmotnosti přesunovaného materiálu Příplatek k cenám za přesun prováděný bez použití mechanizace pro jakoukoliv výšku objektu</t>
  </si>
  <si>
    <t>-2017341839</t>
  </si>
  <si>
    <t>998751191</t>
  </si>
  <si>
    <t>Přesun hmot pro vzduchotechniku stanovený z hmotnosti přesunovaného materiálu Příplatek k cenám za zvětšený přesun přes vymezenou největší dopravní vzdálenost do 500 m</t>
  </si>
  <si>
    <t>-730794997</t>
  </si>
  <si>
    <t>767995113</t>
  </si>
  <si>
    <t>Montáž ostatních atypických zámečnických konstrukcí hmotnosti přes 10 do 20 kg</t>
  </si>
  <si>
    <t>1773114060</t>
  </si>
  <si>
    <t>"konzole pro venkovní jednotku"20</t>
  </si>
  <si>
    <t>767Z-01</t>
  </si>
  <si>
    <t>Konzole pro venkovní jednotku</t>
  </si>
  <si>
    <t>1183713517</t>
  </si>
  <si>
    <t>Poznámka k položce:
Včetně povrchové úpravy
Nátěr - 1 x základ + 2 x krycí</t>
  </si>
  <si>
    <t>2022539588</t>
  </si>
  <si>
    <t>-1799552360</t>
  </si>
  <si>
    <t>-1346235867</t>
  </si>
  <si>
    <t>-679609765</t>
  </si>
  <si>
    <t>1560729979</t>
  </si>
  <si>
    <t>Poznámka k položce:
Bude účtováno dle skutečně provedených prací zapsaných ve stavebním deníku a odsouhlasených TDI</t>
  </si>
  <si>
    <t>"výpomoce pro VZT"16</t>
  </si>
  <si>
    <t>HZS3212</t>
  </si>
  <si>
    <t>Hodinové zúčtovací sazby montáží technologických zařízení na stavebních objektech montér vzduchotechniky odborný</t>
  </si>
  <si>
    <t>-539002333</t>
  </si>
  <si>
    <t>"Zaškolení obsluhy"2</t>
  </si>
  <si>
    <t>TI-007 - Technické vybavení</t>
  </si>
  <si>
    <t xml:space="preserve">    33-M - Montáže dopr.zaříz.,sklad. zař. a váh</t>
  </si>
  <si>
    <t>33-M</t>
  </si>
  <si>
    <t>Montáže dopr.zaříz.,sklad. zař. a váh</t>
  </si>
  <si>
    <t>330030087a</t>
  </si>
  <si>
    <t>Montáž výtahů Montáž výtah osobní 630 kg, max. 8 osob 5 stanice+ 4nástupiště</t>
  </si>
  <si>
    <t>-1117493461</t>
  </si>
  <si>
    <t xml:space="preserve">Poznámka k položce:
Dle standartů a požadavků Investora/uživatele - před dodávkouí bude přesný typ a vybavení konzultováno s investorem/uživatelem stavby
Např: KONE MonoSpace® 500
Jmenovitá rychlost: 1 m/s
Zdvih: 12.31 m
Vnitřní rozměry kabiny: Š. 1100 mm H. 1400 mm V. 2100 mm
Vybavení:
Osvětlení kabiny: kulaté LED osvětlení
Sklopné sedátko: nerez
Zrcadlo: na levé boční stěně
Madlo: broušená nerezová ocel
Okopový plech: broušená nerezová ocel
Ovládací a signalizační prvky v kabině: ovládací panel vybaven prvky pro užívání osob s tělesným a zrakovým postižením.
</t>
  </si>
  <si>
    <t>330530080a</t>
  </si>
  <si>
    <t>Opravy výtahů Revize osobních výtahů do 1000 kg samočin 5stan+5nást</t>
  </si>
  <si>
    <t>-692729737</t>
  </si>
  <si>
    <t>HZS1291</t>
  </si>
  <si>
    <t>Hodinové zúčtovací sazby profesí HSV zemní a pomocné práce pomocný stavební dělník</t>
  </si>
  <si>
    <t>1764360589</t>
  </si>
  <si>
    <t>Poznámka k položce:
Bude účtováno dle skutečně provedených prací, po schválení TDI a zápisu do SD</t>
  </si>
  <si>
    <t>HZS3241</t>
  </si>
  <si>
    <t>Hodinové zúčtovací sazby montáží technologických zařízení na stavebních objektech montér výtahář</t>
  </si>
  <si>
    <t>-412936785</t>
  </si>
  <si>
    <t>HZS3242</t>
  </si>
  <si>
    <t>Hodinové zúčtovací sazby montáží technologických zařízení na stavebních objektech montér výtahář odborný</t>
  </si>
  <si>
    <t>-1997684993</t>
  </si>
  <si>
    <t>Poznámka k položce:
Zaškolení</t>
  </si>
  <si>
    <t>SO-02 - kanalizace výměna potrubí</t>
  </si>
  <si>
    <t>113107021</t>
  </si>
  <si>
    <t>Odstranění podkladů nebo krytů při překopech inženýrských sítí v ploše jednotlivě do 15 m2 s přemístěním hmot na skládku ve vzdálenosti do 3 m nebo s naložením na dopravní prostředek z kameniva hrubého drceného, o tl. vrstvy do 100 mm</t>
  </si>
  <si>
    <t>-1527509512</t>
  </si>
  <si>
    <t>1,2*1,5</t>
  </si>
  <si>
    <t>113107022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</si>
  <si>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100 do 200 mm</t>
  </si>
  <si>
    <t>1101310255</t>
  </si>
  <si>
    <t>5,6*1,2</t>
  </si>
  <si>
    <t>113107035</t>
  </si>
  <si>
    <t>Odstranění podkladů nebo krytů při překopech inženýrských sítí v ploše jednotlivě do 15 m2 s přemístěním hmot na skládku ve vzdálenosti do 3 m nebo s naložením na dopravní prostředek z betonu vyztuženého sítěmi, o tl. vrstvy do 100 mm</t>
  </si>
  <si>
    <t>658092766</t>
  </si>
  <si>
    <t>1,5*1,2</t>
  </si>
  <si>
    <t>113107036</t>
  </si>
  <si>
    <t>Odstranění podkladů nebo krytů při překopech inženýrských sítí v ploše jednotlivě do 15 m2 s přemístěním hmot na skládku ve vzdálenosti do 3 m nebo s naložením na dopravní prostředek z betonu vyztuženého sítěmi, o tl. vrstvy přes 100 do 150 mm</t>
  </si>
  <si>
    <t>-1181096061</t>
  </si>
  <si>
    <t>113107041</t>
  </si>
  <si>
    <t>Odstranění podkladů nebo krytů při překopech inženýrských sítí v ploše jednotlivě do 15 m2 s přemístěním hmot na skládku ve vzdálenosti do 3 m nebo s naložením na dopravní prostředek živičných, o tl. vrstvy do 50 mm</t>
  </si>
  <si>
    <t>1430138446</t>
  </si>
  <si>
    <t>1,5*1,6</t>
  </si>
  <si>
    <t>113107043</t>
  </si>
  <si>
    <t>Odstranění podkladů nebo krytů při překopech inženýrských sítí v ploše jednotlivě do 15 m2 s přemístěním hmot na skládku ve vzdálenosti do 3 m nebo s naložením na dopravní prostředek živičných, o tl. vrstvy přes 100 do 150 mm</t>
  </si>
  <si>
    <t>-1758571963</t>
  </si>
  <si>
    <t>5,6*1,6</t>
  </si>
  <si>
    <t>113201112</t>
  </si>
  <si>
    <t>Vytrhání obrub s vybouráním lože, s přemístěním hmot na skládku na vzdálenost do 3 m nebo s naložením na dopravní prostředek silničních ležatých</t>
  </si>
  <si>
    <t>1321882757</t>
  </si>
  <si>
    <t>119002411</t>
  </si>
  <si>
    <t>Pomocné konstrukce při zabezpečení výkopu vodorovné pojízdné z tlustého ocelového plechu šířky výkopu do 1,0 m zřízení</t>
  </si>
  <si>
    <t>-2088910084</t>
  </si>
  <si>
    <t>119002412</t>
  </si>
  <si>
    <t>Pomocné konstrukce při zabezpečení výkopu vodorovné pojízdné z tlustého ocelového plechu šířky výkopu do 1,0 m odstranění</t>
  </si>
  <si>
    <t>-1050778040</t>
  </si>
  <si>
    <t>-1307090299</t>
  </si>
  <si>
    <t>5,6*1,2*(1,5-0,15-0,15-0,20)</t>
  </si>
  <si>
    <t>1,5*1,2*(1,5-0,05-0,1-0,1)</t>
  </si>
  <si>
    <t>779414670</t>
  </si>
  <si>
    <t>1592233943</t>
  </si>
  <si>
    <t>(7,1+7,1)*1,5</t>
  </si>
  <si>
    <t>-1119520985</t>
  </si>
  <si>
    <t>-1137851497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</si>
  <si>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</si>
  <si>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</si>
  <si>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1880294968</t>
  </si>
  <si>
    <t>8,97</t>
  </si>
  <si>
    <t>-686105499</t>
  </si>
  <si>
    <t>-576312734</t>
  </si>
  <si>
    <t>8,97*2 "Přepočtené koeficientem množství</t>
  </si>
  <si>
    <t>-295165400</t>
  </si>
  <si>
    <t>1,5*1,2*(1,5-0,05-0,1-0,1-0,1-0,4)</t>
  </si>
  <si>
    <t>5,6*1,2*(1,5-0,15-0,15-0,2-0,1-0,4)</t>
  </si>
  <si>
    <t>-126686678</t>
  </si>
  <si>
    <t>4,71*2 "Přepočtené koeficientem množství</t>
  </si>
  <si>
    <t>-1624037509</t>
  </si>
  <si>
    <t>7,1*1,2*0,4</t>
  </si>
  <si>
    <t>-1458341752</t>
  </si>
  <si>
    <t>3,408*2 "Přepočtené koeficientem množství</t>
  </si>
  <si>
    <t>310237281</t>
  </si>
  <si>
    <t>Zazdívka otvorů ve zdivu nadzákladovém cihlami pálenými plochy přes 0,09 m2 do 0,25 m2, ve zdi tl. přes 750 do 900 mm</t>
  </si>
  <si>
    <t>-1067014843</t>
  </si>
  <si>
    <t>756699963</t>
  </si>
  <si>
    <t>7,1*1,2*0,1</t>
  </si>
  <si>
    <t>566901141</t>
  </si>
  <si>
    <t>Vyspravení podkladu po překopech inženýrských sítí plochy do 15 m2 s rozprostřením a zhutněním kamenivem hrubým drceným tl. 100 mm</t>
  </si>
  <si>
    <t>466377255</t>
  </si>
  <si>
    <t>566901142</t>
  </si>
  <si>
    <t>Vyspravení podkladu po překopech inženýrských sítí plochy do 15 m2 s rozprostřením a zhutněním kamenivem hrubým drceným tl. 150 mm</t>
  </si>
  <si>
    <t>1032178554</t>
  </si>
  <si>
    <t>572340112</t>
  </si>
  <si>
    <t>Vyspravení krytu komunikací po překopech inženýrských sítí plochy do 15 m2 asfaltovým betonem ACO (AB), po zhutnění tl. přes 50 do 70 mm</t>
  </si>
  <si>
    <t>1040869748</t>
  </si>
  <si>
    <t>8,96*2 "Přepočtené koeficientem množství</t>
  </si>
  <si>
    <t>572350112</t>
  </si>
  <si>
    <t>Vyspravení krytu komunikací po překopech inženýrských sítí plochy do 15 m2 litým asfaltem MA (LA), po zhutnění tl. přes 40 do 60 mm</t>
  </si>
  <si>
    <t>558074008</t>
  </si>
  <si>
    <t>573211108</t>
  </si>
  <si>
    <t>Postřik spojovací PS bez posypu kamenivem z asfaltu silničního, v množství 0,40 kg/m2</t>
  </si>
  <si>
    <t>-934818421</t>
  </si>
  <si>
    <t>8,96</t>
  </si>
  <si>
    <t>578901112</t>
  </si>
  <si>
    <t>Zdrsňovací posyp litého asfaltu z kameniva drobného drceného obaleného asfaltem se zaválcováním a s odstraněním přebytečného materiálu s povrchu, v množství 6 kg/m2</t>
  </si>
  <si>
    <t>909234514</t>
  </si>
  <si>
    <t>2,4</t>
  </si>
  <si>
    <t>581111111</t>
  </si>
  <si>
    <t>Kryt cementobetonový silničních komunikací skupiny CB I tl. 100 mm</t>
  </si>
  <si>
    <t>-612230988</t>
  </si>
  <si>
    <t>581121115</t>
  </si>
  <si>
    <t>Kryt cementobetonový silničních komunikací skupiny CB I tl. 150 mm</t>
  </si>
  <si>
    <t>1110373884</t>
  </si>
  <si>
    <t>612335212</t>
  </si>
  <si>
    <t>Cementová omítka jednotlivých malých ploch hladká na stěnách, plochy jednotlivě přes 0,09 do 0,25 m2</t>
  </si>
  <si>
    <t>1693891634</t>
  </si>
  <si>
    <t>871310310</t>
  </si>
  <si>
    <t>Montáž kanalizačního potrubí z plastů z polypropylenu PP hladkého plnostěnného SN 10 DN 150</t>
  </si>
  <si>
    <t>24975892</t>
  </si>
  <si>
    <t>286148102</t>
  </si>
  <si>
    <t>trubka kanalizační SN10 KG 2000 PP  potrubí DN 160/1m</t>
  </si>
  <si>
    <t>-234040110</t>
  </si>
  <si>
    <t>286148103</t>
  </si>
  <si>
    <t>trubka kanalizační SN10 KG 2000 PP  potrubí DN 160/2m</t>
  </si>
  <si>
    <t>-1054272164</t>
  </si>
  <si>
    <t>286148104</t>
  </si>
  <si>
    <t>trubka kanalizační SN10 KG 2000 PP  potrubí DN 160/5m</t>
  </si>
  <si>
    <t>-791189542</t>
  </si>
  <si>
    <t>877310330</t>
  </si>
  <si>
    <t>Montáž tvarovek na kanalizačním plastovém potrubí z polypropylenu PP hladkého plnostěnného spojek nebo redukcí DN 150</t>
  </si>
  <si>
    <t>1175420366</t>
  </si>
  <si>
    <t>286153584</t>
  </si>
  <si>
    <t>přesuvka KG 2000 PP DN 160</t>
  </si>
  <si>
    <t>218594097</t>
  </si>
  <si>
    <t>877310440</t>
  </si>
  <si>
    <t>Montáž tvarovek na kanalizačním plastovém potrubí z polypropylenu PP korugovaného šachtových vložek DN 150</t>
  </si>
  <si>
    <t>-1317280433</t>
  </si>
  <si>
    <t>286174800</t>
  </si>
  <si>
    <t>vložka šachtová kanalizace PP korugované DN 160</t>
  </si>
  <si>
    <t>-786556079</t>
  </si>
  <si>
    <t>Poznámka k položce:
Poznámka k položce: Těsnění není zahrnuto v ceně tvarovek, nutno objednat zvlášt.</t>
  </si>
  <si>
    <t>959653068</t>
  </si>
  <si>
    <t>899721111</t>
  </si>
  <si>
    <t>Signalizační vodič na potrubí PVC DN do 150 mm</t>
  </si>
  <si>
    <t>-1648026656</t>
  </si>
  <si>
    <t>7*1,2 "Přepočtené koeficientem množství</t>
  </si>
  <si>
    <t>899722114</t>
  </si>
  <si>
    <t>Krytí potrubí z plastů výstražnou fólií z PVC šířky 40 cm</t>
  </si>
  <si>
    <t>903622457</t>
  </si>
  <si>
    <t>899911102</t>
  </si>
  <si>
    <t>Kluzné objímky (pojízdná sedla) pro zasunutí potrubí do chráničky výšky 25 mm vnějšího průměru potrubí do 222 mm</t>
  </si>
  <si>
    <t>2127655663</t>
  </si>
  <si>
    <t>899913153</t>
  </si>
  <si>
    <t>Koncové uzavírací manžety chrániček DN potrubí x DN chráničky DN 150 x 300</t>
  </si>
  <si>
    <t>1255206480</t>
  </si>
  <si>
    <t>899914112</t>
  </si>
  <si>
    <t>Montáž ocelové chráničky v otevřeném výkopu vnějšího průměru D 219 x 10 mm</t>
  </si>
  <si>
    <t>52840773</t>
  </si>
  <si>
    <t>552711300</t>
  </si>
  <si>
    <t>potrubí předizolované kompaktní systém, délka 6 m, DN 200/315 tl. izol. 43 mm</t>
  </si>
  <si>
    <t>-1741462171</t>
  </si>
  <si>
    <t>916131113</t>
  </si>
  <si>
    <t>Osazení silničního obrubníku betonového se zřízením lože, s vyplněním a zatřením spár cementovou maltou ležatého s boční opěrou z betonu prostého tř. C 12/15, do lože z betonu prostého téže značky</t>
  </si>
  <si>
    <t>1779626038</t>
  </si>
  <si>
    <t>592174650</t>
  </si>
  <si>
    <t>obrubník betonový silniční vibrolisovaný 100x15x25 cm</t>
  </si>
  <si>
    <t>1196659266</t>
  </si>
  <si>
    <t>919731112</t>
  </si>
  <si>
    <t>Zarovnání styčné plochy podkladu nebo krytu podél vybourané části komunikace nebo zpevněné plochy z betonu prostého tl. do 150 mm</t>
  </si>
  <si>
    <t>1442886351</t>
  </si>
  <si>
    <t>7,1+7,1</t>
  </si>
  <si>
    <t>919731121</t>
  </si>
  <si>
    <t>Zarovnání styčné plochy podkladu nebo krytu podél vybourané části komunikace nebo zpevněné plochy živičné tl. do 50 mm</t>
  </si>
  <si>
    <t>715723463</t>
  </si>
  <si>
    <t>919731122</t>
  </si>
  <si>
    <t>Zarovnání styčné plochy podkladu nebo krytu podél vybourané části komunikace nebo zpevněné plochy živičné tl. přes 50 do 100 mm</t>
  </si>
  <si>
    <t>1727085830</t>
  </si>
  <si>
    <t>5,6+5,6</t>
  </si>
  <si>
    <t>919735111</t>
  </si>
  <si>
    <t>Řezání stávajícího živičného krytu nebo podkladu hloubky do 50 mm</t>
  </si>
  <si>
    <t>-1663089464</t>
  </si>
  <si>
    <t>919735113</t>
  </si>
  <si>
    <t>Řezání stávajícího živičného krytu nebo podkladu hloubky přes 100 do 150 mm</t>
  </si>
  <si>
    <t>1891605842</t>
  </si>
  <si>
    <t>5,6+5,6+1,6</t>
  </si>
  <si>
    <t>919735122</t>
  </si>
  <si>
    <t>Řezání stávajícího betonového krytu nebo podkladu hloubky přes 50 do 100 mm</t>
  </si>
  <si>
    <t>1533033951</t>
  </si>
  <si>
    <t>919735123</t>
  </si>
  <si>
    <t>Řezání stávajícího betonového krytu nebo podkladu hloubky přes 100 do 150 mm</t>
  </si>
  <si>
    <t>-323544252</t>
  </si>
  <si>
    <t>919794441</t>
  </si>
  <si>
    <t>Úprava ploch kolem hydrantů, šoupat, kanalizačních poklopů a mříží, sloupů apod. v živičných krytech jakékoliv tloušťky, jednotlivě v půdorysné ploše do 2 m2</t>
  </si>
  <si>
    <t>2078480069</t>
  </si>
  <si>
    <t>936311111</t>
  </si>
  <si>
    <t>Zabetonování potrubí uloženého ve vynechaných otvorech ve dně nebo ve stěnách nádrží, z betonu se zvýšenými nároky na prostředí o ploše otvoru do 0,25 m2</t>
  </si>
  <si>
    <t>-1703737113</t>
  </si>
  <si>
    <t>971025481</t>
  </si>
  <si>
    <t>Vybourání otvorů ve zdivu základovém nebo nadzákladovém kamenném, smíšeném kamenném, na maltu vápennou nebo vápenocementovou, plochy z jedné strany, plochy do 0,25 m2, tl. do 900 mm</t>
  </si>
  <si>
    <t>690400267</t>
  </si>
  <si>
    <t>977151124</t>
  </si>
  <si>
    <t>Jádrové vrty diamantovými korunkami do stavebních materiálů (železobetonu, betonu, cihel, obkladů, dlažeb, kamene) průměru přes 150 do 180 mm</t>
  </si>
  <si>
    <t>-1237635177</t>
  </si>
  <si>
    <t>977151911</t>
  </si>
  <si>
    <t>Jádrové vrty diamantovými korunkami do stavebních materiálů (železobetonu, betonu, cihel, obkladů, dlažeb, kamene) Příplatek k cenám za práci ve stísněném prostoru</t>
  </si>
  <si>
    <t>305992682</t>
  </si>
  <si>
    <t>997221571</t>
  </si>
  <si>
    <t>Vodorovná doprava vybouraných hmot bez naložení, ale se složením a s hrubým urovnáním na vzdálenost do 1 km</t>
  </si>
  <si>
    <t>1061830608</t>
  </si>
  <si>
    <t>"kamenivo" 0,342+1,949</t>
  </si>
  <si>
    <t>"beton" 0,437+2,218</t>
  </si>
  <si>
    <t>"asfalt" 0,235+2,831</t>
  </si>
  <si>
    <t>997221579</t>
  </si>
  <si>
    <t>Vodorovná doprava vybouraných hmot bez naložení, ale se složením a s hrubým urovnáním na vzdálenost Příplatek k ceně za každý další i započatý 1 km přes 1 km</t>
  </si>
  <si>
    <t>-390821125</t>
  </si>
  <si>
    <t>9,131*9 "Přepočtené koeficientem množství</t>
  </si>
  <si>
    <t>997221612</t>
  </si>
  <si>
    <t>Nakládání na dopravní prostředky pro vodorovnou dopravu vybouraných hmot</t>
  </si>
  <si>
    <t>-949652046</t>
  </si>
  <si>
    <t>8,012</t>
  </si>
  <si>
    <t>997221815</t>
  </si>
  <si>
    <t>266757888</t>
  </si>
  <si>
    <t>0,437+2,218</t>
  </si>
  <si>
    <t>997221845</t>
  </si>
  <si>
    <t>Poplatek za uložení stavebního odpadu na skládce (skládkovné) asfaltového bez obsahu dehtu</t>
  </si>
  <si>
    <t>444206887</t>
  </si>
  <si>
    <t>0,235+2,831</t>
  </si>
  <si>
    <t>997221855</t>
  </si>
  <si>
    <t>Poplatek za uložení stavebního odpadu na skládce (skládkovné) zeminy a kameniva</t>
  </si>
  <si>
    <t>173936681</t>
  </si>
  <si>
    <t>0,342+1,949</t>
  </si>
  <si>
    <t>-764421171</t>
  </si>
  <si>
    <t>711122131</t>
  </si>
  <si>
    <t>Provedení izolace proti zemní vlhkosti natěradly a tmely za horka na ploše svislé S nátěrem asfaltovým</t>
  </si>
  <si>
    <t>547361238</t>
  </si>
  <si>
    <t>981819754</t>
  </si>
  <si>
    <t>552914307</t>
  </si>
  <si>
    <t>těsnící manžeta s továrně napojeným asfalt. izolačním límcem HL800 pro kruhové potrubí D160</t>
  </si>
  <si>
    <t>1383513366</t>
  </si>
  <si>
    <t>-1511973187</t>
  </si>
  <si>
    <t>012303002</t>
  </si>
  <si>
    <t>Průzkumné, geodetické a projektové práce geodetické práce Geodetické práce po výstavbě, zaměření kanalizační přípojky</t>
  </si>
  <si>
    <t>-2049368093</t>
  </si>
  <si>
    <t>049203021</t>
  </si>
  <si>
    <t>Inženýrská činnost inženýrská činnost ostatní Vytyčení podžemních sítí - SčVK, ČEZ, VO, Innogy atd.</t>
  </si>
  <si>
    <t>-55504118</t>
  </si>
  <si>
    <t>-1101064163</t>
  </si>
  <si>
    <t>3,408+4,710</t>
  </si>
  <si>
    <t>SO-03 - přípojka vody výměna potrubí</t>
  </si>
  <si>
    <t>-1913130287</t>
  </si>
  <si>
    <t>1,5*0,8</t>
  </si>
  <si>
    <t>-1270504766</t>
  </si>
  <si>
    <t>2,0*2,0</t>
  </si>
  <si>
    <t>8,8*0,8</t>
  </si>
  <si>
    <t>113107030</t>
  </si>
  <si>
    <t>Odstranění podkladů nebo krytů při překopech inženýrských sítí v ploše jednotlivě do 15 m2 s přemístěním hmot na skládku ve vzdálenosti do 3 m nebo s naložením na dopravní prostředek z betonu prostého, o tl. vrstvy do 100 mm</t>
  </si>
  <si>
    <t>-1538196843</t>
  </si>
  <si>
    <t>113107031</t>
  </si>
  <si>
    <t>Odstranění podkladů nebo krytů při překopech inženýrských sítí v ploše jednotlivě do 15 m2 s přemístěním hmot na skládku ve vzdálenosti do 3 m nebo s naložením na dopravní prostředek z betonu prostého, o tl. vrstvy přes 100 do 150 mm</t>
  </si>
  <si>
    <t>1747232536</t>
  </si>
  <si>
    <t>1213441028</t>
  </si>
  <si>
    <t>-1056146818</t>
  </si>
  <si>
    <t>2,4*2,0</t>
  </si>
  <si>
    <t>8,5*1,2</t>
  </si>
  <si>
    <t>-1940293514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</si>
  <si>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</si>
  <si>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</si>
  <si>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-761464221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</si>
  <si>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</si>
  <si>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</si>
  <si>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-1478217878</t>
  </si>
  <si>
    <t>-1032574511</t>
  </si>
  <si>
    <t>107779232</t>
  </si>
  <si>
    <t>1614576760</t>
  </si>
  <si>
    <t>2,0*2,0*(1,5-0,15-0,15-0,10)</t>
  </si>
  <si>
    <t>-2019356794</t>
  </si>
  <si>
    <t>-136397193</t>
  </si>
  <si>
    <t>1,5*0,8*(1,5-0,05-0,10-0,10)</t>
  </si>
  <si>
    <t>8,8*0,8*(1,5-0,15-0,15-0,20)</t>
  </si>
  <si>
    <t>1344817720</t>
  </si>
  <si>
    <t>498790960</t>
  </si>
  <si>
    <t>(2,0+2,0+2,0)*1,5</t>
  </si>
  <si>
    <t>8,8*1,5*2</t>
  </si>
  <si>
    <t>-2140344458</t>
  </si>
  <si>
    <t>580698760</t>
  </si>
  <si>
    <t>4,4+8,54</t>
  </si>
  <si>
    <t>434089553</t>
  </si>
  <si>
    <t>9,24*1,2*1,4</t>
  </si>
  <si>
    <t>1,0*1,0*1,4</t>
  </si>
  <si>
    <t>-1301332702</t>
  </si>
  <si>
    <t>4,40+8,54</t>
  </si>
  <si>
    <t>-112418233</t>
  </si>
  <si>
    <t>-2092239540</t>
  </si>
  <si>
    <t>12,94*2 "Přepočtené koeficientem množství</t>
  </si>
  <si>
    <t>-2068306173</t>
  </si>
  <si>
    <t>1,5*0,8*(1,5-0,05-0,1-0,15-0,1-0,3)</t>
  </si>
  <si>
    <t>8,8*0,8*(1,5-0,1-0,15-0,15-0,1-0,3)</t>
  </si>
  <si>
    <t>2,0*2,0*(1,5-0,1-0,15-0,15-0,1-0,3)</t>
  </si>
  <si>
    <t>-2093546065</t>
  </si>
  <si>
    <t>8,688*2 "Přepočtené koeficientem množství</t>
  </si>
  <si>
    <t>-1246341512</t>
  </si>
  <si>
    <t>(10,24+2,0)*0,8*0,3</t>
  </si>
  <si>
    <t>-1982389945</t>
  </si>
  <si>
    <t>2,938*2 "Přepočtené koeficientem množství</t>
  </si>
  <si>
    <t>1737691339</t>
  </si>
  <si>
    <t>283412647</t>
  </si>
  <si>
    <t>8,8*0,8*0,1</t>
  </si>
  <si>
    <t>2,0*2,0*0,1</t>
  </si>
  <si>
    <t>-998370864</t>
  </si>
  <si>
    <t>1542298054</t>
  </si>
  <si>
    <t>604466675</t>
  </si>
  <si>
    <t>2,0*2,4</t>
  </si>
  <si>
    <t>-611288474</t>
  </si>
  <si>
    <t>1211962655</t>
  </si>
  <si>
    <t>-192180354</t>
  </si>
  <si>
    <t>-1959701833</t>
  </si>
  <si>
    <t>-593873517</t>
  </si>
  <si>
    <t>669208732</t>
  </si>
  <si>
    <t>871181211</t>
  </si>
  <si>
    <t>Montáž vodovodního potrubí z plastů v otevřeném výkopu z polyetylenu PE 100 svařovaných elektrotvarovkou SDR 11/PN16 D 50 x 4,6 mm</t>
  </si>
  <si>
    <t>641973733</t>
  </si>
  <si>
    <t>286135260</t>
  </si>
  <si>
    <t>potrubí třívrstvé PE100 RC SDR11 50x4,60 , 12 m</t>
  </si>
  <si>
    <t>-2034169347</t>
  </si>
  <si>
    <t>12*1,1 "Přepočtené koeficientem množství</t>
  </si>
  <si>
    <t>877181101</t>
  </si>
  <si>
    <t>Montáž tvarovek na vodovodním plastovém potrubí z polyetylenu PE 100 elektrotvarovek SDR 11/PN16 spojek, oblouků nebo redukcí d 50</t>
  </si>
  <si>
    <t>-719033223</t>
  </si>
  <si>
    <t>286159710</t>
  </si>
  <si>
    <t>elektrospojka SDR 11, PE 100, PN 16 d 50</t>
  </si>
  <si>
    <t>1509021991</t>
  </si>
  <si>
    <t>877181112</t>
  </si>
  <si>
    <t>Montáž tvarovek na vodovodním plastovém potrubí z polyetylenu PE 100 elektrotvarovek SDR 11/PN16 kolen 90 st. d 50</t>
  </si>
  <si>
    <t>-1014892143</t>
  </si>
  <si>
    <t>286149330</t>
  </si>
  <si>
    <t>elektrokoleno 90°, PE 100, PN 16, d 50</t>
  </si>
  <si>
    <t>-1772674908</t>
  </si>
  <si>
    <t>891181112</t>
  </si>
  <si>
    <t>Montáž vodovodních armatur na potrubí šoupátek nebo klapek uzavíracích v otevřeném výkopu nebo v šachtách s osazením zemní soupravy (bez poklopů) DN 40</t>
  </si>
  <si>
    <t>-809530014</t>
  </si>
  <si>
    <t>422240591</t>
  </si>
  <si>
    <t>šoupátko klínové z tvárné litiny pro pitnou vodu, prop domovní přípojky č. 2800 DN40/D50</t>
  </si>
  <si>
    <t>288970261</t>
  </si>
  <si>
    <t>891183111</t>
  </si>
  <si>
    <t>Montáž vodovodních armatur na potrubí ventilů hlavních pro přípojky DN 40</t>
  </si>
  <si>
    <t>1997789051</t>
  </si>
  <si>
    <t>-926064251</t>
  </si>
  <si>
    <t>Poznámka k položce:
Poznámka k položce: Giacomini, kód: R250X007, max. 35 bar (1˝ - 2˝), max. 185°C</t>
  </si>
  <si>
    <t>319512364</t>
  </si>
  <si>
    <t>spojka svěrná s vnitřním závitem č. 6100 DN 40/D50</t>
  </si>
  <si>
    <t>-1429749463</t>
  </si>
  <si>
    <t>891249111</t>
  </si>
  <si>
    <t>Montáž vodovodních armatur na potrubí navrtávacích pasů s ventilem Jt 1 MPa, na potrubí z trub litinových, ocelových nebo plastických hmot DN 80</t>
  </si>
  <si>
    <t>-985245932</t>
  </si>
  <si>
    <t>422714572</t>
  </si>
  <si>
    <t>pas navrtávací z tvárné litiny HACOM č. 3370 DN 80/DN 40</t>
  </si>
  <si>
    <t>1418911497</t>
  </si>
  <si>
    <t>422910831</t>
  </si>
  <si>
    <t>zemní souprava teleskovickáč. 9601, 1,3-1,8 m pro armatury domovních přípojek</t>
  </si>
  <si>
    <t>148768637</t>
  </si>
  <si>
    <t>892233122</t>
  </si>
  <si>
    <t>Proplach a dezinfekce vodovodního potrubí DN od 40 do 70</t>
  </si>
  <si>
    <t>237790162</t>
  </si>
  <si>
    <t>892241111</t>
  </si>
  <si>
    <t>Tlakové zkoušky vodou na potrubí DN do 80</t>
  </si>
  <si>
    <t>1212413483</t>
  </si>
  <si>
    <t>892372111</t>
  </si>
  <si>
    <t>Tlakové zkoušky vodou zabezpečení konců potrubí při tlakových zkouškách DN do 300</t>
  </si>
  <si>
    <t>-304983765</t>
  </si>
  <si>
    <t>899401112</t>
  </si>
  <si>
    <t>Osazení poklopů litinových šoupátkových</t>
  </si>
  <si>
    <t>-1860593083</t>
  </si>
  <si>
    <t>422914522</t>
  </si>
  <si>
    <t>poklop uliční šoupátkový teleskopický č. 1750 KASI</t>
  </si>
  <si>
    <t>1589967137</t>
  </si>
  <si>
    <t>422914529</t>
  </si>
  <si>
    <t>podkladová deska univerzální č. 3481 KASI</t>
  </si>
  <si>
    <t>-607872686</t>
  </si>
  <si>
    <t>-436151406</t>
  </si>
  <si>
    <t>12*1,2 "Přepočtené koeficientem množství</t>
  </si>
  <si>
    <t>904554853</t>
  </si>
  <si>
    <t>899911101</t>
  </si>
  <si>
    <t>Kluzné objímky (pojízdná sedla) pro zasunutí potrubí do chráničky výšky 25 mm vnějšího průměru potrubí do 183 mm</t>
  </si>
  <si>
    <t>-1628222231</t>
  </si>
  <si>
    <t>899913124</t>
  </si>
  <si>
    <t>Koncové uzavírací manžety chrániček DN potrubí x DN chráničky DN 50 x 200</t>
  </si>
  <si>
    <t>1600347407</t>
  </si>
  <si>
    <t>899914111</t>
  </si>
  <si>
    <t>Montáž ocelové chráničky v otevřeném výkopu vnějšího průměru D 159 x 10 mm</t>
  </si>
  <si>
    <t>1434994727</t>
  </si>
  <si>
    <t>552711210</t>
  </si>
  <si>
    <t>potrubí předizolované kompaktní systém, délka 6 m, DN 100/200 tl. izol. 43 mm</t>
  </si>
  <si>
    <t>810742061</t>
  </si>
  <si>
    <t>2138091637</t>
  </si>
  <si>
    <t>592174640</t>
  </si>
  <si>
    <t>obrubník betonový silniční vibrolisovaný 50x15x25 cm</t>
  </si>
  <si>
    <t>-181719927</t>
  </si>
  <si>
    <t>207484994</t>
  </si>
  <si>
    <t>8,8*2</t>
  </si>
  <si>
    <t>(2,0*4)-(2,0-0,8)</t>
  </si>
  <si>
    <t>1581401188</t>
  </si>
  <si>
    <t>-2090195825</t>
  </si>
  <si>
    <t>2041194489</t>
  </si>
  <si>
    <t>919735112</t>
  </si>
  <si>
    <t>Řezání stávajícího živičného krytu nebo podkladu hloubky přes 50 do 100 mm</t>
  </si>
  <si>
    <t>1146973951</t>
  </si>
  <si>
    <t>488919441</t>
  </si>
  <si>
    <t>-482717561</t>
  </si>
  <si>
    <t>-1458517897</t>
  </si>
  <si>
    <t>1663306289</t>
  </si>
  <si>
    <t>595149112</t>
  </si>
  <si>
    <t>"kamenivo" 0,228+3,202</t>
  </si>
  <si>
    <t>"beton" 0,288+3,588</t>
  </si>
  <si>
    <t>"asfalt" 0,176+4,74</t>
  </si>
  <si>
    <t>633077465</t>
  </si>
  <si>
    <t>13,905*9 "Přepočtené koeficientem množství</t>
  </si>
  <si>
    <t>966666369</t>
  </si>
  <si>
    <t>-1361107176</t>
  </si>
  <si>
    <t>0,288+3,588</t>
  </si>
  <si>
    <t>1535448202</t>
  </si>
  <si>
    <t>0,176+4,74</t>
  </si>
  <si>
    <t>1228146768</t>
  </si>
  <si>
    <t>0,228+3,202</t>
  </si>
  <si>
    <t>-1027287688</t>
  </si>
  <si>
    <t>-241615203</t>
  </si>
  <si>
    <t>1926217693</t>
  </si>
  <si>
    <t>2*0,0017 "Přepočtené koeficientem množství</t>
  </si>
  <si>
    <t>552914301</t>
  </si>
  <si>
    <t>těsnící manžeta s továrně napojeným asfalt. izolačním límcem HL800 pro kruhové potrubí D40/50</t>
  </si>
  <si>
    <t>1382565905</t>
  </si>
  <si>
    <t>1*0,0017 "Přepočtené koeficientem množství</t>
  </si>
  <si>
    <t>1424173306</t>
  </si>
  <si>
    <t>012303001</t>
  </si>
  <si>
    <t>Průzkumné, geodetické a projektové práce geodetické práce Geodetické práce po výstavbě, zaměření vodovodní přípojky</t>
  </si>
  <si>
    <t>-1658731174</t>
  </si>
  <si>
    <t>950857974</t>
  </si>
  <si>
    <t>091003011</t>
  </si>
  <si>
    <t>Ostatní náklady související s objektem Doprava zásypového štěrkopísku/kameniva</t>
  </si>
  <si>
    <t>-2115837534</t>
  </si>
  <si>
    <t>8,688+2,938</t>
  </si>
  <si>
    <t>SO-04 - přípojka plynu</t>
  </si>
  <si>
    <t xml:space="preserve">    21-M - Elektromontáže</t>
  </si>
  <si>
    <t xml:space="preserve">    23-M - Montáže potrubí</t>
  </si>
  <si>
    <t>879592557</t>
  </si>
  <si>
    <t>1159218981</t>
  </si>
  <si>
    <t>120001101</t>
  </si>
  <si>
    <t>Příplatek k cenám vykopávek za ztížení vykopávky v blízkosti podzemního vedení nebo výbušnin v horninách jakékoliv třídy</t>
  </si>
  <si>
    <t>-2073268666</t>
  </si>
  <si>
    <t>4*0,8*1,2</t>
  </si>
  <si>
    <t>121101101</t>
  </si>
  <si>
    <t>Sejmutí ornice nebo lesní půdy s vodorovným přemístěním na hromady v místě upotřebení nebo na dočasné či trvalé skládky se složením, na vzdálenost do 50 m</t>
  </si>
  <si>
    <t>-1727980043</t>
  </si>
  <si>
    <t>0,15*(6*2)</t>
  </si>
  <si>
    <t>131333101</t>
  </si>
  <si>
    <t>Hloubení zapažených i nezapažených jam při překopech inženýrských sítí ručně objemu do 10 m3 s urovnáním dna do předepsaného profilu a spádu v horninách tř. 4 soudržných</t>
  </si>
  <si>
    <t>1103837789</t>
  </si>
  <si>
    <t>2,5*1,2*0,9</t>
  </si>
  <si>
    <t>131333109</t>
  </si>
  <si>
    <t>Hloubení zapažených i nezapažených jam při překopech inženýrských sítí ručně objemu do 10 m3 s urovnáním dna do předepsaného profilu a spádu v horninách tř. 4 Příplatek k cenám za lepivost horniny tř. 4</t>
  </si>
  <si>
    <t>1947193459</t>
  </si>
  <si>
    <t>132301201</t>
  </si>
  <si>
    <t>Hloubení zapažených i nezapažených rýh šířky přes 600 do 2 000 mm s urovnáním dna do předepsaného profilu a spádu v hornině tř. 4 do 100 m3</t>
  </si>
  <si>
    <t>-532020569</t>
  </si>
  <si>
    <t>"a)"5*0,8*1,2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</si>
  <si>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</si>
  <si>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</si>
  <si>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-30518581</t>
  </si>
  <si>
    <t>-354005914</t>
  </si>
  <si>
    <t>2*(7*1,6)</t>
  </si>
  <si>
    <t>-1195768323</t>
  </si>
  <si>
    <t>-630116972</t>
  </si>
  <si>
    <t>234180466</t>
  </si>
  <si>
    <t>-641654268</t>
  </si>
  <si>
    <t>-505214356</t>
  </si>
  <si>
    <t>-329724898</t>
  </si>
  <si>
    <t>7,5*1,9 'Přepočtené koeficientem množství</t>
  </si>
  <si>
    <t>-1826218379</t>
  </si>
  <si>
    <t>-353552240</t>
  </si>
  <si>
    <t>(4*0,8*0,4)*(1,5*1,2*0,6)</t>
  </si>
  <si>
    <t>583373030</t>
  </si>
  <si>
    <t>štěrkopísek frakce 0-8</t>
  </si>
  <si>
    <t>2043409270</t>
  </si>
  <si>
    <t>1,382*2 'Přepočtené koeficientem množství</t>
  </si>
  <si>
    <t>175111109</t>
  </si>
  <si>
    <t>Obsypání potrubí ručně sypaninou z vhodných hornin tř. 1 až 4 nebo materiálem připraveným podél výkopu ve vzdálenosti do 3 m od jeho kraje, pro jakoukoliv hloubku výkopu a míru zhutnění Příplatek k ceně za prohození sypaniny</t>
  </si>
  <si>
    <t>1947785310</t>
  </si>
  <si>
    <t>181301102</t>
  </si>
  <si>
    <t>Rozprostření a urovnání ornice v rovině nebo ve svahu sklonu do 1:5 při souvislé ploše do 500 m2, tl. vrstvy přes 100 do 150 mm</t>
  </si>
  <si>
    <t>1479538839</t>
  </si>
  <si>
    <t>6*2</t>
  </si>
  <si>
    <t>181411132</t>
  </si>
  <si>
    <t>Založení trávníku na půdě předem připravené plochy do 1000 m2 výsevem včetně utažení parkového na svahu přes 1:5 do 1:2</t>
  </si>
  <si>
    <t>-668131728</t>
  </si>
  <si>
    <t>005724100</t>
  </si>
  <si>
    <t>osivo směs travní parková</t>
  </si>
  <si>
    <t>1075268450</t>
  </si>
  <si>
    <t>12*0,015 'Přepočtené koeficientem množství</t>
  </si>
  <si>
    <t>451572111</t>
  </si>
  <si>
    <t>Lože pod potrubí, stoky a drobné objekty v otevřeném výkopu z kameniva drobného těženého 0 až 4 mm</t>
  </si>
  <si>
    <t>-51371300</t>
  </si>
  <si>
    <t>0,15*(0,8*5)</t>
  </si>
  <si>
    <t>17262849</t>
  </si>
  <si>
    <t>Poznámka k položce:
Signalizační vodič CU.Y. 2,5 mm2</t>
  </si>
  <si>
    <t>899722111</t>
  </si>
  <si>
    <t>Krytí potrubí z plastů výstražnou fólií z PVC šířky 20 cm</t>
  </si>
  <si>
    <t>-2022863460</t>
  </si>
  <si>
    <t>21-M</t>
  </si>
  <si>
    <t>Elektromontáže</t>
  </si>
  <si>
    <t>210191542</t>
  </si>
  <si>
    <t xml:space="preserve">Montáž skříní pojistkových tenkocementových v pilíři pilířů pro skříně bez nákladů bez zapojení vodičů </t>
  </si>
  <si>
    <t>-474677977</t>
  </si>
  <si>
    <t>Poznámka k položce:
Včetně zemních prací a zřízení základu pro bet. kiosek (bet. C12/16)</t>
  </si>
  <si>
    <t>MAT001</t>
  </si>
  <si>
    <t>Montovaný betonový kiosek - stavebnice pro sólo výstavby plynové přípojky</t>
  </si>
  <si>
    <t>-1817271084</t>
  </si>
  <si>
    <t xml:space="preserve">Poznámka k položce:
Montážní prostor 520/520/360
Celkový rozměr stavebnice: R2 - 600/1180/400
Dvířka: nerez
</t>
  </si>
  <si>
    <t>23-M</t>
  </si>
  <si>
    <t>Montáže potrubí</t>
  </si>
  <si>
    <t>230200412</t>
  </si>
  <si>
    <t>Vysazení odbočky na ocelovém potrubí metodou navrtání provozní přetlak do 1,6 MPa DN vysazené odbočky do 50 mm</t>
  </si>
  <si>
    <t>994975477</t>
  </si>
  <si>
    <t>286151730T</t>
  </si>
  <si>
    <t>tvarovka T-kus, SDR11, PE100, d 40/200</t>
  </si>
  <si>
    <t>471638960</t>
  </si>
  <si>
    <t>Poznámka k položce:
Navařovací navrtávací tvarovka</t>
  </si>
  <si>
    <t>230205035</t>
  </si>
  <si>
    <t>Montáž potrubí PE průměru do 110 mm návin nebo tyč, svařované na tupo nebo elektrospojkou D 50, tl. stěny 4,6 mm</t>
  </si>
  <si>
    <t>1332652006</t>
  </si>
  <si>
    <t>286135970</t>
  </si>
  <si>
    <t>potrubí dvouvrstvé PE100 s 10% signalizační vrstvou, SDR 11, 50x4,6. L=12m</t>
  </si>
  <si>
    <t>894859229</t>
  </si>
  <si>
    <t>Poznámka k položce:
s ochranným pláštěm</t>
  </si>
  <si>
    <t>6,5*1,05 'Přepočtené koeficientem množství</t>
  </si>
  <si>
    <t>230205235</t>
  </si>
  <si>
    <t>Montáž trubních dílů PE průměru do 110 mm elektrotvarovky nebo svařované na tupo D 50, tl. stěny 4,6 mm</t>
  </si>
  <si>
    <t>1226401200</t>
  </si>
  <si>
    <t>286148120</t>
  </si>
  <si>
    <t>koleno 90°, SDR 11, PE 100, PN 16, d 50</t>
  </si>
  <si>
    <t>450500094</t>
  </si>
  <si>
    <t>286148380</t>
  </si>
  <si>
    <t>koleno 45°, SDR 11, PE 100, PN 16, d 50</t>
  </si>
  <si>
    <t>-1900198383</t>
  </si>
  <si>
    <t>736950429</t>
  </si>
  <si>
    <t>286159710-Z1</t>
  </si>
  <si>
    <t>Přechodka zemní PE 100, d 40/50</t>
  </si>
  <si>
    <t>-629688337</t>
  </si>
  <si>
    <t>286159710-Z2</t>
  </si>
  <si>
    <t>Přechodka nad zemní PE 100, d 40/50</t>
  </si>
  <si>
    <t>-585156247</t>
  </si>
  <si>
    <t>Poznámka k položce:
s ochran. vrstvou vč. KU-HUP</t>
  </si>
  <si>
    <t>230210012</t>
  </si>
  <si>
    <t>Montáž opláštění ruční natavením zesíleným</t>
  </si>
  <si>
    <t>792033717</t>
  </si>
  <si>
    <t>590309740-1</t>
  </si>
  <si>
    <t>Izol. páska tepelněsmršť. (tvarovky-navrt.)</t>
  </si>
  <si>
    <t>-1301491240</t>
  </si>
  <si>
    <t>230210013</t>
  </si>
  <si>
    <t>Montáž opláštění ruční ovinem páskou za studena 2 vrstvy</t>
  </si>
  <si>
    <t>968093053</t>
  </si>
  <si>
    <t>590309750</t>
  </si>
  <si>
    <t>páska okrajová izolační 1000 x 50 x 10 mm, bal. 60 m</t>
  </si>
  <si>
    <t>2130869516</t>
  </si>
  <si>
    <t>230230031</t>
  </si>
  <si>
    <t>Tlakové zkoušky hlavní vzduchem 2,5 MPa DN 50</t>
  </si>
  <si>
    <t>-286155185</t>
  </si>
  <si>
    <t>962197021</t>
  </si>
  <si>
    <t>1366385685</t>
  </si>
  <si>
    <t>Poznámka k položce:
Elektrojiskrová zkouška izolace</t>
  </si>
  <si>
    <t>043203000</t>
  </si>
  <si>
    <t>Inženýrská činnost zkoušky a ostatní měření ostatní měření, monitoring bez rozlišení</t>
  </si>
  <si>
    <t>-638559692</t>
  </si>
  <si>
    <t>Poznámka k položce:
Revize zařízení</t>
  </si>
  <si>
    <t>-1772037166</t>
  </si>
  <si>
    <t>SO-05 - přípojka silnoproudu</t>
  </si>
  <si>
    <t>460030072</t>
  </si>
  <si>
    <t>bourání živičných povrchů 6-10cm</t>
  </si>
  <si>
    <t>-1321761786</t>
  </si>
  <si>
    <t>460030081</t>
  </si>
  <si>
    <t>řezání spáry v asfaltu do 10cm</t>
  </si>
  <si>
    <t>2012288957</t>
  </si>
  <si>
    <t>460050704</t>
  </si>
  <si>
    <t>výkop jámy do 2m3 pro stožár VO ruční tz.4/ko1.0</t>
  </si>
  <si>
    <t>-1347873407</t>
  </si>
  <si>
    <t>460080102</t>
  </si>
  <si>
    <t>bourání betonu tl.5cm</t>
  </si>
  <si>
    <t>1293774114</t>
  </si>
  <si>
    <t>460100003</t>
  </si>
  <si>
    <t>pouzdrový základ VO mimo trasu kabelu pr.0,3/1,5m</t>
  </si>
  <si>
    <t>2109195939</t>
  </si>
  <si>
    <t>460200174</t>
  </si>
  <si>
    <t>výkop kabel.rýhy šířka 35/hloubka 90cm tz.4/ko1.2</t>
  </si>
  <si>
    <t>251753722</t>
  </si>
  <si>
    <t>460200304</t>
  </si>
  <si>
    <t>výkop kabel.rýhy šířka 50/hloubka 120cm tz.4/ko1.2</t>
  </si>
  <si>
    <t>-423182502</t>
  </si>
  <si>
    <t>460600001</t>
  </si>
  <si>
    <t>odvoz zeminy do 10km vč.poplatku za skládku</t>
  </si>
  <si>
    <t>-711544165</t>
  </si>
  <si>
    <t>1,2+17+4,73</t>
  </si>
  <si>
    <t>460560304</t>
  </si>
  <si>
    <t>Zásyp kabelových rýh ručně s uložením výkopku ve vrstvách včetně zhutnění a urovnání povrchu šířky 50 cm hloubky 120 cm, v hornině třídy 4</t>
  </si>
  <si>
    <t>-1472089414</t>
  </si>
  <si>
    <t>46114</t>
  </si>
  <si>
    <t>písek kopaný 0-2mm</t>
  </si>
  <si>
    <t>663962376</t>
  </si>
  <si>
    <t>460620014</t>
  </si>
  <si>
    <t>Úprava terénu provizorní úprava terénu včetně odkopání drobných nerovností a zásypu prohlubní se zhutněním, v hornině třídy 4</t>
  </si>
  <si>
    <t>831978878</t>
  </si>
  <si>
    <t>460650015</t>
  </si>
  <si>
    <t>podklad nebo zához štěrkopískem</t>
  </si>
  <si>
    <t>-852765374</t>
  </si>
  <si>
    <t>46112</t>
  </si>
  <si>
    <t>štěrkopísek 0-16mm</t>
  </si>
  <si>
    <t>-160085369</t>
  </si>
  <si>
    <t>-1821548883</t>
  </si>
  <si>
    <t>460650021</t>
  </si>
  <si>
    <t>betonová vozovka vrstva 5cm vč.materiálu</t>
  </si>
  <si>
    <t>-1607480651</t>
  </si>
  <si>
    <t>46134</t>
  </si>
  <si>
    <t>beton B13,5</t>
  </si>
  <si>
    <t>1176827404</t>
  </si>
  <si>
    <t>210010123</t>
  </si>
  <si>
    <t>trubka plast volně uložená do pr.50mm</t>
  </si>
  <si>
    <t>584112165</t>
  </si>
  <si>
    <t>321500</t>
  </si>
  <si>
    <t>roura korugovaná FLEX pr.40/32mm</t>
  </si>
  <si>
    <t>771396830</t>
  </si>
  <si>
    <t>210010125</t>
  </si>
  <si>
    <t>trubka plast volně uložená do pr.110mm</t>
  </si>
  <si>
    <t>1776309389</t>
  </si>
  <si>
    <t>321505</t>
  </si>
  <si>
    <t>roura HDPE pr.110/94mm</t>
  </si>
  <si>
    <t>743729528</t>
  </si>
  <si>
    <t>210191511</t>
  </si>
  <si>
    <t>kabelová skříň plast SPP0-SPP9 /osazení bez ukonč.</t>
  </si>
  <si>
    <t>-712613235</t>
  </si>
  <si>
    <t>720151</t>
  </si>
  <si>
    <t>skříň PPS 3x160A (SS100/NVE1P) příp +Vtřmeny+Psvor</t>
  </si>
  <si>
    <t>-1527012655</t>
  </si>
  <si>
    <t>210901087</t>
  </si>
  <si>
    <t>Montáž kabelů hliníkových bez ukončení do 1 kV uložených pevně AMCMK, AYKY, NAYY-J-RE (-O-SM), TFSP, 1 kV, počtu a průřezu žil 3 x 150 mm2</t>
  </si>
  <si>
    <t>426100131</t>
  </si>
  <si>
    <t>152216</t>
  </si>
  <si>
    <t>kabel 1kV AYKY 3x120+70</t>
  </si>
  <si>
    <t>-1218813524</t>
  </si>
  <si>
    <t>460420485</t>
  </si>
  <si>
    <t>kabel.lože písek 2x10-15cm plastdesky50/20 na20cm</t>
  </si>
  <si>
    <t>1451264824</t>
  </si>
  <si>
    <t>46362</t>
  </si>
  <si>
    <t>krycí deska plastová 50/20/1,2cm</t>
  </si>
  <si>
    <t>-800996215</t>
  </si>
  <si>
    <t>460420488</t>
  </si>
  <si>
    <t>kabel.lože písek 2x10-15cm plastdesky50/30 na30cm</t>
  </si>
  <si>
    <t>-1594461999</t>
  </si>
  <si>
    <t>46363</t>
  </si>
  <si>
    <t>krycí deska plastová 50/30/1,2cm</t>
  </si>
  <si>
    <t>-792294490</t>
  </si>
  <si>
    <t>460490012</t>
  </si>
  <si>
    <t>Krytí kabelů, spojek, koncovek a odbočnic kabelů výstražnou fólií z PVC včetně vyrovnání povrchu rýhy, rozvinutí a uložení fólie do rýhy, fólie šířky do 25cm</t>
  </si>
  <si>
    <t>1820947575</t>
  </si>
  <si>
    <t>340+30</t>
  </si>
  <si>
    <t>46383</t>
  </si>
  <si>
    <t>výstražná fólie šířka 0,34m</t>
  </si>
  <si>
    <t>942292226</t>
  </si>
  <si>
    <t>460650042</t>
  </si>
  <si>
    <t>Vozovky a chodníky zřízení podkladní vrstvy včetně rozprostření a úpravy podkladu ze štěrkopísku, včetně zhutnění, tloušťky přes 5 do 10 cm</t>
  </si>
  <si>
    <t>-1723956466</t>
  </si>
  <si>
    <t>-2012000150</t>
  </si>
  <si>
    <t>-1894980571</t>
  </si>
  <si>
    <t>269714</t>
  </si>
  <si>
    <t>1739632474</t>
  </si>
  <si>
    <t>1981942359</t>
  </si>
  <si>
    <t>1291945543</t>
  </si>
  <si>
    <t>-674970522</t>
  </si>
  <si>
    <t>SO-06 - přípojka slaboproudu</t>
  </si>
  <si>
    <t>bude vedeneo ve stejném výkopu jako přípojka Silnoproud -&gt; zemní a ostatní práce součástí SO-05 Veškeré položky obsahují dodávku a montáž popsaných materiálů včetně poddružného materiálu a prořezů</t>
  </si>
  <si>
    <t>Pol13</t>
  </si>
  <si>
    <t>Optický kabel OK9/125 6vláken,SM-G.625D LSOH-gel.</t>
  </si>
  <si>
    <t>761768962</t>
  </si>
  <si>
    <t>Pol80</t>
  </si>
  <si>
    <t>Trubka venkovní PEHD 40 pro optický kabel - výkop vč.zapískování je v projektu elektro</t>
  </si>
  <si>
    <t>-1480676994</t>
  </si>
  <si>
    <t>Pol81</t>
  </si>
  <si>
    <t>mikrotrubička MT10/5.5</t>
  </si>
  <si>
    <t>1218895889</t>
  </si>
  <si>
    <t>-1087929378</t>
  </si>
  <si>
    <t>-1722485641</t>
  </si>
  <si>
    <t>-1784400930</t>
  </si>
  <si>
    <t>453147832</t>
  </si>
  <si>
    <t>109868146</t>
  </si>
  <si>
    <t>1570758997</t>
  </si>
  <si>
    <t>-1550730580</t>
  </si>
  <si>
    <t xml:space="preserve">SO-07 - zpevněné plochy </t>
  </si>
  <si>
    <t>DEM-001 - Likvidace stávajících zpevněných ploch</t>
  </si>
  <si>
    <t>111201101</t>
  </si>
  <si>
    <t>Odstranění křovin a stromů s odstraněním kořenů průměru kmene do 100 mm do sklonu terénu 1 : 5, při celkové ploše do 1 000 m2</t>
  </si>
  <si>
    <t>-2123731667</t>
  </si>
  <si>
    <t>111201401</t>
  </si>
  <si>
    <t>Spálení odstraněných křovin a stromů na hromadách průměru kmene do 100 mm pro jakoukoliv plochu</t>
  </si>
  <si>
    <t>76917372</t>
  </si>
  <si>
    <t>111211131</t>
  </si>
  <si>
    <t>Pálení větví stromů se snášením na hromady listnatých v rovině nebo ve svahu do 1:3, průměru kmene do 30 cm</t>
  </si>
  <si>
    <t>-1604747569</t>
  </si>
  <si>
    <t>112101102</t>
  </si>
  <si>
    <t>Kácení stromů s odřezáním kmene a s odvětvením listnatých, průměru kmene přes 300 do 500 mm</t>
  </si>
  <si>
    <t>-890187176</t>
  </si>
  <si>
    <t>112201102</t>
  </si>
  <si>
    <t>Odstranění pařezů s jejich vykopáním, vytrháním nebo odstřelením, s přesekáním kořenů průměru přes 300 do 500 mm</t>
  </si>
  <si>
    <t>1549151362</t>
  </si>
  <si>
    <t>113151111</t>
  </si>
  <si>
    <t>Rozebírání zpevněných ploch s přemístěním na skládku na vzdálenost do 20 m nebo s naložením na dopravní prostředek ze silničních panelů</t>
  </si>
  <si>
    <t>1109388877</t>
  </si>
  <si>
    <t>"Viz. - SO 07 D.2.-01"679</t>
  </si>
  <si>
    <t>-10811496</t>
  </si>
  <si>
    <t>"zásyp šachty"6</t>
  </si>
  <si>
    <t>411121121</t>
  </si>
  <si>
    <t>Montáž prefabrikovaných železobetonových stropů se zalitím spár, včetně podpěrné konstrukce, na cementovou maltu ze stropních panelů šířky do 1200 mm a délky do 3800 mm</t>
  </si>
  <si>
    <t>1900588100</t>
  </si>
  <si>
    <t>593412150</t>
  </si>
  <si>
    <t>deska stropní plná PZD 119x29x6,5 cm</t>
  </si>
  <si>
    <t>-1489874837</t>
  </si>
  <si>
    <t>960-R01</t>
  </si>
  <si>
    <t>Zabezpečení topného kanálu před poškozením</t>
  </si>
  <si>
    <t>1540034097</t>
  </si>
  <si>
    <t>961044111</t>
  </si>
  <si>
    <t>Bourání základů z betonu prostého</t>
  </si>
  <si>
    <t>1409459250</t>
  </si>
  <si>
    <t>Poznámka k položce:
R</t>
  </si>
  <si>
    <t>"Zboženiště"0,9*44</t>
  </si>
  <si>
    <t>"Plotová podezvívka"10*(0,4*0,9)</t>
  </si>
  <si>
    <t>"Stávající plochy"45</t>
  </si>
  <si>
    <t>961055111</t>
  </si>
  <si>
    <t>Bourání základů z betonu železového</t>
  </si>
  <si>
    <t>-282715049</t>
  </si>
  <si>
    <t>962042321</t>
  </si>
  <si>
    <t>Bourání zdiva z betonu prostého nadzákladového objemu přes 1 m3</t>
  </si>
  <si>
    <t>-2086919245</t>
  </si>
  <si>
    <t>"Bet. plochy"0,5*12,2646</t>
  </si>
  <si>
    <t>ostatní</t>
  </si>
  <si>
    <t>"Vstup"2,5</t>
  </si>
  <si>
    <t>"beton okolo objektu"0,5*16,0633</t>
  </si>
  <si>
    <t>966003819</t>
  </si>
  <si>
    <t>Rozebrání dřevěného oplocení se sloupky osové vzdálenosti do 4,00 m, výšky do 2,50 m, osazených do hloubky 1,00 m s příčníky a ocelovými sloupky z tyčoviny půlené</t>
  </si>
  <si>
    <t>-1417172299</t>
  </si>
  <si>
    <t>"3 plotové pole"3*3,5</t>
  </si>
  <si>
    <t>"plotové pole u budoucího plyn. kiosku"3,5</t>
  </si>
  <si>
    <t>966071711</t>
  </si>
  <si>
    <t>Bourání plotových sloupků a vzpěr ocelových trubkových nebo profilovaných výšky do 2,50 m zabetonovaných</t>
  </si>
  <si>
    <t>988216577</t>
  </si>
  <si>
    <t>966071822</t>
  </si>
  <si>
    <t>Rozebrání oplocení z pletiva drátěného se čtvercovými oky, výšky přes 1,6 do 2,0 m</t>
  </si>
  <si>
    <t>151055529</t>
  </si>
  <si>
    <t>997006511</t>
  </si>
  <si>
    <t>Vodorovná doprava suti na skládku s naložením na dopravní prostředek a složením do 100 m</t>
  </si>
  <si>
    <t>-757416102</t>
  </si>
  <si>
    <t>Poznámka k položce:
Vnitrostaveništní doprava suti</t>
  </si>
  <si>
    <t>997006512</t>
  </si>
  <si>
    <t>Vodorovná doprava suti na skládku s naložením na dopravní prostředek a složením přes 100 m do 1 km</t>
  </si>
  <si>
    <t>-82000833</t>
  </si>
  <si>
    <t>Poznámka k položce:
Odvoz suti na skládku - předpokládaná skládka Všebořice</t>
  </si>
  <si>
    <t>997006519</t>
  </si>
  <si>
    <t>Vodorovná doprava suti na skládku s naložením na dopravní prostředek a složením Příplatek k ceně za každý další i započatý 1 km</t>
  </si>
  <si>
    <t>-1784555918</t>
  </si>
  <si>
    <t>486,161*5 'Přepočtené koeficientem množství</t>
  </si>
  <si>
    <t>997006551</t>
  </si>
  <si>
    <t>Hrubé urovnání suti na skládce bez zhutnění</t>
  </si>
  <si>
    <t>-724438548</t>
  </si>
  <si>
    <t>1282699104</t>
  </si>
  <si>
    <t>486,161*0,35 'Přepočtené koeficientem množství</t>
  </si>
  <si>
    <t>1939866042</t>
  </si>
  <si>
    <t>-1390571945</t>
  </si>
  <si>
    <t>486,161*0,3 'Přepočtené koeficientem množství</t>
  </si>
  <si>
    <t>-1798346898</t>
  </si>
  <si>
    <t>-628158160</t>
  </si>
  <si>
    <t>HZS4112</t>
  </si>
  <si>
    <t>Hodinové zúčtovací sazby ostatních profesí obsluha stavebních strojů a zařízení řidič speciálních vozidel</t>
  </si>
  <si>
    <t>-1404999694</t>
  </si>
  <si>
    <t>HZS4121</t>
  </si>
  <si>
    <t>Hodinové zúčtovací sazby ostatních profesí obsluha stavebních strojů a zařízení obsluha strojů</t>
  </si>
  <si>
    <t>1848610254</t>
  </si>
  <si>
    <t>ZP-001 - Zpevné plochy - mimoareálové</t>
  </si>
  <si>
    <t>564730111</t>
  </si>
  <si>
    <t>Podklad nebo kryt z kameniva hrubého drceného vel. 16-32 mm s rozprostřením a zhutněním, po zhutnění tl. 100 mm</t>
  </si>
  <si>
    <t>1937710093</t>
  </si>
  <si>
    <t>"plocha pro kontejner na kom.ů odpas"2*1,7</t>
  </si>
  <si>
    <t>567911111</t>
  </si>
  <si>
    <t>Podklad z mezerovitého betonu MCB tl. 100 mm</t>
  </si>
  <si>
    <t>-1276615843</t>
  </si>
  <si>
    <t>581124115</t>
  </si>
  <si>
    <t>Kryt z prostého betonu komunikací pro pěší tl. 150 mm</t>
  </si>
  <si>
    <t>181727272</t>
  </si>
  <si>
    <t>914111111</t>
  </si>
  <si>
    <t>Montáž svislé dopravní značky základní velikosti do 1 m2 objímkami na sloupky nebo konzoly</t>
  </si>
  <si>
    <t>-570806352</t>
  </si>
  <si>
    <t>404441200</t>
  </si>
  <si>
    <t>značka dopravní svislá reflexní zákazová B AL- NK 900 mm</t>
  </si>
  <si>
    <t>106634413</t>
  </si>
  <si>
    <t>"B1"1</t>
  </si>
  <si>
    <t>"B2"1</t>
  </si>
  <si>
    <t>"B28"1</t>
  </si>
  <si>
    <t>404442370</t>
  </si>
  <si>
    <t>značka dopravní svislá reflexní AL- NK 750 x 750 mm</t>
  </si>
  <si>
    <t>846927340</t>
  </si>
  <si>
    <t>"E - mimo poradenské centrum UJEP"1</t>
  </si>
  <si>
    <t>404442910</t>
  </si>
  <si>
    <t>značka dopravní svislá reflexní AL- NK 700 x 200 mm</t>
  </si>
  <si>
    <t>705524227</t>
  </si>
  <si>
    <t>"E8b"1</t>
  </si>
  <si>
    <t>914511112</t>
  </si>
  <si>
    <t>Montáž sloupku dopravních značek délky do 3,5 m do hliníkové patky</t>
  </si>
  <si>
    <t>-890008091</t>
  </si>
  <si>
    <t>Znacky</t>
  </si>
  <si>
    <t>404452250</t>
  </si>
  <si>
    <t>sloupek Zn 60 - 350</t>
  </si>
  <si>
    <t>331577891</t>
  </si>
  <si>
    <t>404452400</t>
  </si>
  <si>
    <t>patka hliníková pro sloupek D 60 mm</t>
  </si>
  <si>
    <t>-1710705630</t>
  </si>
  <si>
    <t>404452530</t>
  </si>
  <si>
    <t>víčko plastové na sloupek 60</t>
  </si>
  <si>
    <t>-256670489</t>
  </si>
  <si>
    <t>404452560</t>
  </si>
  <si>
    <t>upínací svorka na sloupek D 60 mm</t>
  </si>
  <si>
    <t>1779483292</t>
  </si>
  <si>
    <t>915211111</t>
  </si>
  <si>
    <t>Vodorovné dopravní značení stříkaným plastem dělící čára šířky 125 mm souvislá bílá základní</t>
  </si>
  <si>
    <t>-251421669</t>
  </si>
  <si>
    <t>"Značení park. místa"6*12+3*8,5</t>
  </si>
  <si>
    <t>"pruhy"15</t>
  </si>
  <si>
    <t>915611111</t>
  </si>
  <si>
    <t>Předznačení pro vodorovné značení stříkané barvou nebo prováděné z nátěrových hmot liniové dělicí čáry, vodicí proužky</t>
  </si>
  <si>
    <t>-1457191992</t>
  </si>
  <si>
    <t>916781112</t>
  </si>
  <si>
    <t>Zpomalovací práh plastový pro přejezdovou rychlost 20 km/h</t>
  </si>
  <si>
    <t>1159164117</t>
  </si>
  <si>
    <t>"Z12"15</t>
  </si>
  <si>
    <t>998225111</t>
  </si>
  <si>
    <t>Přesun hmot pro komunikace s krytem z kameniva, monolitickým betonovým nebo živičným dopravní vzdálenost do 200 m jakékoliv délky objektu</t>
  </si>
  <si>
    <t>-529513672</t>
  </si>
  <si>
    <t>HTU</t>
  </si>
  <si>
    <t>874,4</t>
  </si>
  <si>
    <t>ZP-002 - Zpevné plochy - Vnitroareálové</t>
  </si>
  <si>
    <t>115101202</t>
  </si>
  <si>
    <t>Čerpání vody na dopravní výšku do 10 m s uvažovaným průměrným přítokem přes 500 do 1 000 l/min</t>
  </si>
  <si>
    <t>1092834259</t>
  </si>
  <si>
    <t>Poznámka k položce:
předpokládané čerpání - přítok spodních vod
Bude účtováno dle skutečně provedených prací zapsaných ve stavebním deníku a odsouhlasených TDI</t>
  </si>
  <si>
    <t>115101222</t>
  </si>
  <si>
    <t>Čerpání vody na dopravní výšku přes 10 do 25 m s uvažovaným průměrným přítokem přes 500 do 1 000 l/min</t>
  </si>
  <si>
    <t>-158298668</t>
  </si>
  <si>
    <t>121101103</t>
  </si>
  <si>
    <t>Sejmutí ornice nebo lesní půdy s vodorovným přemístěním na hromady v místě upotřebení nebo na dočasné či trvalé skládky se složením, na vzdálenost přes 100 do 250 m</t>
  </si>
  <si>
    <t>55529649</t>
  </si>
  <si>
    <t>"Zatrav. tvárnice"110,000</t>
  </si>
  <si>
    <t>"zámk. dlažba"13,5+12+59,1</t>
  </si>
  <si>
    <t>"zámk. dlažba - slepec"2*1,1+1</t>
  </si>
  <si>
    <t>"pojezdová plocha"350</t>
  </si>
  <si>
    <t>"Chodník CH1"76,6</t>
  </si>
  <si>
    <t>"ostatní plochy"250</t>
  </si>
  <si>
    <t>874,4*0,15</t>
  </si>
  <si>
    <t>122101102</t>
  </si>
  <si>
    <t>Odkopávky a prokopávky nezapažené s přehozením výkopku na vzdálenost do 3 m nebo s naložením na dopravní prostředek v horninách tř. 1 a 2 přes 100 do 1 000 m3</t>
  </si>
  <si>
    <t>-238817779</t>
  </si>
  <si>
    <t>HTU*0,2</t>
  </si>
  <si>
    <t>122201103</t>
  </si>
  <si>
    <t>Odkopávky a prokopávky nezapažené s přehozením výkopku na vzdálenost do 3 m nebo s naložením na dopravní prostředek v hornině tř. 3 přes 1 000 do 5 000 m3</t>
  </si>
  <si>
    <t>1656878549</t>
  </si>
  <si>
    <t>HTU*0,4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</si>
  <si>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</si>
  <si>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</si>
  <si>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-426162435</t>
  </si>
  <si>
    <t>122301102</t>
  </si>
  <si>
    <t>Odkopávky a prokopávky nezapažené s přehozením výkopku na vzdálenost do 3 m nebo s naložením na dopravní prostředek v hornině tř. 4 přes 100 do 1 000 m3</t>
  </si>
  <si>
    <t>-1518693474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</si>
  <si>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</si>
  <si>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</si>
  <si>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1668397318</t>
  </si>
  <si>
    <t>155131312</t>
  </si>
  <si>
    <t>Zřízení protierozního zpevnění svahů geomříží nebo georohoží včetně plošného kotvení ocelovými skobami, ve sklonu přes 1:2 do 1:1</t>
  </si>
  <si>
    <t>2063774513</t>
  </si>
  <si>
    <t>"Chodník CH1 - předpoklad - 4 vrstvy"4*6,5*(35,2+7,8)</t>
  </si>
  <si>
    <t>693210230</t>
  </si>
  <si>
    <t>geomříže jednoosé HDPE s tahovou pevností 90 kN/m</t>
  </si>
  <si>
    <t>1625626304</t>
  </si>
  <si>
    <t>1118*1,15 'Přepočtené koeficientem množství</t>
  </si>
  <si>
    <t>-2121814472</t>
  </si>
  <si>
    <t>57394823</t>
  </si>
  <si>
    <t>718007590</t>
  </si>
  <si>
    <t>Poznámka k položce:
Deponie</t>
  </si>
  <si>
    <t>-1706946792</t>
  </si>
  <si>
    <t>-465763260</t>
  </si>
  <si>
    <t>167101103</t>
  </si>
  <si>
    <t>Nakládání, skládání a překládání neulehlého výkopku nebo sypaniny skládání nebo překládání, z hornin tř. 1 až 4</t>
  </si>
  <si>
    <t>118515270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</si>
  <si>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</si>
  <si>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</si>
  <si>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-2075362913</t>
  </si>
  <si>
    <t>"Chodník CH1 - předpoklad - 16/32"(35,2+7,8)*(2,47+3,3)</t>
  </si>
  <si>
    <t>"Chodník CH1 - předpoklad - 0/63"(35,2+7,8)*6,12</t>
  </si>
  <si>
    <t>583441970</t>
  </si>
  <si>
    <t>štěrkodrť frakce 0-63</t>
  </si>
  <si>
    <t>1759268962</t>
  </si>
  <si>
    <t>263,16*1,9 'Přepočtené koeficientem množství</t>
  </si>
  <si>
    <t>583439330</t>
  </si>
  <si>
    <t>kamenivo drcené hrubé prané frakce 16-32 třída B</t>
  </si>
  <si>
    <t>330300745</t>
  </si>
  <si>
    <t>248,11*1,9 'Přepočtené koeficientem množství</t>
  </si>
  <si>
    <t>171151101</t>
  </si>
  <si>
    <t>Hutnění boků násypů z hornin soudržných a sypkých pro jakýkoliv sklon, délku a míru zhutnění svahu</t>
  </si>
  <si>
    <t>-1114520127</t>
  </si>
  <si>
    <t>"stabilizace""Chodník CH1 - předpoklad - 4 vrstvy"4*6,5*(35,2+7,8)</t>
  </si>
  <si>
    <t>-1138384636</t>
  </si>
  <si>
    <t>112824588</t>
  </si>
  <si>
    <t>874,4*1,9 'Přepočtené koeficientem množství</t>
  </si>
  <si>
    <t>181111112</t>
  </si>
  <si>
    <t>Plošná úprava terénu v zemině tř. 1 až 4 s urovnáním povrchu bez doplnění ornice souvislé plochy do 500 m2 při nerovnostech terénu přes 50 do 100 mm na svahu přes 1:5 do 1:2</t>
  </si>
  <si>
    <t>1665998444</t>
  </si>
  <si>
    <t>"Předpokládané upravované plochy"500</t>
  </si>
  <si>
    <t>181411122</t>
  </si>
  <si>
    <t>Založení trávníku na půdě předem připravené plochy do 1000 m2 výsevem včetně utažení lučního na svahu přes 1:5 do 1:2</t>
  </si>
  <si>
    <t>592852600</t>
  </si>
  <si>
    <t>005724800</t>
  </si>
  <si>
    <t>osivo směs jetelotravní</t>
  </si>
  <si>
    <t>448541927</t>
  </si>
  <si>
    <t>500*0,35 'Přepočtené koeficientem množství</t>
  </si>
  <si>
    <t>182301122</t>
  </si>
  <si>
    <t>Rozprostření a urovnání ornice ve svahu sklonu přes 1:5 při souvislé ploše do 500 m2, tl. vrstvy přes 100 do 150 mm</t>
  </si>
  <si>
    <t>282341955</t>
  </si>
  <si>
    <t>564751111</t>
  </si>
  <si>
    <t>Podklad nebo kryt z kameniva hrubého drceného vel. 32-63 mm s rozprostřením a zhutněním, po zhutnění tl. 150 mm</t>
  </si>
  <si>
    <t>469780936</t>
  </si>
  <si>
    <t>"Stabilizace podloží"450</t>
  </si>
  <si>
    <t>564760011</t>
  </si>
  <si>
    <t>Podklad nebo kryt z kameniva hrubého drceného vel. 8-16 mm s rozprostřením a zhutněním, po zhutnění tl. 200 mm</t>
  </si>
  <si>
    <t>1213387645</t>
  </si>
  <si>
    <t>564760111</t>
  </si>
  <si>
    <t>Podklad nebo kryt z kameniva hrubého drceného vel. 16-32 mm s rozprostřením a zhutněním, po zhutnění tl. 200 mm</t>
  </si>
  <si>
    <t>1382701132</t>
  </si>
  <si>
    <t>564801111</t>
  </si>
  <si>
    <t>Podklad ze štěrkodrti ŠD s rozprostřením a zhutněním, po zhutnění tl. 30 mm</t>
  </si>
  <si>
    <t>-294525457</t>
  </si>
  <si>
    <t>"Vyrovnývací drť"110,000</t>
  </si>
  <si>
    <t>564811111</t>
  </si>
  <si>
    <t>Podklad ze štěrkodrti ŠD s rozprostřením a zhutněním, po zhutnění tl. 50 mm</t>
  </si>
  <si>
    <t>1274294038</t>
  </si>
  <si>
    <t>564861111</t>
  </si>
  <si>
    <t>Podklad ze štěrkodrti ŠD s rozprostřením a zhutněním, po zhutnění tl. 200 mm</t>
  </si>
  <si>
    <t>-320592483</t>
  </si>
  <si>
    <t>564871111</t>
  </si>
  <si>
    <t>Podklad ze štěrkodrti ŠD s rozprostřením a zhutněním, po zhutnění tl. 250 mm</t>
  </si>
  <si>
    <t>1954906924</t>
  </si>
  <si>
    <t>564952111</t>
  </si>
  <si>
    <t>Podklad z mechanicky zpevněného kameniva MZK (minerální beton) s rozprostřením a s hutněním, po zhutnění tl. 150 mm</t>
  </si>
  <si>
    <t>2110223811</t>
  </si>
  <si>
    <t>565165111</t>
  </si>
  <si>
    <t>Asfaltový beton vrstva podkladní ACP 16 (obalované kamenivo střednězrnné - OKS) s rozprostřením a zhutněním v pruhu šířky do 3 m, po zhutnění tl. 80 mm</t>
  </si>
  <si>
    <t>-1564441084</t>
  </si>
  <si>
    <t>-2069360731</t>
  </si>
  <si>
    <t>577134111</t>
  </si>
  <si>
    <t>Asfaltový beton vrstva obrusná ACO 11 (ABS) s rozprostřením a se zhutněním z nemodifikovaného asfaltu v pruhu šířky do 3 m tř. I, po zhutnění tl. 40 mm</t>
  </si>
  <si>
    <t>-836906929</t>
  </si>
  <si>
    <t>577145112</t>
  </si>
  <si>
    <t>Asfaltový beton vrstva ložní ACL 16 (ABH) s rozprostřením a zhutněním z nemodifikovaného asfaltu v pruhu šířky do 3 m, po zhutnění tl. 50 mm</t>
  </si>
  <si>
    <t>524383055</t>
  </si>
  <si>
    <t>577154111</t>
  </si>
  <si>
    <t>Asfaltový beton vrstva obrusná ACO 11 (ABS) s rozprostřením a se zhutněním z nemodifikovaného asfaltu v pruhu šířky do 3 m tř. I, po zhutnění tl. 60 mm</t>
  </si>
  <si>
    <t>1992688268</t>
  </si>
  <si>
    <t>593531213</t>
  </si>
  <si>
    <t>Kladení dlažby z plastových vegetačních tvárnic komunikací pro pěší s vyrovnávací vrstvou z kameniva tl. do 20 mm a s vyplněním vegetačních otvorů bez zámku tl. do 60 mm, pro plochy přes 100 do 300 m2</t>
  </si>
  <si>
    <t>1457157535</t>
  </si>
  <si>
    <t>562451410</t>
  </si>
  <si>
    <t>dlažba zatravňovací recyklovaný PE, 33 x 33 x 5 cm nosnost 350 t/m2</t>
  </si>
  <si>
    <t>-1490825985</t>
  </si>
  <si>
    <t>110*1,05 'Přepočtené koeficientem množství</t>
  </si>
  <si>
    <t>596211110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</si>
  <si>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50 m2</t>
  </si>
  <si>
    <t>33271232</t>
  </si>
  <si>
    <t>592451100</t>
  </si>
  <si>
    <t>dlažba skladebná betonová základní 20x10x6 cm přírodní</t>
  </si>
  <si>
    <t>1643802167</t>
  </si>
  <si>
    <t>84,6*1,1 'Přepočtené koeficientem množství</t>
  </si>
  <si>
    <t>592451190</t>
  </si>
  <si>
    <t>dlažba skladebná betonová slepecká 20x10x6 cm barevná</t>
  </si>
  <si>
    <t>-1114991679</t>
  </si>
  <si>
    <t>3,2*1,1 'Přepočtené koeficientem množství</t>
  </si>
  <si>
    <t>596211114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</si>
  <si>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Příplatek k cenám dvou barev za dlažbu z prvků</t>
  </si>
  <si>
    <t>1494553879</t>
  </si>
  <si>
    <t>448306484</t>
  </si>
  <si>
    <t>404442570</t>
  </si>
  <si>
    <t>značka dopravní svislá reflexní AL- NK 500 x 700 mm</t>
  </si>
  <si>
    <t>115069017</t>
  </si>
  <si>
    <t>"IP12"1</t>
  </si>
  <si>
    <t>404442310</t>
  </si>
  <si>
    <t>značka dopravní svislá reflexní AL- NK 500 x 500 mm</t>
  </si>
  <si>
    <t>836487773</t>
  </si>
  <si>
    <t>"E8d"1</t>
  </si>
  <si>
    <t>404442120</t>
  </si>
  <si>
    <t>značka dopravní svislá reflexní zákazová C AL- NK 700 mm</t>
  </si>
  <si>
    <t>-1336128495</t>
  </si>
  <si>
    <t>"C2b"1</t>
  </si>
  <si>
    <t>-45626321</t>
  </si>
  <si>
    <t>371582268</t>
  </si>
  <si>
    <t>-720324877</t>
  </si>
  <si>
    <t>-587603124</t>
  </si>
  <si>
    <t>634846859</t>
  </si>
  <si>
    <t>735980463</t>
  </si>
  <si>
    <t>"V10b"22,5+5*6</t>
  </si>
  <si>
    <t>915231111</t>
  </si>
  <si>
    <t>Vodorovné dopravní značení stříkaným plastem přechody pro chodce, šipky, symboly nápisy bílé základní</t>
  </si>
  <si>
    <t>-1047413735</t>
  </si>
  <si>
    <t>"invalidní stání"2*1</t>
  </si>
  <si>
    <t>422004823</t>
  </si>
  <si>
    <t>915621111</t>
  </si>
  <si>
    <t>Předznačení pro vodorovné značení stříkané barvou nebo prováděné z nátěrových hmot plošné šipky, symboly, nápisy</t>
  </si>
  <si>
    <t>2111790412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</si>
  <si>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</si>
  <si>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</si>
  <si>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-599159405</t>
  </si>
  <si>
    <t>"Zatrav. tvárnice"9,8+11,1+10,21</t>
  </si>
  <si>
    <t>"zámk. dlažba"(19,15+15,75+9,5+1)+(19,9)+(2*4,85+3,1)</t>
  </si>
  <si>
    <t>"pojezdová plocha"9,65+19,9+(3,31+2*3,5+2,6)</t>
  </si>
  <si>
    <t>"Chodník CH1"2*37+2*7,65+2*(2*1,65+3)</t>
  </si>
  <si>
    <t>592174090</t>
  </si>
  <si>
    <t>obrubník betonový chodníkový vibrolisovaný 100x8x25 cm</t>
  </si>
  <si>
    <t>-669295355</t>
  </si>
  <si>
    <t>211,11*1,05 'Přepočtené koeficientem množství</t>
  </si>
  <si>
    <t>592174170</t>
  </si>
  <si>
    <t>obrubník betonový chodníkový vibrolisovaný 100x10x25 cm</t>
  </si>
  <si>
    <t>78446543</t>
  </si>
  <si>
    <t>42,46*1,05 'Přepočtené koeficientem množství</t>
  </si>
  <si>
    <t>-659612445</t>
  </si>
  <si>
    <t>421885160</t>
  </si>
  <si>
    <t>1693767426</t>
  </si>
  <si>
    <t>HZS1412</t>
  </si>
  <si>
    <t>Hodinové zúčtovací sazby profesí HSV provádění konstrukcí inženýrských a dopravních staveb dlaždič odborný</t>
  </si>
  <si>
    <t>373920912</t>
  </si>
  <si>
    <t>HZS1422</t>
  </si>
  <si>
    <t>Hodinové zúčtovací sazby profesí HSV provádění konstrukcí inženýrských a dopravních staveb silničář</t>
  </si>
  <si>
    <t>470553452</t>
  </si>
  <si>
    <t>468428786</t>
  </si>
  <si>
    <t>1596209649</t>
  </si>
  <si>
    <t>SO-08 - venkovní osvětlení</t>
  </si>
  <si>
    <t xml:space="preserve">D1 - </t>
  </si>
  <si>
    <t>530011</t>
  </si>
  <si>
    <t>venkovní svítidlo LED na stožárek NEOS 1, 70W - toto svítidlo je již použito v areálu - použít stejný typ</t>
  </si>
  <si>
    <t>1477578439</t>
  </si>
  <si>
    <t>561013</t>
  </si>
  <si>
    <t>stožár osvětlovaci pro svítdlo NEOS1 - černý, 6m</t>
  </si>
  <si>
    <t>-98371861</t>
  </si>
  <si>
    <t>579051</t>
  </si>
  <si>
    <t>elvýzbroj stožáru</t>
  </si>
  <si>
    <t>-87502767</t>
  </si>
  <si>
    <t>1634799758</t>
  </si>
  <si>
    <t>1324317449</t>
  </si>
  <si>
    <t>-1840482054</t>
  </si>
  <si>
    <t>-1846465026</t>
  </si>
  <si>
    <t>-786900956</t>
  </si>
  <si>
    <t>491634518</t>
  </si>
  <si>
    <t>-373484284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</si>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</sst>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color rgb="FF00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2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0" fillId="0" borderId="0" xfId="0" applyProtection="1"/>
    <xf numFmtId="0" fontId="0" fillId="0" borderId="5" xfId="0" applyBorder="1"/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</xf>
    <xf numFmtId="0" fontId="12" fillId="0" borderId="24" xfId="0" applyFont="1" applyBorder="1" applyAlignment="1" applyProtection="1">
      <alignment vertical="center"/>
    </xf>
    <xf numFmtId="0" fontId="12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3" t="s">
        <v>16</v>
      </c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0"/>
      <c r="AQ5" s="32"/>
      <c r="BE5" s="361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65" t="s">
        <v>19</v>
      </c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0"/>
      <c r="AQ6" s="32"/>
      <c r="BE6" s="362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23</v>
      </c>
      <c r="AO7" s="30"/>
      <c r="AP7" s="30"/>
      <c r="AQ7" s="32"/>
      <c r="BE7" s="362"/>
      <c r="BS7" s="25" t="s">
        <v>8</v>
      </c>
    </row>
    <row r="8" spans="1:74" ht="14.45" customHeight="1">
      <c r="B8" s="29"/>
      <c r="C8" s="30"/>
      <c r="D8" s="38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26</v>
      </c>
      <c r="AL8" s="30"/>
      <c r="AM8" s="30"/>
      <c r="AN8" s="39" t="s">
        <v>27</v>
      </c>
      <c r="AO8" s="30"/>
      <c r="AP8" s="30"/>
      <c r="AQ8" s="32"/>
      <c r="BE8" s="362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62"/>
      <c r="BS9" s="25" t="s">
        <v>8</v>
      </c>
    </row>
    <row r="10" spans="1:74" ht="14.45" customHeight="1">
      <c r="B10" s="29"/>
      <c r="C10" s="30"/>
      <c r="D10" s="38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29</v>
      </c>
      <c r="AL10" s="30"/>
      <c r="AM10" s="30"/>
      <c r="AN10" s="36" t="s">
        <v>30</v>
      </c>
      <c r="AO10" s="30"/>
      <c r="AP10" s="30"/>
      <c r="AQ10" s="32"/>
      <c r="BE10" s="362"/>
      <c r="BS10" s="25" t="s">
        <v>8</v>
      </c>
    </row>
    <row r="11" spans="1:74" ht="18.399999999999999" customHeight="1">
      <c r="B11" s="29"/>
      <c r="C11" s="30"/>
      <c r="D11" s="30"/>
      <c r="E11" s="36" t="s">
        <v>31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32</v>
      </c>
      <c r="AL11" s="30"/>
      <c r="AM11" s="30"/>
      <c r="AN11" s="36" t="s">
        <v>33</v>
      </c>
      <c r="AO11" s="30"/>
      <c r="AP11" s="30"/>
      <c r="AQ11" s="32"/>
      <c r="BE11" s="362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62"/>
      <c r="BS12" s="25" t="s">
        <v>8</v>
      </c>
    </row>
    <row r="13" spans="1:74" ht="14.45" customHeight="1">
      <c r="B13" s="29"/>
      <c r="C13" s="30"/>
      <c r="D13" s="38" t="s">
        <v>34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29</v>
      </c>
      <c r="AL13" s="30"/>
      <c r="AM13" s="30"/>
      <c r="AN13" s="40" t="s">
        <v>35</v>
      </c>
      <c r="AO13" s="30"/>
      <c r="AP13" s="30"/>
      <c r="AQ13" s="32"/>
      <c r="BE13" s="362"/>
      <c r="BS13" s="25" t="s">
        <v>8</v>
      </c>
    </row>
    <row r="14" spans="1:74">
      <c r="B14" s="29"/>
      <c r="C14" s="30"/>
      <c r="D14" s="30"/>
      <c r="E14" s="366" t="s">
        <v>35</v>
      </c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8" t="s">
        <v>32</v>
      </c>
      <c r="AL14" s="30"/>
      <c r="AM14" s="30"/>
      <c r="AN14" s="40" t="s">
        <v>35</v>
      </c>
      <c r="AO14" s="30"/>
      <c r="AP14" s="30"/>
      <c r="AQ14" s="32"/>
      <c r="BE14" s="362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62"/>
      <c r="BS15" s="25" t="s">
        <v>6</v>
      </c>
    </row>
    <row r="16" spans="1:74" ht="14.45" customHeight="1">
      <c r="B16" s="29"/>
      <c r="C16" s="30"/>
      <c r="D16" s="38" t="s">
        <v>36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29</v>
      </c>
      <c r="AL16" s="30"/>
      <c r="AM16" s="30"/>
      <c r="AN16" s="36" t="s">
        <v>37</v>
      </c>
      <c r="AO16" s="30"/>
      <c r="AP16" s="30"/>
      <c r="AQ16" s="32"/>
      <c r="BE16" s="362"/>
      <c r="BS16" s="25" t="s">
        <v>6</v>
      </c>
    </row>
    <row r="17" spans="2:71" ht="18.399999999999999" customHeight="1">
      <c r="B17" s="29"/>
      <c r="C17" s="30"/>
      <c r="D17" s="30"/>
      <c r="E17" s="36" t="s">
        <v>38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32</v>
      </c>
      <c r="AL17" s="30"/>
      <c r="AM17" s="30"/>
      <c r="AN17" s="36" t="s">
        <v>39</v>
      </c>
      <c r="AO17" s="30"/>
      <c r="AP17" s="30"/>
      <c r="AQ17" s="32"/>
      <c r="BE17" s="362"/>
      <c r="BS17" s="25" t="s">
        <v>40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62"/>
      <c r="BS18" s="25" t="s">
        <v>8</v>
      </c>
    </row>
    <row r="19" spans="2:71" ht="14.45" customHeight="1">
      <c r="B19" s="29"/>
      <c r="C19" s="30"/>
      <c r="D19" s="38" t="s">
        <v>41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62"/>
      <c r="BS19" s="25" t="s">
        <v>8</v>
      </c>
    </row>
    <row r="20" spans="2:71" ht="57" customHeight="1">
      <c r="B20" s="29"/>
      <c r="C20" s="30"/>
      <c r="D20" s="30"/>
      <c r="E20" s="368" t="s">
        <v>42</v>
      </c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30"/>
      <c r="AP20" s="30"/>
      <c r="AQ20" s="32"/>
      <c r="BE20" s="362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62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62"/>
    </row>
    <row r="23" spans="2:71" s="1" customFormat="1" ht="25.9" customHeight="1">
      <c r="B23" s="42"/>
      <c r="C23" s="43"/>
      <c r="D23" s="44" t="s">
        <v>43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9">
        <f>ROUND(AG51,2)</f>
        <v>0</v>
      </c>
      <c r="AL23" s="370"/>
      <c r="AM23" s="370"/>
      <c r="AN23" s="370"/>
      <c r="AO23" s="370"/>
      <c r="AP23" s="43"/>
      <c r="AQ23" s="46"/>
      <c r="BE23" s="362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62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71" t="s">
        <v>44</v>
      </c>
      <c r="M25" s="371"/>
      <c r="N25" s="371"/>
      <c r="O25" s="371"/>
      <c r="P25" s="43"/>
      <c r="Q25" s="43"/>
      <c r="R25" s="43"/>
      <c r="S25" s="43"/>
      <c r="T25" s="43"/>
      <c r="U25" s="43"/>
      <c r="V25" s="43"/>
      <c r="W25" s="371" t="s">
        <v>45</v>
      </c>
      <c r="X25" s="371"/>
      <c r="Y25" s="371"/>
      <c r="Z25" s="371"/>
      <c r="AA25" s="371"/>
      <c r="AB25" s="371"/>
      <c r="AC25" s="371"/>
      <c r="AD25" s="371"/>
      <c r="AE25" s="371"/>
      <c r="AF25" s="43"/>
      <c r="AG25" s="43"/>
      <c r="AH25" s="43"/>
      <c r="AI25" s="43"/>
      <c r="AJ25" s="43"/>
      <c r="AK25" s="371" t="s">
        <v>46</v>
      </c>
      <c r="AL25" s="371"/>
      <c r="AM25" s="371"/>
      <c r="AN25" s="371"/>
      <c r="AO25" s="371"/>
      <c r="AP25" s="43"/>
      <c r="AQ25" s="46"/>
      <c r="BE25" s="362"/>
    </row>
    <row r="26" spans="2:71" s="2" customFormat="1" ht="14.45" customHeight="1">
      <c r="B26" s="48"/>
      <c r="C26" s="49"/>
      <c r="D26" s="50" t="s">
        <v>47</v>
      </c>
      <c r="E26" s="49"/>
      <c r="F26" s="50" t="s">
        <v>48</v>
      </c>
      <c r="G26" s="49"/>
      <c r="H26" s="49"/>
      <c r="I26" s="49"/>
      <c r="J26" s="49"/>
      <c r="K26" s="49"/>
      <c r="L26" s="372">
        <v>0.21</v>
      </c>
      <c r="M26" s="373"/>
      <c r="N26" s="373"/>
      <c r="O26" s="373"/>
      <c r="P26" s="49"/>
      <c r="Q26" s="49"/>
      <c r="R26" s="49"/>
      <c r="S26" s="49"/>
      <c r="T26" s="49"/>
      <c r="U26" s="49"/>
      <c r="V26" s="49"/>
      <c r="W26" s="374">
        <f>ROUND(AZ51,2)</f>
        <v>0</v>
      </c>
      <c r="X26" s="373"/>
      <c r="Y26" s="373"/>
      <c r="Z26" s="373"/>
      <c r="AA26" s="373"/>
      <c r="AB26" s="373"/>
      <c r="AC26" s="373"/>
      <c r="AD26" s="373"/>
      <c r="AE26" s="373"/>
      <c r="AF26" s="49"/>
      <c r="AG26" s="49"/>
      <c r="AH26" s="49"/>
      <c r="AI26" s="49"/>
      <c r="AJ26" s="49"/>
      <c r="AK26" s="374">
        <f>ROUND(AV51,2)</f>
        <v>0</v>
      </c>
      <c r="AL26" s="373"/>
      <c r="AM26" s="373"/>
      <c r="AN26" s="373"/>
      <c r="AO26" s="373"/>
      <c r="AP26" s="49"/>
      <c r="AQ26" s="51"/>
      <c r="BE26" s="362"/>
    </row>
    <row r="27" spans="2:71" s="2" customFormat="1" ht="14.45" customHeight="1">
      <c r="B27" s="48"/>
      <c r="C27" s="49"/>
      <c r="D27" s="49"/>
      <c r="E27" s="49"/>
      <c r="F27" s="50" t="s">
        <v>49</v>
      </c>
      <c r="G27" s="49"/>
      <c r="H27" s="49"/>
      <c r="I27" s="49"/>
      <c r="J27" s="49"/>
      <c r="K27" s="49"/>
      <c r="L27" s="372">
        <v>0.15</v>
      </c>
      <c r="M27" s="373"/>
      <c r="N27" s="373"/>
      <c r="O27" s="373"/>
      <c r="P27" s="49"/>
      <c r="Q27" s="49"/>
      <c r="R27" s="49"/>
      <c r="S27" s="49"/>
      <c r="T27" s="49"/>
      <c r="U27" s="49"/>
      <c r="V27" s="49"/>
      <c r="W27" s="374">
        <f>ROUND(BA51,2)</f>
        <v>0</v>
      </c>
      <c r="X27" s="373"/>
      <c r="Y27" s="373"/>
      <c r="Z27" s="373"/>
      <c r="AA27" s="373"/>
      <c r="AB27" s="373"/>
      <c r="AC27" s="373"/>
      <c r="AD27" s="373"/>
      <c r="AE27" s="373"/>
      <c r="AF27" s="49"/>
      <c r="AG27" s="49"/>
      <c r="AH27" s="49"/>
      <c r="AI27" s="49"/>
      <c r="AJ27" s="49"/>
      <c r="AK27" s="374">
        <f>ROUND(AW51,2)</f>
        <v>0</v>
      </c>
      <c r="AL27" s="373"/>
      <c r="AM27" s="373"/>
      <c r="AN27" s="373"/>
      <c r="AO27" s="373"/>
      <c r="AP27" s="49"/>
      <c r="AQ27" s="51"/>
      <c r="BE27" s="362"/>
    </row>
    <row r="28" spans="2:71" s="2" customFormat="1" ht="14.45" hidden="1" customHeight="1">
      <c r="B28" s="48"/>
      <c r="C28" s="49"/>
      <c r="D28" s="49"/>
      <c r="E28" s="49"/>
      <c r="F28" s="50" t="s">
        <v>50</v>
      </c>
      <c r="G28" s="49"/>
      <c r="H28" s="49"/>
      <c r="I28" s="49"/>
      <c r="J28" s="49"/>
      <c r="K28" s="49"/>
      <c r="L28" s="372">
        <v>0.21</v>
      </c>
      <c r="M28" s="373"/>
      <c r="N28" s="373"/>
      <c r="O28" s="373"/>
      <c r="P28" s="49"/>
      <c r="Q28" s="49"/>
      <c r="R28" s="49"/>
      <c r="S28" s="49"/>
      <c r="T28" s="49"/>
      <c r="U28" s="49"/>
      <c r="V28" s="49"/>
      <c r="W28" s="374">
        <f>ROUND(BB51,2)</f>
        <v>0</v>
      </c>
      <c r="X28" s="373"/>
      <c r="Y28" s="373"/>
      <c r="Z28" s="373"/>
      <c r="AA28" s="373"/>
      <c r="AB28" s="373"/>
      <c r="AC28" s="373"/>
      <c r="AD28" s="373"/>
      <c r="AE28" s="373"/>
      <c r="AF28" s="49"/>
      <c r="AG28" s="49"/>
      <c r="AH28" s="49"/>
      <c r="AI28" s="49"/>
      <c r="AJ28" s="49"/>
      <c r="AK28" s="374">
        <v>0</v>
      </c>
      <c r="AL28" s="373"/>
      <c r="AM28" s="373"/>
      <c r="AN28" s="373"/>
      <c r="AO28" s="373"/>
      <c r="AP28" s="49"/>
      <c r="AQ28" s="51"/>
      <c r="BE28" s="362"/>
    </row>
    <row r="29" spans="2:71" s="2" customFormat="1" ht="14.45" hidden="1" customHeight="1">
      <c r="B29" s="48"/>
      <c r="C29" s="49"/>
      <c r="D29" s="49"/>
      <c r="E29" s="49"/>
      <c r="F29" s="50" t="s">
        <v>51</v>
      </c>
      <c r="G29" s="49"/>
      <c r="H29" s="49"/>
      <c r="I29" s="49"/>
      <c r="J29" s="49"/>
      <c r="K29" s="49"/>
      <c r="L29" s="372">
        <v>0.15</v>
      </c>
      <c r="M29" s="373"/>
      <c r="N29" s="373"/>
      <c r="O29" s="373"/>
      <c r="P29" s="49"/>
      <c r="Q29" s="49"/>
      <c r="R29" s="49"/>
      <c r="S29" s="49"/>
      <c r="T29" s="49"/>
      <c r="U29" s="49"/>
      <c r="V29" s="49"/>
      <c r="W29" s="374">
        <f>ROUND(BC51,2)</f>
        <v>0</v>
      </c>
      <c r="X29" s="373"/>
      <c r="Y29" s="373"/>
      <c r="Z29" s="373"/>
      <c r="AA29" s="373"/>
      <c r="AB29" s="373"/>
      <c r="AC29" s="373"/>
      <c r="AD29" s="373"/>
      <c r="AE29" s="373"/>
      <c r="AF29" s="49"/>
      <c r="AG29" s="49"/>
      <c r="AH29" s="49"/>
      <c r="AI29" s="49"/>
      <c r="AJ29" s="49"/>
      <c r="AK29" s="374">
        <v>0</v>
      </c>
      <c r="AL29" s="373"/>
      <c r="AM29" s="373"/>
      <c r="AN29" s="373"/>
      <c r="AO29" s="373"/>
      <c r="AP29" s="49"/>
      <c r="AQ29" s="51"/>
      <c r="BE29" s="362"/>
    </row>
    <row r="30" spans="2:71" s="2" customFormat="1" ht="14.45" hidden="1" customHeight="1">
      <c r="B30" s="48"/>
      <c r="C30" s="49"/>
      <c r="D30" s="49"/>
      <c r="E30" s="49"/>
      <c r="F30" s="50" t="s">
        <v>52</v>
      </c>
      <c r="G30" s="49"/>
      <c r="H30" s="49"/>
      <c r="I30" s="49"/>
      <c r="J30" s="49"/>
      <c r="K30" s="49"/>
      <c r="L30" s="372">
        <v>0</v>
      </c>
      <c r="M30" s="373"/>
      <c r="N30" s="373"/>
      <c r="O30" s="373"/>
      <c r="P30" s="49"/>
      <c r="Q30" s="49"/>
      <c r="R30" s="49"/>
      <c r="S30" s="49"/>
      <c r="T30" s="49"/>
      <c r="U30" s="49"/>
      <c r="V30" s="49"/>
      <c r="W30" s="374">
        <f>ROUND(BD51,2)</f>
        <v>0</v>
      </c>
      <c r="X30" s="373"/>
      <c r="Y30" s="373"/>
      <c r="Z30" s="373"/>
      <c r="AA30" s="373"/>
      <c r="AB30" s="373"/>
      <c r="AC30" s="373"/>
      <c r="AD30" s="373"/>
      <c r="AE30" s="373"/>
      <c r="AF30" s="49"/>
      <c r="AG30" s="49"/>
      <c r="AH30" s="49"/>
      <c r="AI30" s="49"/>
      <c r="AJ30" s="49"/>
      <c r="AK30" s="374">
        <v>0</v>
      </c>
      <c r="AL30" s="373"/>
      <c r="AM30" s="373"/>
      <c r="AN30" s="373"/>
      <c r="AO30" s="373"/>
      <c r="AP30" s="49"/>
      <c r="AQ30" s="51"/>
      <c r="BE30" s="362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62"/>
    </row>
    <row r="32" spans="2:71" s="1" customFormat="1" ht="25.9" customHeight="1">
      <c r="B32" s="42"/>
      <c r="C32" s="52"/>
      <c r="D32" s="53" t="s">
        <v>53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54</v>
      </c>
      <c r="U32" s="54"/>
      <c r="V32" s="54"/>
      <c r="W32" s="54"/>
      <c r="X32" s="375" t="s">
        <v>55</v>
      </c>
      <c r="Y32" s="376"/>
      <c r="Z32" s="376"/>
      <c r="AA32" s="376"/>
      <c r="AB32" s="376"/>
      <c r="AC32" s="54"/>
      <c r="AD32" s="54"/>
      <c r="AE32" s="54"/>
      <c r="AF32" s="54"/>
      <c r="AG32" s="54"/>
      <c r="AH32" s="54"/>
      <c r="AI32" s="54"/>
      <c r="AJ32" s="54"/>
      <c r="AK32" s="377">
        <f>SUM(AK23:AK30)</f>
        <v>0</v>
      </c>
      <c r="AL32" s="376"/>
      <c r="AM32" s="376"/>
      <c r="AN32" s="376"/>
      <c r="AO32" s="378"/>
      <c r="AP32" s="52"/>
      <c r="AQ32" s="56"/>
      <c r="BE32" s="362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20171210-008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9" t="str">
        <f>K6</f>
        <v>Výstavba poradenského centra UJEP, č.p. 771, ul. Pasteurova - Rekonstrukce</v>
      </c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Ústí nad Labem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81" t="str">
        <f>IF(AN8= "","",AN8)</f>
        <v>19. 7. 2018</v>
      </c>
      <c r="AN44" s="381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28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UJEP Pasteurova 3544/1, 400 96 ÚnL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36</v>
      </c>
      <c r="AJ46" s="64"/>
      <c r="AK46" s="64"/>
      <c r="AL46" s="64"/>
      <c r="AM46" s="382" t="str">
        <f>IF(E17="","",E17)</f>
        <v>Correct BC, s.r.o.</v>
      </c>
      <c r="AN46" s="382"/>
      <c r="AO46" s="382"/>
      <c r="AP46" s="382"/>
      <c r="AQ46" s="64"/>
      <c r="AR46" s="62"/>
      <c r="AS46" s="383" t="s">
        <v>57</v>
      </c>
      <c r="AT46" s="384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34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85"/>
      <c r="AT47" s="386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7"/>
      <c r="AT48" s="388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9" t="s">
        <v>58</v>
      </c>
      <c r="D49" s="390"/>
      <c r="E49" s="390"/>
      <c r="F49" s="390"/>
      <c r="G49" s="390"/>
      <c r="H49" s="80"/>
      <c r="I49" s="391" t="s">
        <v>59</v>
      </c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2" t="s">
        <v>60</v>
      </c>
      <c r="AH49" s="390"/>
      <c r="AI49" s="390"/>
      <c r="AJ49" s="390"/>
      <c r="AK49" s="390"/>
      <c r="AL49" s="390"/>
      <c r="AM49" s="390"/>
      <c r="AN49" s="391" t="s">
        <v>61</v>
      </c>
      <c r="AO49" s="390"/>
      <c r="AP49" s="390"/>
      <c r="AQ49" s="81" t="s">
        <v>62</v>
      </c>
      <c r="AR49" s="62"/>
      <c r="AS49" s="82" t="s">
        <v>63</v>
      </c>
      <c r="AT49" s="83" t="s">
        <v>64</v>
      </c>
      <c r="AU49" s="83" t="s">
        <v>65</v>
      </c>
      <c r="AV49" s="83" t="s">
        <v>66</v>
      </c>
      <c r="AW49" s="83" t="s">
        <v>67</v>
      </c>
      <c r="AX49" s="83" t="s">
        <v>68</v>
      </c>
      <c r="AY49" s="83" t="s">
        <v>69</v>
      </c>
      <c r="AZ49" s="83" t="s">
        <v>70</v>
      </c>
      <c r="BA49" s="83" t="s">
        <v>71</v>
      </c>
      <c r="BB49" s="83" t="s">
        <v>72</v>
      </c>
      <c r="BC49" s="83" t="s">
        <v>73</v>
      </c>
      <c r="BD49" s="84" t="s">
        <v>74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75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00">
        <f>ROUND(AG52+AG53+SUM(AG65:AG70)+AG74,2)</f>
        <v>0</v>
      </c>
      <c r="AH51" s="400"/>
      <c r="AI51" s="400"/>
      <c r="AJ51" s="400"/>
      <c r="AK51" s="400"/>
      <c r="AL51" s="400"/>
      <c r="AM51" s="400"/>
      <c r="AN51" s="401">
        <f t="shared" ref="AN51:AN74" si="0">SUM(AG51,AT51)</f>
        <v>0</v>
      </c>
      <c r="AO51" s="401"/>
      <c r="AP51" s="401"/>
      <c r="AQ51" s="90" t="s">
        <v>23</v>
      </c>
      <c r="AR51" s="72"/>
      <c r="AS51" s="91">
        <f>ROUND(AS52+AS53+SUM(AS65:AS70)+AS74,2)</f>
        <v>0</v>
      </c>
      <c r="AT51" s="92">
        <f t="shared" ref="AT51:AT74" si="1">ROUND(SUM(AV51:AW51),2)</f>
        <v>0</v>
      </c>
      <c r="AU51" s="93">
        <f>ROUND(AU52+AU53+SUM(AU65:AU70)+AU74,5)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ROUND(AZ52+AZ53+SUM(AZ65:AZ70)+AZ74,2)</f>
        <v>0</v>
      </c>
      <c r="BA51" s="92">
        <f>ROUND(BA52+BA53+SUM(BA65:BA70)+BA74,2)</f>
        <v>0</v>
      </c>
      <c r="BB51" s="92">
        <f>ROUND(BB52+BB53+SUM(BB65:BB70)+BB74,2)</f>
        <v>0</v>
      </c>
      <c r="BC51" s="92">
        <f>ROUND(BC52+BC53+SUM(BC65:BC70)+BC74,2)</f>
        <v>0</v>
      </c>
      <c r="BD51" s="94">
        <f>ROUND(BD52+BD53+SUM(BD65:BD70)+BD74,2)</f>
        <v>0</v>
      </c>
      <c r="BS51" s="95" t="s">
        <v>76</v>
      </c>
      <c r="BT51" s="95" t="s">
        <v>77</v>
      </c>
      <c r="BU51" s="96" t="s">
        <v>78</v>
      </c>
      <c r="BV51" s="95" t="s">
        <v>79</v>
      </c>
      <c r="BW51" s="95" t="s">
        <v>7</v>
      </c>
      <c r="BX51" s="95" t="s">
        <v>80</v>
      </c>
      <c r="CL51" s="95" t="s">
        <v>21</v>
      </c>
    </row>
    <row r="52" spans="1:91" s="5" customFormat="1" ht="16.5" customHeight="1">
      <c r="A52" s="97" t="s">
        <v>81</v>
      </c>
      <c r="B52" s="98"/>
      <c r="C52" s="99"/>
      <c r="D52" s="395" t="s">
        <v>82</v>
      </c>
      <c r="E52" s="395"/>
      <c r="F52" s="395"/>
      <c r="G52" s="395"/>
      <c r="H52" s="395"/>
      <c r="I52" s="100"/>
      <c r="J52" s="395" t="s">
        <v>83</v>
      </c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3">
        <f>'SO 00 - VRN'!J27</f>
        <v>0</v>
      </c>
      <c r="AH52" s="394"/>
      <c r="AI52" s="394"/>
      <c r="AJ52" s="394"/>
      <c r="AK52" s="394"/>
      <c r="AL52" s="394"/>
      <c r="AM52" s="394"/>
      <c r="AN52" s="393">
        <f t="shared" si="0"/>
        <v>0</v>
      </c>
      <c r="AO52" s="394"/>
      <c r="AP52" s="394"/>
      <c r="AQ52" s="101" t="s">
        <v>84</v>
      </c>
      <c r="AR52" s="102"/>
      <c r="AS52" s="103">
        <v>0</v>
      </c>
      <c r="AT52" s="104">
        <f t="shared" si="1"/>
        <v>0</v>
      </c>
      <c r="AU52" s="105">
        <f>'SO 00 - VRN'!P82</f>
        <v>0</v>
      </c>
      <c r="AV52" s="104">
        <f>'SO 00 - VRN'!J30</f>
        <v>0</v>
      </c>
      <c r="AW52" s="104">
        <f>'SO 00 - VRN'!J31</f>
        <v>0</v>
      </c>
      <c r="AX52" s="104">
        <f>'SO 00 - VRN'!J32</f>
        <v>0</v>
      </c>
      <c r="AY52" s="104">
        <f>'SO 00 - VRN'!J33</f>
        <v>0</v>
      </c>
      <c r="AZ52" s="104">
        <f>'SO 00 - VRN'!F30</f>
        <v>0</v>
      </c>
      <c r="BA52" s="104">
        <f>'SO 00 - VRN'!F31</f>
        <v>0</v>
      </c>
      <c r="BB52" s="104">
        <f>'SO 00 - VRN'!F32</f>
        <v>0</v>
      </c>
      <c r="BC52" s="104">
        <f>'SO 00 - VRN'!F33</f>
        <v>0</v>
      </c>
      <c r="BD52" s="106">
        <f>'SO 00 - VRN'!F34</f>
        <v>0</v>
      </c>
      <c r="BT52" s="107" t="s">
        <v>85</v>
      </c>
      <c r="BV52" s="107" t="s">
        <v>79</v>
      </c>
      <c r="BW52" s="107" t="s">
        <v>86</v>
      </c>
      <c r="BX52" s="107" t="s">
        <v>7</v>
      </c>
      <c r="CL52" s="107" t="s">
        <v>87</v>
      </c>
      <c r="CM52" s="107" t="s">
        <v>88</v>
      </c>
    </row>
    <row r="53" spans="1:91" s="5" customFormat="1" ht="16.5" customHeight="1">
      <c r="B53" s="98"/>
      <c r="C53" s="99"/>
      <c r="D53" s="395" t="s">
        <v>89</v>
      </c>
      <c r="E53" s="395"/>
      <c r="F53" s="395"/>
      <c r="G53" s="395"/>
      <c r="H53" s="395"/>
      <c r="I53" s="100"/>
      <c r="J53" s="395" t="s">
        <v>90</v>
      </c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6">
        <f>ROUND(SUM(AG54:AG64),2)</f>
        <v>0</v>
      </c>
      <c r="AH53" s="394"/>
      <c r="AI53" s="394"/>
      <c r="AJ53" s="394"/>
      <c r="AK53" s="394"/>
      <c r="AL53" s="394"/>
      <c r="AM53" s="394"/>
      <c r="AN53" s="393">
        <f t="shared" si="0"/>
        <v>0</v>
      </c>
      <c r="AO53" s="394"/>
      <c r="AP53" s="394"/>
      <c r="AQ53" s="101" t="s">
        <v>84</v>
      </c>
      <c r="AR53" s="102"/>
      <c r="AS53" s="103">
        <f>ROUND(SUM(AS54:AS64),2)</f>
        <v>0</v>
      </c>
      <c r="AT53" s="104">
        <f t="shared" si="1"/>
        <v>0</v>
      </c>
      <c r="AU53" s="105">
        <f>ROUND(SUM(AU54:AU64),5)</f>
        <v>0</v>
      </c>
      <c r="AV53" s="104">
        <f>ROUND(AZ53*L26,2)</f>
        <v>0</v>
      </c>
      <c r="AW53" s="104">
        <f>ROUND(BA53*L27,2)</f>
        <v>0</v>
      </c>
      <c r="AX53" s="104">
        <f>ROUND(BB53*L26,2)</f>
        <v>0</v>
      </c>
      <c r="AY53" s="104">
        <f>ROUND(BC53*L27,2)</f>
        <v>0</v>
      </c>
      <c r="AZ53" s="104">
        <f>ROUND(SUM(AZ54:AZ64),2)</f>
        <v>0</v>
      </c>
      <c r="BA53" s="104">
        <f>ROUND(SUM(BA54:BA64),2)</f>
        <v>0</v>
      </c>
      <c r="BB53" s="104">
        <f>ROUND(SUM(BB54:BB64),2)</f>
        <v>0</v>
      </c>
      <c r="BC53" s="104">
        <f>ROUND(SUM(BC54:BC64),2)</f>
        <v>0</v>
      </c>
      <c r="BD53" s="106">
        <f>ROUND(SUM(BD54:BD64),2)</f>
        <v>0</v>
      </c>
      <c r="BS53" s="107" t="s">
        <v>76</v>
      </c>
      <c r="BT53" s="107" t="s">
        <v>85</v>
      </c>
      <c r="BU53" s="107" t="s">
        <v>78</v>
      </c>
      <c r="BV53" s="107" t="s">
        <v>79</v>
      </c>
      <c r="BW53" s="107" t="s">
        <v>91</v>
      </c>
      <c r="BX53" s="107" t="s">
        <v>7</v>
      </c>
      <c r="CL53" s="107" t="s">
        <v>21</v>
      </c>
      <c r="CM53" s="107" t="s">
        <v>88</v>
      </c>
    </row>
    <row r="54" spans="1:91" s="6" customFormat="1" ht="16.5" customHeight="1">
      <c r="A54" s="97" t="s">
        <v>81</v>
      </c>
      <c r="B54" s="108"/>
      <c r="C54" s="109"/>
      <c r="D54" s="109"/>
      <c r="E54" s="399" t="s">
        <v>92</v>
      </c>
      <c r="F54" s="399"/>
      <c r="G54" s="399"/>
      <c r="H54" s="399"/>
      <c r="I54" s="399"/>
      <c r="J54" s="109"/>
      <c r="K54" s="399" t="s">
        <v>93</v>
      </c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7">
        <f>'ASŘ-001 - Nová dispozice ...'!J29</f>
        <v>0</v>
      </c>
      <c r="AH54" s="398"/>
      <c r="AI54" s="398"/>
      <c r="AJ54" s="398"/>
      <c r="AK54" s="398"/>
      <c r="AL54" s="398"/>
      <c r="AM54" s="398"/>
      <c r="AN54" s="397">
        <f t="shared" si="0"/>
        <v>0</v>
      </c>
      <c r="AO54" s="398"/>
      <c r="AP54" s="398"/>
      <c r="AQ54" s="110" t="s">
        <v>94</v>
      </c>
      <c r="AR54" s="111"/>
      <c r="AS54" s="112">
        <v>0</v>
      </c>
      <c r="AT54" s="113">
        <f t="shared" si="1"/>
        <v>0</v>
      </c>
      <c r="AU54" s="114">
        <f>'ASŘ-001 - Nová dispozice ...'!P100</f>
        <v>0</v>
      </c>
      <c r="AV54" s="113">
        <f>'ASŘ-001 - Nová dispozice ...'!J32</f>
        <v>0</v>
      </c>
      <c r="AW54" s="113">
        <f>'ASŘ-001 - Nová dispozice ...'!J33</f>
        <v>0</v>
      </c>
      <c r="AX54" s="113">
        <f>'ASŘ-001 - Nová dispozice ...'!J34</f>
        <v>0</v>
      </c>
      <c r="AY54" s="113">
        <f>'ASŘ-001 - Nová dispozice ...'!J35</f>
        <v>0</v>
      </c>
      <c r="AZ54" s="113">
        <f>'ASŘ-001 - Nová dispozice ...'!F32</f>
        <v>0</v>
      </c>
      <c r="BA54" s="113">
        <f>'ASŘ-001 - Nová dispozice ...'!F33</f>
        <v>0</v>
      </c>
      <c r="BB54" s="113">
        <f>'ASŘ-001 - Nová dispozice ...'!F34</f>
        <v>0</v>
      </c>
      <c r="BC54" s="113">
        <f>'ASŘ-001 - Nová dispozice ...'!F35</f>
        <v>0</v>
      </c>
      <c r="BD54" s="115">
        <f>'ASŘ-001 - Nová dispozice ...'!F36</f>
        <v>0</v>
      </c>
      <c r="BT54" s="116" t="s">
        <v>88</v>
      </c>
      <c r="BV54" s="116" t="s">
        <v>79</v>
      </c>
      <c r="BW54" s="116" t="s">
        <v>95</v>
      </c>
      <c r="BX54" s="116" t="s">
        <v>91</v>
      </c>
      <c r="CL54" s="116" t="s">
        <v>21</v>
      </c>
    </row>
    <row r="55" spans="1:91" s="6" customFormat="1" ht="16.5" customHeight="1">
      <c r="A55" s="97" t="s">
        <v>81</v>
      </c>
      <c r="B55" s="108"/>
      <c r="C55" s="109"/>
      <c r="D55" s="109"/>
      <c r="E55" s="399" t="s">
        <v>96</v>
      </c>
      <c r="F55" s="399"/>
      <c r="G55" s="399"/>
      <c r="H55" s="399"/>
      <c r="I55" s="399"/>
      <c r="J55" s="109"/>
      <c r="K55" s="399" t="s">
        <v>97</v>
      </c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7">
        <f>'ASŘ-002 - Nové Konstrukce...'!J29</f>
        <v>0</v>
      </c>
      <c r="AH55" s="398"/>
      <c r="AI55" s="398"/>
      <c r="AJ55" s="398"/>
      <c r="AK55" s="398"/>
      <c r="AL55" s="398"/>
      <c r="AM55" s="398"/>
      <c r="AN55" s="397">
        <f t="shared" si="0"/>
        <v>0</v>
      </c>
      <c r="AO55" s="398"/>
      <c r="AP55" s="398"/>
      <c r="AQ55" s="110" t="s">
        <v>94</v>
      </c>
      <c r="AR55" s="111"/>
      <c r="AS55" s="112">
        <v>0</v>
      </c>
      <c r="AT55" s="113">
        <f t="shared" si="1"/>
        <v>0</v>
      </c>
      <c r="AU55" s="114">
        <f>'ASŘ-002 - Nové Konstrukce...'!P98</f>
        <v>0</v>
      </c>
      <c r="AV55" s="113">
        <f>'ASŘ-002 - Nové Konstrukce...'!J32</f>
        <v>0</v>
      </c>
      <c r="AW55" s="113">
        <f>'ASŘ-002 - Nové Konstrukce...'!J33</f>
        <v>0</v>
      </c>
      <c r="AX55" s="113">
        <f>'ASŘ-002 - Nové Konstrukce...'!J34</f>
        <v>0</v>
      </c>
      <c r="AY55" s="113">
        <f>'ASŘ-002 - Nové Konstrukce...'!J35</f>
        <v>0</v>
      </c>
      <c r="AZ55" s="113">
        <f>'ASŘ-002 - Nové Konstrukce...'!F32</f>
        <v>0</v>
      </c>
      <c r="BA55" s="113">
        <f>'ASŘ-002 - Nové Konstrukce...'!F33</f>
        <v>0</v>
      </c>
      <c r="BB55" s="113">
        <f>'ASŘ-002 - Nové Konstrukce...'!F34</f>
        <v>0</v>
      </c>
      <c r="BC55" s="113">
        <f>'ASŘ-002 - Nové Konstrukce...'!F35</f>
        <v>0</v>
      </c>
      <c r="BD55" s="115">
        <f>'ASŘ-002 - Nové Konstrukce...'!F36</f>
        <v>0</v>
      </c>
      <c r="BT55" s="116" t="s">
        <v>88</v>
      </c>
      <c r="BV55" s="116" t="s">
        <v>79</v>
      </c>
      <c r="BW55" s="116" t="s">
        <v>98</v>
      </c>
      <c r="BX55" s="116" t="s">
        <v>91</v>
      </c>
      <c r="CL55" s="116" t="s">
        <v>21</v>
      </c>
    </row>
    <row r="56" spans="1:91" s="6" customFormat="1" ht="16.5" customHeight="1">
      <c r="A56" s="97" t="s">
        <v>81</v>
      </c>
      <c r="B56" s="108"/>
      <c r="C56" s="109"/>
      <c r="D56" s="109"/>
      <c r="E56" s="399" t="s">
        <v>99</v>
      </c>
      <c r="F56" s="399"/>
      <c r="G56" s="399"/>
      <c r="H56" s="399"/>
      <c r="I56" s="399"/>
      <c r="J56" s="109"/>
      <c r="K56" s="399" t="s">
        <v>100</v>
      </c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7">
        <f>'ASŘ-003 - Zateplení Objek...'!J29</f>
        <v>0</v>
      </c>
      <c r="AH56" s="398"/>
      <c r="AI56" s="398"/>
      <c r="AJ56" s="398"/>
      <c r="AK56" s="398"/>
      <c r="AL56" s="398"/>
      <c r="AM56" s="398"/>
      <c r="AN56" s="397">
        <f t="shared" si="0"/>
        <v>0</v>
      </c>
      <c r="AO56" s="398"/>
      <c r="AP56" s="398"/>
      <c r="AQ56" s="110" t="s">
        <v>94</v>
      </c>
      <c r="AR56" s="111"/>
      <c r="AS56" s="112">
        <v>0</v>
      </c>
      <c r="AT56" s="113">
        <f t="shared" si="1"/>
        <v>0</v>
      </c>
      <c r="AU56" s="114">
        <f>'ASŘ-003 - Zateplení Objek...'!P98</f>
        <v>0</v>
      </c>
      <c r="AV56" s="113">
        <f>'ASŘ-003 - Zateplení Objek...'!J32</f>
        <v>0</v>
      </c>
      <c r="AW56" s="113">
        <f>'ASŘ-003 - Zateplení Objek...'!J33</f>
        <v>0</v>
      </c>
      <c r="AX56" s="113">
        <f>'ASŘ-003 - Zateplení Objek...'!J34</f>
        <v>0</v>
      </c>
      <c r="AY56" s="113">
        <f>'ASŘ-003 - Zateplení Objek...'!J35</f>
        <v>0</v>
      </c>
      <c r="AZ56" s="113">
        <f>'ASŘ-003 - Zateplení Objek...'!F32</f>
        <v>0</v>
      </c>
      <c r="BA56" s="113">
        <f>'ASŘ-003 - Zateplení Objek...'!F33</f>
        <v>0</v>
      </c>
      <c r="BB56" s="113">
        <f>'ASŘ-003 - Zateplení Objek...'!F34</f>
        <v>0</v>
      </c>
      <c r="BC56" s="113">
        <f>'ASŘ-003 - Zateplení Objek...'!F35</f>
        <v>0</v>
      </c>
      <c r="BD56" s="115">
        <f>'ASŘ-003 - Zateplení Objek...'!F36</f>
        <v>0</v>
      </c>
      <c r="BT56" s="116" t="s">
        <v>88</v>
      </c>
      <c r="BV56" s="116" t="s">
        <v>79</v>
      </c>
      <c r="BW56" s="116" t="s">
        <v>101</v>
      </c>
      <c r="BX56" s="116" t="s">
        <v>91</v>
      </c>
      <c r="CL56" s="116" t="s">
        <v>21</v>
      </c>
    </row>
    <row r="57" spans="1:91" s="6" customFormat="1" ht="16.5" customHeight="1">
      <c r="A57" s="97" t="s">
        <v>81</v>
      </c>
      <c r="B57" s="108"/>
      <c r="C57" s="109"/>
      <c r="D57" s="109"/>
      <c r="E57" s="399" t="s">
        <v>102</v>
      </c>
      <c r="F57" s="399"/>
      <c r="G57" s="399"/>
      <c r="H57" s="399"/>
      <c r="I57" s="399"/>
      <c r="J57" s="109"/>
      <c r="K57" s="399" t="s">
        <v>103</v>
      </c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7">
        <f>'DEM-001 - Bourací práce'!J29</f>
        <v>0</v>
      </c>
      <c r="AH57" s="398"/>
      <c r="AI57" s="398"/>
      <c r="AJ57" s="398"/>
      <c r="AK57" s="398"/>
      <c r="AL57" s="398"/>
      <c r="AM57" s="398"/>
      <c r="AN57" s="397">
        <f t="shared" si="0"/>
        <v>0</v>
      </c>
      <c r="AO57" s="398"/>
      <c r="AP57" s="398"/>
      <c r="AQ57" s="110" t="s">
        <v>94</v>
      </c>
      <c r="AR57" s="111"/>
      <c r="AS57" s="112">
        <v>0</v>
      </c>
      <c r="AT57" s="113">
        <f t="shared" si="1"/>
        <v>0</v>
      </c>
      <c r="AU57" s="114">
        <f>'DEM-001 - Bourací práce'!P97</f>
        <v>0</v>
      </c>
      <c r="AV57" s="113">
        <f>'DEM-001 - Bourací práce'!J32</f>
        <v>0</v>
      </c>
      <c r="AW57" s="113">
        <f>'DEM-001 - Bourací práce'!J33</f>
        <v>0</v>
      </c>
      <c r="AX57" s="113">
        <f>'DEM-001 - Bourací práce'!J34</f>
        <v>0</v>
      </c>
      <c r="AY57" s="113">
        <f>'DEM-001 - Bourací práce'!J35</f>
        <v>0</v>
      </c>
      <c r="AZ57" s="113">
        <f>'DEM-001 - Bourací práce'!F32</f>
        <v>0</v>
      </c>
      <c r="BA57" s="113">
        <f>'DEM-001 - Bourací práce'!F33</f>
        <v>0</v>
      </c>
      <c r="BB57" s="113">
        <f>'DEM-001 - Bourací práce'!F34</f>
        <v>0</v>
      </c>
      <c r="BC57" s="113">
        <f>'DEM-001 - Bourací práce'!F35</f>
        <v>0</v>
      </c>
      <c r="BD57" s="115">
        <f>'DEM-001 - Bourací práce'!F36</f>
        <v>0</v>
      </c>
      <c r="BT57" s="116" t="s">
        <v>88</v>
      </c>
      <c r="BV57" s="116" t="s">
        <v>79</v>
      </c>
      <c r="BW57" s="116" t="s">
        <v>104</v>
      </c>
      <c r="BX57" s="116" t="s">
        <v>91</v>
      </c>
      <c r="CL57" s="116" t="s">
        <v>21</v>
      </c>
    </row>
    <row r="58" spans="1:91" s="6" customFormat="1" ht="16.5" customHeight="1">
      <c r="A58" s="97" t="s">
        <v>81</v>
      </c>
      <c r="B58" s="108"/>
      <c r="C58" s="109"/>
      <c r="D58" s="109"/>
      <c r="E58" s="399" t="s">
        <v>105</v>
      </c>
      <c r="F58" s="399"/>
      <c r="G58" s="399"/>
      <c r="H58" s="399"/>
      <c r="I58" s="399"/>
      <c r="J58" s="109"/>
      <c r="K58" s="399" t="s">
        <v>106</v>
      </c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7">
        <f>'TI-001 - Elektroinstalace'!J29</f>
        <v>0</v>
      </c>
      <c r="AH58" s="398"/>
      <c r="AI58" s="398"/>
      <c r="AJ58" s="398"/>
      <c r="AK58" s="398"/>
      <c r="AL58" s="398"/>
      <c r="AM58" s="398"/>
      <c r="AN58" s="397">
        <f t="shared" si="0"/>
        <v>0</v>
      </c>
      <c r="AO58" s="398"/>
      <c r="AP58" s="398"/>
      <c r="AQ58" s="110" t="s">
        <v>94</v>
      </c>
      <c r="AR58" s="111"/>
      <c r="AS58" s="112">
        <v>0</v>
      </c>
      <c r="AT58" s="113">
        <f t="shared" si="1"/>
        <v>0</v>
      </c>
      <c r="AU58" s="114">
        <f>'TI-001 - Elektroinstalace'!P91</f>
        <v>0</v>
      </c>
      <c r="AV58" s="113">
        <f>'TI-001 - Elektroinstalace'!J32</f>
        <v>0</v>
      </c>
      <c r="AW58" s="113">
        <f>'TI-001 - Elektroinstalace'!J33</f>
        <v>0</v>
      </c>
      <c r="AX58" s="113">
        <f>'TI-001 - Elektroinstalace'!J34</f>
        <v>0</v>
      </c>
      <c r="AY58" s="113">
        <f>'TI-001 - Elektroinstalace'!J35</f>
        <v>0</v>
      </c>
      <c r="AZ58" s="113">
        <f>'TI-001 - Elektroinstalace'!F32</f>
        <v>0</v>
      </c>
      <c r="BA58" s="113">
        <f>'TI-001 - Elektroinstalace'!F33</f>
        <v>0</v>
      </c>
      <c r="BB58" s="113">
        <f>'TI-001 - Elektroinstalace'!F34</f>
        <v>0</v>
      </c>
      <c r="BC58" s="113">
        <f>'TI-001 - Elektroinstalace'!F35</f>
        <v>0</v>
      </c>
      <c r="BD58" s="115">
        <f>'TI-001 - Elektroinstalace'!F36</f>
        <v>0</v>
      </c>
      <c r="BT58" s="116" t="s">
        <v>88</v>
      </c>
      <c r="BV58" s="116" t="s">
        <v>79</v>
      </c>
      <c r="BW58" s="116" t="s">
        <v>107</v>
      </c>
      <c r="BX58" s="116" t="s">
        <v>91</v>
      </c>
      <c r="CL58" s="116" t="s">
        <v>21</v>
      </c>
    </row>
    <row r="59" spans="1:91" s="6" customFormat="1" ht="16.5" customHeight="1">
      <c r="A59" s="97" t="s">
        <v>81</v>
      </c>
      <c r="B59" s="108"/>
      <c r="C59" s="109"/>
      <c r="D59" s="109"/>
      <c r="E59" s="399" t="s">
        <v>108</v>
      </c>
      <c r="F59" s="399"/>
      <c r="G59" s="399"/>
      <c r="H59" s="399"/>
      <c r="I59" s="399"/>
      <c r="J59" s="109"/>
      <c r="K59" s="399" t="s">
        <v>109</v>
      </c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7">
        <f>'TI-002 - Měření a Regulace'!J29</f>
        <v>0</v>
      </c>
      <c r="AH59" s="398"/>
      <c r="AI59" s="398"/>
      <c r="AJ59" s="398"/>
      <c r="AK59" s="398"/>
      <c r="AL59" s="398"/>
      <c r="AM59" s="398"/>
      <c r="AN59" s="397">
        <f t="shared" si="0"/>
        <v>0</v>
      </c>
      <c r="AO59" s="398"/>
      <c r="AP59" s="398"/>
      <c r="AQ59" s="110" t="s">
        <v>94</v>
      </c>
      <c r="AR59" s="111"/>
      <c r="AS59" s="112">
        <v>0</v>
      </c>
      <c r="AT59" s="113">
        <f t="shared" si="1"/>
        <v>0</v>
      </c>
      <c r="AU59" s="114">
        <f>'TI-002 - Měření a Regulace'!P90</f>
        <v>0</v>
      </c>
      <c r="AV59" s="113">
        <f>'TI-002 - Měření a Regulace'!J32</f>
        <v>0</v>
      </c>
      <c r="AW59" s="113">
        <f>'TI-002 - Měření a Regulace'!J33</f>
        <v>0</v>
      </c>
      <c r="AX59" s="113">
        <f>'TI-002 - Měření a Regulace'!J34</f>
        <v>0</v>
      </c>
      <c r="AY59" s="113">
        <f>'TI-002 - Měření a Regulace'!J35</f>
        <v>0</v>
      </c>
      <c r="AZ59" s="113">
        <f>'TI-002 - Měření a Regulace'!F32</f>
        <v>0</v>
      </c>
      <c r="BA59" s="113">
        <f>'TI-002 - Měření a Regulace'!F33</f>
        <v>0</v>
      </c>
      <c r="BB59" s="113">
        <f>'TI-002 - Měření a Regulace'!F34</f>
        <v>0</v>
      </c>
      <c r="BC59" s="113">
        <f>'TI-002 - Měření a Regulace'!F35</f>
        <v>0</v>
      </c>
      <c r="BD59" s="115">
        <f>'TI-002 - Měření a Regulace'!F36</f>
        <v>0</v>
      </c>
      <c r="BT59" s="116" t="s">
        <v>88</v>
      </c>
      <c r="BV59" s="116" t="s">
        <v>79</v>
      </c>
      <c r="BW59" s="116" t="s">
        <v>110</v>
      </c>
      <c r="BX59" s="116" t="s">
        <v>91</v>
      </c>
      <c r="CL59" s="116" t="s">
        <v>21</v>
      </c>
    </row>
    <row r="60" spans="1:91" s="6" customFormat="1" ht="16.5" customHeight="1">
      <c r="A60" s="97" t="s">
        <v>81</v>
      </c>
      <c r="B60" s="108"/>
      <c r="C60" s="109"/>
      <c r="D60" s="109"/>
      <c r="E60" s="399" t="s">
        <v>111</v>
      </c>
      <c r="F60" s="399"/>
      <c r="G60" s="399"/>
      <c r="H60" s="399"/>
      <c r="I60" s="399"/>
      <c r="J60" s="109"/>
      <c r="K60" s="399" t="s">
        <v>112</v>
      </c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7">
        <f>'TI-003 - Slaboproud'!J29</f>
        <v>0</v>
      </c>
      <c r="AH60" s="398"/>
      <c r="AI60" s="398"/>
      <c r="AJ60" s="398"/>
      <c r="AK60" s="398"/>
      <c r="AL60" s="398"/>
      <c r="AM60" s="398"/>
      <c r="AN60" s="397">
        <f t="shared" si="0"/>
        <v>0</v>
      </c>
      <c r="AO60" s="398"/>
      <c r="AP60" s="398"/>
      <c r="AQ60" s="110" t="s">
        <v>94</v>
      </c>
      <c r="AR60" s="111"/>
      <c r="AS60" s="112">
        <v>0</v>
      </c>
      <c r="AT60" s="113">
        <f t="shared" si="1"/>
        <v>0</v>
      </c>
      <c r="AU60" s="114">
        <f>'TI-003 - Slaboproud'!P90</f>
        <v>0</v>
      </c>
      <c r="AV60" s="113">
        <f>'TI-003 - Slaboproud'!J32</f>
        <v>0</v>
      </c>
      <c r="AW60" s="113">
        <f>'TI-003 - Slaboproud'!J33</f>
        <v>0</v>
      </c>
      <c r="AX60" s="113">
        <f>'TI-003 - Slaboproud'!J34</f>
        <v>0</v>
      </c>
      <c r="AY60" s="113">
        <f>'TI-003 - Slaboproud'!J35</f>
        <v>0</v>
      </c>
      <c r="AZ60" s="113">
        <f>'TI-003 - Slaboproud'!F32</f>
        <v>0</v>
      </c>
      <c r="BA60" s="113">
        <f>'TI-003 - Slaboproud'!F33</f>
        <v>0</v>
      </c>
      <c r="BB60" s="113">
        <f>'TI-003 - Slaboproud'!F34</f>
        <v>0</v>
      </c>
      <c r="BC60" s="113">
        <f>'TI-003 - Slaboproud'!F35</f>
        <v>0</v>
      </c>
      <c r="BD60" s="115">
        <f>'TI-003 - Slaboproud'!F36</f>
        <v>0</v>
      </c>
      <c r="BT60" s="116" t="s">
        <v>88</v>
      </c>
      <c r="BV60" s="116" t="s">
        <v>79</v>
      </c>
      <c r="BW60" s="116" t="s">
        <v>113</v>
      </c>
      <c r="BX60" s="116" t="s">
        <v>91</v>
      </c>
      <c r="CL60" s="116" t="s">
        <v>21</v>
      </c>
    </row>
    <row r="61" spans="1:91" s="6" customFormat="1" ht="16.5" customHeight="1">
      <c r="A61" s="97" t="s">
        <v>81</v>
      </c>
      <c r="B61" s="108"/>
      <c r="C61" s="109"/>
      <c r="D61" s="109"/>
      <c r="E61" s="399" t="s">
        <v>114</v>
      </c>
      <c r="F61" s="399"/>
      <c r="G61" s="399"/>
      <c r="H61" s="399"/>
      <c r="I61" s="399"/>
      <c r="J61" s="109"/>
      <c r="K61" s="399" t="s">
        <v>115</v>
      </c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7">
        <f>'TI-004 - Ústřední vytápění'!J29</f>
        <v>0</v>
      </c>
      <c r="AH61" s="398"/>
      <c r="AI61" s="398"/>
      <c r="AJ61" s="398"/>
      <c r="AK61" s="398"/>
      <c r="AL61" s="398"/>
      <c r="AM61" s="398"/>
      <c r="AN61" s="397">
        <f t="shared" si="0"/>
        <v>0</v>
      </c>
      <c r="AO61" s="398"/>
      <c r="AP61" s="398"/>
      <c r="AQ61" s="110" t="s">
        <v>94</v>
      </c>
      <c r="AR61" s="111"/>
      <c r="AS61" s="112">
        <v>0</v>
      </c>
      <c r="AT61" s="113">
        <f t="shared" si="1"/>
        <v>0</v>
      </c>
      <c r="AU61" s="114">
        <f>'TI-004 - Ústřední vytápění'!P96</f>
        <v>0</v>
      </c>
      <c r="AV61" s="113">
        <f>'TI-004 - Ústřední vytápění'!J32</f>
        <v>0</v>
      </c>
      <c r="AW61" s="113">
        <f>'TI-004 - Ústřední vytápění'!J33</f>
        <v>0</v>
      </c>
      <c r="AX61" s="113">
        <f>'TI-004 - Ústřední vytápění'!J34</f>
        <v>0</v>
      </c>
      <c r="AY61" s="113">
        <f>'TI-004 - Ústřední vytápění'!J35</f>
        <v>0</v>
      </c>
      <c r="AZ61" s="113">
        <f>'TI-004 - Ústřední vytápění'!F32</f>
        <v>0</v>
      </c>
      <c r="BA61" s="113">
        <f>'TI-004 - Ústřední vytápění'!F33</f>
        <v>0</v>
      </c>
      <c r="BB61" s="113">
        <f>'TI-004 - Ústřední vytápění'!F34</f>
        <v>0</v>
      </c>
      <c r="BC61" s="113">
        <f>'TI-004 - Ústřední vytápění'!F35</f>
        <v>0</v>
      </c>
      <c r="BD61" s="115">
        <f>'TI-004 - Ústřední vytápění'!F36</f>
        <v>0</v>
      </c>
      <c r="BT61" s="116" t="s">
        <v>88</v>
      </c>
      <c r="BV61" s="116" t="s">
        <v>79</v>
      </c>
      <c r="BW61" s="116" t="s">
        <v>116</v>
      </c>
      <c r="BX61" s="116" t="s">
        <v>91</v>
      </c>
      <c r="CL61" s="116" t="s">
        <v>21</v>
      </c>
    </row>
    <row r="62" spans="1:91" s="6" customFormat="1" ht="16.5" customHeight="1">
      <c r="A62" s="97" t="s">
        <v>81</v>
      </c>
      <c r="B62" s="108"/>
      <c r="C62" s="109"/>
      <c r="D62" s="109"/>
      <c r="E62" s="399" t="s">
        <v>117</v>
      </c>
      <c r="F62" s="399"/>
      <c r="G62" s="399"/>
      <c r="H62" s="399"/>
      <c r="I62" s="399"/>
      <c r="J62" s="109"/>
      <c r="K62" s="399" t="s">
        <v>118</v>
      </c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7">
        <f>'TI-005 - Zdravotně techni...'!J29</f>
        <v>0</v>
      </c>
      <c r="AH62" s="398"/>
      <c r="AI62" s="398"/>
      <c r="AJ62" s="398"/>
      <c r="AK62" s="398"/>
      <c r="AL62" s="398"/>
      <c r="AM62" s="398"/>
      <c r="AN62" s="397">
        <f t="shared" si="0"/>
        <v>0</v>
      </c>
      <c r="AO62" s="398"/>
      <c r="AP62" s="398"/>
      <c r="AQ62" s="110" t="s">
        <v>94</v>
      </c>
      <c r="AR62" s="111"/>
      <c r="AS62" s="112">
        <v>0</v>
      </c>
      <c r="AT62" s="113">
        <f t="shared" si="1"/>
        <v>0</v>
      </c>
      <c r="AU62" s="114">
        <f>'TI-005 - Zdravotně techni...'!P105</f>
        <v>0</v>
      </c>
      <c r="AV62" s="113">
        <f>'TI-005 - Zdravotně techni...'!J32</f>
        <v>0</v>
      </c>
      <c r="AW62" s="113">
        <f>'TI-005 - Zdravotně techni...'!J33</f>
        <v>0</v>
      </c>
      <c r="AX62" s="113">
        <f>'TI-005 - Zdravotně techni...'!J34</f>
        <v>0</v>
      </c>
      <c r="AY62" s="113">
        <f>'TI-005 - Zdravotně techni...'!J35</f>
        <v>0</v>
      </c>
      <c r="AZ62" s="113">
        <f>'TI-005 - Zdravotně techni...'!F32</f>
        <v>0</v>
      </c>
      <c r="BA62" s="113">
        <f>'TI-005 - Zdravotně techni...'!F33</f>
        <v>0</v>
      </c>
      <c r="BB62" s="113">
        <f>'TI-005 - Zdravotně techni...'!F34</f>
        <v>0</v>
      </c>
      <c r="BC62" s="113">
        <f>'TI-005 - Zdravotně techni...'!F35</f>
        <v>0</v>
      </c>
      <c r="BD62" s="115">
        <f>'TI-005 - Zdravotně techni...'!F36</f>
        <v>0</v>
      </c>
      <c r="BT62" s="116" t="s">
        <v>88</v>
      </c>
      <c r="BV62" s="116" t="s">
        <v>79</v>
      </c>
      <c r="BW62" s="116" t="s">
        <v>119</v>
      </c>
      <c r="BX62" s="116" t="s">
        <v>91</v>
      </c>
      <c r="CL62" s="116" t="s">
        <v>21</v>
      </c>
    </row>
    <row r="63" spans="1:91" s="6" customFormat="1" ht="16.5" customHeight="1">
      <c r="A63" s="97" t="s">
        <v>81</v>
      </c>
      <c r="B63" s="108"/>
      <c r="C63" s="109"/>
      <c r="D63" s="109"/>
      <c r="E63" s="399" t="s">
        <v>120</v>
      </c>
      <c r="F63" s="399"/>
      <c r="G63" s="399"/>
      <c r="H63" s="399"/>
      <c r="I63" s="399"/>
      <c r="J63" s="109"/>
      <c r="K63" s="399" t="s">
        <v>121</v>
      </c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7">
        <f>'TI-006 - Vzduchotechnika'!J29</f>
        <v>0</v>
      </c>
      <c r="AH63" s="398"/>
      <c r="AI63" s="398"/>
      <c r="AJ63" s="398"/>
      <c r="AK63" s="398"/>
      <c r="AL63" s="398"/>
      <c r="AM63" s="398"/>
      <c r="AN63" s="397">
        <f t="shared" si="0"/>
        <v>0</v>
      </c>
      <c r="AO63" s="398"/>
      <c r="AP63" s="398"/>
      <c r="AQ63" s="110" t="s">
        <v>94</v>
      </c>
      <c r="AR63" s="111"/>
      <c r="AS63" s="112">
        <v>0</v>
      </c>
      <c r="AT63" s="113">
        <f t="shared" si="1"/>
        <v>0</v>
      </c>
      <c r="AU63" s="114">
        <f>'TI-006 - Vzduchotechnika'!P91</f>
        <v>0</v>
      </c>
      <c r="AV63" s="113">
        <f>'TI-006 - Vzduchotechnika'!J32</f>
        <v>0</v>
      </c>
      <c r="AW63" s="113">
        <f>'TI-006 - Vzduchotechnika'!J33</f>
        <v>0</v>
      </c>
      <c r="AX63" s="113">
        <f>'TI-006 - Vzduchotechnika'!J34</f>
        <v>0</v>
      </c>
      <c r="AY63" s="113">
        <f>'TI-006 - Vzduchotechnika'!J35</f>
        <v>0</v>
      </c>
      <c r="AZ63" s="113">
        <f>'TI-006 - Vzduchotechnika'!F32</f>
        <v>0</v>
      </c>
      <c r="BA63" s="113">
        <f>'TI-006 - Vzduchotechnika'!F33</f>
        <v>0</v>
      </c>
      <c r="BB63" s="113">
        <f>'TI-006 - Vzduchotechnika'!F34</f>
        <v>0</v>
      </c>
      <c r="BC63" s="113">
        <f>'TI-006 - Vzduchotechnika'!F35</f>
        <v>0</v>
      </c>
      <c r="BD63" s="115">
        <f>'TI-006 - Vzduchotechnika'!F36</f>
        <v>0</v>
      </c>
      <c r="BT63" s="116" t="s">
        <v>88</v>
      </c>
      <c r="BV63" s="116" t="s">
        <v>79</v>
      </c>
      <c r="BW63" s="116" t="s">
        <v>122</v>
      </c>
      <c r="BX63" s="116" t="s">
        <v>91</v>
      </c>
      <c r="CL63" s="116" t="s">
        <v>21</v>
      </c>
    </row>
    <row r="64" spans="1:91" s="6" customFormat="1" ht="16.5" customHeight="1">
      <c r="A64" s="97" t="s">
        <v>81</v>
      </c>
      <c r="B64" s="108"/>
      <c r="C64" s="109"/>
      <c r="D64" s="109"/>
      <c r="E64" s="399" t="s">
        <v>123</v>
      </c>
      <c r="F64" s="399"/>
      <c r="G64" s="399"/>
      <c r="H64" s="399"/>
      <c r="I64" s="399"/>
      <c r="J64" s="109"/>
      <c r="K64" s="399" t="s">
        <v>124</v>
      </c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7">
        <f>'TI-007 - Technické vybavení'!J29</f>
        <v>0</v>
      </c>
      <c r="AH64" s="398"/>
      <c r="AI64" s="398"/>
      <c r="AJ64" s="398"/>
      <c r="AK64" s="398"/>
      <c r="AL64" s="398"/>
      <c r="AM64" s="398"/>
      <c r="AN64" s="397">
        <f t="shared" si="0"/>
        <v>0</v>
      </c>
      <c r="AO64" s="398"/>
      <c r="AP64" s="398"/>
      <c r="AQ64" s="110" t="s">
        <v>94</v>
      </c>
      <c r="AR64" s="111"/>
      <c r="AS64" s="112">
        <v>0</v>
      </c>
      <c r="AT64" s="113">
        <f t="shared" si="1"/>
        <v>0</v>
      </c>
      <c r="AU64" s="114">
        <f>'TI-007 - Technické vybavení'!P85</f>
        <v>0</v>
      </c>
      <c r="AV64" s="113">
        <f>'TI-007 - Technické vybavení'!J32</f>
        <v>0</v>
      </c>
      <c r="AW64" s="113">
        <f>'TI-007 - Technické vybavení'!J33</f>
        <v>0</v>
      </c>
      <c r="AX64" s="113">
        <f>'TI-007 - Technické vybavení'!J34</f>
        <v>0</v>
      </c>
      <c r="AY64" s="113">
        <f>'TI-007 - Technické vybavení'!J35</f>
        <v>0</v>
      </c>
      <c r="AZ64" s="113">
        <f>'TI-007 - Technické vybavení'!F32</f>
        <v>0</v>
      </c>
      <c r="BA64" s="113">
        <f>'TI-007 - Technické vybavení'!F33</f>
        <v>0</v>
      </c>
      <c r="BB64" s="113">
        <f>'TI-007 - Technické vybavení'!F34</f>
        <v>0</v>
      </c>
      <c r="BC64" s="113">
        <f>'TI-007 - Technické vybavení'!F35</f>
        <v>0</v>
      </c>
      <c r="BD64" s="115">
        <f>'TI-007 - Technické vybavení'!F36</f>
        <v>0</v>
      </c>
      <c r="BT64" s="116" t="s">
        <v>88</v>
      </c>
      <c r="BV64" s="116" t="s">
        <v>79</v>
      </c>
      <c r="BW64" s="116" t="s">
        <v>125</v>
      </c>
      <c r="BX64" s="116" t="s">
        <v>91</v>
      </c>
      <c r="CL64" s="116" t="s">
        <v>21</v>
      </c>
    </row>
    <row r="65" spans="1:91" s="5" customFormat="1" ht="16.5" customHeight="1">
      <c r="A65" s="97" t="s">
        <v>81</v>
      </c>
      <c r="B65" s="98"/>
      <c r="C65" s="99"/>
      <c r="D65" s="395" t="s">
        <v>126</v>
      </c>
      <c r="E65" s="395"/>
      <c r="F65" s="395"/>
      <c r="G65" s="395"/>
      <c r="H65" s="395"/>
      <c r="I65" s="100"/>
      <c r="J65" s="395" t="s">
        <v>127</v>
      </c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3">
        <f>'SO-02 - kanalizace výměna...'!J27</f>
        <v>0</v>
      </c>
      <c r="AH65" s="394"/>
      <c r="AI65" s="394"/>
      <c r="AJ65" s="394"/>
      <c r="AK65" s="394"/>
      <c r="AL65" s="394"/>
      <c r="AM65" s="394"/>
      <c r="AN65" s="393">
        <f t="shared" si="0"/>
        <v>0</v>
      </c>
      <c r="AO65" s="394"/>
      <c r="AP65" s="394"/>
      <c r="AQ65" s="101" t="s">
        <v>84</v>
      </c>
      <c r="AR65" s="102"/>
      <c r="AS65" s="103">
        <v>0</v>
      </c>
      <c r="AT65" s="104">
        <f t="shared" si="1"/>
        <v>0</v>
      </c>
      <c r="AU65" s="105">
        <f>'SO-02 - kanalizace výměna...'!P92</f>
        <v>0</v>
      </c>
      <c r="AV65" s="104">
        <f>'SO-02 - kanalizace výměna...'!J30</f>
        <v>0</v>
      </c>
      <c r="AW65" s="104">
        <f>'SO-02 - kanalizace výměna...'!J31</f>
        <v>0</v>
      </c>
      <c r="AX65" s="104">
        <f>'SO-02 - kanalizace výměna...'!J32</f>
        <v>0</v>
      </c>
      <c r="AY65" s="104">
        <f>'SO-02 - kanalizace výměna...'!J33</f>
        <v>0</v>
      </c>
      <c r="AZ65" s="104">
        <f>'SO-02 - kanalizace výměna...'!F30</f>
        <v>0</v>
      </c>
      <c r="BA65" s="104">
        <f>'SO-02 - kanalizace výměna...'!F31</f>
        <v>0</v>
      </c>
      <c r="BB65" s="104">
        <f>'SO-02 - kanalizace výměna...'!F32</f>
        <v>0</v>
      </c>
      <c r="BC65" s="104">
        <f>'SO-02 - kanalizace výměna...'!F33</f>
        <v>0</v>
      </c>
      <c r="BD65" s="106">
        <f>'SO-02 - kanalizace výměna...'!F34</f>
        <v>0</v>
      </c>
      <c r="BT65" s="107" t="s">
        <v>85</v>
      </c>
      <c r="BV65" s="107" t="s">
        <v>79</v>
      </c>
      <c r="BW65" s="107" t="s">
        <v>128</v>
      </c>
      <c r="BX65" s="107" t="s">
        <v>7</v>
      </c>
      <c r="CL65" s="107" t="s">
        <v>21</v>
      </c>
      <c r="CM65" s="107" t="s">
        <v>88</v>
      </c>
    </row>
    <row r="66" spans="1:91" s="5" customFormat="1" ht="16.5" customHeight="1">
      <c r="A66" s="97" t="s">
        <v>81</v>
      </c>
      <c r="B66" s="98"/>
      <c r="C66" s="99"/>
      <c r="D66" s="395" t="s">
        <v>129</v>
      </c>
      <c r="E66" s="395"/>
      <c r="F66" s="395"/>
      <c r="G66" s="395"/>
      <c r="H66" s="395"/>
      <c r="I66" s="100"/>
      <c r="J66" s="395" t="s">
        <v>130</v>
      </c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93">
        <f>'SO-03 - přípojka vody vým...'!J27</f>
        <v>0</v>
      </c>
      <c r="AH66" s="394"/>
      <c r="AI66" s="394"/>
      <c r="AJ66" s="394"/>
      <c r="AK66" s="394"/>
      <c r="AL66" s="394"/>
      <c r="AM66" s="394"/>
      <c r="AN66" s="393">
        <f t="shared" si="0"/>
        <v>0</v>
      </c>
      <c r="AO66" s="394"/>
      <c r="AP66" s="394"/>
      <c r="AQ66" s="101" t="s">
        <v>84</v>
      </c>
      <c r="AR66" s="102"/>
      <c r="AS66" s="103">
        <v>0</v>
      </c>
      <c r="AT66" s="104">
        <f t="shared" si="1"/>
        <v>0</v>
      </c>
      <c r="AU66" s="105">
        <f>'SO-03 - přípojka vody vým...'!P93</f>
        <v>0</v>
      </c>
      <c r="AV66" s="104">
        <f>'SO-03 - přípojka vody vým...'!J30</f>
        <v>0</v>
      </c>
      <c r="AW66" s="104">
        <f>'SO-03 - přípojka vody vým...'!J31</f>
        <v>0</v>
      </c>
      <c r="AX66" s="104">
        <f>'SO-03 - přípojka vody vým...'!J32</f>
        <v>0</v>
      </c>
      <c r="AY66" s="104">
        <f>'SO-03 - přípojka vody vým...'!J33</f>
        <v>0</v>
      </c>
      <c r="AZ66" s="104">
        <f>'SO-03 - přípojka vody vým...'!F30</f>
        <v>0</v>
      </c>
      <c r="BA66" s="104">
        <f>'SO-03 - přípojka vody vým...'!F31</f>
        <v>0</v>
      </c>
      <c r="BB66" s="104">
        <f>'SO-03 - přípojka vody vým...'!F32</f>
        <v>0</v>
      </c>
      <c r="BC66" s="104">
        <f>'SO-03 - přípojka vody vým...'!F33</f>
        <v>0</v>
      </c>
      <c r="BD66" s="106">
        <f>'SO-03 - přípojka vody vým...'!F34</f>
        <v>0</v>
      </c>
      <c r="BT66" s="107" t="s">
        <v>85</v>
      </c>
      <c r="BV66" s="107" t="s">
        <v>79</v>
      </c>
      <c r="BW66" s="107" t="s">
        <v>131</v>
      </c>
      <c r="BX66" s="107" t="s">
        <v>7</v>
      </c>
      <c r="CL66" s="107" t="s">
        <v>21</v>
      </c>
      <c r="CM66" s="107" t="s">
        <v>88</v>
      </c>
    </row>
    <row r="67" spans="1:91" s="5" customFormat="1" ht="16.5" customHeight="1">
      <c r="A67" s="97" t="s">
        <v>81</v>
      </c>
      <c r="B67" s="98"/>
      <c r="C67" s="99"/>
      <c r="D67" s="395" t="s">
        <v>132</v>
      </c>
      <c r="E67" s="395"/>
      <c r="F67" s="395"/>
      <c r="G67" s="395"/>
      <c r="H67" s="395"/>
      <c r="I67" s="100"/>
      <c r="J67" s="395" t="s">
        <v>133</v>
      </c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3">
        <f>'SO-04 - přípojka plynu'!J27</f>
        <v>0</v>
      </c>
      <c r="AH67" s="394"/>
      <c r="AI67" s="394"/>
      <c r="AJ67" s="394"/>
      <c r="AK67" s="394"/>
      <c r="AL67" s="394"/>
      <c r="AM67" s="394"/>
      <c r="AN67" s="393">
        <f t="shared" si="0"/>
        <v>0</v>
      </c>
      <c r="AO67" s="394"/>
      <c r="AP67" s="394"/>
      <c r="AQ67" s="101" t="s">
        <v>84</v>
      </c>
      <c r="AR67" s="102"/>
      <c r="AS67" s="103">
        <v>0</v>
      </c>
      <c r="AT67" s="104">
        <f t="shared" si="1"/>
        <v>0</v>
      </c>
      <c r="AU67" s="105">
        <f>'SO-04 - přípojka plynu'!P86</f>
        <v>0</v>
      </c>
      <c r="AV67" s="104">
        <f>'SO-04 - přípojka plynu'!J30</f>
        <v>0</v>
      </c>
      <c r="AW67" s="104">
        <f>'SO-04 - přípojka plynu'!J31</f>
        <v>0</v>
      </c>
      <c r="AX67" s="104">
        <f>'SO-04 - přípojka plynu'!J32</f>
        <v>0</v>
      </c>
      <c r="AY67" s="104">
        <f>'SO-04 - přípojka plynu'!J33</f>
        <v>0</v>
      </c>
      <c r="AZ67" s="104">
        <f>'SO-04 - přípojka plynu'!F30</f>
        <v>0</v>
      </c>
      <c r="BA67" s="104">
        <f>'SO-04 - přípojka plynu'!F31</f>
        <v>0</v>
      </c>
      <c r="BB67" s="104">
        <f>'SO-04 - přípojka plynu'!F32</f>
        <v>0</v>
      </c>
      <c r="BC67" s="104">
        <f>'SO-04 - přípojka plynu'!F33</f>
        <v>0</v>
      </c>
      <c r="BD67" s="106">
        <f>'SO-04 - přípojka plynu'!F34</f>
        <v>0</v>
      </c>
      <c r="BT67" s="107" t="s">
        <v>85</v>
      </c>
      <c r="BV67" s="107" t="s">
        <v>79</v>
      </c>
      <c r="BW67" s="107" t="s">
        <v>134</v>
      </c>
      <c r="BX67" s="107" t="s">
        <v>7</v>
      </c>
      <c r="CL67" s="107" t="s">
        <v>21</v>
      </c>
      <c r="CM67" s="107" t="s">
        <v>88</v>
      </c>
    </row>
    <row r="68" spans="1:91" s="5" customFormat="1" ht="16.5" customHeight="1">
      <c r="A68" s="97" t="s">
        <v>81</v>
      </c>
      <c r="B68" s="98"/>
      <c r="C68" s="99"/>
      <c r="D68" s="395" t="s">
        <v>135</v>
      </c>
      <c r="E68" s="395"/>
      <c r="F68" s="395"/>
      <c r="G68" s="395"/>
      <c r="H68" s="395"/>
      <c r="I68" s="100"/>
      <c r="J68" s="395" t="s">
        <v>136</v>
      </c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3">
        <f>'SO-05 - přípojka silnoproudu'!J27</f>
        <v>0</v>
      </c>
      <c r="AH68" s="394"/>
      <c r="AI68" s="394"/>
      <c r="AJ68" s="394"/>
      <c r="AK68" s="394"/>
      <c r="AL68" s="394"/>
      <c r="AM68" s="394"/>
      <c r="AN68" s="393">
        <f t="shared" si="0"/>
        <v>0</v>
      </c>
      <c r="AO68" s="394"/>
      <c r="AP68" s="394"/>
      <c r="AQ68" s="101" t="s">
        <v>84</v>
      </c>
      <c r="AR68" s="102"/>
      <c r="AS68" s="103">
        <v>0</v>
      </c>
      <c r="AT68" s="104">
        <f t="shared" si="1"/>
        <v>0</v>
      </c>
      <c r="AU68" s="105">
        <f>'SO-05 - přípojka silnoproudu'!P80</f>
        <v>0</v>
      </c>
      <c r="AV68" s="104">
        <f>'SO-05 - přípojka silnoproudu'!J30</f>
        <v>0</v>
      </c>
      <c r="AW68" s="104">
        <f>'SO-05 - přípojka silnoproudu'!J31</f>
        <v>0</v>
      </c>
      <c r="AX68" s="104">
        <f>'SO-05 - přípojka silnoproudu'!J32</f>
        <v>0</v>
      </c>
      <c r="AY68" s="104">
        <f>'SO-05 - přípojka silnoproudu'!J33</f>
        <v>0</v>
      </c>
      <c r="AZ68" s="104">
        <f>'SO-05 - přípojka silnoproudu'!F30</f>
        <v>0</v>
      </c>
      <c r="BA68" s="104">
        <f>'SO-05 - přípojka silnoproudu'!F31</f>
        <v>0</v>
      </c>
      <c r="BB68" s="104">
        <f>'SO-05 - přípojka silnoproudu'!F32</f>
        <v>0</v>
      </c>
      <c r="BC68" s="104">
        <f>'SO-05 - přípojka silnoproudu'!F33</f>
        <v>0</v>
      </c>
      <c r="BD68" s="106">
        <f>'SO-05 - přípojka silnoproudu'!F34</f>
        <v>0</v>
      </c>
      <c r="BT68" s="107" t="s">
        <v>85</v>
      </c>
      <c r="BV68" s="107" t="s">
        <v>79</v>
      </c>
      <c r="BW68" s="107" t="s">
        <v>137</v>
      </c>
      <c r="BX68" s="107" t="s">
        <v>7</v>
      </c>
      <c r="CL68" s="107" t="s">
        <v>21</v>
      </c>
      <c r="CM68" s="107" t="s">
        <v>88</v>
      </c>
    </row>
    <row r="69" spans="1:91" s="5" customFormat="1" ht="16.5" customHeight="1">
      <c r="A69" s="97" t="s">
        <v>81</v>
      </c>
      <c r="B69" s="98"/>
      <c r="C69" s="99"/>
      <c r="D69" s="395" t="s">
        <v>138</v>
      </c>
      <c r="E69" s="395"/>
      <c r="F69" s="395"/>
      <c r="G69" s="395"/>
      <c r="H69" s="395"/>
      <c r="I69" s="100"/>
      <c r="J69" s="395" t="s">
        <v>139</v>
      </c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3">
        <f>'SO-06 - přípojka slaboproudu'!J27</f>
        <v>0</v>
      </c>
      <c r="AH69" s="394"/>
      <c r="AI69" s="394"/>
      <c r="AJ69" s="394"/>
      <c r="AK69" s="394"/>
      <c r="AL69" s="394"/>
      <c r="AM69" s="394"/>
      <c r="AN69" s="393">
        <f t="shared" si="0"/>
        <v>0</v>
      </c>
      <c r="AO69" s="394"/>
      <c r="AP69" s="394"/>
      <c r="AQ69" s="101" t="s">
        <v>84</v>
      </c>
      <c r="AR69" s="102"/>
      <c r="AS69" s="103">
        <v>0</v>
      </c>
      <c r="AT69" s="104">
        <f t="shared" si="1"/>
        <v>0</v>
      </c>
      <c r="AU69" s="105">
        <f>'SO-06 - přípojka slaboproudu'!P82</f>
        <v>0</v>
      </c>
      <c r="AV69" s="104">
        <f>'SO-06 - přípojka slaboproudu'!J30</f>
        <v>0</v>
      </c>
      <c r="AW69" s="104">
        <f>'SO-06 - přípojka slaboproudu'!J31</f>
        <v>0</v>
      </c>
      <c r="AX69" s="104">
        <f>'SO-06 - přípojka slaboproudu'!J32</f>
        <v>0</v>
      </c>
      <c r="AY69" s="104">
        <f>'SO-06 - přípojka slaboproudu'!J33</f>
        <v>0</v>
      </c>
      <c r="AZ69" s="104">
        <f>'SO-06 - přípojka slaboproudu'!F30</f>
        <v>0</v>
      </c>
      <c r="BA69" s="104">
        <f>'SO-06 - přípojka slaboproudu'!F31</f>
        <v>0</v>
      </c>
      <c r="BB69" s="104">
        <f>'SO-06 - přípojka slaboproudu'!F32</f>
        <v>0</v>
      </c>
      <c r="BC69" s="104">
        <f>'SO-06 - přípojka slaboproudu'!F33</f>
        <v>0</v>
      </c>
      <c r="BD69" s="106">
        <f>'SO-06 - přípojka slaboproudu'!F34</f>
        <v>0</v>
      </c>
      <c r="BT69" s="107" t="s">
        <v>85</v>
      </c>
      <c r="BV69" s="107" t="s">
        <v>79</v>
      </c>
      <c r="BW69" s="107" t="s">
        <v>140</v>
      </c>
      <c r="BX69" s="107" t="s">
        <v>7</v>
      </c>
      <c r="CL69" s="107" t="s">
        <v>21</v>
      </c>
      <c r="CM69" s="107" t="s">
        <v>88</v>
      </c>
    </row>
    <row r="70" spans="1:91" s="5" customFormat="1" ht="16.5" customHeight="1">
      <c r="B70" s="98"/>
      <c r="C70" s="99"/>
      <c r="D70" s="395" t="s">
        <v>141</v>
      </c>
      <c r="E70" s="395"/>
      <c r="F70" s="395"/>
      <c r="G70" s="395"/>
      <c r="H70" s="395"/>
      <c r="I70" s="100"/>
      <c r="J70" s="395" t="s">
        <v>142</v>
      </c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6">
        <f>ROUND(SUM(AG71:AG73),2)</f>
        <v>0</v>
      </c>
      <c r="AH70" s="394"/>
      <c r="AI70" s="394"/>
      <c r="AJ70" s="394"/>
      <c r="AK70" s="394"/>
      <c r="AL70" s="394"/>
      <c r="AM70" s="394"/>
      <c r="AN70" s="393">
        <f t="shared" si="0"/>
        <v>0</v>
      </c>
      <c r="AO70" s="394"/>
      <c r="AP70" s="394"/>
      <c r="AQ70" s="101" t="s">
        <v>84</v>
      </c>
      <c r="AR70" s="102"/>
      <c r="AS70" s="103">
        <f>ROUND(SUM(AS71:AS73),2)</f>
        <v>0</v>
      </c>
      <c r="AT70" s="104">
        <f t="shared" si="1"/>
        <v>0</v>
      </c>
      <c r="AU70" s="105">
        <f>ROUND(SUM(AU71:AU73),5)</f>
        <v>0</v>
      </c>
      <c r="AV70" s="104">
        <f>ROUND(AZ70*L26,2)</f>
        <v>0</v>
      </c>
      <c r="AW70" s="104">
        <f>ROUND(BA70*L27,2)</f>
        <v>0</v>
      </c>
      <c r="AX70" s="104">
        <f>ROUND(BB70*L26,2)</f>
        <v>0</v>
      </c>
      <c r="AY70" s="104">
        <f>ROUND(BC70*L27,2)</f>
        <v>0</v>
      </c>
      <c r="AZ70" s="104">
        <f>ROUND(SUM(AZ71:AZ73),2)</f>
        <v>0</v>
      </c>
      <c r="BA70" s="104">
        <f>ROUND(SUM(BA71:BA73),2)</f>
        <v>0</v>
      </c>
      <c r="BB70" s="104">
        <f>ROUND(SUM(BB71:BB73),2)</f>
        <v>0</v>
      </c>
      <c r="BC70" s="104">
        <f>ROUND(SUM(BC71:BC73),2)</f>
        <v>0</v>
      </c>
      <c r="BD70" s="106">
        <f>ROUND(SUM(BD71:BD73),2)</f>
        <v>0</v>
      </c>
      <c r="BS70" s="107" t="s">
        <v>76</v>
      </c>
      <c r="BT70" s="107" t="s">
        <v>85</v>
      </c>
      <c r="BU70" s="107" t="s">
        <v>78</v>
      </c>
      <c r="BV70" s="107" t="s">
        <v>79</v>
      </c>
      <c r="BW70" s="107" t="s">
        <v>143</v>
      </c>
      <c r="BX70" s="107" t="s">
        <v>7</v>
      </c>
      <c r="CL70" s="107" t="s">
        <v>21</v>
      </c>
      <c r="CM70" s="107" t="s">
        <v>88</v>
      </c>
    </row>
    <row r="71" spans="1:91" s="6" customFormat="1" ht="16.5" customHeight="1">
      <c r="A71" s="97" t="s">
        <v>81</v>
      </c>
      <c r="B71" s="108"/>
      <c r="C71" s="109"/>
      <c r="D71" s="109"/>
      <c r="E71" s="399" t="s">
        <v>102</v>
      </c>
      <c r="F71" s="399"/>
      <c r="G71" s="399"/>
      <c r="H71" s="399"/>
      <c r="I71" s="399"/>
      <c r="J71" s="109"/>
      <c r="K71" s="399" t="s">
        <v>144</v>
      </c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7">
        <f>'DEM-001 - Likvidace stáva...'!J29</f>
        <v>0</v>
      </c>
      <c r="AH71" s="398"/>
      <c r="AI71" s="398"/>
      <c r="AJ71" s="398"/>
      <c r="AK71" s="398"/>
      <c r="AL71" s="398"/>
      <c r="AM71" s="398"/>
      <c r="AN71" s="397">
        <f t="shared" si="0"/>
        <v>0</v>
      </c>
      <c r="AO71" s="398"/>
      <c r="AP71" s="398"/>
      <c r="AQ71" s="110" t="s">
        <v>94</v>
      </c>
      <c r="AR71" s="111"/>
      <c r="AS71" s="112">
        <v>0</v>
      </c>
      <c r="AT71" s="113">
        <f t="shared" si="1"/>
        <v>0</v>
      </c>
      <c r="AU71" s="114">
        <f>'DEM-001 - Likvidace stáva...'!P88</f>
        <v>0</v>
      </c>
      <c r="AV71" s="113">
        <f>'DEM-001 - Likvidace stáva...'!J32</f>
        <v>0</v>
      </c>
      <c r="AW71" s="113">
        <f>'DEM-001 - Likvidace stáva...'!J33</f>
        <v>0</v>
      </c>
      <c r="AX71" s="113">
        <f>'DEM-001 - Likvidace stáva...'!J34</f>
        <v>0</v>
      </c>
      <c r="AY71" s="113">
        <f>'DEM-001 - Likvidace stáva...'!J35</f>
        <v>0</v>
      </c>
      <c r="AZ71" s="113">
        <f>'DEM-001 - Likvidace stáva...'!F32</f>
        <v>0</v>
      </c>
      <c r="BA71" s="113">
        <f>'DEM-001 - Likvidace stáva...'!F33</f>
        <v>0</v>
      </c>
      <c r="BB71" s="113">
        <f>'DEM-001 - Likvidace stáva...'!F34</f>
        <v>0</v>
      </c>
      <c r="BC71" s="113">
        <f>'DEM-001 - Likvidace stáva...'!F35</f>
        <v>0</v>
      </c>
      <c r="BD71" s="115">
        <f>'DEM-001 - Likvidace stáva...'!F36</f>
        <v>0</v>
      </c>
      <c r="BT71" s="116" t="s">
        <v>88</v>
      </c>
      <c r="BV71" s="116" t="s">
        <v>79</v>
      </c>
      <c r="BW71" s="116" t="s">
        <v>145</v>
      </c>
      <c r="BX71" s="116" t="s">
        <v>143</v>
      </c>
      <c r="CL71" s="116" t="s">
        <v>21</v>
      </c>
    </row>
    <row r="72" spans="1:91" s="6" customFormat="1" ht="16.5" customHeight="1">
      <c r="A72" s="97" t="s">
        <v>81</v>
      </c>
      <c r="B72" s="108"/>
      <c r="C72" s="109"/>
      <c r="D72" s="109"/>
      <c r="E72" s="399" t="s">
        <v>146</v>
      </c>
      <c r="F72" s="399"/>
      <c r="G72" s="399"/>
      <c r="H72" s="399"/>
      <c r="I72" s="399"/>
      <c r="J72" s="109"/>
      <c r="K72" s="399" t="s">
        <v>147</v>
      </c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7">
        <f>'ZP-001 - Zpevné plochy - ...'!J29</f>
        <v>0</v>
      </c>
      <c r="AH72" s="398"/>
      <c r="AI72" s="398"/>
      <c r="AJ72" s="398"/>
      <c r="AK72" s="398"/>
      <c r="AL72" s="398"/>
      <c r="AM72" s="398"/>
      <c r="AN72" s="397">
        <f t="shared" si="0"/>
        <v>0</v>
      </c>
      <c r="AO72" s="398"/>
      <c r="AP72" s="398"/>
      <c r="AQ72" s="110" t="s">
        <v>94</v>
      </c>
      <c r="AR72" s="111"/>
      <c r="AS72" s="112">
        <v>0</v>
      </c>
      <c r="AT72" s="113">
        <f t="shared" si="1"/>
        <v>0</v>
      </c>
      <c r="AU72" s="114">
        <f>'ZP-001 - Zpevné plochy - ...'!P86</f>
        <v>0</v>
      </c>
      <c r="AV72" s="113">
        <f>'ZP-001 - Zpevné plochy - ...'!J32</f>
        <v>0</v>
      </c>
      <c r="AW72" s="113">
        <f>'ZP-001 - Zpevné plochy - ...'!J33</f>
        <v>0</v>
      </c>
      <c r="AX72" s="113">
        <f>'ZP-001 - Zpevné plochy - ...'!J34</f>
        <v>0</v>
      </c>
      <c r="AY72" s="113">
        <f>'ZP-001 - Zpevné plochy - ...'!J35</f>
        <v>0</v>
      </c>
      <c r="AZ72" s="113">
        <f>'ZP-001 - Zpevné plochy - ...'!F32</f>
        <v>0</v>
      </c>
      <c r="BA72" s="113">
        <f>'ZP-001 - Zpevné plochy - ...'!F33</f>
        <v>0</v>
      </c>
      <c r="BB72" s="113">
        <f>'ZP-001 - Zpevné plochy - ...'!F34</f>
        <v>0</v>
      </c>
      <c r="BC72" s="113">
        <f>'ZP-001 - Zpevné plochy - ...'!F35</f>
        <v>0</v>
      </c>
      <c r="BD72" s="115">
        <f>'ZP-001 - Zpevné plochy - ...'!F36</f>
        <v>0</v>
      </c>
      <c r="BT72" s="116" t="s">
        <v>88</v>
      </c>
      <c r="BV72" s="116" t="s">
        <v>79</v>
      </c>
      <c r="BW72" s="116" t="s">
        <v>148</v>
      </c>
      <c r="BX72" s="116" t="s">
        <v>143</v>
      </c>
      <c r="CL72" s="116" t="s">
        <v>21</v>
      </c>
    </row>
    <row r="73" spans="1:91" s="6" customFormat="1" ht="16.5" customHeight="1">
      <c r="A73" s="97" t="s">
        <v>81</v>
      </c>
      <c r="B73" s="108"/>
      <c r="C73" s="109"/>
      <c r="D73" s="109"/>
      <c r="E73" s="399" t="s">
        <v>149</v>
      </c>
      <c r="F73" s="399"/>
      <c r="G73" s="399"/>
      <c r="H73" s="399"/>
      <c r="I73" s="399"/>
      <c r="J73" s="109"/>
      <c r="K73" s="399" t="s">
        <v>150</v>
      </c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7">
        <f>'ZP-002 - Zpevné plochy - ...'!J29</f>
        <v>0</v>
      </c>
      <c r="AH73" s="398"/>
      <c r="AI73" s="398"/>
      <c r="AJ73" s="398"/>
      <c r="AK73" s="398"/>
      <c r="AL73" s="398"/>
      <c r="AM73" s="398"/>
      <c r="AN73" s="397">
        <f t="shared" si="0"/>
        <v>0</v>
      </c>
      <c r="AO73" s="398"/>
      <c r="AP73" s="398"/>
      <c r="AQ73" s="110" t="s">
        <v>94</v>
      </c>
      <c r="AR73" s="111"/>
      <c r="AS73" s="112">
        <v>0</v>
      </c>
      <c r="AT73" s="113">
        <f t="shared" si="1"/>
        <v>0</v>
      </c>
      <c r="AU73" s="114">
        <f>'ZP-002 - Zpevné plochy - ...'!P88</f>
        <v>0</v>
      </c>
      <c r="AV73" s="113">
        <f>'ZP-002 - Zpevné plochy - ...'!J32</f>
        <v>0</v>
      </c>
      <c r="AW73" s="113">
        <f>'ZP-002 - Zpevné plochy - ...'!J33</f>
        <v>0</v>
      </c>
      <c r="AX73" s="113">
        <f>'ZP-002 - Zpevné plochy - ...'!J34</f>
        <v>0</v>
      </c>
      <c r="AY73" s="113">
        <f>'ZP-002 - Zpevné plochy - ...'!J35</f>
        <v>0</v>
      </c>
      <c r="AZ73" s="113">
        <f>'ZP-002 - Zpevné plochy - ...'!F32</f>
        <v>0</v>
      </c>
      <c r="BA73" s="113">
        <f>'ZP-002 - Zpevné plochy - ...'!F33</f>
        <v>0</v>
      </c>
      <c r="BB73" s="113">
        <f>'ZP-002 - Zpevné plochy - ...'!F34</f>
        <v>0</v>
      </c>
      <c r="BC73" s="113">
        <f>'ZP-002 - Zpevné plochy - ...'!F35</f>
        <v>0</v>
      </c>
      <c r="BD73" s="115">
        <f>'ZP-002 - Zpevné plochy - ...'!F36</f>
        <v>0</v>
      </c>
      <c r="BT73" s="116" t="s">
        <v>88</v>
      </c>
      <c r="BV73" s="116" t="s">
        <v>79</v>
      </c>
      <c r="BW73" s="116" t="s">
        <v>151</v>
      </c>
      <c r="BX73" s="116" t="s">
        <v>143</v>
      </c>
      <c r="CL73" s="116" t="s">
        <v>21</v>
      </c>
    </row>
    <row r="74" spans="1:91" s="5" customFormat="1" ht="16.5" customHeight="1">
      <c r="A74" s="97" t="s">
        <v>81</v>
      </c>
      <c r="B74" s="98"/>
      <c r="C74" s="99"/>
      <c r="D74" s="395" t="s">
        <v>152</v>
      </c>
      <c r="E74" s="395"/>
      <c r="F74" s="395"/>
      <c r="G74" s="395"/>
      <c r="H74" s="395"/>
      <c r="I74" s="100"/>
      <c r="J74" s="395" t="s">
        <v>153</v>
      </c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93">
        <f>'SO-08 - venkovní osvětlení'!J27</f>
        <v>0</v>
      </c>
      <c r="AH74" s="394"/>
      <c r="AI74" s="394"/>
      <c r="AJ74" s="394"/>
      <c r="AK74" s="394"/>
      <c r="AL74" s="394"/>
      <c r="AM74" s="394"/>
      <c r="AN74" s="393">
        <f t="shared" si="0"/>
        <v>0</v>
      </c>
      <c r="AO74" s="394"/>
      <c r="AP74" s="394"/>
      <c r="AQ74" s="101" t="s">
        <v>84</v>
      </c>
      <c r="AR74" s="102"/>
      <c r="AS74" s="117">
        <v>0</v>
      </c>
      <c r="AT74" s="118">
        <f t="shared" si="1"/>
        <v>0</v>
      </c>
      <c r="AU74" s="119">
        <f>'SO-08 - venkovní osvětlení'!P79</f>
        <v>0</v>
      </c>
      <c r="AV74" s="118">
        <f>'SO-08 - venkovní osvětlení'!J30</f>
        <v>0</v>
      </c>
      <c r="AW74" s="118">
        <f>'SO-08 - venkovní osvětlení'!J31</f>
        <v>0</v>
      </c>
      <c r="AX74" s="118">
        <f>'SO-08 - venkovní osvětlení'!J32</f>
        <v>0</v>
      </c>
      <c r="AY74" s="118">
        <f>'SO-08 - venkovní osvětlení'!J33</f>
        <v>0</v>
      </c>
      <c r="AZ74" s="118">
        <f>'SO-08 - venkovní osvětlení'!F30</f>
        <v>0</v>
      </c>
      <c r="BA74" s="118">
        <f>'SO-08 - venkovní osvětlení'!F31</f>
        <v>0</v>
      </c>
      <c r="BB74" s="118">
        <f>'SO-08 - venkovní osvětlení'!F32</f>
        <v>0</v>
      </c>
      <c r="BC74" s="118">
        <f>'SO-08 - venkovní osvětlení'!F33</f>
        <v>0</v>
      </c>
      <c r="BD74" s="120">
        <f>'SO-08 - venkovní osvětlení'!F34</f>
        <v>0</v>
      </c>
      <c r="BT74" s="107" t="s">
        <v>85</v>
      </c>
      <c r="BV74" s="107" t="s">
        <v>79</v>
      </c>
      <c r="BW74" s="107" t="s">
        <v>154</v>
      </c>
      <c r="BX74" s="107" t="s">
        <v>7</v>
      </c>
      <c r="CL74" s="107" t="s">
        <v>21</v>
      </c>
      <c r="CM74" s="107" t="s">
        <v>88</v>
      </c>
    </row>
    <row r="75" spans="1:91" s="1" customFormat="1" ht="30" customHeight="1">
      <c r="B75" s="42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2"/>
    </row>
    <row r="76" spans="1:91" s="1" customFormat="1" ht="6.95" customHeight="1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62"/>
    </row>
  </sheetData>
  <sheetProtection algorithmName="SHA-512" hashValue="lMJIx7aMLxwmn0UE3Gn/dgicIzy9LLV8efSP7uqdJRpVTM0umuGReBiQArFRu1OVCMdarkzXi34S/kpG4GZd6w==" saltValue="fZRrXJfApOsTFqF0U3DDs5z3znF/P2g0dnPPhPt7DDhZC6TKoDSWdIw23wkDSYJqa84B4UYtcZlzj5E2se9jIg==" spinCount="100000" sheet="1" objects="1" scenarios="1" formatColumns="0" formatRows="0"/>
  <mergeCells count="129">
    <mergeCell ref="AR2:BE2"/>
    <mergeCell ref="AN73:AP73"/>
    <mergeCell ref="AG73:AM73"/>
    <mergeCell ref="E73:I73"/>
    <mergeCell ref="K73:AF73"/>
    <mergeCell ref="AN74:AP74"/>
    <mergeCell ref="AG74:AM74"/>
    <mergeCell ref="D74:H74"/>
    <mergeCell ref="J74:AF74"/>
    <mergeCell ref="AG51:AM51"/>
    <mergeCell ref="AN51:AP51"/>
    <mergeCell ref="AN70:AP70"/>
    <mergeCell ref="AG70:AM70"/>
    <mergeCell ref="D70:H70"/>
    <mergeCell ref="J70:AF70"/>
    <mergeCell ref="AN71:AP71"/>
    <mergeCell ref="AG71:AM71"/>
    <mergeCell ref="E71:I71"/>
    <mergeCell ref="K71:AF71"/>
    <mergeCell ref="AN72:AP72"/>
    <mergeCell ref="AG72:AM72"/>
    <mergeCell ref="E72:I72"/>
    <mergeCell ref="K72:AF72"/>
    <mergeCell ref="AN67:AP67"/>
    <mergeCell ref="AG67:AM67"/>
    <mergeCell ref="D67:H67"/>
    <mergeCell ref="J67:AF67"/>
    <mergeCell ref="AN68:AP68"/>
    <mergeCell ref="AG68:AM68"/>
    <mergeCell ref="D68:H68"/>
    <mergeCell ref="J68:AF68"/>
    <mergeCell ref="AN69:AP69"/>
    <mergeCell ref="AG69:AM69"/>
    <mergeCell ref="D69:H69"/>
    <mergeCell ref="J69:AF69"/>
    <mergeCell ref="AN64:AP64"/>
    <mergeCell ref="AG64:AM64"/>
    <mergeCell ref="E64:I64"/>
    <mergeCell ref="K64:AF64"/>
    <mergeCell ref="AN65:AP65"/>
    <mergeCell ref="AG65:AM65"/>
    <mergeCell ref="D65:H65"/>
    <mergeCell ref="J65:AF65"/>
    <mergeCell ref="AN66:AP66"/>
    <mergeCell ref="AG66:AM66"/>
    <mergeCell ref="D66:H66"/>
    <mergeCell ref="J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SO 00 - VRN'!C2" display="/"/>
    <hyperlink ref="A54" location="'ASŘ-001 - Nová dispozice ...'!C2" display="/"/>
    <hyperlink ref="A55" location="'ASŘ-002 - Nové Konstrukce...'!C2" display="/"/>
    <hyperlink ref="A56" location="'ASŘ-003 - Zateplení Objek...'!C2" display="/"/>
    <hyperlink ref="A57" location="'DEM-001 - Bourací práce'!C2" display="/"/>
    <hyperlink ref="A58" location="'TI-001 - Elektroinstalace'!C2" display="/"/>
    <hyperlink ref="A59" location="'TI-002 - Měření a Regulace'!C2" display="/"/>
    <hyperlink ref="A60" location="'TI-003 - Slaboproud'!C2" display="/"/>
    <hyperlink ref="A61" location="'TI-004 - Ústřední vytápění'!C2" display="/"/>
    <hyperlink ref="A62" location="'TI-005 - Zdravotně techni...'!C2" display="/"/>
    <hyperlink ref="A63" location="'TI-006 - Vzduchotechnika'!C2" display="/"/>
    <hyperlink ref="A64" location="'TI-007 - Technické vybavení'!C2" display="/"/>
    <hyperlink ref="A65" location="'SO-02 - kanalizace výměna...'!C2" display="/"/>
    <hyperlink ref="A66" location="'SO-03 - přípojka vody vým...'!C2" display="/"/>
    <hyperlink ref="A67" location="'SO-04 - přípojka plynu'!C2" display="/"/>
    <hyperlink ref="A68" location="'SO-05 - přípojka silnoproudu'!C2" display="/"/>
    <hyperlink ref="A69" location="'SO-06 - přípojka slaboproudu'!C2" display="/"/>
    <hyperlink ref="A71" location="'DEM-001 - Likvidace stáva...'!C2" display="/"/>
    <hyperlink ref="A72" location="'ZP-001 - Zpevné plochy - ...'!C2" display="/"/>
    <hyperlink ref="A73" location="'ZP-002 - Zpevné plochy - ...'!C2" display="/"/>
    <hyperlink ref="A74" location="'SO-08 - venkovní osvětlení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86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 s="1" customFormat="1">
      <c r="B8" s="42"/>
      <c r="C8" s="43"/>
      <c r="D8" s="38" t="s">
        <v>161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162</v>
      </c>
      <c r="F9" s="406"/>
      <c r="G9" s="406"/>
      <c r="H9" s="406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87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19. 7. 2018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30</v>
      </c>
      <c r="K14" s="46"/>
    </row>
    <row r="15" spans="1:70" s="1" customFormat="1" ht="18" customHeight="1">
      <c r="B15" s="42"/>
      <c r="C15" s="43"/>
      <c r="D15" s="43"/>
      <c r="E15" s="36" t="s">
        <v>163</v>
      </c>
      <c r="F15" s="43"/>
      <c r="G15" s="43"/>
      <c r="H15" s="43"/>
      <c r="I15" s="129" t="s">
        <v>32</v>
      </c>
      <c r="J15" s="36" t="s">
        <v>33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34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32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36</v>
      </c>
      <c r="E20" s="43"/>
      <c r="F20" s="43"/>
      <c r="G20" s="43"/>
      <c r="H20" s="43"/>
      <c r="I20" s="129" t="s">
        <v>29</v>
      </c>
      <c r="J20" s="36" t="s">
        <v>37</v>
      </c>
      <c r="K20" s="46"/>
    </row>
    <row r="21" spans="2:11" s="1" customFormat="1" ht="18" customHeight="1">
      <c r="B21" s="42"/>
      <c r="C21" s="43"/>
      <c r="D21" s="43"/>
      <c r="E21" s="36" t="s">
        <v>38</v>
      </c>
      <c r="F21" s="43"/>
      <c r="G21" s="43"/>
      <c r="H21" s="43"/>
      <c r="I21" s="129" t="s">
        <v>32</v>
      </c>
      <c r="J21" s="36" t="s">
        <v>39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41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68" t="s">
        <v>23</v>
      </c>
      <c r="F24" s="368"/>
      <c r="G24" s="368"/>
      <c r="H24" s="368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43</v>
      </c>
      <c r="E27" s="43"/>
      <c r="F27" s="43"/>
      <c r="G27" s="43"/>
      <c r="H27" s="43"/>
      <c r="I27" s="128"/>
      <c r="J27" s="138">
        <f>ROUND(J82,2)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9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40">
        <f>ROUND(SUM(BE82:BE133), 2)</f>
        <v>0</v>
      </c>
      <c r="G30" s="43"/>
      <c r="H30" s="43"/>
      <c r="I30" s="141">
        <v>0.21</v>
      </c>
      <c r="J30" s="140">
        <f>ROUND(ROUND((SUM(BE82:BE133)),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40">
        <f>ROUND(SUM(BF82:BF133), 2)</f>
        <v>0</v>
      </c>
      <c r="G31" s="43"/>
      <c r="H31" s="43"/>
      <c r="I31" s="141">
        <v>0.15</v>
      </c>
      <c r="J31" s="140">
        <f>ROUND(ROUND((SUM(BF82:BF133)),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40">
        <f>ROUND(SUM(BG82:BG133),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40">
        <f>ROUND(SUM(BH82:BH133),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40">
        <f>ROUND(SUM(BI82:BI133),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53</v>
      </c>
      <c r="E36" s="80"/>
      <c r="F36" s="80"/>
      <c r="G36" s="144" t="s">
        <v>54</v>
      </c>
      <c r="H36" s="145" t="s">
        <v>55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164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Výstavba poradenského centra UJEP, č.p. 771, ul. Pasteurova - Rekonstrukce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161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SO 00 - VRN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Ústí nad Labem</v>
      </c>
      <c r="G49" s="43"/>
      <c r="H49" s="43"/>
      <c r="I49" s="129" t="s">
        <v>26</v>
      </c>
      <c r="J49" s="130" t="str">
        <f>IF(J12="","",J12)</f>
        <v>19. 7. 2018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28</v>
      </c>
      <c r="D51" s="43"/>
      <c r="E51" s="43"/>
      <c r="F51" s="36" t="str">
        <f>E15</f>
        <v>Univerzita Jana Evangelisty Purkyně v Ústí n Labem</v>
      </c>
      <c r="G51" s="43"/>
      <c r="H51" s="43"/>
      <c r="I51" s="129" t="s">
        <v>36</v>
      </c>
      <c r="J51" s="368" t="str">
        <f>E21</f>
        <v>Correct BC, s.r.o.</v>
      </c>
      <c r="K51" s="46"/>
    </row>
    <row r="52" spans="2:47" s="1" customFormat="1" ht="14.45" customHeight="1">
      <c r="B52" s="42"/>
      <c r="C52" s="38" t="s">
        <v>34</v>
      </c>
      <c r="D52" s="43"/>
      <c r="E52" s="43"/>
      <c r="F52" s="36" t="str">
        <f>IF(E18="","",E18)</f>
        <v/>
      </c>
      <c r="G52" s="43"/>
      <c r="H52" s="43"/>
      <c r="I52" s="128"/>
      <c r="J52" s="407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165</v>
      </c>
      <c r="D54" s="142"/>
      <c r="E54" s="142"/>
      <c r="F54" s="142"/>
      <c r="G54" s="142"/>
      <c r="H54" s="142"/>
      <c r="I54" s="155"/>
      <c r="J54" s="156" t="s">
        <v>166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167</v>
      </c>
      <c r="D56" s="43"/>
      <c r="E56" s="43"/>
      <c r="F56" s="43"/>
      <c r="G56" s="43"/>
      <c r="H56" s="43"/>
      <c r="I56" s="128"/>
      <c r="J56" s="138">
        <f>J82</f>
        <v>0</v>
      </c>
      <c r="K56" s="46"/>
      <c r="AU56" s="25" t="s">
        <v>168</v>
      </c>
    </row>
    <row r="57" spans="2:47" s="8" customFormat="1" ht="24.95" customHeight="1">
      <c r="B57" s="159"/>
      <c r="C57" s="160"/>
      <c r="D57" s="161" t="s">
        <v>169</v>
      </c>
      <c r="E57" s="162"/>
      <c r="F57" s="162"/>
      <c r="G57" s="162"/>
      <c r="H57" s="162"/>
      <c r="I57" s="163"/>
      <c r="J57" s="164">
        <f>J83</f>
        <v>0</v>
      </c>
      <c r="K57" s="165"/>
    </row>
    <row r="58" spans="2:47" s="9" customFormat="1" ht="19.899999999999999" customHeight="1">
      <c r="B58" s="166"/>
      <c r="C58" s="167"/>
      <c r="D58" s="168" t="s">
        <v>170</v>
      </c>
      <c r="E58" s="169"/>
      <c r="F58" s="169"/>
      <c r="G58" s="169"/>
      <c r="H58" s="169"/>
      <c r="I58" s="170"/>
      <c r="J58" s="171">
        <f>J84</f>
        <v>0</v>
      </c>
      <c r="K58" s="172"/>
    </row>
    <row r="59" spans="2:47" s="9" customFormat="1" ht="19.899999999999999" customHeight="1">
      <c r="B59" s="166"/>
      <c r="C59" s="167"/>
      <c r="D59" s="168" t="s">
        <v>171</v>
      </c>
      <c r="E59" s="169"/>
      <c r="F59" s="169"/>
      <c r="G59" s="169"/>
      <c r="H59" s="169"/>
      <c r="I59" s="170"/>
      <c r="J59" s="171">
        <f>J90</f>
        <v>0</v>
      </c>
      <c r="K59" s="172"/>
    </row>
    <row r="60" spans="2:47" s="9" customFormat="1" ht="19.899999999999999" customHeight="1">
      <c r="B60" s="166"/>
      <c r="C60" s="167"/>
      <c r="D60" s="168" t="s">
        <v>172</v>
      </c>
      <c r="E60" s="169"/>
      <c r="F60" s="169"/>
      <c r="G60" s="169"/>
      <c r="H60" s="169"/>
      <c r="I60" s="170"/>
      <c r="J60" s="171">
        <f>J104</f>
        <v>0</v>
      </c>
      <c r="K60" s="172"/>
    </row>
    <row r="61" spans="2:47" s="9" customFormat="1" ht="19.899999999999999" customHeight="1">
      <c r="B61" s="166"/>
      <c r="C61" s="167"/>
      <c r="D61" s="168" t="s">
        <v>173</v>
      </c>
      <c r="E61" s="169"/>
      <c r="F61" s="169"/>
      <c r="G61" s="169"/>
      <c r="H61" s="169"/>
      <c r="I61" s="170"/>
      <c r="J61" s="171">
        <f>J111</f>
        <v>0</v>
      </c>
      <c r="K61" s="172"/>
    </row>
    <row r="62" spans="2:47" s="9" customFormat="1" ht="19.899999999999999" customHeight="1">
      <c r="B62" s="166"/>
      <c r="C62" s="167"/>
      <c r="D62" s="168" t="s">
        <v>174</v>
      </c>
      <c r="E62" s="169"/>
      <c r="F62" s="169"/>
      <c r="G62" s="169"/>
      <c r="H62" s="169"/>
      <c r="I62" s="170"/>
      <c r="J62" s="171">
        <f>J118</f>
        <v>0</v>
      </c>
      <c r="K62" s="172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9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52"/>
      <c r="J68" s="61"/>
      <c r="K68" s="61"/>
      <c r="L68" s="62"/>
    </row>
    <row r="69" spans="2:12" s="1" customFormat="1" ht="36.950000000000003" customHeight="1">
      <c r="B69" s="42"/>
      <c r="C69" s="63" t="s">
        <v>175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6.5" customHeight="1">
      <c r="B72" s="42"/>
      <c r="C72" s="64"/>
      <c r="D72" s="64"/>
      <c r="E72" s="408" t="str">
        <f>E7</f>
        <v>Výstavba poradenského centra UJEP, č.p. 771, ul. Pasteurova - Rekonstrukce</v>
      </c>
      <c r="F72" s="409"/>
      <c r="G72" s="409"/>
      <c r="H72" s="409"/>
      <c r="I72" s="173"/>
      <c r="J72" s="64"/>
      <c r="K72" s="64"/>
      <c r="L72" s="62"/>
    </row>
    <row r="73" spans="2:12" s="1" customFormat="1" ht="14.45" customHeight="1">
      <c r="B73" s="42"/>
      <c r="C73" s="66" t="s">
        <v>161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7.25" customHeight="1">
      <c r="B74" s="42"/>
      <c r="C74" s="64"/>
      <c r="D74" s="64"/>
      <c r="E74" s="379" t="str">
        <f>E9</f>
        <v>SO 00 - VRN</v>
      </c>
      <c r="F74" s="410"/>
      <c r="G74" s="410"/>
      <c r="H74" s="410"/>
      <c r="I74" s="173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8" customHeight="1">
      <c r="B76" s="42"/>
      <c r="C76" s="66" t="s">
        <v>24</v>
      </c>
      <c r="D76" s="64"/>
      <c r="E76" s="64"/>
      <c r="F76" s="174" t="str">
        <f>F12</f>
        <v>Ústí nad Labem</v>
      </c>
      <c r="G76" s="64"/>
      <c r="H76" s="64"/>
      <c r="I76" s="175" t="s">
        <v>26</v>
      </c>
      <c r="J76" s="74" t="str">
        <f>IF(J12="","",J12)</f>
        <v>19. 7. 2018</v>
      </c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>
      <c r="B78" s="42"/>
      <c r="C78" s="66" t="s">
        <v>28</v>
      </c>
      <c r="D78" s="64"/>
      <c r="E78" s="64"/>
      <c r="F78" s="174" t="str">
        <f>E15</f>
        <v>Univerzita Jana Evangelisty Purkyně v Ústí n Labem</v>
      </c>
      <c r="G78" s="64"/>
      <c r="H78" s="64"/>
      <c r="I78" s="175" t="s">
        <v>36</v>
      </c>
      <c r="J78" s="174" t="str">
        <f>E21</f>
        <v>Correct BC, s.r.o.</v>
      </c>
      <c r="K78" s="64"/>
      <c r="L78" s="62"/>
    </row>
    <row r="79" spans="2:12" s="1" customFormat="1" ht="14.45" customHeight="1">
      <c r="B79" s="42"/>
      <c r="C79" s="66" t="s">
        <v>34</v>
      </c>
      <c r="D79" s="64"/>
      <c r="E79" s="64"/>
      <c r="F79" s="174" t="str">
        <f>IF(E18="","",E18)</f>
        <v/>
      </c>
      <c r="G79" s="64"/>
      <c r="H79" s="64"/>
      <c r="I79" s="173"/>
      <c r="J79" s="64"/>
      <c r="K79" s="64"/>
      <c r="L79" s="62"/>
    </row>
    <row r="80" spans="2:12" s="1" customFormat="1" ht="10.3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0" customFormat="1" ht="29.25" customHeight="1">
      <c r="B81" s="176"/>
      <c r="C81" s="177" t="s">
        <v>176</v>
      </c>
      <c r="D81" s="178" t="s">
        <v>62</v>
      </c>
      <c r="E81" s="178" t="s">
        <v>58</v>
      </c>
      <c r="F81" s="178" t="s">
        <v>177</v>
      </c>
      <c r="G81" s="178" t="s">
        <v>178</v>
      </c>
      <c r="H81" s="178" t="s">
        <v>179</v>
      </c>
      <c r="I81" s="179" t="s">
        <v>180</v>
      </c>
      <c r="J81" s="178" t="s">
        <v>166</v>
      </c>
      <c r="K81" s="180" t="s">
        <v>181</v>
      </c>
      <c r="L81" s="181"/>
      <c r="M81" s="82" t="s">
        <v>182</v>
      </c>
      <c r="N81" s="83" t="s">
        <v>47</v>
      </c>
      <c r="O81" s="83" t="s">
        <v>183</v>
      </c>
      <c r="P81" s="83" t="s">
        <v>184</v>
      </c>
      <c r="Q81" s="83" t="s">
        <v>185</v>
      </c>
      <c r="R81" s="83" t="s">
        <v>186</v>
      </c>
      <c r="S81" s="83" t="s">
        <v>187</v>
      </c>
      <c r="T81" s="84" t="s">
        <v>188</v>
      </c>
    </row>
    <row r="82" spans="2:65" s="1" customFormat="1" ht="29.25" customHeight="1">
      <c r="B82" s="42"/>
      <c r="C82" s="88" t="s">
        <v>167</v>
      </c>
      <c r="D82" s="64"/>
      <c r="E82" s="64"/>
      <c r="F82" s="64"/>
      <c r="G82" s="64"/>
      <c r="H82" s="64"/>
      <c r="I82" s="173"/>
      <c r="J82" s="182">
        <f>BK82</f>
        <v>0</v>
      </c>
      <c r="K82" s="64"/>
      <c r="L82" s="62"/>
      <c r="M82" s="85"/>
      <c r="N82" s="86"/>
      <c r="O82" s="86"/>
      <c r="P82" s="183">
        <f>P83</f>
        <v>0</v>
      </c>
      <c r="Q82" s="86"/>
      <c r="R82" s="183">
        <f>R83</f>
        <v>0</v>
      </c>
      <c r="S82" s="86"/>
      <c r="T82" s="184">
        <f>T83</f>
        <v>0</v>
      </c>
      <c r="AT82" s="25" t="s">
        <v>76</v>
      </c>
      <c r="AU82" s="25" t="s">
        <v>168</v>
      </c>
      <c r="BK82" s="185">
        <f>BK83</f>
        <v>0</v>
      </c>
    </row>
    <row r="83" spans="2:65" s="11" customFormat="1" ht="37.35" customHeight="1">
      <c r="B83" s="186"/>
      <c r="C83" s="187"/>
      <c r="D83" s="188" t="s">
        <v>76</v>
      </c>
      <c r="E83" s="189" t="s">
        <v>83</v>
      </c>
      <c r="F83" s="189" t="s">
        <v>189</v>
      </c>
      <c r="G83" s="187"/>
      <c r="H83" s="187"/>
      <c r="I83" s="190"/>
      <c r="J83" s="191">
        <f>BK83</f>
        <v>0</v>
      </c>
      <c r="K83" s="187"/>
      <c r="L83" s="192"/>
      <c r="M83" s="193"/>
      <c r="N83" s="194"/>
      <c r="O83" s="194"/>
      <c r="P83" s="195">
        <f>P84+P90+P104+P111+P118</f>
        <v>0</v>
      </c>
      <c r="Q83" s="194"/>
      <c r="R83" s="195">
        <f>R84+R90+R104+R111+R118</f>
        <v>0</v>
      </c>
      <c r="S83" s="194"/>
      <c r="T83" s="196">
        <f>T84+T90+T104+T111+T118</f>
        <v>0</v>
      </c>
      <c r="AR83" s="197" t="s">
        <v>190</v>
      </c>
      <c r="AT83" s="198" t="s">
        <v>76</v>
      </c>
      <c r="AU83" s="198" t="s">
        <v>77</v>
      </c>
      <c r="AY83" s="197" t="s">
        <v>191</v>
      </c>
      <c r="BK83" s="199">
        <f>BK84+BK90+BK104+BK111+BK118</f>
        <v>0</v>
      </c>
    </row>
    <row r="84" spans="2:65" s="11" customFormat="1" ht="19.899999999999999" customHeight="1">
      <c r="B84" s="186"/>
      <c r="C84" s="187"/>
      <c r="D84" s="188" t="s">
        <v>76</v>
      </c>
      <c r="E84" s="200" t="s">
        <v>192</v>
      </c>
      <c r="F84" s="200" t="s">
        <v>193</v>
      </c>
      <c r="G84" s="187"/>
      <c r="H84" s="187"/>
      <c r="I84" s="190"/>
      <c r="J84" s="201">
        <f>BK84</f>
        <v>0</v>
      </c>
      <c r="K84" s="187"/>
      <c r="L84" s="192"/>
      <c r="M84" s="193"/>
      <c r="N84" s="194"/>
      <c r="O84" s="194"/>
      <c r="P84" s="195">
        <f>SUM(P85:P89)</f>
        <v>0</v>
      </c>
      <c r="Q84" s="194"/>
      <c r="R84" s="195">
        <f>SUM(R85:R89)</f>
        <v>0</v>
      </c>
      <c r="S84" s="194"/>
      <c r="T84" s="196">
        <f>SUM(T85:T89)</f>
        <v>0</v>
      </c>
      <c r="AR84" s="197" t="s">
        <v>190</v>
      </c>
      <c r="AT84" s="198" t="s">
        <v>76</v>
      </c>
      <c r="AU84" s="198" t="s">
        <v>85</v>
      </c>
      <c r="AY84" s="197" t="s">
        <v>191</v>
      </c>
      <c r="BK84" s="199">
        <f>SUM(BK85:BK89)</f>
        <v>0</v>
      </c>
    </row>
    <row r="85" spans="2:65" s="1" customFormat="1" ht="25.5" customHeight="1">
      <c r="B85" s="42"/>
      <c r="C85" s="202" t="s">
        <v>85</v>
      </c>
      <c r="D85" s="202" t="s">
        <v>194</v>
      </c>
      <c r="E85" s="203" t="s">
        <v>195</v>
      </c>
      <c r="F85" s="204" t="s">
        <v>196</v>
      </c>
      <c r="G85" s="205" t="s">
        <v>197</v>
      </c>
      <c r="H85" s="206">
        <v>1</v>
      </c>
      <c r="I85" s="207"/>
      <c r="J85" s="208">
        <f>ROUND(I85*H85,2)</f>
        <v>0</v>
      </c>
      <c r="K85" s="204" t="s">
        <v>198</v>
      </c>
      <c r="L85" s="62"/>
      <c r="M85" s="209" t="s">
        <v>23</v>
      </c>
      <c r="N85" s="210" t="s">
        <v>48</v>
      </c>
      <c r="O85" s="43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AR85" s="25" t="s">
        <v>199</v>
      </c>
      <c r="AT85" s="25" t="s">
        <v>194</v>
      </c>
      <c r="AU85" s="25" t="s">
        <v>88</v>
      </c>
      <c r="AY85" s="25" t="s">
        <v>191</v>
      </c>
      <c r="BE85" s="213">
        <f>IF(N85="základní",J85,0)</f>
        <v>0</v>
      </c>
      <c r="BF85" s="213">
        <f>IF(N85="snížená",J85,0)</f>
        <v>0</v>
      </c>
      <c r="BG85" s="213">
        <f>IF(N85="zákl. přenesená",J85,0)</f>
        <v>0</v>
      </c>
      <c r="BH85" s="213">
        <f>IF(N85="sníž. přenesená",J85,0)</f>
        <v>0</v>
      </c>
      <c r="BI85" s="213">
        <f>IF(N85="nulová",J85,0)</f>
        <v>0</v>
      </c>
      <c r="BJ85" s="25" t="s">
        <v>85</v>
      </c>
      <c r="BK85" s="213">
        <f>ROUND(I85*H85,2)</f>
        <v>0</v>
      </c>
      <c r="BL85" s="25" t="s">
        <v>199</v>
      </c>
      <c r="BM85" s="25" t="s">
        <v>200</v>
      </c>
    </row>
    <row r="86" spans="2:65" s="1" customFormat="1" ht="25.5" customHeight="1">
      <c r="B86" s="42"/>
      <c r="C86" s="202" t="s">
        <v>88</v>
      </c>
      <c r="D86" s="202" t="s">
        <v>194</v>
      </c>
      <c r="E86" s="203" t="s">
        <v>201</v>
      </c>
      <c r="F86" s="204" t="s">
        <v>202</v>
      </c>
      <c r="G86" s="205" t="s">
        <v>197</v>
      </c>
      <c r="H86" s="206">
        <v>1</v>
      </c>
      <c r="I86" s="207"/>
      <c r="J86" s="208">
        <f>ROUND(I86*H86,2)</f>
        <v>0</v>
      </c>
      <c r="K86" s="204" t="s">
        <v>203</v>
      </c>
      <c r="L86" s="62"/>
      <c r="M86" s="209" t="s">
        <v>23</v>
      </c>
      <c r="N86" s="210" t="s">
        <v>48</v>
      </c>
      <c r="O86" s="43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25" t="s">
        <v>199</v>
      </c>
      <c r="AT86" s="25" t="s">
        <v>194</v>
      </c>
      <c r="AU86" s="25" t="s">
        <v>88</v>
      </c>
      <c r="AY86" s="25" t="s">
        <v>191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25" t="s">
        <v>85</v>
      </c>
      <c r="BK86" s="213">
        <f>ROUND(I86*H86,2)</f>
        <v>0</v>
      </c>
      <c r="BL86" s="25" t="s">
        <v>199</v>
      </c>
      <c r="BM86" s="25" t="s">
        <v>204</v>
      </c>
    </row>
    <row r="87" spans="2:65" s="1" customFormat="1" ht="27">
      <c r="B87" s="42"/>
      <c r="C87" s="64"/>
      <c r="D87" s="214" t="s">
        <v>205</v>
      </c>
      <c r="E87" s="64"/>
      <c r="F87" s="215" t="s">
        <v>206</v>
      </c>
      <c r="G87" s="64"/>
      <c r="H87" s="64"/>
      <c r="I87" s="173"/>
      <c r="J87" s="64"/>
      <c r="K87" s="64"/>
      <c r="L87" s="62"/>
      <c r="M87" s="216"/>
      <c r="N87" s="43"/>
      <c r="O87" s="43"/>
      <c r="P87" s="43"/>
      <c r="Q87" s="43"/>
      <c r="R87" s="43"/>
      <c r="S87" s="43"/>
      <c r="T87" s="79"/>
      <c r="AT87" s="25" t="s">
        <v>205</v>
      </c>
      <c r="AU87" s="25" t="s">
        <v>88</v>
      </c>
    </row>
    <row r="88" spans="2:65" s="1" customFormat="1" ht="25.5" customHeight="1">
      <c r="B88" s="42"/>
      <c r="C88" s="202" t="s">
        <v>207</v>
      </c>
      <c r="D88" s="202" t="s">
        <v>194</v>
      </c>
      <c r="E88" s="203" t="s">
        <v>208</v>
      </c>
      <c r="F88" s="204" t="s">
        <v>209</v>
      </c>
      <c r="G88" s="205" t="s">
        <v>210</v>
      </c>
      <c r="H88" s="206">
        <v>1</v>
      </c>
      <c r="I88" s="207"/>
      <c r="J88" s="208">
        <f>ROUND(I88*H88,2)</f>
        <v>0</v>
      </c>
      <c r="K88" s="204" t="s">
        <v>23</v>
      </c>
      <c r="L88" s="62"/>
      <c r="M88" s="209" t="s">
        <v>23</v>
      </c>
      <c r="N88" s="210" t="s">
        <v>48</v>
      </c>
      <c r="O88" s="43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25" t="s">
        <v>199</v>
      </c>
      <c r="AT88" s="25" t="s">
        <v>194</v>
      </c>
      <c r="AU88" s="25" t="s">
        <v>88</v>
      </c>
      <c r="AY88" s="25" t="s">
        <v>191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25" t="s">
        <v>85</v>
      </c>
      <c r="BK88" s="213">
        <f>ROUND(I88*H88,2)</f>
        <v>0</v>
      </c>
      <c r="BL88" s="25" t="s">
        <v>199</v>
      </c>
      <c r="BM88" s="25" t="s">
        <v>211</v>
      </c>
    </row>
    <row r="89" spans="2:65" s="1" customFormat="1" ht="54">
      <c r="B89" s="42"/>
      <c r="C89" s="64"/>
      <c r="D89" s="214" t="s">
        <v>205</v>
      </c>
      <c r="E89" s="64"/>
      <c r="F89" s="215" t="s">
        <v>212</v>
      </c>
      <c r="G89" s="64"/>
      <c r="H89" s="64"/>
      <c r="I89" s="173"/>
      <c r="J89" s="64"/>
      <c r="K89" s="64"/>
      <c r="L89" s="62"/>
      <c r="M89" s="216"/>
      <c r="N89" s="43"/>
      <c r="O89" s="43"/>
      <c r="P89" s="43"/>
      <c r="Q89" s="43"/>
      <c r="R89" s="43"/>
      <c r="S89" s="43"/>
      <c r="T89" s="79"/>
      <c r="AT89" s="25" t="s">
        <v>205</v>
      </c>
      <c r="AU89" s="25" t="s">
        <v>88</v>
      </c>
    </row>
    <row r="90" spans="2:65" s="11" customFormat="1" ht="29.85" customHeight="1">
      <c r="B90" s="186"/>
      <c r="C90" s="187"/>
      <c r="D90" s="188" t="s">
        <v>76</v>
      </c>
      <c r="E90" s="200" t="s">
        <v>213</v>
      </c>
      <c r="F90" s="200" t="s">
        <v>214</v>
      </c>
      <c r="G90" s="187"/>
      <c r="H90" s="187"/>
      <c r="I90" s="190"/>
      <c r="J90" s="201">
        <f>BK90</f>
        <v>0</v>
      </c>
      <c r="K90" s="187"/>
      <c r="L90" s="192"/>
      <c r="M90" s="193"/>
      <c r="N90" s="194"/>
      <c r="O90" s="194"/>
      <c r="P90" s="195">
        <f>SUM(P91:P103)</f>
        <v>0</v>
      </c>
      <c r="Q90" s="194"/>
      <c r="R90" s="195">
        <f>SUM(R91:R103)</f>
        <v>0</v>
      </c>
      <c r="S90" s="194"/>
      <c r="T90" s="196">
        <f>SUM(T91:T103)</f>
        <v>0</v>
      </c>
      <c r="AR90" s="197" t="s">
        <v>190</v>
      </c>
      <c r="AT90" s="198" t="s">
        <v>76</v>
      </c>
      <c r="AU90" s="198" t="s">
        <v>85</v>
      </c>
      <c r="AY90" s="197" t="s">
        <v>191</v>
      </c>
      <c r="BK90" s="199">
        <f>SUM(BK91:BK103)</f>
        <v>0</v>
      </c>
    </row>
    <row r="91" spans="2:65" s="1" customFormat="1" ht="25.5" customHeight="1">
      <c r="B91" s="42"/>
      <c r="C91" s="202" t="s">
        <v>215</v>
      </c>
      <c r="D91" s="202" t="s">
        <v>194</v>
      </c>
      <c r="E91" s="203" t="s">
        <v>216</v>
      </c>
      <c r="F91" s="204" t="s">
        <v>217</v>
      </c>
      <c r="G91" s="205" t="s">
        <v>218</v>
      </c>
      <c r="H91" s="206">
        <v>350</v>
      </c>
      <c r="I91" s="207"/>
      <c r="J91" s="208">
        <f>ROUND(I91*H91,2)</f>
        <v>0</v>
      </c>
      <c r="K91" s="204" t="s">
        <v>23</v>
      </c>
      <c r="L91" s="62"/>
      <c r="M91" s="209" t="s">
        <v>23</v>
      </c>
      <c r="N91" s="210" t="s">
        <v>48</v>
      </c>
      <c r="O91" s="43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5" t="s">
        <v>199</v>
      </c>
      <c r="AT91" s="25" t="s">
        <v>194</v>
      </c>
      <c r="AU91" s="25" t="s">
        <v>88</v>
      </c>
      <c r="AY91" s="25" t="s">
        <v>191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85</v>
      </c>
      <c r="BK91" s="213">
        <f>ROUND(I91*H91,2)</f>
        <v>0</v>
      </c>
      <c r="BL91" s="25" t="s">
        <v>199</v>
      </c>
      <c r="BM91" s="25" t="s">
        <v>219</v>
      </c>
    </row>
    <row r="92" spans="2:65" s="1" customFormat="1" ht="16.5" customHeight="1">
      <c r="B92" s="42"/>
      <c r="C92" s="202" t="s">
        <v>190</v>
      </c>
      <c r="D92" s="202" t="s">
        <v>194</v>
      </c>
      <c r="E92" s="203" t="s">
        <v>220</v>
      </c>
      <c r="F92" s="204" t="s">
        <v>221</v>
      </c>
      <c r="G92" s="205" t="s">
        <v>222</v>
      </c>
      <c r="H92" s="206">
        <v>5</v>
      </c>
      <c r="I92" s="207"/>
      <c r="J92" s="208">
        <f>ROUND(I92*H92,2)</f>
        <v>0</v>
      </c>
      <c r="K92" s="204" t="s">
        <v>23</v>
      </c>
      <c r="L92" s="62"/>
      <c r="M92" s="209" t="s">
        <v>23</v>
      </c>
      <c r="N92" s="210" t="s">
        <v>48</v>
      </c>
      <c r="O92" s="43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25" t="s">
        <v>199</v>
      </c>
      <c r="AT92" s="25" t="s">
        <v>194</v>
      </c>
      <c r="AU92" s="25" t="s">
        <v>88</v>
      </c>
      <c r="AY92" s="25" t="s">
        <v>191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5" t="s">
        <v>85</v>
      </c>
      <c r="BK92" s="213">
        <f>ROUND(I92*H92,2)</f>
        <v>0</v>
      </c>
      <c r="BL92" s="25" t="s">
        <v>199</v>
      </c>
      <c r="BM92" s="25" t="s">
        <v>223</v>
      </c>
    </row>
    <row r="93" spans="2:65" s="1" customFormat="1" ht="54">
      <c r="B93" s="42"/>
      <c r="C93" s="64"/>
      <c r="D93" s="214" t="s">
        <v>205</v>
      </c>
      <c r="E93" s="64"/>
      <c r="F93" s="215" t="s">
        <v>224</v>
      </c>
      <c r="G93" s="64"/>
      <c r="H93" s="64"/>
      <c r="I93" s="173"/>
      <c r="J93" s="64"/>
      <c r="K93" s="64"/>
      <c r="L93" s="62"/>
      <c r="M93" s="216"/>
      <c r="N93" s="43"/>
      <c r="O93" s="43"/>
      <c r="P93" s="43"/>
      <c r="Q93" s="43"/>
      <c r="R93" s="43"/>
      <c r="S93" s="43"/>
      <c r="T93" s="79"/>
      <c r="AT93" s="25" t="s">
        <v>205</v>
      </c>
      <c r="AU93" s="25" t="s">
        <v>88</v>
      </c>
    </row>
    <row r="94" spans="2:65" s="1" customFormat="1" ht="16.5" customHeight="1">
      <c r="B94" s="42"/>
      <c r="C94" s="202" t="s">
        <v>225</v>
      </c>
      <c r="D94" s="202" t="s">
        <v>194</v>
      </c>
      <c r="E94" s="203" t="s">
        <v>226</v>
      </c>
      <c r="F94" s="204" t="s">
        <v>227</v>
      </c>
      <c r="G94" s="205" t="s">
        <v>218</v>
      </c>
      <c r="H94" s="206">
        <v>50</v>
      </c>
      <c r="I94" s="207"/>
      <c r="J94" s="208">
        <f>ROUND(I94*H94,2)</f>
        <v>0</v>
      </c>
      <c r="K94" s="204" t="s">
        <v>23</v>
      </c>
      <c r="L94" s="62"/>
      <c r="M94" s="209" t="s">
        <v>23</v>
      </c>
      <c r="N94" s="210" t="s">
        <v>48</v>
      </c>
      <c r="O94" s="43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199</v>
      </c>
      <c r="AT94" s="25" t="s">
        <v>194</v>
      </c>
      <c r="AU94" s="25" t="s">
        <v>88</v>
      </c>
      <c r="AY94" s="25" t="s">
        <v>191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85</v>
      </c>
      <c r="BK94" s="213">
        <f>ROUND(I94*H94,2)</f>
        <v>0</v>
      </c>
      <c r="BL94" s="25" t="s">
        <v>199</v>
      </c>
      <c r="BM94" s="25" t="s">
        <v>228</v>
      </c>
    </row>
    <row r="95" spans="2:65" s="1" customFormat="1" ht="16.5" customHeight="1">
      <c r="B95" s="42"/>
      <c r="C95" s="202" t="s">
        <v>229</v>
      </c>
      <c r="D95" s="202" t="s">
        <v>194</v>
      </c>
      <c r="E95" s="203" t="s">
        <v>230</v>
      </c>
      <c r="F95" s="204" t="s">
        <v>231</v>
      </c>
      <c r="G95" s="205" t="s">
        <v>210</v>
      </c>
      <c r="H95" s="206">
        <v>1</v>
      </c>
      <c r="I95" s="207"/>
      <c r="J95" s="208">
        <f>ROUND(I95*H95,2)</f>
        <v>0</v>
      </c>
      <c r="K95" s="204" t="s">
        <v>23</v>
      </c>
      <c r="L95" s="62"/>
      <c r="M95" s="209" t="s">
        <v>23</v>
      </c>
      <c r="N95" s="210" t="s">
        <v>48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199</v>
      </c>
      <c r="AT95" s="25" t="s">
        <v>194</v>
      </c>
      <c r="AU95" s="25" t="s">
        <v>88</v>
      </c>
      <c r="AY95" s="25" t="s">
        <v>191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85</v>
      </c>
      <c r="BK95" s="213">
        <f>ROUND(I95*H95,2)</f>
        <v>0</v>
      </c>
      <c r="BL95" s="25" t="s">
        <v>199</v>
      </c>
      <c r="BM95" s="25" t="s">
        <v>232</v>
      </c>
    </row>
    <row r="96" spans="2:65" s="1" customFormat="1" ht="27">
      <c r="B96" s="42"/>
      <c r="C96" s="64"/>
      <c r="D96" s="214" t="s">
        <v>205</v>
      </c>
      <c r="E96" s="64"/>
      <c r="F96" s="215" t="s">
        <v>233</v>
      </c>
      <c r="G96" s="64"/>
      <c r="H96" s="64"/>
      <c r="I96" s="173"/>
      <c r="J96" s="64"/>
      <c r="K96" s="64"/>
      <c r="L96" s="62"/>
      <c r="M96" s="216"/>
      <c r="N96" s="43"/>
      <c r="O96" s="43"/>
      <c r="P96" s="43"/>
      <c r="Q96" s="43"/>
      <c r="R96" s="43"/>
      <c r="S96" s="43"/>
      <c r="T96" s="79"/>
      <c r="AT96" s="25" t="s">
        <v>205</v>
      </c>
      <c r="AU96" s="25" t="s">
        <v>88</v>
      </c>
    </row>
    <row r="97" spans="2:65" s="1" customFormat="1" ht="16.5" customHeight="1">
      <c r="B97" s="42"/>
      <c r="C97" s="202" t="s">
        <v>234</v>
      </c>
      <c r="D97" s="202" t="s">
        <v>194</v>
      </c>
      <c r="E97" s="203" t="s">
        <v>235</v>
      </c>
      <c r="F97" s="204" t="s">
        <v>236</v>
      </c>
      <c r="G97" s="205" t="s">
        <v>237</v>
      </c>
      <c r="H97" s="206">
        <v>14</v>
      </c>
      <c r="I97" s="207"/>
      <c r="J97" s="208">
        <f>ROUND(I97*H97,2)</f>
        <v>0</v>
      </c>
      <c r="K97" s="204" t="s">
        <v>23</v>
      </c>
      <c r="L97" s="62"/>
      <c r="M97" s="209" t="s">
        <v>23</v>
      </c>
      <c r="N97" s="210" t="s">
        <v>48</v>
      </c>
      <c r="O97" s="43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25" t="s">
        <v>199</v>
      </c>
      <c r="AT97" s="25" t="s">
        <v>194</v>
      </c>
      <c r="AU97" s="25" t="s">
        <v>88</v>
      </c>
      <c r="AY97" s="25" t="s">
        <v>191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85</v>
      </c>
      <c r="BK97" s="213">
        <f>ROUND(I97*H97,2)</f>
        <v>0</v>
      </c>
      <c r="BL97" s="25" t="s">
        <v>199</v>
      </c>
      <c r="BM97" s="25" t="s">
        <v>238</v>
      </c>
    </row>
    <row r="98" spans="2:65" s="1" customFormat="1" ht="16.5" customHeight="1">
      <c r="B98" s="42"/>
      <c r="C98" s="202" t="s">
        <v>239</v>
      </c>
      <c r="D98" s="202" t="s">
        <v>194</v>
      </c>
      <c r="E98" s="203" t="s">
        <v>240</v>
      </c>
      <c r="F98" s="204" t="s">
        <v>241</v>
      </c>
      <c r="G98" s="205" t="s">
        <v>242</v>
      </c>
      <c r="H98" s="206">
        <v>270</v>
      </c>
      <c r="I98" s="207"/>
      <c r="J98" s="208">
        <f>ROUND(I98*H98,2)</f>
        <v>0</v>
      </c>
      <c r="K98" s="204" t="s">
        <v>23</v>
      </c>
      <c r="L98" s="62"/>
      <c r="M98" s="209" t="s">
        <v>23</v>
      </c>
      <c r="N98" s="210" t="s">
        <v>48</v>
      </c>
      <c r="O98" s="43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5" t="s">
        <v>199</v>
      </c>
      <c r="AT98" s="25" t="s">
        <v>194</v>
      </c>
      <c r="AU98" s="25" t="s">
        <v>88</v>
      </c>
      <c r="AY98" s="25" t="s">
        <v>191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85</v>
      </c>
      <c r="BK98" s="213">
        <f>ROUND(I98*H98,2)</f>
        <v>0</v>
      </c>
      <c r="BL98" s="25" t="s">
        <v>199</v>
      </c>
      <c r="BM98" s="25" t="s">
        <v>243</v>
      </c>
    </row>
    <row r="99" spans="2:65" s="1" customFormat="1" ht="27">
      <c r="B99" s="42"/>
      <c r="C99" s="64"/>
      <c r="D99" s="214" t="s">
        <v>205</v>
      </c>
      <c r="E99" s="64"/>
      <c r="F99" s="215" t="s">
        <v>244</v>
      </c>
      <c r="G99" s="64"/>
      <c r="H99" s="64"/>
      <c r="I99" s="173"/>
      <c r="J99" s="64"/>
      <c r="K99" s="64"/>
      <c r="L99" s="62"/>
      <c r="M99" s="216"/>
      <c r="N99" s="43"/>
      <c r="O99" s="43"/>
      <c r="P99" s="43"/>
      <c r="Q99" s="43"/>
      <c r="R99" s="43"/>
      <c r="S99" s="43"/>
      <c r="T99" s="79"/>
      <c r="AT99" s="25" t="s">
        <v>205</v>
      </c>
      <c r="AU99" s="25" t="s">
        <v>88</v>
      </c>
    </row>
    <row r="100" spans="2:65" s="12" customFormat="1" ht="13.5">
      <c r="B100" s="217"/>
      <c r="C100" s="218"/>
      <c r="D100" s="214" t="s">
        <v>245</v>
      </c>
      <c r="E100" s="219" t="s">
        <v>23</v>
      </c>
      <c r="F100" s="220" t="s">
        <v>246</v>
      </c>
      <c r="G100" s="218"/>
      <c r="H100" s="221">
        <v>270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245</v>
      </c>
      <c r="AU100" s="227" t="s">
        <v>88</v>
      </c>
      <c r="AV100" s="12" t="s">
        <v>88</v>
      </c>
      <c r="AW100" s="12" t="s">
        <v>40</v>
      </c>
      <c r="AX100" s="12" t="s">
        <v>85</v>
      </c>
      <c r="AY100" s="227" t="s">
        <v>191</v>
      </c>
    </row>
    <row r="101" spans="2:65" s="1" customFormat="1" ht="16.5" customHeight="1">
      <c r="B101" s="42"/>
      <c r="C101" s="202" t="s">
        <v>247</v>
      </c>
      <c r="D101" s="202" t="s">
        <v>194</v>
      </c>
      <c r="E101" s="203" t="s">
        <v>248</v>
      </c>
      <c r="F101" s="204" t="s">
        <v>249</v>
      </c>
      <c r="G101" s="205" t="s">
        <v>237</v>
      </c>
      <c r="H101" s="206">
        <v>14</v>
      </c>
      <c r="I101" s="207"/>
      <c r="J101" s="208">
        <f>ROUND(I101*H101,2)</f>
        <v>0</v>
      </c>
      <c r="K101" s="204" t="s">
        <v>203</v>
      </c>
      <c r="L101" s="62"/>
      <c r="M101" s="209" t="s">
        <v>23</v>
      </c>
      <c r="N101" s="210" t="s">
        <v>48</v>
      </c>
      <c r="O101" s="43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AR101" s="25" t="s">
        <v>199</v>
      </c>
      <c r="AT101" s="25" t="s">
        <v>194</v>
      </c>
      <c r="AU101" s="25" t="s">
        <v>88</v>
      </c>
      <c r="AY101" s="25" t="s">
        <v>191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5" t="s">
        <v>85</v>
      </c>
      <c r="BK101" s="213">
        <f>ROUND(I101*H101,2)</f>
        <v>0</v>
      </c>
      <c r="BL101" s="25" t="s">
        <v>199</v>
      </c>
      <c r="BM101" s="25" t="s">
        <v>250</v>
      </c>
    </row>
    <row r="102" spans="2:65" s="1" customFormat="1" ht="16.5" customHeight="1">
      <c r="B102" s="42"/>
      <c r="C102" s="202" t="s">
        <v>251</v>
      </c>
      <c r="D102" s="202" t="s">
        <v>194</v>
      </c>
      <c r="E102" s="203" t="s">
        <v>252</v>
      </c>
      <c r="F102" s="204" t="s">
        <v>253</v>
      </c>
      <c r="G102" s="205" t="s">
        <v>254</v>
      </c>
      <c r="H102" s="206">
        <v>1</v>
      </c>
      <c r="I102" s="207"/>
      <c r="J102" s="208">
        <f>ROUND(I102*H102,2)</f>
        <v>0</v>
      </c>
      <c r="K102" s="204" t="s">
        <v>23</v>
      </c>
      <c r="L102" s="62"/>
      <c r="M102" s="209" t="s">
        <v>23</v>
      </c>
      <c r="N102" s="210" t="s">
        <v>48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199</v>
      </c>
      <c r="AT102" s="25" t="s">
        <v>194</v>
      </c>
      <c r="AU102" s="25" t="s">
        <v>88</v>
      </c>
      <c r="AY102" s="25" t="s">
        <v>191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85</v>
      </c>
      <c r="BK102" s="213">
        <f>ROUND(I102*H102,2)</f>
        <v>0</v>
      </c>
      <c r="BL102" s="25" t="s">
        <v>199</v>
      </c>
      <c r="BM102" s="25" t="s">
        <v>255</v>
      </c>
    </row>
    <row r="103" spans="2:65" s="1" customFormat="1" ht="16.5" customHeight="1">
      <c r="B103" s="42"/>
      <c r="C103" s="202" t="s">
        <v>256</v>
      </c>
      <c r="D103" s="202" t="s">
        <v>194</v>
      </c>
      <c r="E103" s="203" t="s">
        <v>257</v>
      </c>
      <c r="F103" s="204" t="s">
        <v>258</v>
      </c>
      <c r="G103" s="205" t="s">
        <v>259</v>
      </c>
      <c r="H103" s="206">
        <v>350</v>
      </c>
      <c r="I103" s="207"/>
      <c r="J103" s="208">
        <f>ROUND(I103*H103,2)</f>
        <v>0</v>
      </c>
      <c r="K103" s="204" t="s">
        <v>23</v>
      </c>
      <c r="L103" s="62"/>
      <c r="M103" s="209" t="s">
        <v>23</v>
      </c>
      <c r="N103" s="210" t="s">
        <v>48</v>
      </c>
      <c r="O103" s="43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5" t="s">
        <v>199</v>
      </c>
      <c r="AT103" s="25" t="s">
        <v>194</v>
      </c>
      <c r="AU103" s="25" t="s">
        <v>88</v>
      </c>
      <c r="AY103" s="25" t="s">
        <v>191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85</v>
      </c>
      <c r="BK103" s="213">
        <f>ROUND(I103*H103,2)</f>
        <v>0</v>
      </c>
      <c r="BL103" s="25" t="s">
        <v>199</v>
      </c>
      <c r="BM103" s="25" t="s">
        <v>260</v>
      </c>
    </row>
    <row r="104" spans="2:65" s="11" customFormat="1" ht="29.85" customHeight="1">
      <c r="B104" s="186"/>
      <c r="C104" s="187"/>
      <c r="D104" s="188" t="s">
        <v>76</v>
      </c>
      <c r="E104" s="200" t="s">
        <v>261</v>
      </c>
      <c r="F104" s="200" t="s">
        <v>262</v>
      </c>
      <c r="G104" s="187"/>
      <c r="H104" s="187"/>
      <c r="I104" s="190"/>
      <c r="J104" s="201">
        <f>BK104</f>
        <v>0</v>
      </c>
      <c r="K104" s="187"/>
      <c r="L104" s="192"/>
      <c r="M104" s="193"/>
      <c r="N104" s="194"/>
      <c r="O104" s="194"/>
      <c r="P104" s="195">
        <f>SUM(P105:P110)</f>
        <v>0</v>
      </c>
      <c r="Q104" s="194"/>
      <c r="R104" s="195">
        <f>SUM(R105:R110)</f>
        <v>0</v>
      </c>
      <c r="S104" s="194"/>
      <c r="T104" s="196">
        <f>SUM(T105:T110)</f>
        <v>0</v>
      </c>
      <c r="AR104" s="197" t="s">
        <v>190</v>
      </c>
      <c r="AT104" s="198" t="s">
        <v>76</v>
      </c>
      <c r="AU104" s="198" t="s">
        <v>85</v>
      </c>
      <c r="AY104" s="197" t="s">
        <v>191</v>
      </c>
      <c r="BK104" s="199">
        <f>SUM(BK105:BK110)</f>
        <v>0</v>
      </c>
    </row>
    <row r="105" spans="2:65" s="1" customFormat="1" ht="16.5" customHeight="1">
      <c r="B105" s="42"/>
      <c r="C105" s="202" t="s">
        <v>263</v>
      </c>
      <c r="D105" s="202" t="s">
        <v>194</v>
      </c>
      <c r="E105" s="203" t="s">
        <v>264</v>
      </c>
      <c r="F105" s="204" t="s">
        <v>265</v>
      </c>
      <c r="G105" s="205" t="s">
        <v>222</v>
      </c>
      <c r="H105" s="206">
        <v>5</v>
      </c>
      <c r="I105" s="207"/>
      <c r="J105" s="208">
        <f>ROUND(I105*H105,2)</f>
        <v>0</v>
      </c>
      <c r="K105" s="204" t="s">
        <v>203</v>
      </c>
      <c r="L105" s="62"/>
      <c r="M105" s="209" t="s">
        <v>23</v>
      </c>
      <c r="N105" s="210" t="s">
        <v>48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199</v>
      </c>
      <c r="AT105" s="25" t="s">
        <v>194</v>
      </c>
      <c r="AU105" s="25" t="s">
        <v>88</v>
      </c>
      <c r="AY105" s="25" t="s">
        <v>191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85</v>
      </c>
      <c r="BK105" s="213">
        <f>ROUND(I105*H105,2)</f>
        <v>0</v>
      </c>
      <c r="BL105" s="25" t="s">
        <v>199</v>
      </c>
      <c r="BM105" s="25" t="s">
        <v>266</v>
      </c>
    </row>
    <row r="106" spans="2:65" s="1" customFormat="1" ht="27">
      <c r="B106" s="42"/>
      <c r="C106" s="64"/>
      <c r="D106" s="214" t="s">
        <v>205</v>
      </c>
      <c r="E106" s="64"/>
      <c r="F106" s="215" t="s">
        <v>267</v>
      </c>
      <c r="G106" s="64"/>
      <c r="H106" s="64"/>
      <c r="I106" s="173"/>
      <c r="J106" s="64"/>
      <c r="K106" s="64"/>
      <c r="L106" s="62"/>
      <c r="M106" s="216"/>
      <c r="N106" s="43"/>
      <c r="O106" s="43"/>
      <c r="P106" s="43"/>
      <c r="Q106" s="43"/>
      <c r="R106" s="43"/>
      <c r="S106" s="43"/>
      <c r="T106" s="79"/>
      <c r="AT106" s="25" t="s">
        <v>205</v>
      </c>
      <c r="AU106" s="25" t="s">
        <v>88</v>
      </c>
    </row>
    <row r="107" spans="2:65" s="1" customFormat="1" ht="16.5" customHeight="1">
      <c r="B107" s="42"/>
      <c r="C107" s="202" t="s">
        <v>268</v>
      </c>
      <c r="D107" s="202" t="s">
        <v>194</v>
      </c>
      <c r="E107" s="203" t="s">
        <v>269</v>
      </c>
      <c r="F107" s="204" t="s">
        <v>270</v>
      </c>
      <c r="G107" s="205" t="s">
        <v>210</v>
      </c>
      <c r="H107" s="206">
        <v>1</v>
      </c>
      <c r="I107" s="207"/>
      <c r="J107" s="208">
        <f>ROUND(I107*H107,2)</f>
        <v>0</v>
      </c>
      <c r="K107" s="204" t="s">
        <v>203</v>
      </c>
      <c r="L107" s="62"/>
      <c r="M107" s="209" t="s">
        <v>23</v>
      </c>
      <c r="N107" s="210" t="s">
        <v>48</v>
      </c>
      <c r="O107" s="43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5" t="s">
        <v>199</v>
      </c>
      <c r="AT107" s="25" t="s">
        <v>194</v>
      </c>
      <c r="AU107" s="25" t="s">
        <v>88</v>
      </c>
      <c r="AY107" s="25" t="s">
        <v>191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85</v>
      </c>
      <c r="BK107" s="213">
        <f>ROUND(I107*H107,2)</f>
        <v>0</v>
      </c>
      <c r="BL107" s="25" t="s">
        <v>199</v>
      </c>
      <c r="BM107" s="25" t="s">
        <v>271</v>
      </c>
    </row>
    <row r="108" spans="2:65" s="1" customFormat="1" ht="40.5">
      <c r="B108" s="42"/>
      <c r="C108" s="64"/>
      <c r="D108" s="214" t="s">
        <v>205</v>
      </c>
      <c r="E108" s="64"/>
      <c r="F108" s="215" t="s">
        <v>272</v>
      </c>
      <c r="G108" s="64"/>
      <c r="H108" s="64"/>
      <c r="I108" s="173"/>
      <c r="J108" s="64"/>
      <c r="K108" s="64"/>
      <c r="L108" s="62"/>
      <c r="M108" s="216"/>
      <c r="N108" s="43"/>
      <c r="O108" s="43"/>
      <c r="P108" s="43"/>
      <c r="Q108" s="43"/>
      <c r="R108" s="43"/>
      <c r="S108" s="43"/>
      <c r="T108" s="79"/>
      <c r="AT108" s="25" t="s">
        <v>205</v>
      </c>
      <c r="AU108" s="25" t="s">
        <v>88</v>
      </c>
    </row>
    <row r="109" spans="2:65" s="1" customFormat="1" ht="25.5" customHeight="1">
      <c r="B109" s="42"/>
      <c r="C109" s="202" t="s">
        <v>10</v>
      </c>
      <c r="D109" s="202" t="s">
        <v>194</v>
      </c>
      <c r="E109" s="203" t="s">
        <v>273</v>
      </c>
      <c r="F109" s="204" t="s">
        <v>274</v>
      </c>
      <c r="G109" s="205" t="s">
        <v>210</v>
      </c>
      <c r="H109" s="206">
        <v>1</v>
      </c>
      <c r="I109" s="207"/>
      <c r="J109" s="208">
        <f>ROUND(I109*H109,2)</f>
        <v>0</v>
      </c>
      <c r="K109" s="204" t="s">
        <v>203</v>
      </c>
      <c r="L109" s="62"/>
      <c r="M109" s="209" t="s">
        <v>23</v>
      </c>
      <c r="N109" s="210" t="s">
        <v>48</v>
      </c>
      <c r="O109" s="43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25" t="s">
        <v>199</v>
      </c>
      <c r="AT109" s="25" t="s">
        <v>194</v>
      </c>
      <c r="AU109" s="25" t="s">
        <v>88</v>
      </c>
      <c r="AY109" s="25" t="s">
        <v>191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85</v>
      </c>
      <c r="BK109" s="213">
        <f>ROUND(I109*H109,2)</f>
        <v>0</v>
      </c>
      <c r="BL109" s="25" t="s">
        <v>199</v>
      </c>
      <c r="BM109" s="25" t="s">
        <v>275</v>
      </c>
    </row>
    <row r="110" spans="2:65" s="1" customFormat="1" ht="54">
      <c r="B110" s="42"/>
      <c r="C110" s="64"/>
      <c r="D110" s="214" t="s">
        <v>205</v>
      </c>
      <c r="E110" s="64"/>
      <c r="F110" s="215" t="s">
        <v>276</v>
      </c>
      <c r="G110" s="64"/>
      <c r="H110" s="64"/>
      <c r="I110" s="173"/>
      <c r="J110" s="64"/>
      <c r="K110" s="64"/>
      <c r="L110" s="62"/>
      <c r="M110" s="216"/>
      <c r="N110" s="43"/>
      <c r="O110" s="43"/>
      <c r="P110" s="43"/>
      <c r="Q110" s="43"/>
      <c r="R110" s="43"/>
      <c r="S110" s="43"/>
      <c r="T110" s="79"/>
      <c r="AT110" s="25" t="s">
        <v>205</v>
      </c>
      <c r="AU110" s="25" t="s">
        <v>88</v>
      </c>
    </row>
    <row r="111" spans="2:65" s="11" customFormat="1" ht="29.85" customHeight="1">
      <c r="B111" s="186"/>
      <c r="C111" s="187"/>
      <c r="D111" s="188" t="s">
        <v>76</v>
      </c>
      <c r="E111" s="200" t="s">
        <v>277</v>
      </c>
      <c r="F111" s="200" t="s">
        <v>278</v>
      </c>
      <c r="G111" s="187"/>
      <c r="H111" s="187"/>
      <c r="I111" s="190"/>
      <c r="J111" s="201">
        <f>BK111</f>
        <v>0</v>
      </c>
      <c r="K111" s="187"/>
      <c r="L111" s="192"/>
      <c r="M111" s="193"/>
      <c r="N111" s="194"/>
      <c r="O111" s="194"/>
      <c r="P111" s="195">
        <f>SUM(P112:P117)</f>
        <v>0</v>
      </c>
      <c r="Q111" s="194"/>
      <c r="R111" s="195">
        <f>SUM(R112:R117)</f>
        <v>0</v>
      </c>
      <c r="S111" s="194"/>
      <c r="T111" s="196">
        <f>SUM(T112:T117)</f>
        <v>0</v>
      </c>
      <c r="AR111" s="197" t="s">
        <v>190</v>
      </c>
      <c r="AT111" s="198" t="s">
        <v>76</v>
      </c>
      <c r="AU111" s="198" t="s">
        <v>85</v>
      </c>
      <c r="AY111" s="197" t="s">
        <v>191</v>
      </c>
      <c r="BK111" s="199">
        <f>SUM(BK112:BK117)</f>
        <v>0</v>
      </c>
    </row>
    <row r="112" spans="2:65" s="1" customFormat="1" ht="16.5" customHeight="1">
      <c r="B112" s="42"/>
      <c r="C112" s="202" t="s">
        <v>279</v>
      </c>
      <c r="D112" s="202" t="s">
        <v>194</v>
      </c>
      <c r="E112" s="203" t="s">
        <v>280</v>
      </c>
      <c r="F112" s="204" t="s">
        <v>281</v>
      </c>
      <c r="G112" s="205" t="s">
        <v>210</v>
      </c>
      <c r="H112" s="206">
        <v>1</v>
      </c>
      <c r="I112" s="207"/>
      <c r="J112" s="208">
        <f>ROUND(I112*H112,2)</f>
        <v>0</v>
      </c>
      <c r="K112" s="204" t="s">
        <v>203</v>
      </c>
      <c r="L112" s="62"/>
      <c r="M112" s="209" t="s">
        <v>23</v>
      </c>
      <c r="N112" s="210" t="s">
        <v>48</v>
      </c>
      <c r="O112" s="43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25" t="s">
        <v>199</v>
      </c>
      <c r="AT112" s="25" t="s">
        <v>194</v>
      </c>
      <c r="AU112" s="25" t="s">
        <v>88</v>
      </c>
      <c r="AY112" s="25" t="s">
        <v>191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5" t="s">
        <v>85</v>
      </c>
      <c r="BK112" s="213">
        <f>ROUND(I112*H112,2)</f>
        <v>0</v>
      </c>
      <c r="BL112" s="25" t="s">
        <v>199</v>
      </c>
      <c r="BM112" s="25" t="s">
        <v>282</v>
      </c>
    </row>
    <row r="113" spans="2:65" s="1" customFormat="1" ht="40.5">
      <c r="B113" s="42"/>
      <c r="C113" s="64"/>
      <c r="D113" s="214" t="s">
        <v>205</v>
      </c>
      <c r="E113" s="64"/>
      <c r="F113" s="215" t="s">
        <v>283</v>
      </c>
      <c r="G113" s="64"/>
      <c r="H113" s="64"/>
      <c r="I113" s="173"/>
      <c r="J113" s="64"/>
      <c r="K113" s="64"/>
      <c r="L113" s="62"/>
      <c r="M113" s="216"/>
      <c r="N113" s="43"/>
      <c r="O113" s="43"/>
      <c r="P113" s="43"/>
      <c r="Q113" s="43"/>
      <c r="R113" s="43"/>
      <c r="S113" s="43"/>
      <c r="T113" s="79"/>
      <c r="AT113" s="25" t="s">
        <v>205</v>
      </c>
      <c r="AU113" s="25" t="s">
        <v>88</v>
      </c>
    </row>
    <row r="114" spans="2:65" s="1" customFormat="1" ht="16.5" customHeight="1">
      <c r="B114" s="42"/>
      <c r="C114" s="202" t="s">
        <v>284</v>
      </c>
      <c r="D114" s="202" t="s">
        <v>194</v>
      </c>
      <c r="E114" s="203" t="s">
        <v>285</v>
      </c>
      <c r="F114" s="204" t="s">
        <v>286</v>
      </c>
      <c r="G114" s="205" t="s">
        <v>210</v>
      </c>
      <c r="H114" s="206">
        <v>1</v>
      </c>
      <c r="I114" s="207"/>
      <c r="J114" s="208">
        <f>ROUND(I114*H114,2)</f>
        <v>0</v>
      </c>
      <c r="K114" s="204" t="s">
        <v>203</v>
      </c>
      <c r="L114" s="62"/>
      <c r="M114" s="209" t="s">
        <v>23</v>
      </c>
      <c r="N114" s="210" t="s">
        <v>48</v>
      </c>
      <c r="O114" s="43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199</v>
      </c>
      <c r="AT114" s="25" t="s">
        <v>194</v>
      </c>
      <c r="AU114" s="25" t="s">
        <v>88</v>
      </c>
      <c r="AY114" s="25" t="s">
        <v>191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85</v>
      </c>
      <c r="BK114" s="213">
        <f>ROUND(I114*H114,2)</f>
        <v>0</v>
      </c>
      <c r="BL114" s="25" t="s">
        <v>199</v>
      </c>
      <c r="BM114" s="25" t="s">
        <v>287</v>
      </c>
    </row>
    <row r="115" spans="2:65" s="1" customFormat="1" ht="27">
      <c r="B115" s="42"/>
      <c r="C115" s="64"/>
      <c r="D115" s="214" t="s">
        <v>205</v>
      </c>
      <c r="E115" s="64"/>
      <c r="F115" s="215" t="s">
        <v>288</v>
      </c>
      <c r="G115" s="64"/>
      <c r="H115" s="64"/>
      <c r="I115" s="173"/>
      <c r="J115" s="64"/>
      <c r="K115" s="64"/>
      <c r="L115" s="62"/>
      <c r="M115" s="216"/>
      <c r="N115" s="43"/>
      <c r="O115" s="43"/>
      <c r="P115" s="43"/>
      <c r="Q115" s="43"/>
      <c r="R115" s="43"/>
      <c r="S115" s="43"/>
      <c r="T115" s="79"/>
      <c r="AT115" s="25" t="s">
        <v>205</v>
      </c>
      <c r="AU115" s="25" t="s">
        <v>88</v>
      </c>
    </row>
    <row r="116" spans="2:65" s="1" customFormat="1" ht="16.5" customHeight="1">
      <c r="B116" s="42"/>
      <c r="C116" s="202" t="s">
        <v>289</v>
      </c>
      <c r="D116" s="202" t="s">
        <v>194</v>
      </c>
      <c r="E116" s="203" t="s">
        <v>290</v>
      </c>
      <c r="F116" s="204" t="s">
        <v>291</v>
      </c>
      <c r="G116" s="205" t="s">
        <v>222</v>
      </c>
      <c r="H116" s="206">
        <v>1</v>
      </c>
      <c r="I116" s="207"/>
      <c r="J116" s="208">
        <f>ROUND(I116*H116,2)</f>
        <v>0</v>
      </c>
      <c r="K116" s="204" t="s">
        <v>203</v>
      </c>
      <c r="L116" s="62"/>
      <c r="M116" s="209" t="s">
        <v>23</v>
      </c>
      <c r="N116" s="210" t="s">
        <v>48</v>
      </c>
      <c r="O116" s="43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25" t="s">
        <v>199</v>
      </c>
      <c r="AT116" s="25" t="s">
        <v>194</v>
      </c>
      <c r="AU116" s="25" t="s">
        <v>88</v>
      </c>
      <c r="AY116" s="25" t="s">
        <v>191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85</v>
      </c>
      <c r="BK116" s="213">
        <f>ROUND(I116*H116,2)</f>
        <v>0</v>
      </c>
      <c r="BL116" s="25" t="s">
        <v>199</v>
      </c>
      <c r="BM116" s="25" t="s">
        <v>292</v>
      </c>
    </row>
    <row r="117" spans="2:65" s="1" customFormat="1" ht="27">
      <c r="B117" s="42"/>
      <c r="C117" s="64"/>
      <c r="D117" s="214" t="s">
        <v>205</v>
      </c>
      <c r="E117" s="64"/>
      <c r="F117" s="215" t="s">
        <v>293</v>
      </c>
      <c r="G117" s="64"/>
      <c r="H117" s="64"/>
      <c r="I117" s="173"/>
      <c r="J117" s="64"/>
      <c r="K117" s="64"/>
      <c r="L117" s="62"/>
      <c r="M117" s="216"/>
      <c r="N117" s="43"/>
      <c r="O117" s="43"/>
      <c r="P117" s="43"/>
      <c r="Q117" s="43"/>
      <c r="R117" s="43"/>
      <c r="S117" s="43"/>
      <c r="T117" s="79"/>
      <c r="AT117" s="25" t="s">
        <v>205</v>
      </c>
      <c r="AU117" s="25" t="s">
        <v>88</v>
      </c>
    </row>
    <row r="118" spans="2:65" s="11" customFormat="1" ht="29.85" customHeight="1">
      <c r="B118" s="186"/>
      <c r="C118" s="187"/>
      <c r="D118" s="188" t="s">
        <v>76</v>
      </c>
      <c r="E118" s="200" t="s">
        <v>294</v>
      </c>
      <c r="F118" s="200" t="s">
        <v>295</v>
      </c>
      <c r="G118" s="187"/>
      <c r="H118" s="187"/>
      <c r="I118" s="190"/>
      <c r="J118" s="201">
        <f>BK118</f>
        <v>0</v>
      </c>
      <c r="K118" s="187"/>
      <c r="L118" s="192"/>
      <c r="M118" s="193"/>
      <c r="N118" s="194"/>
      <c r="O118" s="194"/>
      <c r="P118" s="195">
        <f>SUM(P119:P133)</f>
        <v>0</v>
      </c>
      <c r="Q118" s="194"/>
      <c r="R118" s="195">
        <f>SUM(R119:R133)</f>
        <v>0</v>
      </c>
      <c r="S118" s="194"/>
      <c r="T118" s="196">
        <f>SUM(T119:T133)</f>
        <v>0</v>
      </c>
      <c r="AR118" s="197" t="s">
        <v>190</v>
      </c>
      <c r="AT118" s="198" t="s">
        <v>76</v>
      </c>
      <c r="AU118" s="198" t="s">
        <v>85</v>
      </c>
      <c r="AY118" s="197" t="s">
        <v>191</v>
      </c>
      <c r="BK118" s="199">
        <f>SUM(BK119:BK133)</f>
        <v>0</v>
      </c>
    </row>
    <row r="119" spans="2:65" s="1" customFormat="1" ht="16.5" customHeight="1">
      <c r="B119" s="42"/>
      <c r="C119" s="202" t="s">
        <v>296</v>
      </c>
      <c r="D119" s="202" t="s">
        <v>194</v>
      </c>
      <c r="E119" s="203" t="s">
        <v>297</v>
      </c>
      <c r="F119" s="204" t="s">
        <v>298</v>
      </c>
      <c r="G119" s="205" t="s">
        <v>210</v>
      </c>
      <c r="H119" s="206">
        <v>1</v>
      </c>
      <c r="I119" s="207"/>
      <c r="J119" s="208">
        <f>ROUND(I119*H119,2)</f>
        <v>0</v>
      </c>
      <c r="K119" s="204" t="s">
        <v>203</v>
      </c>
      <c r="L119" s="62"/>
      <c r="M119" s="209" t="s">
        <v>23</v>
      </c>
      <c r="N119" s="210" t="s">
        <v>48</v>
      </c>
      <c r="O119" s="43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AR119" s="25" t="s">
        <v>199</v>
      </c>
      <c r="AT119" s="25" t="s">
        <v>194</v>
      </c>
      <c r="AU119" s="25" t="s">
        <v>88</v>
      </c>
      <c r="AY119" s="25" t="s">
        <v>191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85</v>
      </c>
      <c r="BK119" s="213">
        <f>ROUND(I119*H119,2)</f>
        <v>0</v>
      </c>
      <c r="BL119" s="25" t="s">
        <v>199</v>
      </c>
      <c r="BM119" s="25" t="s">
        <v>299</v>
      </c>
    </row>
    <row r="120" spans="2:65" s="1" customFormat="1" ht="27">
      <c r="B120" s="42"/>
      <c r="C120" s="64"/>
      <c r="D120" s="214" t="s">
        <v>205</v>
      </c>
      <c r="E120" s="64"/>
      <c r="F120" s="215" t="s">
        <v>300</v>
      </c>
      <c r="G120" s="64"/>
      <c r="H120" s="64"/>
      <c r="I120" s="173"/>
      <c r="J120" s="64"/>
      <c r="K120" s="64"/>
      <c r="L120" s="62"/>
      <c r="M120" s="216"/>
      <c r="N120" s="43"/>
      <c r="O120" s="43"/>
      <c r="P120" s="43"/>
      <c r="Q120" s="43"/>
      <c r="R120" s="43"/>
      <c r="S120" s="43"/>
      <c r="T120" s="79"/>
      <c r="AT120" s="25" t="s">
        <v>205</v>
      </c>
      <c r="AU120" s="25" t="s">
        <v>88</v>
      </c>
    </row>
    <row r="121" spans="2:65" s="1" customFormat="1" ht="16.5" customHeight="1">
      <c r="B121" s="42"/>
      <c r="C121" s="228" t="s">
        <v>301</v>
      </c>
      <c r="D121" s="228" t="s">
        <v>302</v>
      </c>
      <c r="E121" s="229" t="s">
        <v>303</v>
      </c>
      <c r="F121" s="230" t="s">
        <v>304</v>
      </c>
      <c r="G121" s="231" t="s">
        <v>197</v>
      </c>
      <c r="H121" s="232">
        <v>4</v>
      </c>
      <c r="I121" s="233"/>
      <c r="J121" s="234">
        <f>ROUND(I121*H121,2)</f>
        <v>0</v>
      </c>
      <c r="K121" s="230" t="s">
        <v>23</v>
      </c>
      <c r="L121" s="235"/>
      <c r="M121" s="236" t="s">
        <v>23</v>
      </c>
      <c r="N121" s="237" t="s">
        <v>48</v>
      </c>
      <c r="O121" s="43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25" t="s">
        <v>199</v>
      </c>
      <c r="AT121" s="25" t="s">
        <v>302</v>
      </c>
      <c r="AU121" s="25" t="s">
        <v>88</v>
      </c>
      <c r="AY121" s="25" t="s">
        <v>191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85</v>
      </c>
      <c r="BK121" s="213">
        <f>ROUND(I121*H121,2)</f>
        <v>0</v>
      </c>
      <c r="BL121" s="25" t="s">
        <v>199</v>
      </c>
      <c r="BM121" s="25" t="s">
        <v>305</v>
      </c>
    </row>
    <row r="122" spans="2:65" s="1" customFormat="1" ht="81">
      <c r="B122" s="42"/>
      <c r="C122" s="64"/>
      <c r="D122" s="214" t="s">
        <v>205</v>
      </c>
      <c r="E122" s="64"/>
      <c r="F122" s="215" t="s">
        <v>306</v>
      </c>
      <c r="G122" s="64"/>
      <c r="H122" s="64"/>
      <c r="I122" s="173"/>
      <c r="J122" s="64"/>
      <c r="K122" s="64"/>
      <c r="L122" s="62"/>
      <c r="M122" s="216"/>
      <c r="N122" s="43"/>
      <c r="O122" s="43"/>
      <c r="P122" s="43"/>
      <c r="Q122" s="43"/>
      <c r="R122" s="43"/>
      <c r="S122" s="43"/>
      <c r="T122" s="79"/>
      <c r="AT122" s="25" t="s">
        <v>205</v>
      </c>
      <c r="AU122" s="25" t="s">
        <v>88</v>
      </c>
    </row>
    <row r="123" spans="2:65" s="1" customFormat="1" ht="16.5" customHeight="1">
      <c r="B123" s="42"/>
      <c r="C123" s="228" t="s">
        <v>9</v>
      </c>
      <c r="D123" s="228" t="s">
        <v>302</v>
      </c>
      <c r="E123" s="229" t="s">
        <v>307</v>
      </c>
      <c r="F123" s="230" t="s">
        <v>308</v>
      </c>
      <c r="G123" s="231" t="s">
        <v>197</v>
      </c>
      <c r="H123" s="232">
        <v>8</v>
      </c>
      <c r="I123" s="233"/>
      <c r="J123" s="234">
        <f>ROUND(I123*H123,2)</f>
        <v>0</v>
      </c>
      <c r="K123" s="230" t="s">
        <v>23</v>
      </c>
      <c r="L123" s="235"/>
      <c r="M123" s="236" t="s">
        <v>23</v>
      </c>
      <c r="N123" s="237" t="s">
        <v>48</v>
      </c>
      <c r="O123" s="43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5" t="s">
        <v>199</v>
      </c>
      <c r="AT123" s="25" t="s">
        <v>302</v>
      </c>
      <c r="AU123" s="25" t="s">
        <v>88</v>
      </c>
      <c r="AY123" s="25" t="s">
        <v>191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85</v>
      </c>
      <c r="BK123" s="213">
        <f>ROUND(I123*H123,2)</f>
        <v>0</v>
      </c>
      <c r="BL123" s="25" t="s">
        <v>199</v>
      </c>
      <c r="BM123" s="25" t="s">
        <v>309</v>
      </c>
    </row>
    <row r="124" spans="2:65" s="1" customFormat="1" ht="81">
      <c r="B124" s="42"/>
      <c r="C124" s="64"/>
      <c r="D124" s="214" t="s">
        <v>205</v>
      </c>
      <c r="E124" s="64"/>
      <c r="F124" s="215" t="s">
        <v>310</v>
      </c>
      <c r="G124" s="64"/>
      <c r="H124" s="64"/>
      <c r="I124" s="173"/>
      <c r="J124" s="64"/>
      <c r="K124" s="64"/>
      <c r="L124" s="62"/>
      <c r="M124" s="216"/>
      <c r="N124" s="43"/>
      <c r="O124" s="43"/>
      <c r="P124" s="43"/>
      <c r="Q124" s="43"/>
      <c r="R124" s="43"/>
      <c r="S124" s="43"/>
      <c r="T124" s="79"/>
      <c r="AT124" s="25" t="s">
        <v>205</v>
      </c>
      <c r="AU124" s="25" t="s">
        <v>88</v>
      </c>
    </row>
    <row r="125" spans="2:65" s="1" customFormat="1" ht="16.5" customHeight="1">
      <c r="B125" s="42"/>
      <c r="C125" s="228" t="s">
        <v>311</v>
      </c>
      <c r="D125" s="228" t="s">
        <v>302</v>
      </c>
      <c r="E125" s="229" t="s">
        <v>312</v>
      </c>
      <c r="F125" s="230" t="s">
        <v>313</v>
      </c>
      <c r="G125" s="231" t="s">
        <v>197</v>
      </c>
      <c r="H125" s="232">
        <v>58</v>
      </c>
      <c r="I125" s="233"/>
      <c r="J125" s="234">
        <f>ROUND(I125*H125,2)</f>
        <v>0</v>
      </c>
      <c r="K125" s="230" t="s">
        <v>23</v>
      </c>
      <c r="L125" s="235"/>
      <c r="M125" s="236" t="s">
        <v>23</v>
      </c>
      <c r="N125" s="237" t="s">
        <v>48</v>
      </c>
      <c r="O125" s="43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199</v>
      </c>
      <c r="AT125" s="25" t="s">
        <v>302</v>
      </c>
      <c r="AU125" s="25" t="s">
        <v>88</v>
      </c>
      <c r="AY125" s="25" t="s">
        <v>191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85</v>
      </c>
      <c r="BK125" s="213">
        <f>ROUND(I125*H125,2)</f>
        <v>0</v>
      </c>
      <c r="BL125" s="25" t="s">
        <v>199</v>
      </c>
      <c r="BM125" s="25" t="s">
        <v>314</v>
      </c>
    </row>
    <row r="126" spans="2:65" s="1" customFormat="1" ht="81">
      <c r="B126" s="42"/>
      <c r="C126" s="64"/>
      <c r="D126" s="214" t="s">
        <v>205</v>
      </c>
      <c r="E126" s="64"/>
      <c r="F126" s="215" t="s">
        <v>315</v>
      </c>
      <c r="G126" s="64"/>
      <c r="H126" s="64"/>
      <c r="I126" s="173"/>
      <c r="J126" s="64"/>
      <c r="K126" s="64"/>
      <c r="L126" s="62"/>
      <c r="M126" s="216"/>
      <c r="N126" s="43"/>
      <c r="O126" s="43"/>
      <c r="P126" s="43"/>
      <c r="Q126" s="43"/>
      <c r="R126" s="43"/>
      <c r="S126" s="43"/>
      <c r="T126" s="79"/>
      <c r="AT126" s="25" t="s">
        <v>205</v>
      </c>
      <c r="AU126" s="25" t="s">
        <v>88</v>
      </c>
    </row>
    <row r="127" spans="2:65" s="12" customFormat="1" ht="13.5">
      <c r="B127" s="217"/>
      <c r="C127" s="218"/>
      <c r="D127" s="214" t="s">
        <v>245</v>
      </c>
      <c r="E127" s="219" t="s">
        <v>23</v>
      </c>
      <c r="F127" s="220" t="s">
        <v>316</v>
      </c>
      <c r="G127" s="218"/>
      <c r="H127" s="221">
        <v>58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245</v>
      </c>
      <c r="AU127" s="227" t="s">
        <v>88</v>
      </c>
      <c r="AV127" s="12" t="s">
        <v>88</v>
      </c>
      <c r="AW127" s="12" t="s">
        <v>40</v>
      </c>
      <c r="AX127" s="12" t="s">
        <v>85</v>
      </c>
      <c r="AY127" s="227" t="s">
        <v>191</v>
      </c>
    </row>
    <row r="128" spans="2:65" s="1" customFormat="1" ht="16.5" customHeight="1">
      <c r="B128" s="42"/>
      <c r="C128" s="228" t="s">
        <v>317</v>
      </c>
      <c r="D128" s="228" t="s">
        <v>302</v>
      </c>
      <c r="E128" s="229" t="s">
        <v>318</v>
      </c>
      <c r="F128" s="230" t="s">
        <v>319</v>
      </c>
      <c r="G128" s="231" t="s">
        <v>197</v>
      </c>
      <c r="H128" s="232">
        <v>120</v>
      </c>
      <c r="I128" s="233"/>
      <c r="J128" s="234">
        <f>ROUND(I128*H128,2)</f>
        <v>0</v>
      </c>
      <c r="K128" s="230" t="s">
        <v>23</v>
      </c>
      <c r="L128" s="235"/>
      <c r="M128" s="236" t="s">
        <v>23</v>
      </c>
      <c r="N128" s="237" t="s">
        <v>48</v>
      </c>
      <c r="O128" s="43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AR128" s="25" t="s">
        <v>199</v>
      </c>
      <c r="AT128" s="25" t="s">
        <v>302</v>
      </c>
      <c r="AU128" s="25" t="s">
        <v>88</v>
      </c>
      <c r="AY128" s="25" t="s">
        <v>191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5" t="s">
        <v>85</v>
      </c>
      <c r="BK128" s="213">
        <f>ROUND(I128*H128,2)</f>
        <v>0</v>
      </c>
      <c r="BL128" s="25" t="s">
        <v>199</v>
      </c>
      <c r="BM128" s="25" t="s">
        <v>320</v>
      </c>
    </row>
    <row r="129" spans="2:65" s="1" customFormat="1" ht="40.5">
      <c r="B129" s="42"/>
      <c r="C129" s="64"/>
      <c r="D129" s="214" t="s">
        <v>205</v>
      </c>
      <c r="E129" s="64"/>
      <c r="F129" s="215" t="s">
        <v>321</v>
      </c>
      <c r="G129" s="64"/>
      <c r="H129" s="64"/>
      <c r="I129" s="173"/>
      <c r="J129" s="64"/>
      <c r="K129" s="64"/>
      <c r="L129" s="62"/>
      <c r="M129" s="216"/>
      <c r="N129" s="43"/>
      <c r="O129" s="43"/>
      <c r="P129" s="43"/>
      <c r="Q129" s="43"/>
      <c r="R129" s="43"/>
      <c r="S129" s="43"/>
      <c r="T129" s="79"/>
      <c r="AT129" s="25" t="s">
        <v>205</v>
      </c>
      <c r="AU129" s="25" t="s">
        <v>88</v>
      </c>
    </row>
    <row r="130" spans="2:65" s="1" customFormat="1" ht="16.5" customHeight="1">
      <c r="B130" s="42"/>
      <c r="C130" s="228" t="s">
        <v>322</v>
      </c>
      <c r="D130" s="228" t="s">
        <v>302</v>
      </c>
      <c r="E130" s="229" t="s">
        <v>323</v>
      </c>
      <c r="F130" s="230" t="s">
        <v>324</v>
      </c>
      <c r="G130" s="231" t="s">
        <v>197</v>
      </c>
      <c r="H130" s="232">
        <v>1</v>
      </c>
      <c r="I130" s="233"/>
      <c r="J130" s="234">
        <f>ROUND(I130*H130,2)</f>
        <v>0</v>
      </c>
      <c r="K130" s="230" t="s">
        <v>23</v>
      </c>
      <c r="L130" s="235"/>
      <c r="M130" s="236" t="s">
        <v>23</v>
      </c>
      <c r="N130" s="237" t="s">
        <v>48</v>
      </c>
      <c r="O130" s="43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AR130" s="25" t="s">
        <v>199</v>
      </c>
      <c r="AT130" s="25" t="s">
        <v>302</v>
      </c>
      <c r="AU130" s="25" t="s">
        <v>88</v>
      </c>
      <c r="AY130" s="25" t="s">
        <v>191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85</v>
      </c>
      <c r="BK130" s="213">
        <f>ROUND(I130*H130,2)</f>
        <v>0</v>
      </c>
      <c r="BL130" s="25" t="s">
        <v>199</v>
      </c>
      <c r="BM130" s="25" t="s">
        <v>325</v>
      </c>
    </row>
    <row r="131" spans="2:65" s="1" customFormat="1" ht="108">
      <c r="B131" s="42"/>
      <c r="C131" s="64"/>
      <c r="D131" s="214" t="s">
        <v>205</v>
      </c>
      <c r="E131" s="64"/>
      <c r="F131" s="215" t="s">
        <v>326</v>
      </c>
      <c r="G131" s="64"/>
      <c r="H131" s="64"/>
      <c r="I131" s="173"/>
      <c r="J131" s="64"/>
      <c r="K131" s="64"/>
      <c r="L131" s="62"/>
      <c r="M131" s="216"/>
      <c r="N131" s="43"/>
      <c r="O131" s="43"/>
      <c r="P131" s="43"/>
      <c r="Q131" s="43"/>
      <c r="R131" s="43"/>
      <c r="S131" s="43"/>
      <c r="T131" s="79"/>
      <c r="AT131" s="25" t="s">
        <v>205</v>
      </c>
      <c r="AU131" s="25" t="s">
        <v>88</v>
      </c>
    </row>
    <row r="132" spans="2:65" s="1" customFormat="1" ht="25.5" customHeight="1">
      <c r="B132" s="42"/>
      <c r="C132" s="202" t="s">
        <v>327</v>
      </c>
      <c r="D132" s="202" t="s">
        <v>194</v>
      </c>
      <c r="E132" s="203" t="s">
        <v>328</v>
      </c>
      <c r="F132" s="204" t="s">
        <v>329</v>
      </c>
      <c r="G132" s="205" t="s">
        <v>222</v>
      </c>
      <c r="H132" s="206">
        <v>1</v>
      </c>
      <c r="I132" s="207"/>
      <c r="J132" s="208">
        <f>ROUND(I132*H132,2)</f>
        <v>0</v>
      </c>
      <c r="K132" s="204" t="s">
        <v>203</v>
      </c>
      <c r="L132" s="62"/>
      <c r="M132" s="209" t="s">
        <v>23</v>
      </c>
      <c r="N132" s="210" t="s">
        <v>48</v>
      </c>
      <c r="O132" s="43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AR132" s="25" t="s">
        <v>199</v>
      </c>
      <c r="AT132" s="25" t="s">
        <v>194</v>
      </c>
      <c r="AU132" s="25" t="s">
        <v>88</v>
      </c>
      <c r="AY132" s="25" t="s">
        <v>191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5" t="s">
        <v>85</v>
      </c>
      <c r="BK132" s="213">
        <f>ROUND(I132*H132,2)</f>
        <v>0</v>
      </c>
      <c r="BL132" s="25" t="s">
        <v>199</v>
      </c>
      <c r="BM132" s="25" t="s">
        <v>330</v>
      </c>
    </row>
    <row r="133" spans="2:65" s="1" customFormat="1" ht="27">
      <c r="B133" s="42"/>
      <c r="C133" s="64"/>
      <c r="D133" s="214" t="s">
        <v>205</v>
      </c>
      <c r="E133" s="64"/>
      <c r="F133" s="215" t="s">
        <v>331</v>
      </c>
      <c r="G133" s="64"/>
      <c r="H133" s="64"/>
      <c r="I133" s="173"/>
      <c r="J133" s="64"/>
      <c r="K133" s="64"/>
      <c r="L133" s="62"/>
      <c r="M133" s="238"/>
      <c r="N133" s="239"/>
      <c r="O133" s="239"/>
      <c r="P133" s="239"/>
      <c r="Q133" s="239"/>
      <c r="R133" s="239"/>
      <c r="S133" s="239"/>
      <c r="T133" s="240"/>
      <c r="AT133" s="25" t="s">
        <v>205</v>
      </c>
      <c r="AU133" s="25" t="s">
        <v>88</v>
      </c>
    </row>
    <row r="134" spans="2:65" s="1" customFormat="1" ht="6.95" customHeight="1">
      <c r="B134" s="57"/>
      <c r="C134" s="58"/>
      <c r="D134" s="58"/>
      <c r="E134" s="58"/>
      <c r="F134" s="58"/>
      <c r="G134" s="58"/>
      <c r="H134" s="58"/>
      <c r="I134" s="149"/>
      <c r="J134" s="58"/>
      <c r="K134" s="58"/>
      <c r="L134" s="62"/>
    </row>
  </sheetData>
  <sheetProtection algorithmName="SHA-512" hashValue="js/C+/A2alfLT2ZYw4vsgNTomdhjsBDKsBK/6U8gP4qD0JOGA69c2CVsTz4AQ9fK9yuxv2lLKEy70r66qyqwmA==" saltValue="RpSnBd8aSpn6dgE6JZMVHUybuW16OVcLvJe8jOAYmQRp8EnnCe4kJqIE2MKDwzeOy5F66dbj4xCUrRc9PEj1Zw==" spinCount="100000" sheet="1" objects="1" scenarios="1" formatColumns="0" formatRows="0" autoFilter="0"/>
  <autoFilter ref="C81:K133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4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95</v>
      </c>
      <c r="AZ2" s="241" t="s">
        <v>332</v>
      </c>
      <c r="BA2" s="241" t="s">
        <v>23</v>
      </c>
      <c r="BB2" s="241" t="s">
        <v>23</v>
      </c>
      <c r="BC2" s="241" t="s">
        <v>333</v>
      </c>
      <c r="BD2" s="241" t="s">
        <v>88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  <c r="AZ3" s="241" t="s">
        <v>334</v>
      </c>
      <c r="BA3" s="241" t="s">
        <v>23</v>
      </c>
      <c r="BB3" s="241" t="s">
        <v>23</v>
      </c>
      <c r="BC3" s="241" t="s">
        <v>335</v>
      </c>
      <c r="BD3" s="241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  <c r="AZ4" s="241" t="s">
        <v>336</v>
      </c>
      <c r="BA4" s="241" t="s">
        <v>23</v>
      </c>
      <c r="BB4" s="241" t="s">
        <v>23</v>
      </c>
      <c r="BC4" s="241" t="s">
        <v>337</v>
      </c>
      <c r="BD4" s="241" t="s">
        <v>88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  <c r="AZ5" s="241" t="s">
        <v>338</v>
      </c>
      <c r="BA5" s="241" t="s">
        <v>23</v>
      </c>
      <c r="BB5" s="241" t="s">
        <v>23</v>
      </c>
      <c r="BC5" s="241" t="s">
        <v>339</v>
      </c>
      <c r="BD5" s="241" t="s">
        <v>88</v>
      </c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340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342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ROUND(J100,2)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ROUND(SUM(BE100:BE3247), 2)</f>
        <v>0</v>
      </c>
      <c r="G32" s="43"/>
      <c r="H32" s="43"/>
      <c r="I32" s="141">
        <v>0.21</v>
      </c>
      <c r="J32" s="140">
        <f>ROUND(ROUND((SUM(BE100:BE3247)),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ROUND(SUM(BF100:BF3247), 2)</f>
        <v>0</v>
      </c>
      <c r="G33" s="43"/>
      <c r="H33" s="43"/>
      <c r="I33" s="141">
        <v>0.15</v>
      </c>
      <c r="J33" s="140">
        <f>ROUND(ROUND((SUM(BF100:BF3247)),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ROUND(SUM(BG100:BG3247),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ROUND(SUM(BH100:BH3247),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ROUND(SUM(BI100:BI3247),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340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ASŘ-001 - Nová dispozice - interiér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J100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343</v>
      </c>
      <c r="E61" s="162"/>
      <c r="F61" s="162"/>
      <c r="G61" s="162"/>
      <c r="H61" s="162"/>
      <c r="I61" s="163"/>
      <c r="J61" s="164">
        <f>J101</f>
        <v>0</v>
      </c>
      <c r="K61" s="165"/>
    </row>
    <row r="62" spans="2:47" s="9" customFormat="1" ht="19.899999999999999" customHeight="1">
      <c r="B62" s="166"/>
      <c r="C62" s="167"/>
      <c r="D62" s="168" t="s">
        <v>344</v>
      </c>
      <c r="E62" s="169"/>
      <c r="F62" s="169"/>
      <c r="G62" s="169"/>
      <c r="H62" s="169"/>
      <c r="I62" s="170"/>
      <c r="J62" s="171">
        <f>J102</f>
        <v>0</v>
      </c>
      <c r="K62" s="172"/>
    </row>
    <row r="63" spans="2:47" s="9" customFormat="1" ht="19.899999999999999" customHeight="1">
      <c r="B63" s="166"/>
      <c r="C63" s="167"/>
      <c r="D63" s="168" t="s">
        <v>345</v>
      </c>
      <c r="E63" s="169"/>
      <c r="F63" s="169"/>
      <c r="G63" s="169"/>
      <c r="H63" s="169"/>
      <c r="I63" s="170"/>
      <c r="J63" s="171">
        <f>J320</f>
        <v>0</v>
      </c>
      <c r="K63" s="172"/>
    </row>
    <row r="64" spans="2:47" s="9" customFormat="1" ht="19.899999999999999" customHeight="1">
      <c r="B64" s="166"/>
      <c r="C64" s="167"/>
      <c r="D64" s="168" t="s">
        <v>346</v>
      </c>
      <c r="E64" s="169"/>
      <c r="F64" s="169"/>
      <c r="G64" s="169"/>
      <c r="H64" s="169"/>
      <c r="I64" s="170"/>
      <c r="J64" s="171">
        <f>J790</f>
        <v>0</v>
      </c>
      <c r="K64" s="172"/>
    </row>
    <row r="65" spans="2:11" s="9" customFormat="1" ht="19.899999999999999" customHeight="1">
      <c r="B65" s="166"/>
      <c r="C65" s="167"/>
      <c r="D65" s="168" t="s">
        <v>347</v>
      </c>
      <c r="E65" s="169"/>
      <c r="F65" s="169"/>
      <c r="G65" s="169"/>
      <c r="H65" s="169"/>
      <c r="I65" s="170"/>
      <c r="J65" s="171">
        <f>J925</f>
        <v>0</v>
      </c>
      <c r="K65" s="172"/>
    </row>
    <row r="66" spans="2:11" s="8" customFormat="1" ht="24.95" customHeight="1">
      <c r="B66" s="159"/>
      <c r="C66" s="160"/>
      <c r="D66" s="161" t="s">
        <v>348</v>
      </c>
      <c r="E66" s="162"/>
      <c r="F66" s="162"/>
      <c r="G66" s="162"/>
      <c r="H66" s="162"/>
      <c r="I66" s="163"/>
      <c r="J66" s="164">
        <f>J931</f>
        <v>0</v>
      </c>
      <c r="K66" s="165"/>
    </row>
    <row r="67" spans="2:11" s="9" customFormat="1" ht="19.899999999999999" customHeight="1">
      <c r="B67" s="166"/>
      <c r="C67" s="167"/>
      <c r="D67" s="168" t="s">
        <v>349</v>
      </c>
      <c r="E67" s="169"/>
      <c r="F67" s="169"/>
      <c r="G67" s="169"/>
      <c r="H67" s="169"/>
      <c r="I67" s="170"/>
      <c r="J67" s="171">
        <f>J932</f>
        <v>0</v>
      </c>
      <c r="K67" s="172"/>
    </row>
    <row r="68" spans="2:11" s="9" customFormat="1" ht="19.899999999999999" customHeight="1">
      <c r="B68" s="166"/>
      <c r="C68" s="167"/>
      <c r="D68" s="168" t="s">
        <v>350</v>
      </c>
      <c r="E68" s="169"/>
      <c r="F68" s="169"/>
      <c r="G68" s="169"/>
      <c r="H68" s="169"/>
      <c r="I68" s="170"/>
      <c r="J68" s="171">
        <f>J952</f>
        <v>0</v>
      </c>
      <c r="K68" s="172"/>
    </row>
    <row r="69" spans="2:11" s="9" customFormat="1" ht="19.899999999999999" customHeight="1">
      <c r="B69" s="166"/>
      <c r="C69" s="167"/>
      <c r="D69" s="168" t="s">
        <v>351</v>
      </c>
      <c r="E69" s="169"/>
      <c r="F69" s="169"/>
      <c r="G69" s="169"/>
      <c r="H69" s="169"/>
      <c r="I69" s="170"/>
      <c r="J69" s="171">
        <f>J1043</f>
        <v>0</v>
      </c>
      <c r="K69" s="172"/>
    </row>
    <row r="70" spans="2:11" s="9" customFormat="1" ht="19.899999999999999" customHeight="1">
      <c r="B70" s="166"/>
      <c r="C70" s="167"/>
      <c r="D70" s="168" t="s">
        <v>352</v>
      </c>
      <c r="E70" s="169"/>
      <c r="F70" s="169"/>
      <c r="G70" s="169"/>
      <c r="H70" s="169"/>
      <c r="I70" s="170"/>
      <c r="J70" s="171">
        <f>J1472</f>
        <v>0</v>
      </c>
      <c r="K70" s="172"/>
    </row>
    <row r="71" spans="2:11" s="9" customFormat="1" ht="19.899999999999999" customHeight="1">
      <c r="B71" s="166"/>
      <c r="C71" s="167"/>
      <c r="D71" s="168" t="s">
        <v>353</v>
      </c>
      <c r="E71" s="169"/>
      <c r="F71" s="169"/>
      <c r="G71" s="169"/>
      <c r="H71" s="169"/>
      <c r="I71" s="170"/>
      <c r="J71" s="171">
        <f>J1849</f>
        <v>0</v>
      </c>
      <c r="K71" s="172"/>
    </row>
    <row r="72" spans="2:11" s="9" customFormat="1" ht="19.899999999999999" customHeight="1">
      <c r="B72" s="166"/>
      <c r="C72" s="167"/>
      <c r="D72" s="168" t="s">
        <v>354</v>
      </c>
      <c r="E72" s="169"/>
      <c r="F72" s="169"/>
      <c r="G72" s="169"/>
      <c r="H72" s="169"/>
      <c r="I72" s="170"/>
      <c r="J72" s="171">
        <f>J1917</f>
        <v>0</v>
      </c>
      <c r="K72" s="172"/>
    </row>
    <row r="73" spans="2:11" s="9" customFormat="1" ht="19.899999999999999" customHeight="1">
      <c r="B73" s="166"/>
      <c r="C73" s="167"/>
      <c r="D73" s="168" t="s">
        <v>355</v>
      </c>
      <c r="E73" s="169"/>
      <c r="F73" s="169"/>
      <c r="G73" s="169"/>
      <c r="H73" s="169"/>
      <c r="I73" s="170"/>
      <c r="J73" s="171">
        <f>J2297</f>
        <v>0</v>
      </c>
      <c r="K73" s="172"/>
    </row>
    <row r="74" spans="2:11" s="9" customFormat="1" ht="19.899999999999999" customHeight="1">
      <c r="B74" s="166"/>
      <c r="C74" s="167"/>
      <c r="D74" s="168" t="s">
        <v>356</v>
      </c>
      <c r="E74" s="169"/>
      <c r="F74" s="169"/>
      <c r="G74" s="169"/>
      <c r="H74" s="169"/>
      <c r="I74" s="170"/>
      <c r="J74" s="171">
        <f>J2316</f>
        <v>0</v>
      </c>
      <c r="K74" s="172"/>
    </row>
    <row r="75" spans="2:11" s="9" customFormat="1" ht="19.899999999999999" customHeight="1">
      <c r="B75" s="166"/>
      <c r="C75" s="167"/>
      <c r="D75" s="168" t="s">
        <v>357</v>
      </c>
      <c r="E75" s="169"/>
      <c r="F75" s="169"/>
      <c r="G75" s="169"/>
      <c r="H75" s="169"/>
      <c r="I75" s="170"/>
      <c r="J75" s="171">
        <f>J2507</f>
        <v>0</v>
      </c>
      <c r="K75" s="172"/>
    </row>
    <row r="76" spans="2:11" s="9" customFormat="1" ht="19.899999999999999" customHeight="1">
      <c r="B76" s="166"/>
      <c r="C76" s="167"/>
      <c r="D76" s="168" t="s">
        <v>358</v>
      </c>
      <c r="E76" s="169"/>
      <c r="F76" s="169"/>
      <c r="G76" s="169"/>
      <c r="H76" s="169"/>
      <c r="I76" s="170"/>
      <c r="J76" s="171">
        <f>J2663</f>
        <v>0</v>
      </c>
      <c r="K76" s="172"/>
    </row>
    <row r="77" spans="2:11" s="9" customFormat="1" ht="19.899999999999999" customHeight="1">
      <c r="B77" s="166"/>
      <c r="C77" s="167"/>
      <c r="D77" s="168" t="s">
        <v>359</v>
      </c>
      <c r="E77" s="169"/>
      <c r="F77" s="169"/>
      <c r="G77" s="169"/>
      <c r="H77" s="169"/>
      <c r="I77" s="170"/>
      <c r="J77" s="171">
        <f>J2687</f>
        <v>0</v>
      </c>
      <c r="K77" s="172"/>
    </row>
    <row r="78" spans="2:11" s="8" customFormat="1" ht="24.95" customHeight="1">
      <c r="B78" s="159"/>
      <c r="C78" s="160"/>
      <c r="D78" s="161" t="s">
        <v>360</v>
      </c>
      <c r="E78" s="162"/>
      <c r="F78" s="162"/>
      <c r="G78" s="162"/>
      <c r="H78" s="162"/>
      <c r="I78" s="163"/>
      <c r="J78" s="164">
        <f>J3225</f>
        <v>0</v>
      </c>
      <c r="K78" s="165"/>
    </row>
    <row r="79" spans="2:11" s="1" customFormat="1" ht="21.75" customHeight="1">
      <c r="B79" s="42"/>
      <c r="C79" s="43"/>
      <c r="D79" s="43"/>
      <c r="E79" s="43"/>
      <c r="F79" s="43"/>
      <c r="G79" s="43"/>
      <c r="H79" s="43"/>
      <c r="I79" s="128"/>
      <c r="J79" s="43"/>
      <c r="K79" s="46"/>
    </row>
    <row r="80" spans="2:11" s="1" customFormat="1" ht="6.95" customHeight="1">
      <c r="B80" s="57"/>
      <c r="C80" s="58"/>
      <c r="D80" s="58"/>
      <c r="E80" s="58"/>
      <c r="F80" s="58"/>
      <c r="G80" s="58"/>
      <c r="H80" s="58"/>
      <c r="I80" s="149"/>
      <c r="J80" s="58"/>
      <c r="K80" s="59"/>
    </row>
    <row r="84" spans="2:12" s="1" customFormat="1" ht="6.95" customHeight="1">
      <c r="B84" s="60"/>
      <c r="C84" s="61"/>
      <c r="D84" s="61"/>
      <c r="E84" s="61"/>
      <c r="F84" s="61"/>
      <c r="G84" s="61"/>
      <c r="H84" s="61"/>
      <c r="I84" s="152"/>
      <c r="J84" s="61"/>
      <c r="K84" s="61"/>
      <c r="L84" s="62"/>
    </row>
    <row r="85" spans="2:12" s="1" customFormat="1" ht="36.950000000000003" customHeight="1">
      <c r="B85" s="42"/>
      <c r="C85" s="63" t="s">
        <v>175</v>
      </c>
      <c r="D85" s="64"/>
      <c r="E85" s="64"/>
      <c r="F85" s="64"/>
      <c r="G85" s="64"/>
      <c r="H85" s="64"/>
      <c r="I85" s="173"/>
      <c r="J85" s="64"/>
      <c r="K85" s="64"/>
      <c r="L85" s="62"/>
    </row>
    <row r="86" spans="2:12" s="1" customFormat="1" ht="6.9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12" s="1" customFormat="1" ht="14.45" customHeight="1">
      <c r="B87" s="42"/>
      <c r="C87" s="66" t="s">
        <v>18</v>
      </c>
      <c r="D87" s="64"/>
      <c r="E87" s="64"/>
      <c r="F87" s="64"/>
      <c r="G87" s="64"/>
      <c r="H87" s="64"/>
      <c r="I87" s="173"/>
      <c r="J87" s="64"/>
      <c r="K87" s="64"/>
      <c r="L87" s="62"/>
    </row>
    <row r="88" spans="2:12" s="1" customFormat="1" ht="16.5" customHeight="1">
      <c r="B88" s="42"/>
      <c r="C88" s="64"/>
      <c r="D88" s="64"/>
      <c r="E88" s="408" t="str">
        <f>E7</f>
        <v>Výstavba poradenského centra UJEP, č.p. 771, ul. Pasteurova - Rekonstrukce</v>
      </c>
      <c r="F88" s="409"/>
      <c r="G88" s="409"/>
      <c r="H88" s="409"/>
      <c r="I88" s="173"/>
      <c r="J88" s="64"/>
      <c r="K88" s="64"/>
      <c r="L88" s="62"/>
    </row>
    <row r="89" spans="2:12">
      <c r="B89" s="29"/>
      <c r="C89" s="66" t="s">
        <v>161</v>
      </c>
      <c r="D89" s="242"/>
      <c r="E89" s="242"/>
      <c r="F89" s="242"/>
      <c r="G89" s="242"/>
      <c r="H89" s="242"/>
      <c r="J89" s="242"/>
      <c r="K89" s="242"/>
      <c r="L89" s="243"/>
    </row>
    <row r="90" spans="2:12" s="1" customFormat="1" ht="16.5" customHeight="1">
      <c r="B90" s="42"/>
      <c r="C90" s="64"/>
      <c r="D90" s="64"/>
      <c r="E90" s="408" t="s">
        <v>340</v>
      </c>
      <c r="F90" s="410"/>
      <c r="G90" s="410"/>
      <c r="H90" s="410"/>
      <c r="I90" s="173"/>
      <c r="J90" s="64"/>
      <c r="K90" s="64"/>
      <c r="L90" s="62"/>
    </row>
    <row r="91" spans="2:12" s="1" customFormat="1" ht="14.45" customHeight="1">
      <c r="B91" s="42"/>
      <c r="C91" s="66" t="s">
        <v>341</v>
      </c>
      <c r="D91" s="64"/>
      <c r="E91" s="64"/>
      <c r="F91" s="64"/>
      <c r="G91" s="64"/>
      <c r="H91" s="64"/>
      <c r="I91" s="173"/>
      <c r="J91" s="64"/>
      <c r="K91" s="64"/>
      <c r="L91" s="62"/>
    </row>
    <row r="92" spans="2:12" s="1" customFormat="1" ht="17.25" customHeight="1">
      <c r="B92" s="42"/>
      <c r="C92" s="64"/>
      <c r="D92" s="64"/>
      <c r="E92" s="379" t="str">
        <f>E11</f>
        <v>ASŘ-001 - Nová dispozice - interiér</v>
      </c>
      <c r="F92" s="410"/>
      <c r="G92" s="410"/>
      <c r="H92" s="410"/>
      <c r="I92" s="173"/>
      <c r="J92" s="64"/>
      <c r="K92" s="64"/>
      <c r="L92" s="62"/>
    </row>
    <row r="93" spans="2:12" s="1" customFormat="1" ht="6.95" customHeight="1">
      <c r="B93" s="42"/>
      <c r="C93" s="64"/>
      <c r="D93" s="64"/>
      <c r="E93" s="64"/>
      <c r="F93" s="64"/>
      <c r="G93" s="64"/>
      <c r="H93" s="64"/>
      <c r="I93" s="173"/>
      <c r="J93" s="64"/>
      <c r="K93" s="64"/>
      <c r="L93" s="62"/>
    </row>
    <row r="94" spans="2:12" s="1" customFormat="1" ht="18" customHeight="1">
      <c r="B94" s="42"/>
      <c r="C94" s="66" t="s">
        <v>24</v>
      </c>
      <c r="D94" s="64"/>
      <c r="E94" s="64"/>
      <c r="F94" s="174" t="str">
        <f>F14</f>
        <v>Ústí nad Labem</v>
      </c>
      <c r="G94" s="64"/>
      <c r="H94" s="64"/>
      <c r="I94" s="175" t="s">
        <v>26</v>
      </c>
      <c r="J94" s="74" t="str">
        <f>IF(J14="","",J14)</f>
        <v>19. 7. 2018</v>
      </c>
      <c r="K94" s="64"/>
      <c r="L94" s="62"/>
    </row>
    <row r="95" spans="2:12" s="1" customFormat="1" ht="6.95" customHeight="1">
      <c r="B95" s="42"/>
      <c r="C95" s="64"/>
      <c r="D95" s="64"/>
      <c r="E95" s="64"/>
      <c r="F95" s="64"/>
      <c r="G95" s="64"/>
      <c r="H95" s="64"/>
      <c r="I95" s="173"/>
      <c r="J95" s="64"/>
      <c r="K95" s="64"/>
      <c r="L95" s="62"/>
    </row>
    <row r="96" spans="2:12" s="1" customFormat="1">
      <c r="B96" s="42"/>
      <c r="C96" s="66" t="s">
        <v>28</v>
      </c>
      <c r="D96" s="64"/>
      <c r="E96" s="64"/>
      <c r="F96" s="174" t="str">
        <f>E17</f>
        <v>UJEP Pasteurova 3544/1, 400 96 ÚnL</v>
      </c>
      <c r="G96" s="64"/>
      <c r="H96" s="64"/>
      <c r="I96" s="175" t="s">
        <v>36</v>
      </c>
      <c r="J96" s="174" t="str">
        <f>E23</f>
        <v>Correct BC, s.r.o.</v>
      </c>
      <c r="K96" s="64"/>
      <c r="L96" s="62"/>
    </row>
    <row r="97" spans="2:65" s="1" customFormat="1" ht="14.45" customHeight="1">
      <c r="B97" s="42"/>
      <c r="C97" s="66" t="s">
        <v>34</v>
      </c>
      <c r="D97" s="64"/>
      <c r="E97" s="64"/>
      <c r="F97" s="174" t="str">
        <f>IF(E20="","",E20)</f>
        <v/>
      </c>
      <c r="G97" s="64"/>
      <c r="H97" s="64"/>
      <c r="I97" s="173"/>
      <c r="J97" s="64"/>
      <c r="K97" s="64"/>
      <c r="L97" s="62"/>
    </row>
    <row r="98" spans="2:65" s="1" customFormat="1" ht="10.35" customHeight="1">
      <c r="B98" s="42"/>
      <c r="C98" s="64"/>
      <c r="D98" s="64"/>
      <c r="E98" s="64"/>
      <c r="F98" s="64"/>
      <c r="G98" s="64"/>
      <c r="H98" s="64"/>
      <c r="I98" s="173"/>
      <c r="J98" s="64"/>
      <c r="K98" s="64"/>
      <c r="L98" s="62"/>
    </row>
    <row r="99" spans="2:65" s="10" customFormat="1" ht="29.25" customHeight="1">
      <c r="B99" s="176"/>
      <c r="C99" s="177" t="s">
        <v>176</v>
      </c>
      <c r="D99" s="178" t="s">
        <v>62</v>
      </c>
      <c r="E99" s="178" t="s">
        <v>58</v>
      </c>
      <c r="F99" s="178" t="s">
        <v>177</v>
      </c>
      <c r="G99" s="178" t="s">
        <v>178</v>
      </c>
      <c r="H99" s="178" t="s">
        <v>179</v>
      </c>
      <c r="I99" s="179" t="s">
        <v>180</v>
      </c>
      <c r="J99" s="178" t="s">
        <v>166</v>
      </c>
      <c r="K99" s="180" t="s">
        <v>181</v>
      </c>
      <c r="L99" s="181"/>
      <c r="M99" s="82" t="s">
        <v>182</v>
      </c>
      <c r="N99" s="83" t="s">
        <v>47</v>
      </c>
      <c r="O99" s="83" t="s">
        <v>183</v>
      </c>
      <c r="P99" s="83" t="s">
        <v>184</v>
      </c>
      <c r="Q99" s="83" t="s">
        <v>185</v>
      </c>
      <c r="R99" s="83" t="s">
        <v>186</v>
      </c>
      <c r="S99" s="83" t="s">
        <v>187</v>
      </c>
      <c r="T99" s="84" t="s">
        <v>188</v>
      </c>
    </row>
    <row r="100" spans="2:65" s="1" customFormat="1" ht="29.25" customHeight="1">
      <c r="B100" s="42"/>
      <c r="C100" s="88" t="s">
        <v>167</v>
      </c>
      <c r="D100" s="64"/>
      <c r="E100" s="64"/>
      <c r="F100" s="64"/>
      <c r="G100" s="64"/>
      <c r="H100" s="64"/>
      <c r="I100" s="173"/>
      <c r="J100" s="182">
        <f>BK100</f>
        <v>0</v>
      </c>
      <c r="K100" s="64"/>
      <c r="L100" s="62"/>
      <c r="M100" s="85"/>
      <c r="N100" s="86"/>
      <c r="O100" s="86"/>
      <c r="P100" s="183">
        <f>P101+P931+P3225</f>
        <v>0</v>
      </c>
      <c r="Q100" s="86"/>
      <c r="R100" s="183">
        <f>R101+R931+R3225</f>
        <v>241.05956151999996</v>
      </c>
      <c r="S100" s="86"/>
      <c r="T100" s="184">
        <f>T101+T931+T3225</f>
        <v>1.6340000000000001</v>
      </c>
      <c r="AT100" s="25" t="s">
        <v>76</v>
      </c>
      <c r="AU100" s="25" t="s">
        <v>168</v>
      </c>
      <c r="BK100" s="185">
        <f>BK101+BK931+BK3225</f>
        <v>0</v>
      </c>
    </row>
    <row r="101" spans="2:65" s="11" customFormat="1" ht="37.35" customHeight="1">
      <c r="B101" s="186"/>
      <c r="C101" s="187"/>
      <c r="D101" s="188" t="s">
        <v>76</v>
      </c>
      <c r="E101" s="189" t="s">
        <v>361</v>
      </c>
      <c r="F101" s="189" t="s">
        <v>362</v>
      </c>
      <c r="G101" s="187"/>
      <c r="H101" s="187"/>
      <c r="I101" s="190"/>
      <c r="J101" s="191">
        <f>BK101</f>
        <v>0</v>
      </c>
      <c r="K101" s="187"/>
      <c r="L101" s="192"/>
      <c r="M101" s="193"/>
      <c r="N101" s="194"/>
      <c r="O101" s="194"/>
      <c r="P101" s="195">
        <f>P102+P320+P790+P925</f>
        <v>0</v>
      </c>
      <c r="Q101" s="194"/>
      <c r="R101" s="195">
        <f>R102+R320+R790+R925</f>
        <v>177.53696401999997</v>
      </c>
      <c r="S101" s="194"/>
      <c r="T101" s="196">
        <f>T102+T320+T790+T925</f>
        <v>0</v>
      </c>
      <c r="AR101" s="197" t="s">
        <v>85</v>
      </c>
      <c r="AT101" s="198" t="s">
        <v>76</v>
      </c>
      <c r="AU101" s="198" t="s">
        <v>77</v>
      </c>
      <c r="AY101" s="197" t="s">
        <v>191</v>
      </c>
      <c r="BK101" s="199">
        <f>BK102+BK320+BK790+BK925</f>
        <v>0</v>
      </c>
    </row>
    <row r="102" spans="2:65" s="11" customFormat="1" ht="19.899999999999999" customHeight="1">
      <c r="B102" s="186"/>
      <c r="C102" s="187"/>
      <c r="D102" s="188" t="s">
        <v>76</v>
      </c>
      <c r="E102" s="200" t="s">
        <v>207</v>
      </c>
      <c r="F102" s="200" t="s">
        <v>363</v>
      </c>
      <c r="G102" s="187"/>
      <c r="H102" s="187"/>
      <c r="I102" s="190"/>
      <c r="J102" s="201">
        <f>BK102</f>
        <v>0</v>
      </c>
      <c r="K102" s="187"/>
      <c r="L102" s="192"/>
      <c r="M102" s="193"/>
      <c r="N102" s="194"/>
      <c r="O102" s="194"/>
      <c r="P102" s="195">
        <f>SUM(P103:P319)</f>
        <v>0</v>
      </c>
      <c r="Q102" s="194"/>
      <c r="R102" s="195">
        <f>SUM(R103:R319)</f>
        <v>102.00515973999998</v>
      </c>
      <c r="S102" s="194"/>
      <c r="T102" s="196">
        <f>SUM(T103:T319)</f>
        <v>0</v>
      </c>
      <c r="AR102" s="197" t="s">
        <v>85</v>
      </c>
      <c r="AT102" s="198" t="s">
        <v>76</v>
      </c>
      <c r="AU102" s="198" t="s">
        <v>85</v>
      </c>
      <c r="AY102" s="197" t="s">
        <v>191</v>
      </c>
      <c r="BK102" s="199">
        <f>SUM(BK103:BK319)</f>
        <v>0</v>
      </c>
    </row>
    <row r="103" spans="2:65" s="1" customFormat="1" ht="25.5" customHeight="1">
      <c r="B103" s="42"/>
      <c r="C103" s="202" t="s">
        <v>85</v>
      </c>
      <c r="D103" s="202" t="s">
        <v>194</v>
      </c>
      <c r="E103" s="203" t="s">
        <v>364</v>
      </c>
      <c r="F103" s="204" t="s">
        <v>365</v>
      </c>
      <c r="G103" s="205" t="s">
        <v>366</v>
      </c>
      <c r="H103" s="206">
        <v>13.186999999999999</v>
      </c>
      <c r="I103" s="207"/>
      <c r="J103" s="208">
        <f>ROUND(I103*H103,2)</f>
        <v>0</v>
      </c>
      <c r="K103" s="204" t="s">
        <v>203</v>
      </c>
      <c r="L103" s="62"/>
      <c r="M103" s="209" t="s">
        <v>23</v>
      </c>
      <c r="N103" s="210" t="s">
        <v>48</v>
      </c>
      <c r="O103" s="43"/>
      <c r="P103" s="211">
        <f>O103*H103</f>
        <v>0</v>
      </c>
      <c r="Q103" s="211">
        <v>1.6627000000000001</v>
      </c>
      <c r="R103" s="211">
        <f>Q103*H103</f>
        <v>21.926024900000002</v>
      </c>
      <c r="S103" s="211">
        <v>0</v>
      </c>
      <c r="T103" s="212">
        <f>S103*H103</f>
        <v>0</v>
      </c>
      <c r="AR103" s="25" t="s">
        <v>215</v>
      </c>
      <c r="AT103" s="25" t="s">
        <v>194</v>
      </c>
      <c r="AU103" s="25" t="s">
        <v>88</v>
      </c>
      <c r="AY103" s="25" t="s">
        <v>191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85</v>
      </c>
      <c r="BK103" s="213">
        <f>ROUND(I103*H103,2)</f>
        <v>0</v>
      </c>
      <c r="BL103" s="25" t="s">
        <v>215</v>
      </c>
      <c r="BM103" s="25" t="s">
        <v>367</v>
      </c>
    </row>
    <row r="104" spans="2:65" s="13" customFormat="1" ht="13.5">
      <c r="B104" s="244"/>
      <c r="C104" s="245"/>
      <c r="D104" s="214" t="s">
        <v>245</v>
      </c>
      <c r="E104" s="246" t="s">
        <v>23</v>
      </c>
      <c r="F104" s="247" t="s">
        <v>368</v>
      </c>
      <c r="G104" s="245"/>
      <c r="H104" s="246" t="s">
        <v>23</v>
      </c>
      <c r="I104" s="248"/>
      <c r="J104" s="245"/>
      <c r="K104" s="245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245</v>
      </c>
      <c r="AU104" s="253" t="s">
        <v>88</v>
      </c>
      <c r="AV104" s="13" t="s">
        <v>85</v>
      </c>
      <c r="AW104" s="13" t="s">
        <v>40</v>
      </c>
      <c r="AX104" s="13" t="s">
        <v>77</v>
      </c>
      <c r="AY104" s="253" t="s">
        <v>191</v>
      </c>
    </row>
    <row r="105" spans="2:65" s="12" customFormat="1" ht="13.5">
      <c r="B105" s="217"/>
      <c r="C105" s="218"/>
      <c r="D105" s="214" t="s">
        <v>245</v>
      </c>
      <c r="E105" s="219" t="s">
        <v>23</v>
      </c>
      <c r="F105" s="220" t="s">
        <v>369</v>
      </c>
      <c r="G105" s="218"/>
      <c r="H105" s="221">
        <v>0.22800000000000001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245</v>
      </c>
      <c r="AU105" s="227" t="s">
        <v>88</v>
      </c>
      <c r="AV105" s="12" t="s">
        <v>88</v>
      </c>
      <c r="AW105" s="12" t="s">
        <v>40</v>
      </c>
      <c r="AX105" s="12" t="s">
        <v>77</v>
      </c>
      <c r="AY105" s="227" t="s">
        <v>191</v>
      </c>
    </row>
    <row r="106" spans="2:65" s="12" customFormat="1" ht="13.5">
      <c r="B106" s="217"/>
      <c r="C106" s="218"/>
      <c r="D106" s="214" t="s">
        <v>245</v>
      </c>
      <c r="E106" s="219" t="s">
        <v>23</v>
      </c>
      <c r="F106" s="220" t="s">
        <v>370</v>
      </c>
      <c r="G106" s="218"/>
      <c r="H106" s="221">
        <v>0.221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245</v>
      </c>
      <c r="AU106" s="227" t="s">
        <v>88</v>
      </c>
      <c r="AV106" s="12" t="s">
        <v>88</v>
      </c>
      <c r="AW106" s="12" t="s">
        <v>40</v>
      </c>
      <c r="AX106" s="12" t="s">
        <v>77</v>
      </c>
      <c r="AY106" s="227" t="s">
        <v>191</v>
      </c>
    </row>
    <row r="107" spans="2:65" s="14" customFormat="1" ht="13.5">
      <c r="B107" s="254"/>
      <c r="C107" s="255"/>
      <c r="D107" s="214" t="s">
        <v>245</v>
      </c>
      <c r="E107" s="256" t="s">
        <v>23</v>
      </c>
      <c r="F107" s="257" t="s">
        <v>371</v>
      </c>
      <c r="G107" s="255"/>
      <c r="H107" s="258">
        <v>0.44900000000000001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AT107" s="264" t="s">
        <v>245</v>
      </c>
      <c r="AU107" s="264" t="s">
        <v>88</v>
      </c>
      <c r="AV107" s="14" t="s">
        <v>207</v>
      </c>
      <c r="AW107" s="14" t="s">
        <v>40</v>
      </c>
      <c r="AX107" s="14" t="s">
        <v>77</v>
      </c>
      <c r="AY107" s="264" t="s">
        <v>191</v>
      </c>
    </row>
    <row r="108" spans="2:65" s="13" customFormat="1" ht="13.5">
      <c r="B108" s="244"/>
      <c r="C108" s="245"/>
      <c r="D108" s="214" t="s">
        <v>245</v>
      </c>
      <c r="E108" s="246" t="s">
        <v>23</v>
      </c>
      <c r="F108" s="247" t="s">
        <v>372</v>
      </c>
      <c r="G108" s="245"/>
      <c r="H108" s="246" t="s">
        <v>23</v>
      </c>
      <c r="I108" s="248"/>
      <c r="J108" s="245"/>
      <c r="K108" s="245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245</v>
      </c>
      <c r="AU108" s="253" t="s">
        <v>88</v>
      </c>
      <c r="AV108" s="13" t="s">
        <v>85</v>
      </c>
      <c r="AW108" s="13" t="s">
        <v>40</v>
      </c>
      <c r="AX108" s="13" t="s">
        <v>77</v>
      </c>
      <c r="AY108" s="253" t="s">
        <v>191</v>
      </c>
    </row>
    <row r="109" spans="2:65" s="12" customFormat="1" ht="13.5">
      <c r="B109" s="217"/>
      <c r="C109" s="218"/>
      <c r="D109" s="214" t="s">
        <v>245</v>
      </c>
      <c r="E109" s="219" t="s">
        <v>23</v>
      </c>
      <c r="F109" s="220" t="s">
        <v>373</v>
      </c>
      <c r="G109" s="218"/>
      <c r="H109" s="221">
        <v>2.8690000000000002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245</v>
      </c>
      <c r="AU109" s="227" t="s">
        <v>88</v>
      </c>
      <c r="AV109" s="12" t="s">
        <v>88</v>
      </c>
      <c r="AW109" s="12" t="s">
        <v>40</v>
      </c>
      <c r="AX109" s="12" t="s">
        <v>77</v>
      </c>
      <c r="AY109" s="227" t="s">
        <v>191</v>
      </c>
    </row>
    <row r="110" spans="2:65" s="12" customFormat="1" ht="13.5">
      <c r="B110" s="217"/>
      <c r="C110" s="218"/>
      <c r="D110" s="214" t="s">
        <v>245</v>
      </c>
      <c r="E110" s="219" t="s">
        <v>23</v>
      </c>
      <c r="F110" s="220" t="s">
        <v>374</v>
      </c>
      <c r="G110" s="218"/>
      <c r="H110" s="221">
        <v>1.46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245</v>
      </c>
      <c r="AU110" s="227" t="s">
        <v>88</v>
      </c>
      <c r="AV110" s="12" t="s">
        <v>88</v>
      </c>
      <c r="AW110" s="12" t="s">
        <v>40</v>
      </c>
      <c r="AX110" s="12" t="s">
        <v>77</v>
      </c>
      <c r="AY110" s="227" t="s">
        <v>191</v>
      </c>
    </row>
    <row r="111" spans="2:65" s="12" customFormat="1" ht="13.5">
      <c r="B111" s="217"/>
      <c r="C111" s="218"/>
      <c r="D111" s="214" t="s">
        <v>245</v>
      </c>
      <c r="E111" s="219" t="s">
        <v>23</v>
      </c>
      <c r="F111" s="220" t="s">
        <v>375</v>
      </c>
      <c r="G111" s="218"/>
      <c r="H111" s="221">
        <v>1.423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245</v>
      </c>
      <c r="AU111" s="227" t="s">
        <v>88</v>
      </c>
      <c r="AV111" s="12" t="s">
        <v>88</v>
      </c>
      <c r="AW111" s="12" t="s">
        <v>40</v>
      </c>
      <c r="AX111" s="12" t="s">
        <v>77</v>
      </c>
      <c r="AY111" s="227" t="s">
        <v>191</v>
      </c>
    </row>
    <row r="112" spans="2:65" s="14" customFormat="1" ht="13.5">
      <c r="B112" s="254"/>
      <c r="C112" s="255"/>
      <c r="D112" s="214" t="s">
        <v>245</v>
      </c>
      <c r="E112" s="256" t="s">
        <v>23</v>
      </c>
      <c r="F112" s="257" t="s">
        <v>371</v>
      </c>
      <c r="G112" s="255"/>
      <c r="H112" s="258">
        <v>5.7519999999999998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AT112" s="264" t="s">
        <v>245</v>
      </c>
      <c r="AU112" s="264" t="s">
        <v>88</v>
      </c>
      <c r="AV112" s="14" t="s">
        <v>207</v>
      </c>
      <c r="AW112" s="14" t="s">
        <v>40</v>
      </c>
      <c r="AX112" s="14" t="s">
        <v>77</v>
      </c>
      <c r="AY112" s="264" t="s">
        <v>191</v>
      </c>
    </row>
    <row r="113" spans="2:51" s="13" customFormat="1" ht="13.5">
      <c r="B113" s="244"/>
      <c r="C113" s="245"/>
      <c r="D113" s="214" t="s">
        <v>245</v>
      </c>
      <c r="E113" s="246" t="s">
        <v>23</v>
      </c>
      <c r="F113" s="247" t="s">
        <v>376</v>
      </c>
      <c r="G113" s="245"/>
      <c r="H113" s="246" t="s">
        <v>23</v>
      </c>
      <c r="I113" s="248"/>
      <c r="J113" s="245"/>
      <c r="K113" s="245"/>
      <c r="L113" s="249"/>
      <c r="M113" s="250"/>
      <c r="N113" s="251"/>
      <c r="O113" s="251"/>
      <c r="P113" s="251"/>
      <c r="Q113" s="251"/>
      <c r="R113" s="251"/>
      <c r="S113" s="251"/>
      <c r="T113" s="252"/>
      <c r="AT113" s="253" t="s">
        <v>245</v>
      </c>
      <c r="AU113" s="253" t="s">
        <v>88</v>
      </c>
      <c r="AV113" s="13" t="s">
        <v>85</v>
      </c>
      <c r="AW113" s="13" t="s">
        <v>40</v>
      </c>
      <c r="AX113" s="13" t="s">
        <v>77</v>
      </c>
      <c r="AY113" s="253" t="s">
        <v>191</v>
      </c>
    </row>
    <row r="114" spans="2:51" s="12" customFormat="1" ht="13.5">
      <c r="B114" s="217"/>
      <c r="C114" s="218"/>
      <c r="D114" s="214" t="s">
        <v>245</v>
      </c>
      <c r="E114" s="219" t="s">
        <v>23</v>
      </c>
      <c r="F114" s="220" t="s">
        <v>377</v>
      </c>
      <c r="G114" s="218"/>
      <c r="H114" s="221">
        <v>0.3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245</v>
      </c>
      <c r="AU114" s="227" t="s">
        <v>88</v>
      </c>
      <c r="AV114" s="12" t="s">
        <v>88</v>
      </c>
      <c r="AW114" s="12" t="s">
        <v>40</v>
      </c>
      <c r="AX114" s="12" t="s">
        <v>77</v>
      </c>
      <c r="AY114" s="227" t="s">
        <v>191</v>
      </c>
    </row>
    <row r="115" spans="2:51" s="12" customFormat="1" ht="13.5">
      <c r="B115" s="217"/>
      <c r="C115" s="218"/>
      <c r="D115" s="214" t="s">
        <v>245</v>
      </c>
      <c r="E115" s="219" t="s">
        <v>23</v>
      </c>
      <c r="F115" s="220" t="s">
        <v>378</v>
      </c>
      <c r="G115" s="218"/>
      <c r="H115" s="221">
        <v>0.76200000000000001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245</v>
      </c>
      <c r="AU115" s="227" t="s">
        <v>88</v>
      </c>
      <c r="AV115" s="12" t="s">
        <v>88</v>
      </c>
      <c r="AW115" s="12" t="s">
        <v>40</v>
      </c>
      <c r="AX115" s="12" t="s">
        <v>77</v>
      </c>
      <c r="AY115" s="227" t="s">
        <v>191</v>
      </c>
    </row>
    <row r="116" spans="2:51" s="12" customFormat="1" ht="13.5">
      <c r="B116" s="217"/>
      <c r="C116" s="218"/>
      <c r="D116" s="214" t="s">
        <v>245</v>
      </c>
      <c r="E116" s="219" t="s">
        <v>23</v>
      </c>
      <c r="F116" s="220" t="s">
        <v>379</v>
      </c>
      <c r="G116" s="218"/>
      <c r="H116" s="221">
        <v>1.0289999999999999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245</v>
      </c>
      <c r="AU116" s="227" t="s">
        <v>88</v>
      </c>
      <c r="AV116" s="12" t="s">
        <v>88</v>
      </c>
      <c r="AW116" s="12" t="s">
        <v>40</v>
      </c>
      <c r="AX116" s="12" t="s">
        <v>77</v>
      </c>
      <c r="AY116" s="227" t="s">
        <v>191</v>
      </c>
    </row>
    <row r="117" spans="2:51" s="14" customFormat="1" ht="13.5">
      <c r="B117" s="254"/>
      <c r="C117" s="255"/>
      <c r="D117" s="214" t="s">
        <v>245</v>
      </c>
      <c r="E117" s="256" t="s">
        <v>23</v>
      </c>
      <c r="F117" s="257" t="s">
        <v>371</v>
      </c>
      <c r="G117" s="255"/>
      <c r="H117" s="258">
        <v>2.0910000000000002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AT117" s="264" t="s">
        <v>245</v>
      </c>
      <c r="AU117" s="264" t="s">
        <v>88</v>
      </c>
      <c r="AV117" s="14" t="s">
        <v>207</v>
      </c>
      <c r="AW117" s="14" t="s">
        <v>40</v>
      </c>
      <c r="AX117" s="14" t="s">
        <v>77</v>
      </c>
      <c r="AY117" s="264" t="s">
        <v>191</v>
      </c>
    </row>
    <row r="118" spans="2:51" s="13" customFormat="1" ht="13.5">
      <c r="B118" s="244"/>
      <c r="C118" s="245"/>
      <c r="D118" s="214" t="s">
        <v>245</v>
      </c>
      <c r="E118" s="246" t="s">
        <v>23</v>
      </c>
      <c r="F118" s="247" t="s">
        <v>380</v>
      </c>
      <c r="G118" s="245"/>
      <c r="H118" s="246" t="s">
        <v>23</v>
      </c>
      <c r="I118" s="248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AT118" s="253" t="s">
        <v>245</v>
      </c>
      <c r="AU118" s="253" t="s">
        <v>88</v>
      </c>
      <c r="AV118" s="13" t="s">
        <v>85</v>
      </c>
      <c r="AW118" s="13" t="s">
        <v>40</v>
      </c>
      <c r="AX118" s="13" t="s">
        <v>77</v>
      </c>
      <c r="AY118" s="253" t="s">
        <v>191</v>
      </c>
    </row>
    <row r="119" spans="2:51" s="12" customFormat="1" ht="13.5">
      <c r="B119" s="217"/>
      <c r="C119" s="218"/>
      <c r="D119" s="214" t="s">
        <v>245</v>
      </c>
      <c r="E119" s="219" t="s">
        <v>23</v>
      </c>
      <c r="F119" s="220" t="s">
        <v>381</v>
      </c>
      <c r="G119" s="218"/>
      <c r="H119" s="221">
        <v>0.32700000000000001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245</v>
      </c>
      <c r="AU119" s="227" t="s">
        <v>88</v>
      </c>
      <c r="AV119" s="12" t="s">
        <v>88</v>
      </c>
      <c r="AW119" s="12" t="s">
        <v>40</v>
      </c>
      <c r="AX119" s="12" t="s">
        <v>77</v>
      </c>
      <c r="AY119" s="227" t="s">
        <v>191</v>
      </c>
    </row>
    <row r="120" spans="2:51" s="12" customFormat="1" ht="13.5">
      <c r="B120" s="217"/>
      <c r="C120" s="218"/>
      <c r="D120" s="214" t="s">
        <v>245</v>
      </c>
      <c r="E120" s="219" t="s">
        <v>23</v>
      </c>
      <c r="F120" s="220" t="s">
        <v>382</v>
      </c>
      <c r="G120" s="218"/>
      <c r="H120" s="221">
        <v>0.76200000000000001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245</v>
      </c>
      <c r="AU120" s="227" t="s">
        <v>88</v>
      </c>
      <c r="AV120" s="12" t="s">
        <v>88</v>
      </c>
      <c r="AW120" s="12" t="s">
        <v>40</v>
      </c>
      <c r="AX120" s="12" t="s">
        <v>77</v>
      </c>
      <c r="AY120" s="227" t="s">
        <v>191</v>
      </c>
    </row>
    <row r="121" spans="2:51" s="12" customFormat="1" ht="13.5">
      <c r="B121" s="217"/>
      <c r="C121" s="218"/>
      <c r="D121" s="214" t="s">
        <v>245</v>
      </c>
      <c r="E121" s="219" t="s">
        <v>23</v>
      </c>
      <c r="F121" s="220" t="s">
        <v>383</v>
      </c>
      <c r="G121" s="218"/>
      <c r="H121" s="221">
        <v>1.073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245</v>
      </c>
      <c r="AU121" s="227" t="s">
        <v>88</v>
      </c>
      <c r="AV121" s="12" t="s">
        <v>88</v>
      </c>
      <c r="AW121" s="12" t="s">
        <v>40</v>
      </c>
      <c r="AX121" s="12" t="s">
        <v>77</v>
      </c>
      <c r="AY121" s="227" t="s">
        <v>191</v>
      </c>
    </row>
    <row r="122" spans="2:51" s="14" customFormat="1" ht="13.5">
      <c r="B122" s="254"/>
      <c r="C122" s="255"/>
      <c r="D122" s="214" t="s">
        <v>245</v>
      </c>
      <c r="E122" s="256" t="s">
        <v>23</v>
      </c>
      <c r="F122" s="257" t="s">
        <v>371</v>
      </c>
      <c r="G122" s="255"/>
      <c r="H122" s="258">
        <v>2.1619999999999999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AT122" s="264" t="s">
        <v>245</v>
      </c>
      <c r="AU122" s="264" t="s">
        <v>88</v>
      </c>
      <c r="AV122" s="14" t="s">
        <v>207</v>
      </c>
      <c r="AW122" s="14" t="s">
        <v>40</v>
      </c>
      <c r="AX122" s="14" t="s">
        <v>77</v>
      </c>
      <c r="AY122" s="264" t="s">
        <v>191</v>
      </c>
    </row>
    <row r="123" spans="2:51" s="13" customFormat="1" ht="13.5">
      <c r="B123" s="244"/>
      <c r="C123" s="245"/>
      <c r="D123" s="214" t="s">
        <v>245</v>
      </c>
      <c r="E123" s="246" t="s">
        <v>23</v>
      </c>
      <c r="F123" s="247" t="s">
        <v>384</v>
      </c>
      <c r="G123" s="245"/>
      <c r="H123" s="246" t="s">
        <v>23</v>
      </c>
      <c r="I123" s="248"/>
      <c r="J123" s="245"/>
      <c r="K123" s="245"/>
      <c r="L123" s="249"/>
      <c r="M123" s="250"/>
      <c r="N123" s="251"/>
      <c r="O123" s="251"/>
      <c r="P123" s="251"/>
      <c r="Q123" s="251"/>
      <c r="R123" s="251"/>
      <c r="S123" s="251"/>
      <c r="T123" s="252"/>
      <c r="AT123" s="253" t="s">
        <v>245</v>
      </c>
      <c r="AU123" s="253" t="s">
        <v>88</v>
      </c>
      <c r="AV123" s="13" t="s">
        <v>85</v>
      </c>
      <c r="AW123" s="13" t="s">
        <v>40</v>
      </c>
      <c r="AX123" s="13" t="s">
        <v>77</v>
      </c>
      <c r="AY123" s="253" t="s">
        <v>191</v>
      </c>
    </row>
    <row r="124" spans="2:51" s="12" customFormat="1" ht="13.5">
      <c r="B124" s="217"/>
      <c r="C124" s="218"/>
      <c r="D124" s="214" t="s">
        <v>245</v>
      </c>
      <c r="E124" s="219" t="s">
        <v>23</v>
      </c>
      <c r="F124" s="220" t="s">
        <v>385</v>
      </c>
      <c r="G124" s="218"/>
      <c r="H124" s="221">
        <v>1.0289999999999999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245</v>
      </c>
      <c r="AU124" s="227" t="s">
        <v>88</v>
      </c>
      <c r="AV124" s="12" t="s">
        <v>88</v>
      </c>
      <c r="AW124" s="12" t="s">
        <v>40</v>
      </c>
      <c r="AX124" s="12" t="s">
        <v>77</v>
      </c>
      <c r="AY124" s="227" t="s">
        <v>191</v>
      </c>
    </row>
    <row r="125" spans="2:51" s="12" customFormat="1" ht="13.5">
      <c r="B125" s="217"/>
      <c r="C125" s="218"/>
      <c r="D125" s="214" t="s">
        <v>245</v>
      </c>
      <c r="E125" s="219" t="s">
        <v>23</v>
      </c>
      <c r="F125" s="220" t="s">
        <v>386</v>
      </c>
      <c r="G125" s="218"/>
      <c r="H125" s="221">
        <v>0.71699999999999997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245</v>
      </c>
      <c r="AU125" s="227" t="s">
        <v>88</v>
      </c>
      <c r="AV125" s="12" t="s">
        <v>88</v>
      </c>
      <c r="AW125" s="12" t="s">
        <v>40</v>
      </c>
      <c r="AX125" s="12" t="s">
        <v>77</v>
      </c>
      <c r="AY125" s="227" t="s">
        <v>191</v>
      </c>
    </row>
    <row r="126" spans="2:51" s="12" customFormat="1" ht="13.5">
      <c r="B126" s="217"/>
      <c r="C126" s="218"/>
      <c r="D126" s="214" t="s">
        <v>245</v>
      </c>
      <c r="E126" s="219" t="s">
        <v>23</v>
      </c>
      <c r="F126" s="220" t="s">
        <v>387</v>
      </c>
      <c r="G126" s="218"/>
      <c r="H126" s="221">
        <v>0.98699999999999999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245</v>
      </c>
      <c r="AU126" s="227" t="s">
        <v>88</v>
      </c>
      <c r="AV126" s="12" t="s">
        <v>88</v>
      </c>
      <c r="AW126" s="12" t="s">
        <v>40</v>
      </c>
      <c r="AX126" s="12" t="s">
        <v>77</v>
      </c>
      <c r="AY126" s="227" t="s">
        <v>191</v>
      </c>
    </row>
    <row r="127" spans="2:51" s="14" customFormat="1" ht="13.5">
      <c r="B127" s="254"/>
      <c r="C127" s="255"/>
      <c r="D127" s="214" t="s">
        <v>245</v>
      </c>
      <c r="E127" s="256" t="s">
        <v>23</v>
      </c>
      <c r="F127" s="257" t="s">
        <v>371</v>
      </c>
      <c r="G127" s="255"/>
      <c r="H127" s="258">
        <v>2.7330000000000001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AT127" s="264" t="s">
        <v>245</v>
      </c>
      <c r="AU127" s="264" t="s">
        <v>88</v>
      </c>
      <c r="AV127" s="14" t="s">
        <v>207</v>
      </c>
      <c r="AW127" s="14" t="s">
        <v>40</v>
      </c>
      <c r="AX127" s="14" t="s">
        <v>77</v>
      </c>
      <c r="AY127" s="264" t="s">
        <v>191</v>
      </c>
    </row>
    <row r="128" spans="2:51" s="15" customFormat="1" ht="13.5">
      <c r="B128" s="265"/>
      <c r="C128" s="266"/>
      <c r="D128" s="214" t="s">
        <v>245</v>
      </c>
      <c r="E128" s="267" t="s">
        <v>23</v>
      </c>
      <c r="F128" s="268" t="s">
        <v>388</v>
      </c>
      <c r="G128" s="266"/>
      <c r="H128" s="269">
        <v>13.186999999999999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AT128" s="275" t="s">
        <v>245</v>
      </c>
      <c r="AU128" s="275" t="s">
        <v>88</v>
      </c>
      <c r="AV128" s="15" t="s">
        <v>215</v>
      </c>
      <c r="AW128" s="15" t="s">
        <v>40</v>
      </c>
      <c r="AX128" s="15" t="s">
        <v>85</v>
      </c>
      <c r="AY128" s="275" t="s">
        <v>191</v>
      </c>
    </row>
    <row r="129" spans="2:65" s="1" customFormat="1" ht="38.25" customHeight="1">
      <c r="B129" s="42"/>
      <c r="C129" s="202" t="s">
        <v>88</v>
      </c>
      <c r="D129" s="202" t="s">
        <v>194</v>
      </c>
      <c r="E129" s="203" t="s">
        <v>389</v>
      </c>
      <c r="F129" s="204" t="s">
        <v>390</v>
      </c>
      <c r="G129" s="205" t="s">
        <v>218</v>
      </c>
      <c r="H129" s="206">
        <v>62.747999999999998</v>
      </c>
      <c r="I129" s="207"/>
      <c r="J129" s="208">
        <f>ROUND(I129*H129,2)</f>
        <v>0</v>
      </c>
      <c r="K129" s="204" t="s">
        <v>203</v>
      </c>
      <c r="L129" s="62"/>
      <c r="M129" s="209" t="s">
        <v>23</v>
      </c>
      <c r="N129" s="210" t="s">
        <v>48</v>
      </c>
      <c r="O129" s="43"/>
      <c r="P129" s="211">
        <f>O129*H129</f>
        <v>0</v>
      </c>
      <c r="Q129" s="211">
        <v>0.22090000000000001</v>
      </c>
      <c r="R129" s="211">
        <f>Q129*H129</f>
        <v>13.8610332</v>
      </c>
      <c r="S129" s="211">
        <v>0</v>
      </c>
      <c r="T129" s="212">
        <f>S129*H129</f>
        <v>0</v>
      </c>
      <c r="AR129" s="25" t="s">
        <v>215</v>
      </c>
      <c r="AT129" s="25" t="s">
        <v>194</v>
      </c>
      <c r="AU129" s="25" t="s">
        <v>88</v>
      </c>
      <c r="AY129" s="25" t="s">
        <v>191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85</v>
      </c>
      <c r="BK129" s="213">
        <f>ROUND(I129*H129,2)</f>
        <v>0</v>
      </c>
      <c r="BL129" s="25" t="s">
        <v>215</v>
      </c>
      <c r="BM129" s="25" t="s">
        <v>391</v>
      </c>
    </row>
    <row r="130" spans="2:65" s="13" customFormat="1" ht="13.5">
      <c r="B130" s="244"/>
      <c r="C130" s="245"/>
      <c r="D130" s="214" t="s">
        <v>245</v>
      </c>
      <c r="E130" s="246" t="s">
        <v>23</v>
      </c>
      <c r="F130" s="247" t="s">
        <v>372</v>
      </c>
      <c r="G130" s="245"/>
      <c r="H130" s="246" t="s">
        <v>23</v>
      </c>
      <c r="I130" s="248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245</v>
      </c>
      <c r="AU130" s="253" t="s">
        <v>88</v>
      </c>
      <c r="AV130" s="13" t="s">
        <v>85</v>
      </c>
      <c r="AW130" s="13" t="s">
        <v>40</v>
      </c>
      <c r="AX130" s="13" t="s">
        <v>77</v>
      </c>
      <c r="AY130" s="253" t="s">
        <v>191</v>
      </c>
    </row>
    <row r="131" spans="2:65" s="12" customFormat="1" ht="13.5">
      <c r="B131" s="217"/>
      <c r="C131" s="218"/>
      <c r="D131" s="214" t="s">
        <v>245</v>
      </c>
      <c r="E131" s="219" t="s">
        <v>23</v>
      </c>
      <c r="F131" s="220" t="s">
        <v>392</v>
      </c>
      <c r="G131" s="218"/>
      <c r="H131" s="221">
        <v>15.492000000000001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245</v>
      </c>
      <c r="AU131" s="227" t="s">
        <v>88</v>
      </c>
      <c r="AV131" s="12" t="s">
        <v>88</v>
      </c>
      <c r="AW131" s="12" t="s">
        <v>40</v>
      </c>
      <c r="AX131" s="12" t="s">
        <v>77</v>
      </c>
      <c r="AY131" s="227" t="s">
        <v>191</v>
      </c>
    </row>
    <row r="132" spans="2:65" s="14" customFormat="1" ht="13.5">
      <c r="B132" s="254"/>
      <c r="C132" s="255"/>
      <c r="D132" s="214" t="s">
        <v>245</v>
      </c>
      <c r="E132" s="256" t="s">
        <v>23</v>
      </c>
      <c r="F132" s="257" t="s">
        <v>371</v>
      </c>
      <c r="G132" s="255"/>
      <c r="H132" s="258">
        <v>15.492000000000001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AT132" s="264" t="s">
        <v>245</v>
      </c>
      <c r="AU132" s="264" t="s">
        <v>88</v>
      </c>
      <c r="AV132" s="14" t="s">
        <v>207</v>
      </c>
      <c r="AW132" s="14" t="s">
        <v>40</v>
      </c>
      <c r="AX132" s="14" t="s">
        <v>77</v>
      </c>
      <c r="AY132" s="264" t="s">
        <v>191</v>
      </c>
    </row>
    <row r="133" spans="2:65" s="13" customFormat="1" ht="13.5">
      <c r="B133" s="244"/>
      <c r="C133" s="245"/>
      <c r="D133" s="214" t="s">
        <v>245</v>
      </c>
      <c r="E133" s="246" t="s">
        <v>23</v>
      </c>
      <c r="F133" s="247" t="s">
        <v>376</v>
      </c>
      <c r="G133" s="245"/>
      <c r="H133" s="246" t="s">
        <v>23</v>
      </c>
      <c r="I133" s="248"/>
      <c r="J133" s="245"/>
      <c r="K133" s="245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245</v>
      </c>
      <c r="AU133" s="253" t="s">
        <v>88</v>
      </c>
      <c r="AV133" s="13" t="s">
        <v>85</v>
      </c>
      <c r="AW133" s="13" t="s">
        <v>40</v>
      </c>
      <c r="AX133" s="13" t="s">
        <v>77</v>
      </c>
      <c r="AY133" s="253" t="s">
        <v>191</v>
      </c>
    </row>
    <row r="134" spans="2:65" s="12" customFormat="1" ht="13.5">
      <c r="B134" s="217"/>
      <c r="C134" s="218"/>
      <c r="D134" s="214" t="s">
        <v>245</v>
      </c>
      <c r="E134" s="219" t="s">
        <v>23</v>
      </c>
      <c r="F134" s="220" t="s">
        <v>393</v>
      </c>
      <c r="G134" s="218"/>
      <c r="H134" s="221">
        <v>15.345000000000001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245</v>
      </c>
      <c r="AU134" s="227" t="s">
        <v>88</v>
      </c>
      <c r="AV134" s="12" t="s">
        <v>88</v>
      </c>
      <c r="AW134" s="12" t="s">
        <v>40</v>
      </c>
      <c r="AX134" s="12" t="s">
        <v>77</v>
      </c>
      <c r="AY134" s="227" t="s">
        <v>191</v>
      </c>
    </row>
    <row r="135" spans="2:65" s="14" customFormat="1" ht="13.5">
      <c r="B135" s="254"/>
      <c r="C135" s="255"/>
      <c r="D135" s="214" t="s">
        <v>245</v>
      </c>
      <c r="E135" s="256" t="s">
        <v>23</v>
      </c>
      <c r="F135" s="257" t="s">
        <v>371</v>
      </c>
      <c r="G135" s="255"/>
      <c r="H135" s="258">
        <v>15.345000000000001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245</v>
      </c>
      <c r="AU135" s="264" t="s">
        <v>88</v>
      </c>
      <c r="AV135" s="14" t="s">
        <v>207</v>
      </c>
      <c r="AW135" s="14" t="s">
        <v>40</v>
      </c>
      <c r="AX135" s="14" t="s">
        <v>77</v>
      </c>
      <c r="AY135" s="264" t="s">
        <v>191</v>
      </c>
    </row>
    <row r="136" spans="2:65" s="13" customFormat="1" ht="13.5">
      <c r="B136" s="244"/>
      <c r="C136" s="245"/>
      <c r="D136" s="214" t="s">
        <v>245</v>
      </c>
      <c r="E136" s="246" t="s">
        <v>23</v>
      </c>
      <c r="F136" s="247" t="s">
        <v>380</v>
      </c>
      <c r="G136" s="245"/>
      <c r="H136" s="246" t="s">
        <v>23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245</v>
      </c>
      <c r="AU136" s="253" t="s">
        <v>88</v>
      </c>
      <c r="AV136" s="13" t="s">
        <v>85</v>
      </c>
      <c r="AW136" s="13" t="s">
        <v>40</v>
      </c>
      <c r="AX136" s="13" t="s">
        <v>77</v>
      </c>
      <c r="AY136" s="253" t="s">
        <v>191</v>
      </c>
    </row>
    <row r="137" spans="2:65" s="12" customFormat="1" ht="13.5">
      <c r="B137" s="217"/>
      <c r="C137" s="218"/>
      <c r="D137" s="214" t="s">
        <v>245</v>
      </c>
      <c r="E137" s="219" t="s">
        <v>23</v>
      </c>
      <c r="F137" s="220" t="s">
        <v>394</v>
      </c>
      <c r="G137" s="218"/>
      <c r="H137" s="221">
        <v>16.038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245</v>
      </c>
      <c r="AU137" s="227" t="s">
        <v>88</v>
      </c>
      <c r="AV137" s="12" t="s">
        <v>88</v>
      </c>
      <c r="AW137" s="12" t="s">
        <v>40</v>
      </c>
      <c r="AX137" s="12" t="s">
        <v>77</v>
      </c>
      <c r="AY137" s="227" t="s">
        <v>191</v>
      </c>
    </row>
    <row r="138" spans="2:65" s="14" customFormat="1" ht="13.5">
      <c r="B138" s="254"/>
      <c r="C138" s="255"/>
      <c r="D138" s="214" t="s">
        <v>245</v>
      </c>
      <c r="E138" s="256" t="s">
        <v>23</v>
      </c>
      <c r="F138" s="257" t="s">
        <v>371</v>
      </c>
      <c r="G138" s="255"/>
      <c r="H138" s="258">
        <v>16.038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AT138" s="264" t="s">
        <v>245</v>
      </c>
      <c r="AU138" s="264" t="s">
        <v>88</v>
      </c>
      <c r="AV138" s="14" t="s">
        <v>207</v>
      </c>
      <c r="AW138" s="14" t="s">
        <v>40</v>
      </c>
      <c r="AX138" s="14" t="s">
        <v>77</v>
      </c>
      <c r="AY138" s="264" t="s">
        <v>191</v>
      </c>
    </row>
    <row r="139" spans="2:65" s="13" customFormat="1" ht="13.5">
      <c r="B139" s="244"/>
      <c r="C139" s="245"/>
      <c r="D139" s="214" t="s">
        <v>245</v>
      </c>
      <c r="E139" s="246" t="s">
        <v>23</v>
      </c>
      <c r="F139" s="247" t="s">
        <v>384</v>
      </c>
      <c r="G139" s="245"/>
      <c r="H139" s="246" t="s">
        <v>23</v>
      </c>
      <c r="I139" s="248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245</v>
      </c>
      <c r="AU139" s="253" t="s">
        <v>88</v>
      </c>
      <c r="AV139" s="13" t="s">
        <v>85</v>
      </c>
      <c r="AW139" s="13" t="s">
        <v>40</v>
      </c>
      <c r="AX139" s="13" t="s">
        <v>77</v>
      </c>
      <c r="AY139" s="253" t="s">
        <v>191</v>
      </c>
    </row>
    <row r="140" spans="2:65" s="12" customFormat="1" ht="13.5">
      <c r="B140" s="217"/>
      <c r="C140" s="218"/>
      <c r="D140" s="214" t="s">
        <v>245</v>
      </c>
      <c r="E140" s="219" t="s">
        <v>23</v>
      </c>
      <c r="F140" s="220" t="s">
        <v>395</v>
      </c>
      <c r="G140" s="218"/>
      <c r="H140" s="221">
        <v>15.872999999999999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245</v>
      </c>
      <c r="AU140" s="227" t="s">
        <v>88</v>
      </c>
      <c r="AV140" s="12" t="s">
        <v>88</v>
      </c>
      <c r="AW140" s="12" t="s">
        <v>40</v>
      </c>
      <c r="AX140" s="12" t="s">
        <v>77</v>
      </c>
      <c r="AY140" s="227" t="s">
        <v>191</v>
      </c>
    </row>
    <row r="141" spans="2:65" s="14" customFormat="1" ht="13.5">
      <c r="B141" s="254"/>
      <c r="C141" s="255"/>
      <c r="D141" s="214" t="s">
        <v>245</v>
      </c>
      <c r="E141" s="256" t="s">
        <v>23</v>
      </c>
      <c r="F141" s="257" t="s">
        <v>371</v>
      </c>
      <c r="G141" s="255"/>
      <c r="H141" s="258">
        <v>15.872999999999999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AT141" s="264" t="s">
        <v>245</v>
      </c>
      <c r="AU141" s="264" t="s">
        <v>88</v>
      </c>
      <c r="AV141" s="14" t="s">
        <v>207</v>
      </c>
      <c r="AW141" s="14" t="s">
        <v>40</v>
      </c>
      <c r="AX141" s="14" t="s">
        <v>77</v>
      </c>
      <c r="AY141" s="264" t="s">
        <v>191</v>
      </c>
    </row>
    <row r="142" spans="2:65" s="15" customFormat="1" ht="13.5">
      <c r="B142" s="265"/>
      <c r="C142" s="266"/>
      <c r="D142" s="214" t="s">
        <v>245</v>
      </c>
      <c r="E142" s="267" t="s">
        <v>23</v>
      </c>
      <c r="F142" s="268" t="s">
        <v>388</v>
      </c>
      <c r="G142" s="266"/>
      <c r="H142" s="269">
        <v>62.747999999999998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AT142" s="275" t="s">
        <v>245</v>
      </c>
      <c r="AU142" s="275" t="s">
        <v>88</v>
      </c>
      <c r="AV142" s="15" t="s">
        <v>215</v>
      </c>
      <c r="AW142" s="15" t="s">
        <v>40</v>
      </c>
      <c r="AX142" s="15" t="s">
        <v>85</v>
      </c>
      <c r="AY142" s="275" t="s">
        <v>191</v>
      </c>
    </row>
    <row r="143" spans="2:65" s="1" customFormat="1" ht="25.5" customHeight="1">
      <c r="B143" s="42"/>
      <c r="C143" s="202" t="s">
        <v>207</v>
      </c>
      <c r="D143" s="202" t="s">
        <v>194</v>
      </c>
      <c r="E143" s="203" t="s">
        <v>396</v>
      </c>
      <c r="F143" s="204" t="s">
        <v>397</v>
      </c>
      <c r="G143" s="205" t="s">
        <v>218</v>
      </c>
      <c r="H143" s="206">
        <v>39.552999999999997</v>
      </c>
      <c r="I143" s="207"/>
      <c r="J143" s="208">
        <f>ROUND(I143*H143,2)</f>
        <v>0</v>
      </c>
      <c r="K143" s="204" t="s">
        <v>203</v>
      </c>
      <c r="L143" s="62"/>
      <c r="M143" s="209" t="s">
        <v>23</v>
      </c>
      <c r="N143" s="210" t="s">
        <v>48</v>
      </c>
      <c r="O143" s="43"/>
      <c r="P143" s="211">
        <f>O143*H143</f>
        <v>0</v>
      </c>
      <c r="Q143" s="211">
        <v>0.41082000000000002</v>
      </c>
      <c r="R143" s="211">
        <f>Q143*H143</f>
        <v>16.249163459999998</v>
      </c>
      <c r="S143" s="211">
        <v>0</v>
      </c>
      <c r="T143" s="212">
        <f>S143*H143</f>
        <v>0</v>
      </c>
      <c r="AR143" s="25" t="s">
        <v>215</v>
      </c>
      <c r="AT143" s="25" t="s">
        <v>194</v>
      </c>
      <c r="AU143" s="25" t="s">
        <v>88</v>
      </c>
      <c r="AY143" s="25" t="s">
        <v>191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85</v>
      </c>
      <c r="BK143" s="213">
        <f>ROUND(I143*H143,2)</f>
        <v>0</v>
      </c>
      <c r="BL143" s="25" t="s">
        <v>215</v>
      </c>
      <c r="BM143" s="25" t="s">
        <v>398</v>
      </c>
    </row>
    <row r="144" spans="2:65" s="13" customFormat="1" ht="13.5">
      <c r="B144" s="244"/>
      <c r="C144" s="245"/>
      <c r="D144" s="214" t="s">
        <v>245</v>
      </c>
      <c r="E144" s="246" t="s">
        <v>23</v>
      </c>
      <c r="F144" s="247" t="s">
        <v>372</v>
      </c>
      <c r="G144" s="245"/>
      <c r="H144" s="246" t="s">
        <v>23</v>
      </c>
      <c r="I144" s="248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245</v>
      </c>
      <c r="AU144" s="253" t="s">
        <v>88</v>
      </c>
      <c r="AV144" s="13" t="s">
        <v>85</v>
      </c>
      <c r="AW144" s="13" t="s">
        <v>40</v>
      </c>
      <c r="AX144" s="13" t="s">
        <v>77</v>
      </c>
      <c r="AY144" s="253" t="s">
        <v>191</v>
      </c>
    </row>
    <row r="145" spans="2:65" s="12" customFormat="1" ht="13.5">
      <c r="B145" s="217"/>
      <c r="C145" s="218"/>
      <c r="D145" s="214" t="s">
        <v>245</v>
      </c>
      <c r="E145" s="219" t="s">
        <v>23</v>
      </c>
      <c r="F145" s="220" t="s">
        <v>399</v>
      </c>
      <c r="G145" s="218"/>
      <c r="H145" s="221">
        <v>39.552999999999997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245</v>
      </c>
      <c r="AU145" s="227" t="s">
        <v>88</v>
      </c>
      <c r="AV145" s="12" t="s">
        <v>88</v>
      </c>
      <c r="AW145" s="12" t="s">
        <v>40</v>
      </c>
      <c r="AX145" s="12" t="s">
        <v>77</v>
      </c>
      <c r="AY145" s="227" t="s">
        <v>191</v>
      </c>
    </row>
    <row r="146" spans="2:65" s="15" customFormat="1" ht="13.5">
      <c r="B146" s="265"/>
      <c r="C146" s="266"/>
      <c r="D146" s="214" t="s">
        <v>245</v>
      </c>
      <c r="E146" s="267" t="s">
        <v>23</v>
      </c>
      <c r="F146" s="268" t="s">
        <v>388</v>
      </c>
      <c r="G146" s="266"/>
      <c r="H146" s="269">
        <v>39.552999999999997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AT146" s="275" t="s">
        <v>245</v>
      </c>
      <c r="AU146" s="275" t="s">
        <v>88</v>
      </c>
      <c r="AV146" s="15" t="s">
        <v>215</v>
      </c>
      <c r="AW146" s="15" t="s">
        <v>40</v>
      </c>
      <c r="AX146" s="15" t="s">
        <v>85</v>
      </c>
      <c r="AY146" s="275" t="s">
        <v>191</v>
      </c>
    </row>
    <row r="147" spans="2:65" s="1" customFormat="1" ht="25.5" customHeight="1">
      <c r="B147" s="42"/>
      <c r="C147" s="202" t="s">
        <v>215</v>
      </c>
      <c r="D147" s="202" t="s">
        <v>194</v>
      </c>
      <c r="E147" s="203" t="s">
        <v>400</v>
      </c>
      <c r="F147" s="204" t="s">
        <v>401</v>
      </c>
      <c r="G147" s="205" t="s">
        <v>222</v>
      </c>
      <c r="H147" s="206">
        <v>3</v>
      </c>
      <c r="I147" s="207"/>
      <c r="J147" s="208">
        <f>ROUND(I147*H147,2)</f>
        <v>0</v>
      </c>
      <c r="K147" s="204" t="s">
        <v>203</v>
      </c>
      <c r="L147" s="62"/>
      <c r="M147" s="209" t="s">
        <v>23</v>
      </c>
      <c r="N147" s="210" t="s">
        <v>48</v>
      </c>
      <c r="O147" s="43"/>
      <c r="P147" s="211">
        <f>O147*H147</f>
        <v>0</v>
      </c>
      <c r="Q147" s="211">
        <v>2.3210000000000001E-2</v>
      </c>
      <c r="R147" s="211">
        <f>Q147*H147</f>
        <v>6.9629999999999997E-2</v>
      </c>
      <c r="S147" s="211">
        <v>0</v>
      </c>
      <c r="T147" s="212">
        <f>S147*H147</f>
        <v>0</v>
      </c>
      <c r="AR147" s="25" t="s">
        <v>215</v>
      </c>
      <c r="AT147" s="25" t="s">
        <v>194</v>
      </c>
      <c r="AU147" s="25" t="s">
        <v>88</v>
      </c>
      <c r="AY147" s="25" t="s">
        <v>191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25" t="s">
        <v>85</v>
      </c>
      <c r="BK147" s="213">
        <f>ROUND(I147*H147,2)</f>
        <v>0</v>
      </c>
      <c r="BL147" s="25" t="s">
        <v>215</v>
      </c>
      <c r="BM147" s="25" t="s">
        <v>402</v>
      </c>
    </row>
    <row r="148" spans="2:65" s="13" customFormat="1" ht="13.5">
      <c r="B148" s="244"/>
      <c r="C148" s="245"/>
      <c r="D148" s="214" t="s">
        <v>245</v>
      </c>
      <c r="E148" s="246" t="s">
        <v>23</v>
      </c>
      <c r="F148" s="247" t="s">
        <v>372</v>
      </c>
      <c r="G148" s="245"/>
      <c r="H148" s="246" t="s">
        <v>23</v>
      </c>
      <c r="I148" s="248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245</v>
      </c>
      <c r="AU148" s="253" t="s">
        <v>88</v>
      </c>
      <c r="AV148" s="13" t="s">
        <v>85</v>
      </c>
      <c r="AW148" s="13" t="s">
        <v>40</v>
      </c>
      <c r="AX148" s="13" t="s">
        <v>77</v>
      </c>
      <c r="AY148" s="253" t="s">
        <v>191</v>
      </c>
    </row>
    <row r="149" spans="2:65" s="12" customFormat="1" ht="13.5">
      <c r="B149" s="217"/>
      <c r="C149" s="218"/>
      <c r="D149" s="214" t="s">
        <v>245</v>
      </c>
      <c r="E149" s="219" t="s">
        <v>23</v>
      </c>
      <c r="F149" s="220" t="s">
        <v>403</v>
      </c>
      <c r="G149" s="218"/>
      <c r="H149" s="221">
        <v>3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245</v>
      </c>
      <c r="AU149" s="227" t="s">
        <v>88</v>
      </c>
      <c r="AV149" s="12" t="s">
        <v>88</v>
      </c>
      <c r="AW149" s="12" t="s">
        <v>40</v>
      </c>
      <c r="AX149" s="12" t="s">
        <v>77</v>
      </c>
      <c r="AY149" s="227" t="s">
        <v>191</v>
      </c>
    </row>
    <row r="150" spans="2:65" s="14" customFormat="1" ht="13.5">
      <c r="B150" s="254"/>
      <c r="C150" s="255"/>
      <c r="D150" s="214" t="s">
        <v>245</v>
      </c>
      <c r="E150" s="256" t="s">
        <v>23</v>
      </c>
      <c r="F150" s="257" t="s">
        <v>371</v>
      </c>
      <c r="G150" s="255"/>
      <c r="H150" s="258">
        <v>3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245</v>
      </c>
      <c r="AU150" s="264" t="s">
        <v>88</v>
      </c>
      <c r="AV150" s="14" t="s">
        <v>207</v>
      </c>
      <c r="AW150" s="14" t="s">
        <v>40</v>
      </c>
      <c r="AX150" s="14" t="s">
        <v>77</v>
      </c>
      <c r="AY150" s="264" t="s">
        <v>191</v>
      </c>
    </row>
    <row r="151" spans="2:65" s="15" customFormat="1" ht="13.5">
      <c r="B151" s="265"/>
      <c r="C151" s="266"/>
      <c r="D151" s="214" t="s">
        <v>245</v>
      </c>
      <c r="E151" s="267" t="s">
        <v>23</v>
      </c>
      <c r="F151" s="268" t="s">
        <v>388</v>
      </c>
      <c r="G151" s="266"/>
      <c r="H151" s="269">
        <v>3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245</v>
      </c>
      <c r="AU151" s="275" t="s">
        <v>88</v>
      </c>
      <c r="AV151" s="15" t="s">
        <v>215</v>
      </c>
      <c r="AW151" s="15" t="s">
        <v>40</v>
      </c>
      <c r="AX151" s="15" t="s">
        <v>85</v>
      </c>
      <c r="AY151" s="275" t="s">
        <v>191</v>
      </c>
    </row>
    <row r="152" spans="2:65" s="1" customFormat="1" ht="25.5" customHeight="1">
      <c r="B152" s="42"/>
      <c r="C152" s="202" t="s">
        <v>190</v>
      </c>
      <c r="D152" s="202" t="s">
        <v>194</v>
      </c>
      <c r="E152" s="203" t="s">
        <v>404</v>
      </c>
      <c r="F152" s="204" t="s">
        <v>405</v>
      </c>
      <c r="G152" s="205" t="s">
        <v>222</v>
      </c>
      <c r="H152" s="206">
        <v>14</v>
      </c>
      <c r="I152" s="207"/>
      <c r="J152" s="208">
        <f>ROUND(I152*H152,2)</f>
        <v>0</v>
      </c>
      <c r="K152" s="204" t="s">
        <v>203</v>
      </c>
      <c r="L152" s="62"/>
      <c r="M152" s="209" t="s">
        <v>23</v>
      </c>
      <c r="N152" s="210" t="s">
        <v>48</v>
      </c>
      <c r="O152" s="43"/>
      <c r="P152" s="211">
        <f>O152*H152</f>
        <v>0</v>
      </c>
      <c r="Q152" s="211">
        <v>2.743E-2</v>
      </c>
      <c r="R152" s="211">
        <f>Q152*H152</f>
        <v>0.38401999999999997</v>
      </c>
      <c r="S152" s="211">
        <v>0</v>
      </c>
      <c r="T152" s="212">
        <f>S152*H152</f>
        <v>0</v>
      </c>
      <c r="AR152" s="25" t="s">
        <v>215</v>
      </c>
      <c r="AT152" s="25" t="s">
        <v>194</v>
      </c>
      <c r="AU152" s="25" t="s">
        <v>88</v>
      </c>
      <c r="AY152" s="25" t="s">
        <v>191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5" t="s">
        <v>85</v>
      </c>
      <c r="BK152" s="213">
        <f>ROUND(I152*H152,2)</f>
        <v>0</v>
      </c>
      <c r="BL152" s="25" t="s">
        <v>215</v>
      </c>
      <c r="BM152" s="25" t="s">
        <v>406</v>
      </c>
    </row>
    <row r="153" spans="2:65" s="13" customFormat="1" ht="13.5">
      <c r="B153" s="244"/>
      <c r="C153" s="245"/>
      <c r="D153" s="214" t="s">
        <v>245</v>
      </c>
      <c r="E153" s="246" t="s">
        <v>23</v>
      </c>
      <c r="F153" s="247" t="s">
        <v>372</v>
      </c>
      <c r="G153" s="245"/>
      <c r="H153" s="246" t="s">
        <v>23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245</v>
      </c>
      <c r="AU153" s="253" t="s">
        <v>88</v>
      </c>
      <c r="AV153" s="13" t="s">
        <v>85</v>
      </c>
      <c r="AW153" s="13" t="s">
        <v>40</v>
      </c>
      <c r="AX153" s="13" t="s">
        <v>77</v>
      </c>
      <c r="AY153" s="253" t="s">
        <v>191</v>
      </c>
    </row>
    <row r="154" spans="2:65" s="12" customFormat="1" ht="13.5">
      <c r="B154" s="217"/>
      <c r="C154" s="218"/>
      <c r="D154" s="214" t="s">
        <v>245</v>
      </c>
      <c r="E154" s="219" t="s">
        <v>23</v>
      </c>
      <c r="F154" s="220" t="s">
        <v>407</v>
      </c>
      <c r="G154" s="218"/>
      <c r="H154" s="221">
        <v>3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245</v>
      </c>
      <c r="AU154" s="227" t="s">
        <v>88</v>
      </c>
      <c r="AV154" s="12" t="s">
        <v>88</v>
      </c>
      <c r="AW154" s="12" t="s">
        <v>40</v>
      </c>
      <c r="AX154" s="12" t="s">
        <v>77</v>
      </c>
      <c r="AY154" s="227" t="s">
        <v>191</v>
      </c>
    </row>
    <row r="155" spans="2:65" s="14" customFormat="1" ht="13.5">
      <c r="B155" s="254"/>
      <c r="C155" s="255"/>
      <c r="D155" s="214" t="s">
        <v>245</v>
      </c>
      <c r="E155" s="256" t="s">
        <v>23</v>
      </c>
      <c r="F155" s="257" t="s">
        <v>371</v>
      </c>
      <c r="G155" s="255"/>
      <c r="H155" s="258">
        <v>3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245</v>
      </c>
      <c r="AU155" s="264" t="s">
        <v>88</v>
      </c>
      <c r="AV155" s="14" t="s">
        <v>207</v>
      </c>
      <c r="AW155" s="14" t="s">
        <v>40</v>
      </c>
      <c r="AX155" s="14" t="s">
        <v>77</v>
      </c>
      <c r="AY155" s="264" t="s">
        <v>191</v>
      </c>
    </row>
    <row r="156" spans="2:65" s="13" customFormat="1" ht="13.5">
      <c r="B156" s="244"/>
      <c r="C156" s="245"/>
      <c r="D156" s="214" t="s">
        <v>245</v>
      </c>
      <c r="E156" s="246" t="s">
        <v>23</v>
      </c>
      <c r="F156" s="247" t="s">
        <v>376</v>
      </c>
      <c r="G156" s="245"/>
      <c r="H156" s="246" t="s">
        <v>23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245</v>
      </c>
      <c r="AU156" s="253" t="s">
        <v>88</v>
      </c>
      <c r="AV156" s="13" t="s">
        <v>85</v>
      </c>
      <c r="AW156" s="13" t="s">
        <v>40</v>
      </c>
      <c r="AX156" s="13" t="s">
        <v>77</v>
      </c>
      <c r="AY156" s="253" t="s">
        <v>191</v>
      </c>
    </row>
    <row r="157" spans="2:65" s="12" customFormat="1" ht="13.5">
      <c r="B157" s="217"/>
      <c r="C157" s="218"/>
      <c r="D157" s="214" t="s">
        <v>245</v>
      </c>
      <c r="E157" s="219" t="s">
        <v>23</v>
      </c>
      <c r="F157" s="220" t="s">
        <v>408</v>
      </c>
      <c r="G157" s="218"/>
      <c r="H157" s="221">
        <v>3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245</v>
      </c>
      <c r="AU157" s="227" t="s">
        <v>88</v>
      </c>
      <c r="AV157" s="12" t="s">
        <v>88</v>
      </c>
      <c r="AW157" s="12" t="s">
        <v>40</v>
      </c>
      <c r="AX157" s="12" t="s">
        <v>77</v>
      </c>
      <c r="AY157" s="227" t="s">
        <v>191</v>
      </c>
    </row>
    <row r="158" spans="2:65" s="14" customFormat="1" ht="13.5">
      <c r="B158" s="254"/>
      <c r="C158" s="255"/>
      <c r="D158" s="214" t="s">
        <v>245</v>
      </c>
      <c r="E158" s="256" t="s">
        <v>23</v>
      </c>
      <c r="F158" s="257" t="s">
        <v>371</v>
      </c>
      <c r="G158" s="255"/>
      <c r="H158" s="258">
        <v>3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245</v>
      </c>
      <c r="AU158" s="264" t="s">
        <v>88</v>
      </c>
      <c r="AV158" s="14" t="s">
        <v>207</v>
      </c>
      <c r="AW158" s="14" t="s">
        <v>40</v>
      </c>
      <c r="AX158" s="14" t="s">
        <v>77</v>
      </c>
      <c r="AY158" s="264" t="s">
        <v>191</v>
      </c>
    </row>
    <row r="159" spans="2:65" s="13" customFormat="1" ht="13.5">
      <c r="B159" s="244"/>
      <c r="C159" s="245"/>
      <c r="D159" s="214" t="s">
        <v>245</v>
      </c>
      <c r="E159" s="246" t="s">
        <v>23</v>
      </c>
      <c r="F159" s="247" t="s">
        <v>380</v>
      </c>
      <c r="G159" s="245"/>
      <c r="H159" s="246" t="s">
        <v>23</v>
      </c>
      <c r="I159" s="248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245</v>
      </c>
      <c r="AU159" s="253" t="s">
        <v>88</v>
      </c>
      <c r="AV159" s="13" t="s">
        <v>85</v>
      </c>
      <c r="AW159" s="13" t="s">
        <v>40</v>
      </c>
      <c r="AX159" s="13" t="s">
        <v>77</v>
      </c>
      <c r="AY159" s="253" t="s">
        <v>191</v>
      </c>
    </row>
    <row r="160" spans="2:65" s="12" customFormat="1" ht="13.5">
      <c r="B160" s="217"/>
      <c r="C160" s="218"/>
      <c r="D160" s="214" t="s">
        <v>245</v>
      </c>
      <c r="E160" s="219" t="s">
        <v>23</v>
      </c>
      <c r="F160" s="220" t="s">
        <v>409</v>
      </c>
      <c r="G160" s="218"/>
      <c r="H160" s="221">
        <v>3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245</v>
      </c>
      <c r="AU160" s="227" t="s">
        <v>88</v>
      </c>
      <c r="AV160" s="12" t="s">
        <v>88</v>
      </c>
      <c r="AW160" s="12" t="s">
        <v>40</v>
      </c>
      <c r="AX160" s="12" t="s">
        <v>77</v>
      </c>
      <c r="AY160" s="227" t="s">
        <v>191</v>
      </c>
    </row>
    <row r="161" spans="2:65" s="14" customFormat="1" ht="13.5">
      <c r="B161" s="254"/>
      <c r="C161" s="255"/>
      <c r="D161" s="214" t="s">
        <v>245</v>
      </c>
      <c r="E161" s="256" t="s">
        <v>23</v>
      </c>
      <c r="F161" s="257" t="s">
        <v>371</v>
      </c>
      <c r="G161" s="255"/>
      <c r="H161" s="258">
        <v>3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245</v>
      </c>
      <c r="AU161" s="264" t="s">
        <v>88</v>
      </c>
      <c r="AV161" s="14" t="s">
        <v>207</v>
      </c>
      <c r="AW161" s="14" t="s">
        <v>40</v>
      </c>
      <c r="AX161" s="14" t="s">
        <v>77</v>
      </c>
      <c r="AY161" s="264" t="s">
        <v>191</v>
      </c>
    </row>
    <row r="162" spans="2:65" s="13" customFormat="1" ht="13.5">
      <c r="B162" s="244"/>
      <c r="C162" s="245"/>
      <c r="D162" s="214" t="s">
        <v>245</v>
      </c>
      <c r="E162" s="246" t="s">
        <v>23</v>
      </c>
      <c r="F162" s="247" t="s">
        <v>384</v>
      </c>
      <c r="G162" s="245"/>
      <c r="H162" s="246" t="s">
        <v>23</v>
      </c>
      <c r="I162" s="248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245</v>
      </c>
      <c r="AU162" s="253" t="s">
        <v>88</v>
      </c>
      <c r="AV162" s="13" t="s">
        <v>85</v>
      </c>
      <c r="AW162" s="13" t="s">
        <v>40</v>
      </c>
      <c r="AX162" s="13" t="s">
        <v>77</v>
      </c>
      <c r="AY162" s="253" t="s">
        <v>191</v>
      </c>
    </row>
    <row r="163" spans="2:65" s="12" customFormat="1" ht="13.5">
      <c r="B163" s="217"/>
      <c r="C163" s="218"/>
      <c r="D163" s="214" t="s">
        <v>245</v>
      </c>
      <c r="E163" s="219" t="s">
        <v>23</v>
      </c>
      <c r="F163" s="220" t="s">
        <v>410</v>
      </c>
      <c r="G163" s="218"/>
      <c r="H163" s="221">
        <v>3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245</v>
      </c>
      <c r="AU163" s="227" t="s">
        <v>88</v>
      </c>
      <c r="AV163" s="12" t="s">
        <v>88</v>
      </c>
      <c r="AW163" s="12" t="s">
        <v>40</v>
      </c>
      <c r="AX163" s="12" t="s">
        <v>77</v>
      </c>
      <c r="AY163" s="227" t="s">
        <v>191</v>
      </c>
    </row>
    <row r="164" spans="2:65" s="12" customFormat="1" ht="13.5">
      <c r="B164" s="217"/>
      <c r="C164" s="218"/>
      <c r="D164" s="214" t="s">
        <v>245</v>
      </c>
      <c r="E164" s="219" t="s">
        <v>23</v>
      </c>
      <c r="F164" s="220" t="s">
        <v>411</v>
      </c>
      <c r="G164" s="218"/>
      <c r="H164" s="221">
        <v>2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245</v>
      </c>
      <c r="AU164" s="227" t="s">
        <v>88</v>
      </c>
      <c r="AV164" s="12" t="s">
        <v>88</v>
      </c>
      <c r="AW164" s="12" t="s">
        <v>40</v>
      </c>
      <c r="AX164" s="12" t="s">
        <v>77</v>
      </c>
      <c r="AY164" s="227" t="s">
        <v>191</v>
      </c>
    </row>
    <row r="165" spans="2:65" s="14" customFormat="1" ht="13.5">
      <c r="B165" s="254"/>
      <c r="C165" s="255"/>
      <c r="D165" s="214" t="s">
        <v>245</v>
      </c>
      <c r="E165" s="256" t="s">
        <v>23</v>
      </c>
      <c r="F165" s="257" t="s">
        <v>371</v>
      </c>
      <c r="G165" s="255"/>
      <c r="H165" s="258">
        <v>5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AT165" s="264" t="s">
        <v>245</v>
      </c>
      <c r="AU165" s="264" t="s">
        <v>88</v>
      </c>
      <c r="AV165" s="14" t="s">
        <v>207</v>
      </c>
      <c r="AW165" s="14" t="s">
        <v>40</v>
      </c>
      <c r="AX165" s="14" t="s">
        <v>77</v>
      </c>
      <c r="AY165" s="264" t="s">
        <v>191</v>
      </c>
    </row>
    <row r="166" spans="2:65" s="15" customFormat="1" ht="13.5">
      <c r="B166" s="265"/>
      <c r="C166" s="266"/>
      <c r="D166" s="214" t="s">
        <v>245</v>
      </c>
      <c r="E166" s="267" t="s">
        <v>23</v>
      </c>
      <c r="F166" s="268" t="s">
        <v>388</v>
      </c>
      <c r="G166" s="266"/>
      <c r="H166" s="269">
        <v>14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AT166" s="275" t="s">
        <v>245</v>
      </c>
      <c r="AU166" s="275" t="s">
        <v>88</v>
      </c>
      <c r="AV166" s="15" t="s">
        <v>215</v>
      </c>
      <c r="AW166" s="15" t="s">
        <v>40</v>
      </c>
      <c r="AX166" s="15" t="s">
        <v>85</v>
      </c>
      <c r="AY166" s="275" t="s">
        <v>191</v>
      </c>
    </row>
    <row r="167" spans="2:65" s="1" customFormat="1" ht="25.5" customHeight="1">
      <c r="B167" s="42"/>
      <c r="C167" s="202" t="s">
        <v>225</v>
      </c>
      <c r="D167" s="202" t="s">
        <v>194</v>
      </c>
      <c r="E167" s="203" t="s">
        <v>412</v>
      </c>
      <c r="F167" s="204" t="s">
        <v>413</v>
      </c>
      <c r="G167" s="205" t="s">
        <v>222</v>
      </c>
      <c r="H167" s="206">
        <v>8</v>
      </c>
      <c r="I167" s="207"/>
      <c r="J167" s="208">
        <f>ROUND(I167*H167,2)</f>
        <v>0</v>
      </c>
      <c r="K167" s="204" t="s">
        <v>203</v>
      </c>
      <c r="L167" s="62"/>
      <c r="M167" s="209" t="s">
        <v>23</v>
      </c>
      <c r="N167" s="210" t="s">
        <v>48</v>
      </c>
      <c r="O167" s="43"/>
      <c r="P167" s="211">
        <f>O167*H167</f>
        <v>0</v>
      </c>
      <c r="Q167" s="211">
        <v>5.5629999999999999E-2</v>
      </c>
      <c r="R167" s="211">
        <f>Q167*H167</f>
        <v>0.44503999999999999</v>
      </c>
      <c r="S167" s="211">
        <v>0</v>
      </c>
      <c r="T167" s="212">
        <f>S167*H167</f>
        <v>0</v>
      </c>
      <c r="AR167" s="25" t="s">
        <v>215</v>
      </c>
      <c r="AT167" s="25" t="s">
        <v>194</v>
      </c>
      <c r="AU167" s="25" t="s">
        <v>88</v>
      </c>
      <c r="AY167" s="25" t="s">
        <v>191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25" t="s">
        <v>85</v>
      </c>
      <c r="BK167" s="213">
        <f>ROUND(I167*H167,2)</f>
        <v>0</v>
      </c>
      <c r="BL167" s="25" t="s">
        <v>215</v>
      </c>
      <c r="BM167" s="25" t="s">
        <v>414</v>
      </c>
    </row>
    <row r="168" spans="2:65" s="13" customFormat="1" ht="13.5">
      <c r="B168" s="244"/>
      <c r="C168" s="245"/>
      <c r="D168" s="214" t="s">
        <v>245</v>
      </c>
      <c r="E168" s="246" t="s">
        <v>23</v>
      </c>
      <c r="F168" s="247" t="s">
        <v>372</v>
      </c>
      <c r="G168" s="245"/>
      <c r="H168" s="246" t="s">
        <v>23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245</v>
      </c>
      <c r="AU168" s="253" t="s">
        <v>88</v>
      </c>
      <c r="AV168" s="13" t="s">
        <v>85</v>
      </c>
      <c r="AW168" s="13" t="s">
        <v>40</v>
      </c>
      <c r="AX168" s="13" t="s">
        <v>77</v>
      </c>
      <c r="AY168" s="253" t="s">
        <v>191</v>
      </c>
    </row>
    <row r="169" spans="2:65" s="12" customFormat="1" ht="13.5">
      <c r="B169" s="217"/>
      <c r="C169" s="218"/>
      <c r="D169" s="214" t="s">
        <v>245</v>
      </c>
      <c r="E169" s="219" t="s">
        <v>23</v>
      </c>
      <c r="F169" s="220" t="s">
        <v>415</v>
      </c>
      <c r="G169" s="218"/>
      <c r="H169" s="221">
        <v>3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245</v>
      </c>
      <c r="AU169" s="227" t="s">
        <v>88</v>
      </c>
      <c r="AV169" s="12" t="s">
        <v>88</v>
      </c>
      <c r="AW169" s="12" t="s">
        <v>40</v>
      </c>
      <c r="AX169" s="12" t="s">
        <v>77</v>
      </c>
      <c r="AY169" s="227" t="s">
        <v>191</v>
      </c>
    </row>
    <row r="170" spans="2:65" s="12" customFormat="1" ht="13.5">
      <c r="B170" s="217"/>
      <c r="C170" s="218"/>
      <c r="D170" s="214" t="s">
        <v>245</v>
      </c>
      <c r="E170" s="219" t="s">
        <v>23</v>
      </c>
      <c r="F170" s="220" t="s">
        <v>416</v>
      </c>
      <c r="G170" s="218"/>
      <c r="H170" s="221">
        <v>5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245</v>
      </c>
      <c r="AU170" s="227" t="s">
        <v>88</v>
      </c>
      <c r="AV170" s="12" t="s">
        <v>88</v>
      </c>
      <c r="AW170" s="12" t="s">
        <v>40</v>
      </c>
      <c r="AX170" s="12" t="s">
        <v>77</v>
      </c>
      <c r="AY170" s="227" t="s">
        <v>191</v>
      </c>
    </row>
    <row r="171" spans="2:65" s="15" customFormat="1" ht="13.5">
      <c r="B171" s="265"/>
      <c r="C171" s="266"/>
      <c r="D171" s="214" t="s">
        <v>245</v>
      </c>
      <c r="E171" s="267" t="s">
        <v>23</v>
      </c>
      <c r="F171" s="268" t="s">
        <v>388</v>
      </c>
      <c r="G171" s="266"/>
      <c r="H171" s="269">
        <v>8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AT171" s="275" t="s">
        <v>245</v>
      </c>
      <c r="AU171" s="275" t="s">
        <v>88</v>
      </c>
      <c r="AV171" s="15" t="s">
        <v>215</v>
      </c>
      <c r="AW171" s="15" t="s">
        <v>40</v>
      </c>
      <c r="AX171" s="15" t="s">
        <v>85</v>
      </c>
      <c r="AY171" s="275" t="s">
        <v>191</v>
      </c>
    </row>
    <row r="172" spans="2:65" s="1" customFormat="1" ht="25.5" customHeight="1">
      <c r="B172" s="42"/>
      <c r="C172" s="202" t="s">
        <v>229</v>
      </c>
      <c r="D172" s="202" t="s">
        <v>194</v>
      </c>
      <c r="E172" s="203" t="s">
        <v>417</v>
      </c>
      <c r="F172" s="204" t="s">
        <v>418</v>
      </c>
      <c r="G172" s="205" t="s">
        <v>419</v>
      </c>
      <c r="H172" s="206">
        <v>0.42599999999999999</v>
      </c>
      <c r="I172" s="207"/>
      <c r="J172" s="208">
        <f>ROUND(I172*H172,2)</f>
        <v>0</v>
      </c>
      <c r="K172" s="204" t="s">
        <v>203</v>
      </c>
      <c r="L172" s="62"/>
      <c r="M172" s="209" t="s">
        <v>23</v>
      </c>
      <c r="N172" s="210" t="s">
        <v>48</v>
      </c>
      <c r="O172" s="43"/>
      <c r="P172" s="211">
        <f>O172*H172</f>
        <v>0</v>
      </c>
      <c r="Q172" s="211">
        <v>1.9539999999999998E-2</v>
      </c>
      <c r="R172" s="211">
        <f>Q172*H172</f>
        <v>8.3240399999999996E-3</v>
      </c>
      <c r="S172" s="211">
        <v>0</v>
      </c>
      <c r="T172" s="212">
        <f>S172*H172</f>
        <v>0</v>
      </c>
      <c r="AR172" s="25" t="s">
        <v>215</v>
      </c>
      <c r="AT172" s="25" t="s">
        <v>194</v>
      </c>
      <c r="AU172" s="25" t="s">
        <v>88</v>
      </c>
      <c r="AY172" s="25" t="s">
        <v>191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5" t="s">
        <v>85</v>
      </c>
      <c r="BK172" s="213">
        <f>ROUND(I172*H172,2)</f>
        <v>0</v>
      </c>
      <c r="BL172" s="25" t="s">
        <v>215</v>
      </c>
      <c r="BM172" s="25" t="s">
        <v>420</v>
      </c>
    </row>
    <row r="173" spans="2:65" s="13" customFormat="1" ht="13.5">
      <c r="B173" s="244"/>
      <c r="C173" s="245"/>
      <c r="D173" s="214" t="s">
        <v>245</v>
      </c>
      <c r="E173" s="246" t="s">
        <v>23</v>
      </c>
      <c r="F173" s="247" t="s">
        <v>368</v>
      </c>
      <c r="G173" s="245"/>
      <c r="H173" s="246" t="s">
        <v>23</v>
      </c>
      <c r="I173" s="248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245</v>
      </c>
      <c r="AU173" s="253" t="s">
        <v>88</v>
      </c>
      <c r="AV173" s="13" t="s">
        <v>85</v>
      </c>
      <c r="AW173" s="13" t="s">
        <v>40</v>
      </c>
      <c r="AX173" s="13" t="s">
        <v>77</v>
      </c>
      <c r="AY173" s="253" t="s">
        <v>191</v>
      </c>
    </row>
    <row r="174" spans="2:65" s="12" customFormat="1" ht="13.5">
      <c r="B174" s="217"/>
      <c r="C174" s="218"/>
      <c r="D174" s="214" t="s">
        <v>245</v>
      </c>
      <c r="E174" s="219" t="s">
        <v>23</v>
      </c>
      <c r="F174" s="220" t="s">
        <v>421</v>
      </c>
      <c r="G174" s="218"/>
      <c r="H174" s="221">
        <v>5.2999999999999999E-2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245</v>
      </c>
      <c r="AU174" s="227" t="s">
        <v>88</v>
      </c>
      <c r="AV174" s="12" t="s">
        <v>88</v>
      </c>
      <c r="AW174" s="12" t="s">
        <v>40</v>
      </c>
      <c r="AX174" s="12" t="s">
        <v>77</v>
      </c>
      <c r="AY174" s="227" t="s">
        <v>191</v>
      </c>
    </row>
    <row r="175" spans="2:65" s="12" customFormat="1" ht="13.5">
      <c r="B175" s="217"/>
      <c r="C175" s="218"/>
      <c r="D175" s="214" t="s">
        <v>245</v>
      </c>
      <c r="E175" s="219" t="s">
        <v>23</v>
      </c>
      <c r="F175" s="220" t="s">
        <v>422</v>
      </c>
      <c r="G175" s="218"/>
      <c r="H175" s="221">
        <v>5.2999999999999999E-2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245</v>
      </c>
      <c r="AU175" s="227" t="s">
        <v>88</v>
      </c>
      <c r="AV175" s="12" t="s">
        <v>88</v>
      </c>
      <c r="AW175" s="12" t="s">
        <v>40</v>
      </c>
      <c r="AX175" s="12" t="s">
        <v>77</v>
      </c>
      <c r="AY175" s="227" t="s">
        <v>191</v>
      </c>
    </row>
    <row r="176" spans="2:65" s="14" customFormat="1" ht="13.5">
      <c r="B176" s="254"/>
      <c r="C176" s="255"/>
      <c r="D176" s="214" t="s">
        <v>245</v>
      </c>
      <c r="E176" s="256" t="s">
        <v>23</v>
      </c>
      <c r="F176" s="257" t="s">
        <v>371</v>
      </c>
      <c r="G176" s="255"/>
      <c r="H176" s="258">
        <v>0.106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245</v>
      </c>
      <c r="AU176" s="264" t="s">
        <v>88</v>
      </c>
      <c r="AV176" s="14" t="s">
        <v>207</v>
      </c>
      <c r="AW176" s="14" t="s">
        <v>40</v>
      </c>
      <c r="AX176" s="14" t="s">
        <v>77</v>
      </c>
      <c r="AY176" s="264" t="s">
        <v>191</v>
      </c>
    </row>
    <row r="177" spans="2:65" s="12" customFormat="1" ht="13.5">
      <c r="B177" s="217"/>
      <c r="C177" s="218"/>
      <c r="D177" s="214" t="s">
        <v>245</v>
      </c>
      <c r="E177" s="219" t="s">
        <v>23</v>
      </c>
      <c r="F177" s="220" t="s">
        <v>423</v>
      </c>
      <c r="G177" s="218"/>
      <c r="H177" s="221">
        <v>0.08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245</v>
      </c>
      <c r="AU177" s="227" t="s">
        <v>88</v>
      </c>
      <c r="AV177" s="12" t="s">
        <v>88</v>
      </c>
      <c r="AW177" s="12" t="s">
        <v>40</v>
      </c>
      <c r="AX177" s="12" t="s">
        <v>77</v>
      </c>
      <c r="AY177" s="227" t="s">
        <v>191</v>
      </c>
    </row>
    <row r="178" spans="2:65" s="12" customFormat="1" ht="13.5">
      <c r="B178" s="217"/>
      <c r="C178" s="218"/>
      <c r="D178" s="214" t="s">
        <v>245</v>
      </c>
      <c r="E178" s="219" t="s">
        <v>23</v>
      </c>
      <c r="F178" s="220" t="s">
        <v>424</v>
      </c>
      <c r="G178" s="218"/>
      <c r="H178" s="221">
        <v>0.08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245</v>
      </c>
      <c r="AU178" s="227" t="s">
        <v>88</v>
      </c>
      <c r="AV178" s="12" t="s">
        <v>88</v>
      </c>
      <c r="AW178" s="12" t="s">
        <v>40</v>
      </c>
      <c r="AX178" s="12" t="s">
        <v>77</v>
      </c>
      <c r="AY178" s="227" t="s">
        <v>191</v>
      </c>
    </row>
    <row r="179" spans="2:65" s="14" customFormat="1" ht="13.5">
      <c r="B179" s="254"/>
      <c r="C179" s="255"/>
      <c r="D179" s="214" t="s">
        <v>245</v>
      </c>
      <c r="E179" s="256" t="s">
        <v>23</v>
      </c>
      <c r="F179" s="257" t="s">
        <v>371</v>
      </c>
      <c r="G179" s="255"/>
      <c r="H179" s="258">
        <v>0.16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245</v>
      </c>
      <c r="AU179" s="264" t="s">
        <v>88</v>
      </c>
      <c r="AV179" s="14" t="s">
        <v>207</v>
      </c>
      <c r="AW179" s="14" t="s">
        <v>40</v>
      </c>
      <c r="AX179" s="14" t="s">
        <v>77</v>
      </c>
      <c r="AY179" s="264" t="s">
        <v>191</v>
      </c>
    </row>
    <row r="180" spans="2:65" s="13" customFormat="1" ht="13.5">
      <c r="B180" s="244"/>
      <c r="C180" s="245"/>
      <c r="D180" s="214" t="s">
        <v>245</v>
      </c>
      <c r="E180" s="246" t="s">
        <v>23</v>
      </c>
      <c r="F180" s="247" t="s">
        <v>380</v>
      </c>
      <c r="G180" s="245"/>
      <c r="H180" s="246" t="s">
        <v>23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245</v>
      </c>
      <c r="AU180" s="253" t="s">
        <v>88</v>
      </c>
      <c r="AV180" s="13" t="s">
        <v>85</v>
      </c>
      <c r="AW180" s="13" t="s">
        <v>40</v>
      </c>
      <c r="AX180" s="13" t="s">
        <v>77</v>
      </c>
      <c r="AY180" s="253" t="s">
        <v>191</v>
      </c>
    </row>
    <row r="181" spans="2:65" s="12" customFormat="1" ht="13.5">
      <c r="B181" s="217"/>
      <c r="C181" s="218"/>
      <c r="D181" s="214" t="s">
        <v>245</v>
      </c>
      <c r="E181" s="219" t="s">
        <v>23</v>
      </c>
      <c r="F181" s="220" t="s">
        <v>425</v>
      </c>
      <c r="G181" s="218"/>
      <c r="H181" s="221">
        <v>0.08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245</v>
      </c>
      <c r="AU181" s="227" t="s">
        <v>88</v>
      </c>
      <c r="AV181" s="12" t="s">
        <v>88</v>
      </c>
      <c r="AW181" s="12" t="s">
        <v>40</v>
      </c>
      <c r="AX181" s="12" t="s">
        <v>77</v>
      </c>
      <c r="AY181" s="227" t="s">
        <v>191</v>
      </c>
    </row>
    <row r="182" spans="2:65" s="14" customFormat="1" ht="13.5">
      <c r="B182" s="254"/>
      <c r="C182" s="255"/>
      <c r="D182" s="214" t="s">
        <v>245</v>
      </c>
      <c r="E182" s="256" t="s">
        <v>23</v>
      </c>
      <c r="F182" s="257" t="s">
        <v>371</v>
      </c>
      <c r="G182" s="255"/>
      <c r="H182" s="258">
        <v>0.08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245</v>
      </c>
      <c r="AU182" s="264" t="s">
        <v>88</v>
      </c>
      <c r="AV182" s="14" t="s">
        <v>207</v>
      </c>
      <c r="AW182" s="14" t="s">
        <v>40</v>
      </c>
      <c r="AX182" s="14" t="s">
        <v>77</v>
      </c>
      <c r="AY182" s="264" t="s">
        <v>191</v>
      </c>
    </row>
    <row r="183" spans="2:65" s="13" customFormat="1" ht="13.5">
      <c r="B183" s="244"/>
      <c r="C183" s="245"/>
      <c r="D183" s="214" t="s">
        <v>245</v>
      </c>
      <c r="E183" s="246" t="s">
        <v>23</v>
      </c>
      <c r="F183" s="247" t="s">
        <v>384</v>
      </c>
      <c r="G183" s="245"/>
      <c r="H183" s="246" t="s">
        <v>23</v>
      </c>
      <c r="I183" s="248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245</v>
      </c>
      <c r="AU183" s="253" t="s">
        <v>88</v>
      </c>
      <c r="AV183" s="13" t="s">
        <v>85</v>
      </c>
      <c r="AW183" s="13" t="s">
        <v>40</v>
      </c>
      <c r="AX183" s="13" t="s">
        <v>77</v>
      </c>
      <c r="AY183" s="253" t="s">
        <v>191</v>
      </c>
    </row>
    <row r="184" spans="2:65" s="12" customFormat="1" ht="13.5">
      <c r="B184" s="217"/>
      <c r="C184" s="218"/>
      <c r="D184" s="214" t="s">
        <v>245</v>
      </c>
      <c r="E184" s="219" t="s">
        <v>23</v>
      </c>
      <c r="F184" s="220" t="s">
        <v>426</v>
      </c>
      <c r="G184" s="218"/>
      <c r="H184" s="221">
        <v>0.08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245</v>
      </c>
      <c r="AU184" s="227" t="s">
        <v>88</v>
      </c>
      <c r="AV184" s="12" t="s">
        <v>88</v>
      </c>
      <c r="AW184" s="12" t="s">
        <v>40</v>
      </c>
      <c r="AX184" s="12" t="s">
        <v>77</v>
      </c>
      <c r="AY184" s="227" t="s">
        <v>191</v>
      </c>
    </row>
    <row r="185" spans="2:65" s="14" customFormat="1" ht="13.5">
      <c r="B185" s="254"/>
      <c r="C185" s="255"/>
      <c r="D185" s="214" t="s">
        <v>245</v>
      </c>
      <c r="E185" s="256" t="s">
        <v>23</v>
      </c>
      <c r="F185" s="257" t="s">
        <v>371</v>
      </c>
      <c r="G185" s="255"/>
      <c r="H185" s="258">
        <v>0.08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245</v>
      </c>
      <c r="AU185" s="264" t="s">
        <v>88</v>
      </c>
      <c r="AV185" s="14" t="s">
        <v>207</v>
      </c>
      <c r="AW185" s="14" t="s">
        <v>40</v>
      </c>
      <c r="AX185" s="14" t="s">
        <v>77</v>
      </c>
      <c r="AY185" s="264" t="s">
        <v>191</v>
      </c>
    </row>
    <row r="186" spans="2:65" s="15" customFormat="1" ht="13.5">
      <c r="B186" s="265"/>
      <c r="C186" s="266"/>
      <c r="D186" s="214" t="s">
        <v>245</v>
      </c>
      <c r="E186" s="267" t="s">
        <v>23</v>
      </c>
      <c r="F186" s="268" t="s">
        <v>388</v>
      </c>
      <c r="G186" s="266"/>
      <c r="H186" s="269">
        <v>0.42599999999999999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245</v>
      </c>
      <c r="AU186" s="275" t="s">
        <v>88</v>
      </c>
      <c r="AV186" s="15" t="s">
        <v>215</v>
      </c>
      <c r="AW186" s="15" t="s">
        <v>40</v>
      </c>
      <c r="AX186" s="15" t="s">
        <v>85</v>
      </c>
      <c r="AY186" s="275" t="s">
        <v>191</v>
      </c>
    </row>
    <row r="187" spans="2:65" s="1" customFormat="1" ht="16.5" customHeight="1">
      <c r="B187" s="42"/>
      <c r="C187" s="228" t="s">
        <v>234</v>
      </c>
      <c r="D187" s="228" t="s">
        <v>302</v>
      </c>
      <c r="E187" s="229" t="s">
        <v>427</v>
      </c>
      <c r="F187" s="230" t="s">
        <v>428</v>
      </c>
      <c r="G187" s="231" t="s">
        <v>419</v>
      </c>
      <c r="H187" s="232">
        <v>0.42599999999999999</v>
      </c>
      <c r="I187" s="233"/>
      <c r="J187" s="234">
        <f>ROUND(I187*H187,2)</f>
        <v>0</v>
      </c>
      <c r="K187" s="230" t="s">
        <v>203</v>
      </c>
      <c r="L187" s="235"/>
      <c r="M187" s="236" t="s">
        <v>23</v>
      </c>
      <c r="N187" s="237" t="s">
        <v>48</v>
      </c>
      <c r="O187" s="43"/>
      <c r="P187" s="211">
        <f>O187*H187</f>
        <v>0</v>
      </c>
      <c r="Q187" s="211">
        <v>1</v>
      </c>
      <c r="R187" s="211">
        <f>Q187*H187</f>
        <v>0.42599999999999999</v>
      </c>
      <c r="S187" s="211">
        <v>0</v>
      </c>
      <c r="T187" s="212">
        <f>S187*H187</f>
        <v>0</v>
      </c>
      <c r="AR187" s="25" t="s">
        <v>234</v>
      </c>
      <c r="AT187" s="25" t="s">
        <v>302</v>
      </c>
      <c r="AU187" s="25" t="s">
        <v>88</v>
      </c>
      <c r="AY187" s="25" t="s">
        <v>191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85</v>
      </c>
      <c r="BK187" s="213">
        <f>ROUND(I187*H187,2)</f>
        <v>0</v>
      </c>
      <c r="BL187" s="25" t="s">
        <v>215</v>
      </c>
      <c r="BM187" s="25" t="s">
        <v>429</v>
      </c>
    </row>
    <row r="188" spans="2:65" s="1" customFormat="1" ht="27">
      <c r="B188" s="42"/>
      <c r="C188" s="64"/>
      <c r="D188" s="214" t="s">
        <v>205</v>
      </c>
      <c r="E188" s="64"/>
      <c r="F188" s="215" t="s">
        <v>430</v>
      </c>
      <c r="G188" s="64"/>
      <c r="H188" s="64"/>
      <c r="I188" s="173"/>
      <c r="J188" s="64"/>
      <c r="K188" s="64"/>
      <c r="L188" s="62"/>
      <c r="M188" s="216"/>
      <c r="N188" s="43"/>
      <c r="O188" s="43"/>
      <c r="P188" s="43"/>
      <c r="Q188" s="43"/>
      <c r="R188" s="43"/>
      <c r="S188" s="43"/>
      <c r="T188" s="79"/>
      <c r="AT188" s="25" t="s">
        <v>205</v>
      </c>
      <c r="AU188" s="25" t="s">
        <v>88</v>
      </c>
    </row>
    <row r="189" spans="2:65" s="1" customFormat="1" ht="25.5" customHeight="1">
      <c r="B189" s="42"/>
      <c r="C189" s="202" t="s">
        <v>239</v>
      </c>
      <c r="D189" s="202" t="s">
        <v>194</v>
      </c>
      <c r="E189" s="203" t="s">
        <v>431</v>
      </c>
      <c r="F189" s="204" t="s">
        <v>432</v>
      </c>
      <c r="G189" s="205" t="s">
        <v>419</v>
      </c>
      <c r="H189" s="206">
        <v>3.3239999999999998</v>
      </c>
      <c r="I189" s="207"/>
      <c r="J189" s="208">
        <f>ROUND(I189*H189,2)</f>
        <v>0</v>
      </c>
      <c r="K189" s="204" t="s">
        <v>203</v>
      </c>
      <c r="L189" s="62"/>
      <c r="M189" s="209" t="s">
        <v>23</v>
      </c>
      <c r="N189" s="210" t="s">
        <v>48</v>
      </c>
      <c r="O189" s="43"/>
      <c r="P189" s="211">
        <f>O189*H189</f>
        <v>0</v>
      </c>
      <c r="Q189" s="211">
        <v>1.7090000000000001E-2</v>
      </c>
      <c r="R189" s="211">
        <f>Q189*H189</f>
        <v>5.6807160000000002E-2</v>
      </c>
      <c r="S189" s="211">
        <v>0</v>
      </c>
      <c r="T189" s="212">
        <f>S189*H189</f>
        <v>0</v>
      </c>
      <c r="AR189" s="25" t="s">
        <v>215</v>
      </c>
      <c r="AT189" s="25" t="s">
        <v>194</v>
      </c>
      <c r="AU189" s="25" t="s">
        <v>88</v>
      </c>
      <c r="AY189" s="25" t="s">
        <v>191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85</v>
      </c>
      <c r="BK189" s="213">
        <f>ROUND(I189*H189,2)</f>
        <v>0</v>
      </c>
      <c r="BL189" s="25" t="s">
        <v>215</v>
      </c>
      <c r="BM189" s="25" t="s">
        <v>433</v>
      </c>
    </row>
    <row r="190" spans="2:65" s="13" customFormat="1" ht="13.5">
      <c r="B190" s="244"/>
      <c r="C190" s="245"/>
      <c r="D190" s="214" t="s">
        <v>245</v>
      </c>
      <c r="E190" s="246" t="s">
        <v>23</v>
      </c>
      <c r="F190" s="247" t="s">
        <v>372</v>
      </c>
      <c r="G190" s="245"/>
      <c r="H190" s="246" t="s">
        <v>23</v>
      </c>
      <c r="I190" s="248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245</v>
      </c>
      <c r="AU190" s="253" t="s">
        <v>88</v>
      </c>
      <c r="AV190" s="13" t="s">
        <v>85</v>
      </c>
      <c r="AW190" s="13" t="s">
        <v>40</v>
      </c>
      <c r="AX190" s="13" t="s">
        <v>77</v>
      </c>
      <c r="AY190" s="253" t="s">
        <v>191</v>
      </c>
    </row>
    <row r="191" spans="2:65" s="12" customFormat="1" ht="13.5">
      <c r="B191" s="217"/>
      <c r="C191" s="218"/>
      <c r="D191" s="214" t="s">
        <v>245</v>
      </c>
      <c r="E191" s="219" t="s">
        <v>23</v>
      </c>
      <c r="F191" s="220" t="s">
        <v>434</v>
      </c>
      <c r="G191" s="218"/>
      <c r="H191" s="221">
        <v>0.156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245</v>
      </c>
      <c r="AU191" s="227" t="s">
        <v>88</v>
      </c>
      <c r="AV191" s="12" t="s">
        <v>88</v>
      </c>
      <c r="AW191" s="12" t="s">
        <v>40</v>
      </c>
      <c r="AX191" s="12" t="s">
        <v>77</v>
      </c>
      <c r="AY191" s="227" t="s">
        <v>191</v>
      </c>
    </row>
    <row r="192" spans="2:65" s="12" customFormat="1" ht="13.5">
      <c r="B192" s="217"/>
      <c r="C192" s="218"/>
      <c r="D192" s="214" t="s">
        <v>245</v>
      </c>
      <c r="E192" s="219" t="s">
        <v>23</v>
      </c>
      <c r="F192" s="220" t="s">
        <v>435</v>
      </c>
      <c r="G192" s="218"/>
      <c r="H192" s="221">
        <v>0.107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245</v>
      </c>
      <c r="AU192" s="227" t="s">
        <v>88</v>
      </c>
      <c r="AV192" s="12" t="s">
        <v>88</v>
      </c>
      <c r="AW192" s="12" t="s">
        <v>40</v>
      </c>
      <c r="AX192" s="12" t="s">
        <v>77</v>
      </c>
      <c r="AY192" s="227" t="s">
        <v>191</v>
      </c>
    </row>
    <row r="193" spans="2:51" s="12" customFormat="1" ht="13.5">
      <c r="B193" s="217"/>
      <c r="C193" s="218"/>
      <c r="D193" s="214" t="s">
        <v>245</v>
      </c>
      <c r="E193" s="219" t="s">
        <v>23</v>
      </c>
      <c r="F193" s="220" t="s">
        <v>436</v>
      </c>
      <c r="G193" s="218"/>
      <c r="H193" s="221">
        <v>0.12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245</v>
      </c>
      <c r="AU193" s="227" t="s">
        <v>88</v>
      </c>
      <c r="AV193" s="12" t="s">
        <v>88</v>
      </c>
      <c r="AW193" s="12" t="s">
        <v>40</v>
      </c>
      <c r="AX193" s="12" t="s">
        <v>77</v>
      </c>
      <c r="AY193" s="227" t="s">
        <v>191</v>
      </c>
    </row>
    <row r="194" spans="2:51" s="12" customFormat="1" ht="13.5">
      <c r="B194" s="217"/>
      <c r="C194" s="218"/>
      <c r="D194" s="214" t="s">
        <v>245</v>
      </c>
      <c r="E194" s="219" t="s">
        <v>23</v>
      </c>
      <c r="F194" s="220" t="s">
        <v>437</v>
      </c>
      <c r="G194" s="218"/>
      <c r="H194" s="221">
        <v>0.08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245</v>
      </c>
      <c r="AU194" s="227" t="s">
        <v>88</v>
      </c>
      <c r="AV194" s="12" t="s">
        <v>88</v>
      </c>
      <c r="AW194" s="12" t="s">
        <v>40</v>
      </c>
      <c r="AX194" s="12" t="s">
        <v>77</v>
      </c>
      <c r="AY194" s="227" t="s">
        <v>191</v>
      </c>
    </row>
    <row r="195" spans="2:51" s="12" customFormat="1" ht="13.5">
      <c r="B195" s="217"/>
      <c r="C195" s="218"/>
      <c r="D195" s="214" t="s">
        <v>245</v>
      </c>
      <c r="E195" s="219" t="s">
        <v>23</v>
      </c>
      <c r="F195" s="220" t="s">
        <v>438</v>
      </c>
      <c r="G195" s="218"/>
      <c r="H195" s="221">
        <v>8.6999999999999994E-2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245</v>
      </c>
      <c r="AU195" s="227" t="s">
        <v>88</v>
      </c>
      <c r="AV195" s="12" t="s">
        <v>88</v>
      </c>
      <c r="AW195" s="12" t="s">
        <v>40</v>
      </c>
      <c r="AX195" s="12" t="s">
        <v>77</v>
      </c>
      <c r="AY195" s="227" t="s">
        <v>191</v>
      </c>
    </row>
    <row r="196" spans="2:51" s="12" customFormat="1" ht="13.5">
      <c r="B196" s="217"/>
      <c r="C196" s="218"/>
      <c r="D196" s="214" t="s">
        <v>245</v>
      </c>
      <c r="E196" s="219" t="s">
        <v>23</v>
      </c>
      <c r="F196" s="220" t="s">
        <v>439</v>
      </c>
      <c r="G196" s="218"/>
      <c r="H196" s="221">
        <v>0.06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245</v>
      </c>
      <c r="AU196" s="227" t="s">
        <v>88</v>
      </c>
      <c r="AV196" s="12" t="s">
        <v>88</v>
      </c>
      <c r="AW196" s="12" t="s">
        <v>40</v>
      </c>
      <c r="AX196" s="12" t="s">
        <v>77</v>
      </c>
      <c r="AY196" s="227" t="s">
        <v>191</v>
      </c>
    </row>
    <row r="197" spans="2:51" s="12" customFormat="1" ht="13.5">
      <c r="B197" s="217"/>
      <c r="C197" s="218"/>
      <c r="D197" s="214" t="s">
        <v>245</v>
      </c>
      <c r="E197" s="219" t="s">
        <v>23</v>
      </c>
      <c r="F197" s="220" t="s">
        <v>440</v>
      </c>
      <c r="G197" s="218"/>
      <c r="H197" s="221">
        <v>0.06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245</v>
      </c>
      <c r="AU197" s="227" t="s">
        <v>88</v>
      </c>
      <c r="AV197" s="12" t="s">
        <v>88</v>
      </c>
      <c r="AW197" s="12" t="s">
        <v>40</v>
      </c>
      <c r="AX197" s="12" t="s">
        <v>77</v>
      </c>
      <c r="AY197" s="227" t="s">
        <v>191</v>
      </c>
    </row>
    <row r="198" spans="2:51" s="14" customFormat="1" ht="13.5">
      <c r="B198" s="254"/>
      <c r="C198" s="255"/>
      <c r="D198" s="214" t="s">
        <v>245</v>
      </c>
      <c r="E198" s="256" t="s">
        <v>23</v>
      </c>
      <c r="F198" s="257" t="s">
        <v>371</v>
      </c>
      <c r="G198" s="255"/>
      <c r="H198" s="258">
        <v>0.67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AT198" s="264" t="s">
        <v>245</v>
      </c>
      <c r="AU198" s="264" t="s">
        <v>88</v>
      </c>
      <c r="AV198" s="14" t="s">
        <v>207</v>
      </c>
      <c r="AW198" s="14" t="s">
        <v>40</v>
      </c>
      <c r="AX198" s="14" t="s">
        <v>77</v>
      </c>
      <c r="AY198" s="264" t="s">
        <v>191</v>
      </c>
    </row>
    <row r="199" spans="2:51" s="13" customFormat="1" ht="13.5">
      <c r="B199" s="244"/>
      <c r="C199" s="245"/>
      <c r="D199" s="214" t="s">
        <v>245</v>
      </c>
      <c r="E199" s="246" t="s">
        <v>23</v>
      </c>
      <c r="F199" s="247" t="s">
        <v>376</v>
      </c>
      <c r="G199" s="245"/>
      <c r="H199" s="246" t="s">
        <v>23</v>
      </c>
      <c r="I199" s="248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AT199" s="253" t="s">
        <v>245</v>
      </c>
      <c r="AU199" s="253" t="s">
        <v>88</v>
      </c>
      <c r="AV199" s="13" t="s">
        <v>85</v>
      </c>
      <c r="AW199" s="13" t="s">
        <v>40</v>
      </c>
      <c r="AX199" s="13" t="s">
        <v>77</v>
      </c>
      <c r="AY199" s="253" t="s">
        <v>191</v>
      </c>
    </row>
    <row r="200" spans="2:51" s="12" customFormat="1" ht="13.5">
      <c r="B200" s="217"/>
      <c r="C200" s="218"/>
      <c r="D200" s="214" t="s">
        <v>245</v>
      </c>
      <c r="E200" s="219" t="s">
        <v>23</v>
      </c>
      <c r="F200" s="220" t="s">
        <v>441</v>
      </c>
      <c r="G200" s="218"/>
      <c r="H200" s="221">
        <v>0.98899999999999999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245</v>
      </c>
      <c r="AU200" s="227" t="s">
        <v>88</v>
      </c>
      <c r="AV200" s="12" t="s">
        <v>88</v>
      </c>
      <c r="AW200" s="12" t="s">
        <v>40</v>
      </c>
      <c r="AX200" s="12" t="s">
        <v>77</v>
      </c>
      <c r="AY200" s="227" t="s">
        <v>191</v>
      </c>
    </row>
    <row r="201" spans="2:51" s="12" customFormat="1" ht="13.5">
      <c r="B201" s="217"/>
      <c r="C201" s="218"/>
      <c r="D201" s="214" t="s">
        <v>245</v>
      </c>
      <c r="E201" s="219" t="s">
        <v>23</v>
      </c>
      <c r="F201" s="220" t="s">
        <v>442</v>
      </c>
      <c r="G201" s="218"/>
      <c r="H201" s="221">
        <v>9.7000000000000003E-2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245</v>
      </c>
      <c r="AU201" s="227" t="s">
        <v>88</v>
      </c>
      <c r="AV201" s="12" t="s">
        <v>88</v>
      </c>
      <c r="AW201" s="12" t="s">
        <v>40</v>
      </c>
      <c r="AX201" s="12" t="s">
        <v>77</v>
      </c>
      <c r="AY201" s="227" t="s">
        <v>191</v>
      </c>
    </row>
    <row r="202" spans="2:51" s="12" customFormat="1" ht="13.5">
      <c r="B202" s="217"/>
      <c r="C202" s="218"/>
      <c r="D202" s="214" t="s">
        <v>245</v>
      </c>
      <c r="E202" s="219" t="s">
        <v>23</v>
      </c>
      <c r="F202" s="220" t="s">
        <v>443</v>
      </c>
      <c r="G202" s="218"/>
      <c r="H202" s="221">
        <v>0.17499999999999999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245</v>
      </c>
      <c r="AU202" s="227" t="s">
        <v>88</v>
      </c>
      <c r="AV202" s="12" t="s">
        <v>88</v>
      </c>
      <c r="AW202" s="12" t="s">
        <v>40</v>
      </c>
      <c r="AX202" s="12" t="s">
        <v>77</v>
      </c>
      <c r="AY202" s="227" t="s">
        <v>191</v>
      </c>
    </row>
    <row r="203" spans="2:51" s="12" customFormat="1" ht="13.5">
      <c r="B203" s="217"/>
      <c r="C203" s="218"/>
      <c r="D203" s="214" t="s">
        <v>245</v>
      </c>
      <c r="E203" s="219" t="s">
        <v>23</v>
      </c>
      <c r="F203" s="220" t="s">
        <v>444</v>
      </c>
      <c r="G203" s="218"/>
      <c r="H203" s="221">
        <v>9.1999999999999998E-2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245</v>
      </c>
      <c r="AU203" s="227" t="s">
        <v>88</v>
      </c>
      <c r="AV203" s="12" t="s">
        <v>88</v>
      </c>
      <c r="AW203" s="12" t="s">
        <v>40</v>
      </c>
      <c r="AX203" s="12" t="s">
        <v>77</v>
      </c>
      <c r="AY203" s="227" t="s">
        <v>191</v>
      </c>
    </row>
    <row r="204" spans="2:51" s="12" customFormat="1" ht="13.5">
      <c r="B204" s="217"/>
      <c r="C204" s="218"/>
      <c r="D204" s="214" t="s">
        <v>245</v>
      </c>
      <c r="E204" s="219" t="s">
        <v>23</v>
      </c>
      <c r="F204" s="220" t="s">
        <v>445</v>
      </c>
      <c r="G204" s="218"/>
      <c r="H204" s="221">
        <v>0.06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245</v>
      </c>
      <c r="AU204" s="227" t="s">
        <v>88</v>
      </c>
      <c r="AV204" s="12" t="s">
        <v>88</v>
      </c>
      <c r="AW204" s="12" t="s">
        <v>40</v>
      </c>
      <c r="AX204" s="12" t="s">
        <v>77</v>
      </c>
      <c r="AY204" s="227" t="s">
        <v>191</v>
      </c>
    </row>
    <row r="205" spans="2:51" s="12" customFormat="1" ht="13.5">
      <c r="B205" s="217"/>
      <c r="C205" s="218"/>
      <c r="D205" s="214" t="s">
        <v>245</v>
      </c>
      <c r="E205" s="219" t="s">
        <v>23</v>
      </c>
      <c r="F205" s="220" t="s">
        <v>446</v>
      </c>
      <c r="G205" s="218"/>
      <c r="H205" s="221">
        <v>6.4000000000000001E-2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245</v>
      </c>
      <c r="AU205" s="227" t="s">
        <v>88</v>
      </c>
      <c r="AV205" s="12" t="s">
        <v>88</v>
      </c>
      <c r="AW205" s="12" t="s">
        <v>40</v>
      </c>
      <c r="AX205" s="12" t="s">
        <v>77</v>
      </c>
      <c r="AY205" s="227" t="s">
        <v>191</v>
      </c>
    </row>
    <row r="206" spans="2:51" s="12" customFormat="1" ht="13.5">
      <c r="B206" s="217"/>
      <c r="C206" s="218"/>
      <c r="D206" s="214" t="s">
        <v>245</v>
      </c>
      <c r="E206" s="219" t="s">
        <v>23</v>
      </c>
      <c r="F206" s="220" t="s">
        <v>447</v>
      </c>
      <c r="G206" s="218"/>
      <c r="H206" s="221">
        <v>0.06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245</v>
      </c>
      <c r="AU206" s="227" t="s">
        <v>88</v>
      </c>
      <c r="AV206" s="12" t="s">
        <v>88</v>
      </c>
      <c r="AW206" s="12" t="s">
        <v>40</v>
      </c>
      <c r="AX206" s="12" t="s">
        <v>77</v>
      </c>
      <c r="AY206" s="227" t="s">
        <v>191</v>
      </c>
    </row>
    <row r="207" spans="2:51" s="14" customFormat="1" ht="13.5">
      <c r="B207" s="254"/>
      <c r="C207" s="255"/>
      <c r="D207" s="214" t="s">
        <v>245</v>
      </c>
      <c r="E207" s="256" t="s">
        <v>23</v>
      </c>
      <c r="F207" s="257" t="s">
        <v>371</v>
      </c>
      <c r="G207" s="255"/>
      <c r="H207" s="258">
        <v>1.5369999999999999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AT207" s="264" t="s">
        <v>245</v>
      </c>
      <c r="AU207" s="264" t="s">
        <v>88</v>
      </c>
      <c r="AV207" s="14" t="s">
        <v>207</v>
      </c>
      <c r="AW207" s="14" t="s">
        <v>40</v>
      </c>
      <c r="AX207" s="14" t="s">
        <v>77</v>
      </c>
      <c r="AY207" s="264" t="s">
        <v>191</v>
      </c>
    </row>
    <row r="208" spans="2:51" s="13" customFormat="1" ht="13.5">
      <c r="B208" s="244"/>
      <c r="C208" s="245"/>
      <c r="D208" s="214" t="s">
        <v>245</v>
      </c>
      <c r="E208" s="246" t="s">
        <v>23</v>
      </c>
      <c r="F208" s="247" t="s">
        <v>380</v>
      </c>
      <c r="G208" s="245"/>
      <c r="H208" s="246" t="s">
        <v>23</v>
      </c>
      <c r="I208" s="248"/>
      <c r="J208" s="245"/>
      <c r="K208" s="245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245</v>
      </c>
      <c r="AU208" s="253" t="s">
        <v>88</v>
      </c>
      <c r="AV208" s="13" t="s">
        <v>85</v>
      </c>
      <c r="AW208" s="13" t="s">
        <v>40</v>
      </c>
      <c r="AX208" s="13" t="s">
        <v>77</v>
      </c>
      <c r="AY208" s="253" t="s">
        <v>191</v>
      </c>
    </row>
    <row r="209" spans="2:51" s="12" customFormat="1" ht="13.5">
      <c r="B209" s="217"/>
      <c r="C209" s="218"/>
      <c r="D209" s="214" t="s">
        <v>245</v>
      </c>
      <c r="E209" s="219" t="s">
        <v>23</v>
      </c>
      <c r="F209" s="220" t="s">
        <v>448</v>
      </c>
      <c r="G209" s="218"/>
      <c r="H209" s="221">
        <v>0.08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245</v>
      </c>
      <c r="AU209" s="227" t="s">
        <v>88</v>
      </c>
      <c r="AV209" s="12" t="s">
        <v>88</v>
      </c>
      <c r="AW209" s="12" t="s">
        <v>40</v>
      </c>
      <c r="AX209" s="12" t="s">
        <v>77</v>
      </c>
      <c r="AY209" s="227" t="s">
        <v>191</v>
      </c>
    </row>
    <row r="210" spans="2:51" s="12" customFormat="1" ht="13.5">
      <c r="B210" s="217"/>
      <c r="C210" s="218"/>
      <c r="D210" s="214" t="s">
        <v>245</v>
      </c>
      <c r="E210" s="219" t="s">
        <v>23</v>
      </c>
      <c r="F210" s="220" t="s">
        <v>449</v>
      </c>
      <c r="G210" s="218"/>
      <c r="H210" s="221">
        <v>9.7000000000000003E-2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245</v>
      </c>
      <c r="AU210" s="227" t="s">
        <v>88</v>
      </c>
      <c r="AV210" s="12" t="s">
        <v>88</v>
      </c>
      <c r="AW210" s="12" t="s">
        <v>40</v>
      </c>
      <c r="AX210" s="12" t="s">
        <v>77</v>
      </c>
      <c r="AY210" s="227" t="s">
        <v>191</v>
      </c>
    </row>
    <row r="211" spans="2:51" s="12" customFormat="1" ht="13.5">
      <c r="B211" s="217"/>
      <c r="C211" s="218"/>
      <c r="D211" s="214" t="s">
        <v>245</v>
      </c>
      <c r="E211" s="219" t="s">
        <v>23</v>
      </c>
      <c r="F211" s="220" t="s">
        <v>450</v>
      </c>
      <c r="G211" s="218"/>
      <c r="H211" s="221">
        <v>9.7000000000000003E-2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245</v>
      </c>
      <c r="AU211" s="227" t="s">
        <v>88</v>
      </c>
      <c r="AV211" s="12" t="s">
        <v>88</v>
      </c>
      <c r="AW211" s="12" t="s">
        <v>40</v>
      </c>
      <c r="AX211" s="12" t="s">
        <v>77</v>
      </c>
      <c r="AY211" s="227" t="s">
        <v>191</v>
      </c>
    </row>
    <row r="212" spans="2:51" s="12" customFormat="1" ht="13.5">
      <c r="B212" s="217"/>
      <c r="C212" s="218"/>
      <c r="D212" s="214" t="s">
        <v>245</v>
      </c>
      <c r="E212" s="219" t="s">
        <v>23</v>
      </c>
      <c r="F212" s="220" t="s">
        <v>451</v>
      </c>
      <c r="G212" s="218"/>
      <c r="H212" s="221">
        <v>0.08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245</v>
      </c>
      <c r="AU212" s="227" t="s">
        <v>88</v>
      </c>
      <c r="AV212" s="12" t="s">
        <v>88</v>
      </c>
      <c r="AW212" s="12" t="s">
        <v>40</v>
      </c>
      <c r="AX212" s="12" t="s">
        <v>77</v>
      </c>
      <c r="AY212" s="227" t="s">
        <v>191</v>
      </c>
    </row>
    <row r="213" spans="2:51" s="12" customFormat="1" ht="13.5">
      <c r="B213" s="217"/>
      <c r="C213" s="218"/>
      <c r="D213" s="214" t="s">
        <v>245</v>
      </c>
      <c r="E213" s="219" t="s">
        <v>23</v>
      </c>
      <c r="F213" s="220" t="s">
        <v>452</v>
      </c>
      <c r="G213" s="218"/>
      <c r="H213" s="221">
        <v>9.7000000000000003E-2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245</v>
      </c>
      <c r="AU213" s="227" t="s">
        <v>88</v>
      </c>
      <c r="AV213" s="12" t="s">
        <v>88</v>
      </c>
      <c r="AW213" s="12" t="s">
        <v>40</v>
      </c>
      <c r="AX213" s="12" t="s">
        <v>77</v>
      </c>
      <c r="AY213" s="227" t="s">
        <v>191</v>
      </c>
    </row>
    <row r="214" spans="2:51" s="12" customFormat="1" ht="13.5">
      <c r="B214" s="217"/>
      <c r="C214" s="218"/>
      <c r="D214" s="214" t="s">
        <v>245</v>
      </c>
      <c r="E214" s="219" t="s">
        <v>23</v>
      </c>
      <c r="F214" s="220" t="s">
        <v>453</v>
      </c>
      <c r="G214" s="218"/>
      <c r="H214" s="221">
        <v>8.5999999999999993E-2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245</v>
      </c>
      <c r="AU214" s="227" t="s">
        <v>88</v>
      </c>
      <c r="AV214" s="12" t="s">
        <v>88</v>
      </c>
      <c r="AW214" s="12" t="s">
        <v>40</v>
      </c>
      <c r="AX214" s="12" t="s">
        <v>77</v>
      </c>
      <c r="AY214" s="227" t="s">
        <v>191</v>
      </c>
    </row>
    <row r="215" spans="2:51" s="12" customFormat="1" ht="13.5">
      <c r="B215" s="217"/>
      <c r="C215" s="218"/>
      <c r="D215" s="214" t="s">
        <v>245</v>
      </c>
      <c r="E215" s="219" t="s">
        <v>23</v>
      </c>
      <c r="F215" s="220" t="s">
        <v>454</v>
      </c>
      <c r="G215" s="218"/>
      <c r="H215" s="221">
        <v>0.06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245</v>
      </c>
      <c r="AU215" s="227" t="s">
        <v>88</v>
      </c>
      <c r="AV215" s="12" t="s">
        <v>88</v>
      </c>
      <c r="AW215" s="12" t="s">
        <v>40</v>
      </c>
      <c r="AX215" s="12" t="s">
        <v>77</v>
      </c>
      <c r="AY215" s="227" t="s">
        <v>191</v>
      </c>
    </row>
    <row r="216" spans="2:51" s="14" customFormat="1" ht="13.5">
      <c r="B216" s="254"/>
      <c r="C216" s="255"/>
      <c r="D216" s="214" t="s">
        <v>245</v>
      </c>
      <c r="E216" s="256" t="s">
        <v>23</v>
      </c>
      <c r="F216" s="257" t="s">
        <v>371</v>
      </c>
      <c r="G216" s="255"/>
      <c r="H216" s="258">
        <v>0.59699999999999998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AT216" s="264" t="s">
        <v>245</v>
      </c>
      <c r="AU216" s="264" t="s">
        <v>88</v>
      </c>
      <c r="AV216" s="14" t="s">
        <v>207</v>
      </c>
      <c r="AW216" s="14" t="s">
        <v>40</v>
      </c>
      <c r="AX216" s="14" t="s">
        <v>77</v>
      </c>
      <c r="AY216" s="264" t="s">
        <v>191</v>
      </c>
    </row>
    <row r="217" spans="2:51" s="13" customFormat="1" ht="13.5">
      <c r="B217" s="244"/>
      <c r="C217" s="245"/>
      <c r="D217" s="214" t="s">
        <v>245</v>
      </c>
      <c r="E217" s="246" t="s">
        <v>23</v>
      </c>
      <c r="F217" s="247" t="s">
        <v>384</v>
      </c>
      <c r="G217" s="245"/>
      <c r="H217" s="246" t="s">
        <v>23</v>
      </c>
      <c r="I217" s="248"/>
      <c r="J217" s="245"/>
      <c r="K217" s="245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245</v>
      </c>
      <c r="AU217" s="253" t="s">
        <v>88</v>
      </c>
      <c r="AV217" s="13" t="s">
        <v>85</v>
      </c>
      <c r="AW217" s="13" t="s">
        <v>40</v>
      </c>
      <c r="AX217" s="13" t="s">
        <v>77</v>
      </c>
      <c r="AY217" s="253" t="s">
        <v>191</v>
      </c>
    </row>
    <row r="218" spans="2:51" s="12" customFormat="1" ht="13.5">
      <c r="B218" s="217"/>
      <c r="C218" s="218"/>
      <c r="D218" s="214" t="s">
        <v>245</v>
      </c>
      <c r="E218" s="219" t="s">
        <v>23</v>
      </c>
      <c r="F218" s="220" t="s">
        <v>455</v>
      </c>
      <c r="G218" s="218"/>
      <c r="H218" s="221">
        <v>0.12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245</v>
      </c>
      <c r="AU218" s="227" t="s">
        <v>88</v>
      </c>
      <c r="AV218" s="12" t="s">
        <v>88</v>
      </c>
      <c r="AW218" s="12" t="s">
        <v>40</v>
      </c>
      <c r="AX218" s="12" t="s">
        <v>77</v>
      </c>
      <c r="AY218" s="227" t="s">
        <v>191</v>
      </c>
    </row>
    <row r="219" spans="2:51" s="12" customFormat="1" ht="13.5">
      <c r="B219" s="217"/>
      <c r="C219" s="218"/>
      <c r="D219" s="214" t="s">
        <v>245</v>
      </c>
      <c r="E219" s="219" t="s">
        <v>23</v>
      </c>
      <c r="F219" s="220" t="s">
        <v>456</v>
      </c>
      <c r="G219" s="218"/>
      <c r="H219" s="221">
        <v>0.12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245</v>
      </c>
      <c r="AU219" s="227" t="s">
        <v>88</v>
      </c>
      <c r="AV219" s="12" t="s">
        <v>88</v>
      </c>
      <c r="AW219" s="12" t="s">
        <v>40</v>
      </c>
      <c r="AX219" s="12" t="s">
        <v>77</v>
      </c>
      <c r="AY219" s="227" t="s">
        <v>191</v>
      </c>
    </row>
    <row r="220" spans="2:51" s="12" customFormat="1" ht="13.5">
      <c r="B220" s="217"/>
      <c r="C220" s="218"/>
      <c r="D220" s="214" t="s">
        <v>245</v>
      </c>
      <c r="E220" s="219" t="s">
        <v>23</v>
      </c>
      <c r="F220" s="220" t="s">
        <v>457</v>
      </c>
      <c r="G220" s="218"/>
      <c r="H220" s="221">
        <v>0.08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245</v>
      </c>
      <c r="AU220" s="227" t="s">
        <v>88</v>
      </c>
      <c r="AV220" s="12" t="s">
        <v>88</v>
      </c>
      <c r="AW220" s="12" t="s">
        <v>40</v>
      </c>
      <c r="AX220" s="12" t="s">
        <v>77</v>
      </c>
      <c r="AY220" s="227" t="s">
        <v>191</v>
      </c>
    </row>
    <row r="221" spans="2:51" s="12" customFormat="1" ht="13.5">
      <c r="B221" s="217"/>
      <c r="C221" s="218"/>
      <c r="D221" s="214" t="s">
        <v>245</v>
      </c>
      <c r="E221" s="219" t="s">
        <v>23</v>
      </c>
      <c r="F221" s="220" t="s">
        <v>458</v>
      </c>
      <c r="G221" s="218"/>
      <c r="H221" s="221">
        <v>0.06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245</v>
      </c>
      <c r="AU221" s="227" t="s">
        <v>88</v>
      </c>
      <c r="AV221" s="12" t="s">
        <v>88</v>
      </c>
      <c r="AW221" s="12" t="s">
        <v>40</v>
      </c>
      <c r="AX221" s="12" t="s">
        <v>77</v>
      </c>
      <c r="AY221" s="227" t="s">
        <v>191</v>
      </c>
    </row>
    <row r="222" spans="2:51" s="12" customFormat="1" ht="13.5">
      <c r="B222" s="217"/>
      <c r="C222" s="218"/>
      <c r="D222" s="214" t="s">
        <v>245</v>
      </c>
      <c r="E222" s="219" t="s">
        <v>23</v>
      </c>
      <c r="F222" s="220" t="s">
        <v>459</v>
      </c>
      <c r="G222" s="218"/>
      <c r="H222" s="221">
        <v>0.06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245</v>
      </c>
      <c r="AU222" s="227" t="s">
        <v>88</v>
      </c>
      <c r="AV222" s="12" t="s">
        <v>88</v>
      </c>
      <c r="AW222" s="12" t="s">
        <v>40</v>
      </c>
      <c r="AX222" s="12" t="s">
        <v>77</v>
      </c>
      <c r="AY222" s="227" t="s">
        <v>191</v>
      </c>
    </row>
    <row r="223" spans="2:51" s="12" customFormat="1" ht="13.5">
      <c r="B223" s="217"/>
      <c r="C223" s="218"/>
      <c r="D223" s="214" t="s">
        <v>245</v>
      </c>
      <c r="E223" s="219" t="s">
        <v>23</v>
      </c>
      <c r="F223" s="220" t="s">
        <v>460</v>
      </c>
      <c r="G223" s="218"/>
      <c r="H223" s="221">
        <v>0.08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245</v>
      </c>
      <c r="AU223" s="227" t="s">
        <v>88</v>
      </c>
      <c r="AV223" s="12" t="s">
        <v>88</v>
      </c>
      <c r="AW223" s="12" t="s">
        <v>40</v>
      </c>
      <c r="AX223" s="12" t="s">
        <v>77</v>
      </c>
      <c r="AY223" s="227" t="s">
        <v>191</v>
      </c>
    </row>
    <row r="224" spans="2:51" s="14" customFormat="1" ht="13.5">
      <c r="B224" s="254"/>
      <c r="C224" s="255"/>
      <c r="D224" s="214" t="s">
        <v>245</v>
      </c>
      <c r="E224" s="256" t="s">
        <v>23</v>
      </c>
      <c r="F224" s="257" t="s">
        <v>371</v>
      </c>
      <c r="G224" s="255"/>
      <c r="H224" s="258">
        <v>0.52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AT224" s="264" t="s">
        <v>245</v>
      </c>
      <c r="AU224" s="264" t="s">
        <v>88</v>
      </c>
      <c r="AV224" s="14" t="s">
        <v>207</v>
      </c>
      <c r="AW224" s="14" t="s">
        <v>40</v>
      </c>
      <c r="AX224" s="14" t="s">
        <v>77</v>
      </c>
      <c r="AY224" s="264" t="s">
        <v>191</v>
      </c>
    </row>
    <row r="225" spans="2:65" s="15" customFormat="1" ht="13.5">
      <c r="B225" s="265"/>
      <c r="C225" s="266"/>
      <c r="D225" s="214" t="s">
        <v>245</v>
      </c>
      <c r="E225" s="267" t="s">
        <v>23</v>
      </c>
      <c r="F225" s="268" t="s">
        <v>388</v>
      </c>
      <c r="G225" s="266"/>
      <c r="H225" s="269">
        <v>3.3239999999999998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AT225" s="275" t="s">
        <v>245</v>
      </c>
      <c r="AU225" s="275" t="s">
        <v>88</v>
      </c>
      <c r="AV225" s="15" t="s">
        <v>215</v>
      </c>
      <c r="AW225" s="15" t="s">
        <v>40</v>
      </c>
      <c r="AX225" s="15" t="s">
        <v>85</v>
      </c>
      <c r="AY225" s="275" t="s">
        <v>191</v>
      </c>
    </row>
    <row r="226" spans="2:65" s="1" customFormat="1" ht="16.5" customHeight="1">
      <c r="B226" s="42"/>
      <c r="C226" s="228" t="s">
        <v>247</v>
      </c>
      <c r="D226" s="228" t="s">
        <v>302</v>
      </c>
      <c r="E226" s="229" t="s">
        <v>461</v>
      </c>
      <c r="F226" s="230" t="s">
        <v>462</v>
      </c>
      <c r="G226" s="231" t="s">
        <v>419</v>
      </c>
      <c r="H226" s="232">
        <v>2.9060000000000001</v>
      </c>
      <c r="I226" s="233"/>
      <c r="J226" s="234">
        <f>ROUND(I226*H226,2)</f>
        <v>0</v>
      </c>
      <c r="K226" s="230" t="s">
        <v>203</v>
      </c>
      <c r="L226" s="235"/>
      <c r="M226" s="236" t="s">
        <v>23</v>
      </c>
      <c r="N226" s="237" t="s">
        <v>48</v>
      </c>
      <c r="O226" s="43"/>
      <c r="P226" s="211">
        <f>O226*H226</f>
        <v>0</v>
      </c>
      <c r="Q226" s="211">
        <v>1</v>
      </c>
      <c r="R226" s="211">
        <f>Q226*H226</f>
        <v>2.9060000000000001</v>
      </c>
      <c r="S226" s="211">
        <v>0</v>
      </c>
      <c r="T226" s="212">
        <f>S226*H226</f>
        <v>0</v>
      </c>
      <c r="AR226" s="25" t="s">
        <v>234</v>
      </c>
      <c r="AT226" s="25" t="s">
        <v>302</v>
      </c>
      <c r="AU226" s="25" t="s">
        <v>88</v>
      </c>
      <c r="AY226" s="25" t="s">
        <v>191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25" t="s">
        <v>85</v>
      </c>
      <c r="BK226" s="213">
        <f>ROUND(I226*H226,2)</f>
        <v>0</v>
      </c>
      <c r="BL226" s="25" t="s">
        <v>215</v>
      </c>
      <c r="BM226" s="25" t="s">
        <v>463</v>
      </c>
    </row>
    <row r="227" spans="2:65" s="1" customFormat="1" ht="27">
      <c r="B227" s="42"/>
      <c r="C227" s="64"/>
      <c r="D227" s="214" t="s">
        <v>205</v>
      </c>
      <c r="E227" s="64"/>
      <c r="F227" s="215" t="s">
        <v>464</v>
      </c>
      <c r="G227" s="64"/>
      <c r="H227" s="64"/>
      <c r="I227" s="173"/>
      <c r="J227" s="64"/>
      <c r="K227" s="64"/>
      <c r="L227" s="62"/>
      <c r="M227" s="216"/>
      <c r="N227" s="43"/>
      <c r="O227" s="43"/>
      <c r="P227" s="43"/>
      <c r="Q227" s="43"/>
      <c r="R227" s="43"/>
      <c r="S227" s="43"/>
      <c r="T227" s="79"/>
      <c r="AT227" s="25" t="s">
        <v>205</v>
      </c>
      <c r="AU227" s="25" t="s">
        <v>88</v>
      </c>
    </row>
    <row r="228" spans="2:65" s="1" customFormat="1" ht="16.5" customHeight="1">
      <c r="B228" s="42"/>
      <c r="C228" s="228" t="s">
        <v>251</v>
      </c>
      <c r="D228" s="228" t="s">
        <v>302</v>
      </c>
      <c r="E228" s="229" t="s">
        <v>465</v>
      </c>
      <c r="F228" s="230" t="s">
        <v>466</v>
      </c>
      <c r="G228" s="231" t="s">
        <v>419</v>
      </c>
      <c r="H228" s="232">
        <v>0.41799999999999998</v>
      </c>
      <c r="I228" s="233"/>
      <c r="J228" s="234">
        <f>ROUND(I228*H228,2)</f>
        <v>0</v>
      </c>
      <c r="K228" s="230" t="s">
        <v>203</v>
      </c>
      <c r="L228" s="235"/>
      <c r="M228" s="236" t="s">
        <v>23</v>
      </c>
      <c r="N228" s="237" t="s">
        <v>48</v>
      </c>
      <c r="O228" s="43"/>
      <c r="P228" s="211">
        <f>O228*H228</f>
        <v>0</v>
      </c>
      <c r="Q228" s="211">
        <v>1</v>
      </c>
      <c r="R228" s="211">
        <f>Q228*H228</f>
        <v>0.41799999999999998</v>
      </c>
      <c r="S228" s="211">
        <v>0</v>
      </c>
      <c r="T228" s="212">
        <f>S228*H228</f>
        <v>0</v>
      </c>
      <c r="AR228" s="25" t="s">
        <v>234</v>
      </c>
      <c r="AT228" s="25" t="s">
        <v>302</v>
      </c>
      <c r="AU228" s="25" t="s">
        <v>88</v>
      </c>
      <c r="AY228" s="25" t="s">
        <v>191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85</v>
      </c>
      <c r="BK228" s="213">
        <f>ROUND(I228*H228,2)</f>
        <v>0</v>
      </c>
      <c r="BL228" s="25" t="s">
        <v>215</v>
      </c>
      <c r="BM228" s="25" t="s">
        <v>467</v>
      </c>
    </row>
    <row r="229" spans="2:65" s="1" customFormat="1" ht="27">
      <c r="B229" s="42"/>
      <c r="C229" s="64"/>
      <c r="D229" s="214" t="s">
        <v>205</v>
      </c>
      <c r="E229" s="64"/>
      <c r="F229" s="215" t="s">
        <v>468</v>
      </c>
      <c r="G229" s="64"/>
      <c r="H229" s="64"/>
      <c r="I229" s="173"/>
      <c r="J229" s="64"/>
      <c r="K229" s="64"/>
      <c r="L229" s="62"/>
      <c r="M229" s="216"/>
      <c r="N229" s="43"/>
      <c r="O229" s="43"/>
      <c r="P229" s="43"/>
      <c r="Q229" s="43"/>
      <c r="R229" s="43"/>
      <c r="S229" s="43"/>
      <c r="T229" s="79"/>
      <c r="AT229" s="25" t="s">
        <v>205</v>
      </c>
      <c r="AU229" s="25" t="s">
        <v>88</v>
      </c>
    </row>
    <row r="230" spans="2:65" s="13" customFormat="1" ht="13.5">
      <c r="B230" s="244"/>
      <c r="C230" s="245"/>
      <c r="D230" s="214" t="s">
        <v>245</v>
      </c>
      <c r="E230" s="246" t="s">
        <v>23</v>
      </c>
      <c r="F230" s="247" t="s">
        <v>372</v>
      </c>
      <c r="G230" s="245"/>
      <c r="H230" s="246" t="s">
        <v>23</v>
      </c>
      <c r="I230" s="248"/>
      <c r="J230" s="245"/>
      <c r="K230" s="245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245</v>
      </c>
      <c r="AU230" s="253" t="s">
        <v>88</v>
      </c>
      <c r="AV230" s="13" t="s">
        <v>85</v>
      </c>
      <c r="AW230" s="13" t="s">
        <v>40</v>
      </c>
      <c r="AX230" s="13" t="s">
        <v>77</v>
      </c>
      <c r="AY230" s="253" t="s">
        <v>191</v>
      </c>
    </row>
    <row r="231" spans="2:65" s="12" customFormat="1" ht="13.5">
      <c r="B231" s="217"/>
      <c r="C231" s="218"/>
      <c r="D231" s="214" t="s">
        <v>245</v>
      </c>
      <c r="E231" s="219" t="s">
        <v>23</v>
      </c>
      <c r="F231" s="220" t="s">
        <v>434</v>
      </c>
      <c r="G231" s="218"/>
      <c r="H231" s="221">
        <v>0.156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245</v>
      </c>
      <c r="AU231" s="227" t="s">
        <v>88</v>
      </c>
      <c r="AV231" s="12" t="s">
        <v>88</v>
      </c>
      <c r="AW231" s="12" t="s">
        <v>40</v>
      </c>
      <c r="AX231" s="12" t="s">
        <v>77</v>
      </c>
      <c r="AY231" s="227" t="s">
        <v>191</v>
      </c>
    </row>
    <row r="232" spans="2:65" s="12" customFormat="1" ht="13.5">
      <c r="B232" s="217"/>
      <c r="C232" s="218"/>
      <c r="D232" s="214" t="s">
        <v>245</v>
      </c>
      <c r="E232" s="219" t="s">
        <v>23</v>
      </c>
      <c r="F232" s="220" t="s">
        <v>438</v>
      </c>
      <c r="G232" s="218"/>
      <c r="H232" s="221">
        <v>8.6999999999999994E-2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245</v>
      </c>
      <c r="AU232" s="227" t="s">
        <v>88</v>
      </c>
      <c r="AV232" s="12" t="s">
        <v>88</v>
      </c>
      <c r="AW232" s="12" t="s">
        <v>40</v>
      </c>
      <c r="AX232" s="12" t="s">
        <v>77</v>
      </c>
      <c r="AY232" s="227" t="s">
        <v>191</v>
      </c>
    </row>
    <row r="233" spans="2:65" s="14" customFormat="1" ht="13.5">
      <c r="B233" s="254"/>
      <c r="C233" s="255"/>
      <c r="D233" s="214" t="s">
        <v>245</v>
      </c>
      <c r="E233" s="256" t="s">
        <v>23</v>
      </c>
      <c r="F233" s="257" t="s">
        <v>371</v>
      </c>
      <c r="G233" s="255"/>
      <c r="H233" s="258">
        <v>0.24299999999999999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AT233" s="264" t="s">
        <v>245</v>
      </c>
      <c r="AU233" s="264" t="s">
        <v>88</v>
      </c>
      <c r="AV233" s="14" t="s">
        <v>207</v>
      </c>
      <c r="AW233" s="14" t="s">
        <v>40</v>
      </c>
      <c r="AX233" s="14" t="s">
        <v>77</v>
      </c>
      <c r="AY233" s="264" t="s">
        <v>191</v>
      </c>
    </row>
    <row r="234" spans="2:65" s="13" customFormat="1" ht="13.5">
      <c r="B234" s="244"/>
      <c r="C234" s="245"/>
      <c r="D234" s="214" t="s">
        <v>245</v>
      </c>
      <c r="E234" s="246" t="s">
        <v>23</v>
      </c>
      <c r="F234" s="247" t="s">
        <v>376</v>
      </c>
      <c r="G234" s="245"/>
      <c r="H234" s="246" t="s">
        <v>23</v>
      </c>
      <c r="I234" s="248"/>
      <c r="J234" s="245"/>
      <c r="K234" s="245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245</v>
      </c>
      <c r="AU234" s="253" t="s">
        <v>88</v>
      </c>
      <c r="AV234" s="13" t="s">
        <v>85</v>
      </c>
      <c r="AW234" s="13" t="s">
        <v>40</v>
      </c>
      <c r="AX234" s="13" t="s">
        <v>77</v>
      </c>
      <c r="AY234" s="253" t="s">
        <v>191</v>
      </c>
    </row>
    <row r="235" spans="2:65" s="12" customFormat="1" ht="13.5">
      <c r="B235" s="217"/>
      <c r="C235" s="218"/>
      <c r="D235" s="214" t="s">
        <v>245</v>
      </c>
      <c r="E235" s="219" t="s">
        <v>23</v>
      </c>
      <c r="F235" s="220" t="s">
        <v>443</v>
      </c>
      <c r="G235" s="218"/>
      <c r="H235" s="221">
        <v>0.17499999999999999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245</v>
      </c>
      <c r="AU235" s="227" t="s">
        <v>88</v>
      </c>
      <c r="AV235" s="12" t="s">
        <v>88</v>
      </c>
      <c r="AW235" s="12" t="s">
        <v>40</v>
      </c>
      <c r="AX235" s="12" t="s">
        <v>77</v>
      </c>
      <c r="AY235" s="227" t="s">
        <v>191</v>
      </c>
    </row>
    <row r="236" spans="2:65" s="14" customFormat="1" ht="13.5">
      <c r="B236" s="254"/>
      <c r="C236" s="255"/>
      <c r="D236" s="214" t="s">
        <v>245</v>
      </c>
      <c r="E236" s="256" t="s">
        <v>23</v>
      </c>
      <c r="F236" s="257" t="s">
        <v>371</v>
      </c>
      <c r="G236" s="255"/>
      <c r="H236" s="258">
        <v>0.17499999999999999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AT236" s="264" t="s">
        <v>245</v>
      </c>
      <c r="AU236" s="264" t="s">
        <v>88</v>
      </c>
      <c r="AV236" s="14" t="s">
        <v>207</v>
      </c>
      <c r="AW236" s="14" t="s">
        <v>40</v>
      </c>
      <c r="AX236" s="14" t="s">
        <v>77</v>
      </c>
      <c r="AY236" s="264" t="s">
        <v>191</v>
      </c>
    </row>
    <row r="237" spans="2:65" s="15" customFormat="1" ht="13.5">
      <c r="B237" s="265"/>
      <c r="C237" s="266"/>
      <c r="D237" s="214" t="s">
        <v>245</v>
      </c>
      <c r="E237" s="267" t="s">
        <v>23</v>
      </c>
      <c r="F237" s="268" t="s">
        <v>388</v>
      </c>
      <c r="G237" s="266"/>
      <c r="H237" s="269">
        <v>0.41799999999999998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AT237" s="275" t="s">
        <v>245</v>
      </c>
      <c r="AU237" s="275" t="s">
        <v>88</v>
      </c>
      <c r="AV237" s="15" t="s">
        <v>215</v>
      </c>
      <c r="AW237" s="15" t="s">
        <v>40</v>
      </c>
      <c r="AX237" s="15" t="s">
        <v>85</v>
      </c>
      <c r="AY237" s="275" t="s">
        <v>191</v>
      </c>
    </row>
    <row r="238" spans="2:65" s="1" customFormat="1" ht="25.5" customHeight="1">
      <c r="B238" s="42"/>
      <c r="C238" s="202" t="s">
        <v>256</v>
      </c>
      <c r="D238" s="202" t="s">
        <v>194</v>
      </c>
      <c r="E238" s="203" t="s">
        <v>469</v>
      </c>
      <c r="F238" s="204" t="s">
        <v>470</v>
      </c>
      <c r="G238" s="205" t="s">
        <v>218</v>
      </c>
      <c r="H238" s="206">
        <v>0.35699999999999998</v>
      </c>
      <c r="I238" s="207"/>
      <c r="J238" s="208">
        <f>ROUND(I238*H238,2)</f>
        <v>0</v>
      </c>
      <c r="K238" s="204" t="s">
        <v>203</v>
      </c>
      <c r="L238" s="62"/>
      <c r="M238" s="209" t="s">
        <v>23</v>
      </c>
      <c r="N238" s="210" t="s">
        <v>48</v>
      </c>
      <c r="O238" s="43"/>
      <c r="P238" s="211">
        <f>O238*H238</f>
        <v>0</v>
      </c>
      <c r="Q238" s="211">
        <v>1.42E-3</v>
      </c>
      <c r="R238" s="211">
        <f>Q238*H238</f>
        <v>5.0693999999999999E-4</v>
      </c>
      <c r="S238" s="211">
        <v>0</v>
      </c>
      <c r="T238" s="212">
        <f>S238*H238</f>
        <v>0</v>
      </c>
      <c r="AR238" s="25" t="s">
        <v>215</v>
      </c>
      <c r="AT238" s="25" t="s">
        <v>194</v>
      </c>
      <c r="AU238" s="25" t="s">
        <v>88</v>
      </c>
      <c r="AY238" s="25" t="s">
        <v>191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25" t="s">
        <v>85</v>
      </c>
      <c r="BK238" s="213">
        <f>ROUND(I238*H238,2)</f>
        <v>0</v>
      </c>
      <c r="BL238" s="25" t="s">
        <v>215</v>
      </c>
      <c r="BM238" s="25" t="s">
        <v>471</v>
      </c>
    </row>
    <row r="239" spans="2:65" s="13" customFormat="1" ht="13.5">
      <c r="B239" s="244"/>
      <c r="C239" s="245"/>
      <c r="D239" s="214" t="s">
        <v>245</v>
      </c>
      <c r="E239" s="246" t="s">
        <v>23</v>
      </c>
      <c r="F239" s="247" t="s">
        <v>372</v>
      </c>
      <c r="G239" s="245"/>
      <c r="H239" s="246" t="s">
        <v>23</v>
      </c>
      <c r="I239" s="248"/>
      <c r="J239" s="245"/>
      <c r="K239" s="245"/>
      <c r="L239" s="249"/>
      <c r="M239" s="250"/>
      <c r="N239" s="251"/>
      <c r="O239" s="251"/>
      <c r="P239" s="251"/>
      <c r="Q239" s="251"/>
      <c r="R239" s="251"/>
      <c r="S239" s="251"/>
      <c r="T239" s="252"/>
      <c r="AT239" s="253" t="s">
        <v>245</v>
      </c>
      <c r="AU239" s="253" t="s">
        <v>88</v>
      </c>
      <c r="AV239" s="13" t="s">
        <v>85</v>
      </c>
      <c r="AW239" s="13" t="s">
        <v>40</v>
      </c>
      <c r="AX239" s="13" t="s">
        <v>77</v>
      </c>
      <c r="AY239" s="253" t="s">
        <v>191</v>
      </c>
    </row>
    <row r="240" spans="2:65" s="12" customFormat="1" ht="13.5">
      <c r="B240" s="217"/>
      <c r="C240" s="218"/>
      <c r="D240" s="214" t="s">
        <v>245</v>
      </c>
      <c r="E240" s="219" t="s">
        <v>23</v>
      </c>
      <c r="F240" s="220" t="s">
        <v>472</v>
      </c>
      <c r="G240" s="218"/>
      <c r="H240" s="221">
        <v>0.35699999999999998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245</v>
      </c>
      <c r="AU240" s="227" t="s">
        <v>88</v>
      </c>
      <c r="AV240" s="12" t="s">
        <v>88</v>
      </c>
      <c r="AW240" s="12" t="s">
        <v>40</v>
      </c>
      <c r="AX240" s="12" t="s">
        <v>77</v>
      </c>
      <c r="AY240" s="227" t="s">
        <v>191</v>
      </c>
    </row>
    <row r="241" spans="2:65" s="15" customFormat="1" ht="13.5">
      <c r="B241" s="265"/>
      <c r="C241" s="266"/>
      <c r="D241" s="214" t="s">
        <v>245</v>
      </c>
      <c r="E241" s="267" t="s">
        <v>23</v>
      </c>
      <c r="F241" s="268" t="s">
        <v>388</v>
      </c>
      <c r="G241" s="266"/>
      <c r="H241" s="269">
        <v>0.35699999999999998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AT241" s="275" t="s">
        <v>245</v>
      </c>
      <c r="AU241" s="275" t="s">
        <v>88</v>
      </c>
      <c r="AV241" s="15" t="s">
        <v>215</v>
      </c>
      <c r="AW241" s="15" t="s">
        <v>40</v>
      </c>
      <c r="AX241" s="15" t="s">
        <v>85</v>
      </c>
      <c r="AY241" s="275" t="s">
        <v>191</v>
      </c>
    </row>
    <row r="242" spans="2:65" s="1" customFormat="1" ht="25.5" customHeight="1">
      <c r="B242" s="42"/>
      <c r="C242" s="202" t="s">
        <v>263</v>
      </c>
      <c r="D242" s="202" t="s">
        <v>194</v>
      </c>
      <c r="E242" s="203" t="s">
        <v>473</v>
      </c>
      <c r="F242" s="204" t="s">
        <v>474</v>
      </c>
      <c r="G242" s="205" t="s">
        <v>218</v>
      </c>
      <c r="H242" s="206">
        <v>7.1360000000000001</v>
      </c>
      <c r="I242" s="207"/>
      <c r="J242" s="208">
        <f>ROUND(I242*H242,2)</f>
        <v>0</v>
      </c>
      <c r="K242" s="204" t="s">
        <v>203</v>
      </c>
      <c r="L242" s="62"/>
      <c r="M242" s="209" t="s">
        <v>23</v>
      </c>
      <c r="N242" s="210" t="s">
        <v>48</v>
      </c>
      <c r="O242" s="43"/>
      <c r="P242" s="211">
        <f>O242*H242</f>
        <v>0</v>
      </c>
      <c r="Q242" s="211">
        <v>9.2319999999999999E-2</v>
      </c>
      <c r="R242" s="211">
        <f>Q242*H242</f>
        <v>0.65879551999999997</v>
      </c>
      <c r="S242" s="211">
        <v>0</v>
      </c>
      <c r="T242" s="212">
        <f>S242*H242</f>
        <v>0</v>
      </c>
      <c r="AR242" s="25" t="s">
        <v>215</v>
      </c>
      <c r="AT242" s="25" t="s">
        <v>194</v>
      </c>
      <c r="AU242" s="25" t="s">
        <v>88</v>
      </c>
      <c r="AY242" s="25" t="s">
        <v>191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25" t="s">
        <v>85</v>
      </c>
      <c r="BK242" s="213">
        <f>ROUND(I242*H242,2)</f>
        <v>0</v>
      </c>
      <c r="BL242" s="25" t="s">
        <v>215</v>
      </c>
      <c r="BM242" s="25" t="s">
        <v>475</v>
      </c>
    </row>
    <row r="243" spans="2:65" s="13" customFormat="1" ht="13.5">
      <c r="B243" s="244"/>
      <c r="C243" s="245"/>
      <c r="D243" s="214" t="s">
        <v>245</v>
      </c>
      <c r="E243" s="246" t="s">
        <v>23</v>
      </c>
      <c r="F243" s="247" t="s">
        <v>372</v>
      </c>
      <c r="G243" s="245"/>
      <c r="H243" s="246" t="s">
        <v>23</v>
      </c>
      <c r="I243" s="248"/>
      <c r="J243" s="245"/>
      <c r="K243" s="245"/>
      <c r="L243" s="249"/>
      <c r="M243" s="250"/>
      <c r="N243" s="251"/>
      <c r="O243" s="251"/>
      <c r="P243" s="251"/>
      <c r="Q243" s="251"/>
      <c r="R243" s="251"/>
      <c r="S243" s="251"/>
      <c r="T243" s="252"/>
      <c r="AT243" s="253" t="s">
        <v>245</v>
      </c>
      <c r="AU243" s="253" t="s">
        <v>88</v>
      </c>
      <c r="AV243" s="13" t="s">
        <v>85</v>
      </c>
      <c r="AW243" s="13" t="s">
        <v>40</v>
      </c>
      <c r="AX243" s="13" t="s">
        <v>77</v>
      </c>
      <c r="AY243" s="253" t="s">
        <v>191</v>
      </c>
    </row>
    <row r="244" spans="2:65" s="12" customFormat="1" ht="13.5">
      <c r="B244" s="217"/>
      <c r="C244" s="218"/>
      <c r="D244" s="214" t="s">
        <v>245</v>
      </c>
      <c r="E244" s="219" t="s">
        <v>23</v>
      </c>
      <c r="F244" s="220" t="s">
        <v>476</v>
      </c>
      <c r="G244" s="218"/>
      <c r="H244" s="221">
        <v>7.1360000000000001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245</v>
      </c>
      <c r="AU244" s="227" t="s">
        <v>88</v>
      </c>
      <c r="AV244" s="12" t="s">
        <v>88</v>
      </c>
      <c r="AW244" s="12" t="s">
        <v>40</v>
      </c>
      <c r="AX244" s="12" t="s">
        <v>77</v>
      </c>
      <c r="AY244" s="227" t="s">
        <v>191</v>
      </c>
    </row>
    <row r="245" spans="2:65" s="15" customFormat="1" ht="13.5">
      <c r="B245" s="265"/>
      <c r="C245" s="266"/>
      <c r="D245" s="214" t="s">
        <v>245</v>
      </c>
      <c r="E245" s="267" t="s">
        <v>23</v>
      </c>
      <c r="F245" s="268" t="s">
        <v>388</v>
      </c>
      <c r="G245" s="266"/>
      <c r="H245" s="269">
        <v>7.1360000000000001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AT245" s="275" t="s">
        <v>245</v>
      </c>
      <c r="AU245" s="275" t="s">
        <v>88</v>
      </c>
      <c r="AV245" s="15" t="s">
        <v>215</v>
      </c>
      <c r="AW245" s="15" t="s">
        <v>40</v>
      </c>
      <c r="AX245" s="15" t="s">
        <v>85</v>
      </c>
      <c r="AY245" s="275" t="s">
        <v>191</v>
      </c>
    </row>
    <row r="246" spans="2:65" s="1" customFormat="1" ht="25.5" customHeight="1">
      <c r="B246" s="42"/>
      <c r="C246" s="202" t="s">
        <v>268</v>
      </c>
      <c r="D246" s="202" t="s">
        <v>194</v>
      </c>
      <c r="E246" s="203" t="s">
        <v>477</v>
      </c>
      <c r="F246" s="204" t="s">
        <v>478</v>
      </c>
      <c r="G246" s="205" t="s">
        <v>218</v>
      </c>
      <c r="H246" s="206">
        <v>118.012</v>
      </c>
      <c r="I246" s="207"/>
      <c r="J246" s="208">
        <f>ROUND(I246*H246,2)</f>
        <v>0</v>
      </c>
      <c r="K246" s="204" t="s">
        <v>203</v>
      </c>
      <c r="L246" s="62"/>
      <c r="M246" s="209" t="s">
        <v>23</v>
      </c>
      <c r="N246" s="210" t="s">
        <v>48</v>
      </c>
      <c r="O246" s="43"/>
      <c r="P246" s="211">
        <f>O246*H246</f>
        <v>0</v>
      </c>
      <c r="Q246" s="211">
        <v>0.12185</v>
      </c>
      <c r="R246" s="211">
        <f>Q246*H246</f>
        <v>14.3797622</v>
      </c>
      <c r="S246" s="211">
        <v>0</v>
      </c>
      <c r="T246" s="212">
        <f>S246*H246</f>
        <v>0</v>
      </c>
      <c r="AR246" s="25" t="s">
        <v>215</v>
      </c>
      <c r="AT246" s="25" t="s">
        <v>194</v>
      </c>
      <c r="AU246" s="25" t="s">
        <v>88</v>
      </c>
      <c r="AY246" s="25" t="s">
        <v>191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25" t="s">
        <v>85</v>
      </c>
      <c r="BK246" s="213">
        <f>ROUND(I246*H246,2)</f>
        <v>0</v>
      </c>
      <c r="BL246" s="25" t="s">
        <v>215</v>
      </c>
      <c r="BM246" s="25" t="s">
        <v>479</v>
      </c>
    </row>
    <row r="247" spans="2:65" s="13" customFormat="1" ht="13.5">
      <c r="B247" s="244"/>
      <c r="C247" s="245"/>
      <c r="D247" s="214" t="s">
        <v>245</v>
      </c>
      <c r="E247" s="246" t="s">
        <v>23</v>
      </c>
      <c r="F247" s="247" t="s">
        <v>372</v>
      </c>
      <c r="G247" s="245"/>
      <c r="H247" s="246" t="s">
        <v>23</v>
      </c>
      <c r="I247" s="248"/>
      <c r="J247" s="245"/>
      <c r="K247" s="245"/>
      <c r="L247" s="249"/>
      <c r="M247" s="250"/>
      <c r="N247" s="251"/>
      <c r="O247" s="251"/>
      <c r="P247" s="251"/>
      <c r="Q247" s="251"/>
      <c r="R247" s="251"/>
      <c r="S247" s="251"/>
      <c r="T247" s="252"/>
      <c r="AT247" s="253" t="s">
        <v>245</v>
      </c>
      <c r="AU247" s="253" t="s">
        <v>88</v>
      </c>
      <c r="AV247" s="13" t="s">
        <v>85</v>
      </c>
      <c r="AW247" s="13" t="s">
        <v>40</v>
      </c>
      <c r="AX247" s="13" t="s">
        <v>77</v>
      </c>
      <c r="AY247" s="253" t="s">
        <v>191</v>
      </c>
    </row>
    <row r="248" spans="2:65" s="12" customFormat="1" ht="13.5">
      <c r="B248" s="217"/>
      <c r="C248" s="218"/>
      <c r="D248" s="214" t="s">
        <v>245</v>
      </c>
      <c r="E248" s="219" t="s">
        <v>23</v>
      </c>
      <c r="F248" s="220" t="s">
        <v>480</v>
      </c>
      <c r="G248" s="218"/>
      <c r="H248" s="221">
        <v>13.459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245</v>
      </c>
      <c r="AU248" s="227" t="s">
        <v>88</v>
      </c>
      <c r="AV248" s="12" t="s">
        <v>88</v>
      </c>
      <c r="AW248" s="12" t="s">
        <v>40</v>
      </c>
      <c r="AX248" s="12" t="s">
        <v>77</v>
      </c>
      <c r="AY248" s="227" t="s">
        <v>191</v>
      </c>
    </row>
    <row r="249" spans="2:65" s="12" customFormat="1" ht="13.5">
      <c r="B249" s="217"/>
      <c r="C249" s="218"/>
      <c r="D249" s="214" t="s">
        <v>245</v>
      </c>
      <c r="E249" s="219" t="s">
        <v>23</v>
      </c>
      <c r="F249" s="220" t="s">
        <v>481</v>
      </c>
      <c r="G249" s="218"/>
      <c r="H249" s="221">
        <v>7.6139999999999999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245</v>
      </c>
      <c r="AU249" s="227" t="s">
        <v>88</v>
      </c>
      <c r="AV249" s="12" t="s">
        <v>88</v>
      </c>
      <c r="AW249" s="12" t="s">
        <v>40</v>
      </c>
      <c r="AX249" s="12" t="s">
        <v>77</v>
      </c>
      <c r="AY249" s="227" t="s">
        <v>191</v>
      </c>
    </row>
    <row r="250" spans="2:65" s="12" customFormat="1" ht="13.5">
      <c r="B250" s="217"/>
      <c r="C250" s="218"/>
      <c r="D250" s="214" t="s">
        <v>245</v>
      </c>
      <c r="E250" s="219" t="s">
        <v>23</v>
      </c>
      <c r="F250" s="220" t="s">
        <v>482</v>
      </c>
      <c r="G250" s="218"/>
      <c r="H250" s="221">
        <v>7.6139999999999999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245</v>
      </c>
      <c r="AU250" s="227" t="s">
        <v>88</v>
      </c>
      <c r="AV250" s="12" t="s">
        <v>88</v>
      </c>
      <c r="AW250" s="12" t="s">
        <v>40</v>
      </c>
      <c r="AX250" s="12" t="s">
        <v>77</v>
      </c>
      <c r="AY250" s="227" t="s">
        <v>191</v>
      </c>
    </row>
    <row r="251" spans="2:65" s="14" customFormat="1" ht="13.5">
      <c r="B251" s="254"/>
      <c r="C251" s="255"/>
      <c r="D251" s="214" t="s">
        <v>245</v>
      </c>
      <c r="E251" s="256" t="s">
        <v>23</v>
      </c>
      <c r="F251" s="257" t="s">
        <v>371</v>
      </c>
      <c r="G251" s="255"/>
      <c r="H251" s="258">
        <v>28.687000000000001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AT251" s="264" t="s">
        <v>245</v>
      </c>
      <c r="AU251" s="264" t="s">
        <v>88</v>
      </c>
      <c r="AV251" s="14" t="s">
        <v>207</v>
      </c>
      <c r="AW251" s="14" t="s">
        <v>40</v>
      </c>
      <c r="AX251" s="14" t="s">
        <v>77</v>
      </c>
      <c r="AY251" s="264" t="s">
        <v>191</v>
      </c>
    </row>
    <row r="252" spans="2:65" s="13" customFormat="1" ht="13.5">
      <c r="B252" s="244"/>
      <c r="C252" s="245"/>
      <c r="D252" s="214" t="s">
        <v>245</v>
      </c>
      <c r="E252" s="246" t="s">
        <v>23</v>
      </c>
      <c r="F252" s="247" t="s">
        <v>376</v>
      </c>
      <c r="G252" s="245"/>
      <c r="H252" s="246" t="s">
        <v>23</v>
      </c>
      <c r="I252" s="248"/>
      <c r="J252" s="245"/>
      <c r="K252" s="245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245</v>
      </c>
      <c r="AU252" s="253" t="s">
        <v>88</v>
      </c>
      <c r="AV252" s="13" t="s">
        <v>85</v>
      </c>
      <c r="AW252" s="13" t="s">
        <v>40</v>
      </c>
      <c r="AX252" s="13" t="s">
        <v>77</v>
      </c>
      <c r="AY252" s="253" t="s">
        <v>191</v>
      </c>
    </row>
    <row r="253" spans="2:65" s="12" customFormat="1" ht="13.5">
      <c r="B253" s="217"/>
      <c r="C253" s="218"/>
      <c r="D253" s="214" t="s">
        <v>245</v>
      </c>
      <c r="E253" s="219" t="s">
        <v>23</v>
      </c>
      <c r="F253" s="220" t="s">
        <v>483</v>
      </c>
      <c r="G253" s="218"/>
      <c r="H253" s="221">
        <v>12.81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245</v>
      </c>
      <c r="AU253" s="227" t="s">
        <v>88</v>
      </c>
      <c r="AV253" s="12" t="s">
        <v>88</v>
      </c>
      <c r="AW253" s="12" t="s">
        <v>40</v>
      </c>
      <c r="AX253" s="12" t="s">
        <v>77</v>
      </c>
      <c r="AY253" s="227" t="s">
        <v>191</v>
      </c>
    </row>
    <row r="254" spans="2:65" s="12" customFormat="1" ht="13.5">
      <c r="B254" s="217"/>
      <c r="C254" s="218"/>
      <c r="D254" s="214" t="s">
        <v>245</v>
      </c>
      <c r="E254" s="219" t="s">
        <v>23</v>
      </c>
      <c r="F254" s="220" t="s">
        <v>484</v>
      </c>
      <c r="G254" s="218"/>
      <c r="H254" s="221">
        <v>8.4600000000000009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245</v>
      </c>
      <c r="AU254" s="227" t="s">
        <v>88</v>
      </c>
      <c r="AV254" s="12" t="s">
        <v>88</v>
      </c>
      <c r="AW254" s="12" t="s">
        <v>40</v>
      </c>
      <c r="AX254" s="12" t="s">
        <v>77</v>
      </c>
      <c r="AY254" s="227" t="s">
        <v>191</v>
      </c>
    </row>
    <row r="255" spans="2:65" s="12" customFormat="1" ht="13.5">
      <c r="B255" s="217"/>
      <c r="C255" s="218"/>
      <c r="D255" s="214" t="s">
        <v>245</v>
      </c>
      <c r="E255" s="219" t="s">
        <v>23</v>
      </c>
      <c r="F255" s="220" t="s">
        <v>485</v>
      </c>
      <c r="G255" s="218"/>
      <c r="H255" s="221">
        <v>8.4600000000000009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245</v>
      </c>
      <c r="AU255" s="227" t="s">
        <v>88</v>
      </c>
      <c r="AV255" s="12" t="s">
        <v>88</v>
      </c>
      <c r="AW255" s="12" t="s">
        <v>40</v>
      </c>
      <c r="AX255" s="12" t="s">
        <v>77</v>
      </c>
      <c r="AY255" s="227" t="s">
        <v>191</v>
      </c>
    </row>
    <row r="256" spans="2:65" s="14" customFormat="1" ht="13.5">
      <c r="B256" s="254"/>
      <c r="C256" s="255"/>
      <c r="D256" s="214" t="s">
        <v>245</v>
      </c>
      <c r="E256" s="256" t="s">
        <v>23</v>
      </c>
      <c r="F256" s="257" t="s">
        <v>371</v>
      </c>
      <c r="G256" s="255"/>
      <c r="H256" s="258">
        <v>29.73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AT256" s="264" t="s">
        <v>245</v>
      </c>
      <c r="AU256" s="264" t="s">
        <v>88</v>
      </c>
      <c r="AV256" s="14" t="s">
        <v>207</v>
      </c>
      <c r="AW256" s="14" t="s">
        <v>40</v>
      </c>
      <c r="AX256" s="14" t="s">
        <v>77</v>
      </c>
      <c r="AY256" s="264" t="s">
        <v>191</v>
      </c>
    </row>
    <row r="257" spans="2:65" s="13" customFormat="1" ht="13.5">
      <c r="B257" s="244"/>
      <c r="C257" s="245"/>
      <c r="D257" s="214" t="s">
        <v>245</v>
      </c>
      <c r="E257" s="246" t="s">
        <v>23</v>
      </c>
      <c r="F257" s="247" t="s">
        <v>380</v>
      </c>
      <c r="G257" s="245"/>
      <c r="H257" s="246" t="s">
        <v>23</v>
      </c>
      <c r="I257" s="248"/>
      <c r="J257" s="245"/>
      <c r="K257" s="245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245</v>
      </c>
      <c r="AU257" s="253" t="s">
        <v>88</v>
      </c>
      <c r="AV257" s="13" t="s">
        <v>85</v>
      </c>
      <c r="AW257" s="13" t="s">
        <v>40</v>
      </c>
      <c r="AX257" s="13" t="s">
        <v>77</v>
      </c>
      <c r="AY257" s="253" t="s">
        <v>191</v>
      </c>
    </row>
    <row r="258" spans="2:65" s="12" customFormat="1" ht="13.5">
      <c r="B258" s="217"/>
      <c r="C258" s="218"/>
      <c r="D258" s="214" t="s">
        <v>245</v>
      </c>
      <c r="E258" s="219" t="s">
        <v>23</v>
      </c>
      <c r="F258" s="220" t="s">
        <v>486</v>
      </c>
      <c r="G258" s="218"/>
      <c r="H258" s="221">
        <v>12.81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245</v>
      </c>
      <c r="AU258" s="227" t="s">
        <v>88</v>
      </c>
      <c r="AV258" s="12" t="s">
        <v>88</v>
      </c>
      <c r="AW258" s="12" t="s">
        <v>40</v>
      </c>
      <c r="AX258" s="12" t="s">
        <v>77</v>
      </c>
      <c r="AY258" s="227" t="s">
        <v>191</v>
      </c>
    </row>
    <row r="259" spans="2:65" s="12" customFormat="1" ht="13.5">
      <c r="B259" s="217"/>
      <c r="C259" s="218"/>
      <c r="D259" s="214" t="s">
        <v>245</v>
      </c>
      <c r="E259" s="219" t="s">
        <v>23</v>
      </c>
      <c r="F259" s="220" t="s">
        <v>487</v>
      </c>
      <c r="G259" s="218"/>
      <c r="H259" s="221">
        <v>8.4600000000000009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245</v>
      </c>
      <c r="AU259" s="227" t="s">
        <v>88</v>
      </c>
      <c r="AV259" s="12" t="s">
        <v>88</v>
      </c>
      <c r="AW259" s="12" t="s">
        <v>40</v>
      </c>
      <c r="AX259" s="12" t="s">
        <v>77</v>
      </c>
      <c r="AY259" s="227" t="s">
        <v>191</v>
      </c>
    </row>
    <row r="260" spans="2:65" s="12" customFormat="1" ht="13.5">
      <c r="B260" s="217"/>
      <c r="C260" s="218"/>
      <c r="D260" s="214" t="s">
        <v>245</v>
      </c>
      <c r="E260" s="219" t="s">
        <v>23</v>
      </c>
      <c r="F260" s="220" t="s">
        <v>488</v>
      </c>
      <c r="G260" s="218"/>
      <c r="H260" s="221">
        <v>8.4600000000000009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245</v>
      </c>
      <c r="AU260" s="227" t="s">
        <v>88</v>
      </c>
      <c r="AV260" s="12" t="s">
        <v>88</v>
      </c>
      <c r="AW260" s="12" t="s">
        <v>40</v>
      </c>
      <c r="AX260" s="12" t="s">
        <v>77</v>
      </c>
      <c r="AY260" s="227" t="s">
        <v>191</v>
      </c>
    </row>
    <row r="261" spans="2:65" s="14" customFormat="1" ht="13.5">
      <c r="B261" s="254"/>
      <c r="C261" s="255"/>
      <c r="D261" s="214" t="s">
        <v>245</v>
      </c>
      <c r="E261" s="256" t="s">
        <v>23</v>
      </c>
      <c r="F261" s="257" t="s">
        <v>371</v>
      </c>
      <c r="G261" s="255"/>
      <c r="H261" s="258">
        <v>29.73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AT261" s="264" t="s">
        <v>245</v>
      </c>
      <c r="AU261" s="264" t="s">
        <v>88</v>
      </c>
      <c r="AV261" s="14" t="s">
        <v>207</v>
      </c>
      <c r="AW261" s="14" t="s">
        <v>40</v>
      </c>
      <c r="AX261" s="14" t="s">
        <v>77</v>
      </c>
      <c r="AY261" s="264" t="s">
        <v>191</v>
      </c>
    </row>
    <row r="262" spans="2:65" s="13" customFormat="1" ht="13.5">
      <c r="B262" s="244"/>
      <c r="C262" s="245"/>
      <c r="D262" s="214" t="s">
        <v>245</v>
      </c>
      <c r="E262" s="246" t="s">
        <v>23</v>
      </c>
      <c r="F262" s="247" t="s">
        <v>384</v>
      </c>
      <c r="G262" s="245"/>
      <c r="H262" s="246" t="s">
        <v>23</v>
      </c>
      <c r="I262" s="248"/>
      <c r="J262" s="245"/>
      <c r="K262" s="245"/>
      <c r="L262" s="249"/>
      <c r="M262" s="250"/>
      <c r="N262" s="251"/>
      <c r="O262" s="251"/>
      <c r="P262" s="251"/>
      <c r="Q262" s="251"/>
      <c r="R262" s="251"/>
      <c r="S262" s="251"/>
      <c r="T262" s="252"/>
      <c r="AT262" s="253" t="s">
        <v>245</v>
      </c>
      <c r="AU262" s="253" t="s">
        <v>88</v>
      </c>
      <c r="AV262" s="13" t="s">
        <v>85</v>
      </c>
      <c r="AW262" s="13" t="s">
        <v>40</v>
      </c>
      <c r="AX262" s="13" t="s">
        <v>77</v>
      </c>
      <c r="AY262" s="253" t="s">
        <v>191</v>
      </c>
    </row>
    <row r="263" spans="2:65" s="12" customFormat="1" ht="13.5">
      <c r="B263" s="217"/>
      <c r="C263" s="218"/>
      <c r="D263" s="214" t="s">
        <v>245</v>
      </c>
      <c r="E263" s="219" t="s">
        <v>23</v>
      </c>
      <c r="F263" s="220" t="s">
        <v>489</v>
      </c>
      <c r="G263" s="218"/>
      <c r="H263" s="221">
        <v>12.765000000000001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245</v>
      </c>
      <c r="AU263" s="227" t="s">
        <v>88</v>
      </c>
      <c r="AV263" s="12" t="s">
        <v>88</v>
      </c>
      <c r="AW263" s="12" t="s">
        <v>40</v>
      </c>
      <c r="AX263" s="12" t="s">
        <v>77</v>
      </c>
      <c r="AY263" s="227" t="s">
        <v>191</v>
      </c>
    </row>
    <row r="264" spans="2:65" s="12" customFormat="1" ht="13.5">
      <c r="B264" s="217"/>
      <c r="C264" s="218"/>
      <c r="D264" s="214" t="s">
        <v>245</v>
      </c>
      <c r="E264" s="219" t="s">
        <v>23</v>
      </c>
      <c r="F264" s="220" t="s">
        <v>490</v>
      </c>
      <c r="G264" s="218"/>
      <c r="H264" s="221">
        <v>8.5500000000000007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245</v>
      </c>
      <c r="AU264" s="227" t="s">
        <v>88</v>
      </c>
      <c r="AV264" s="12" t="s">
        <v>88</v>
      </c>
      <c r="AW264" s="12" t="s">
        <v>40</v>
      </c>
      <c r="AX264" s="12" t="s">
        <v>77</v>
      </c>
      <c r="AY264" s="227" t="s">
        <v>191</v>
      </c>
    </row>
    <row r="265" spans="2:65" s="12" customFormat="1" ht="13.5">
      <c r="B265" s="217"/>
      <c r="C265" s="218"/>
      <c r="D265" s="214" t="s">
        <v>245</v>
      </c>
      <c r="E265" s="219" t="s">
        <v>23</v>
      </c>
      <c r="F265" s="220" t="s">
        <v>491</v>
      </c>
      <c r="G265" s="218"/>
      <c r="H265" s="221">
        <v>8.5500000000000007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245</v>
      </c>
      <c r="AU265" s="227" t="s">
        <v>88</v>
      </c>
      <c r="AV265" s="12" t="s">
        <v>88</v>
      </c>
      <c r="AW265" s="12" t="s">
        <v>40</v>
      </c>
      <c r="AX265" s="12" t="s">
        <v>77</v>
      </c>
      <c r="AY265" s="227" t="s">
        <v>191</v>
      </c>
    </row>
    <row r="266" spans="2:65" s="14" customFormat="1" ht="13.5">
      <c r="B266" s="254"/>
      <c r="C266" s="255"/>
      <c r="D266" s="214" t="s">
        <v>245</v>
      </c>
      <c r="E266" s="256" t="s">
        <v>23</v>
      </c>
      <c r="F266" s="257" t="s">
        <v>371</v>
      </c>
      <c r="G266" s="255"/>
      <c r="H266" s="258">
        <v>29.864999999999998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AT266" s="264" t="s">
        <v>245</v>
      </c>
      <c r="AU266" s="264" t="s">
        <v>88</v>
      </c>
      <c r="AV266" s="14" t="s">
        <v>207</v>
      </c>
      <c r="AW266" s="14" t="s">
        <v>40</v>
      </c>
      <c r="AX266" s="14" t="s">
        <v>77</v>
      </c>
      <c r="AY266" s="264" t="s">
        <v>191</v>
      </c>
    </row>
    <row r="267" spans="2:65" s="15" customFormat="1" ht="13.5">
      <c r="B267" s="265"/>
      <c r="C267" s="266"/>
      <c r="D267" s="214" t="s">
        <v>245</v>
      </c>
      <c r="E267" s="267" t="s">
        <v>23</v>
      </c>
      <c r="F267" s="268" t="s">
        <v>388</v>
      </c>
      <c r="G267" s="266"/>
      <c r="H267" s="269">
        <v>118.012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AT267" s="275" t="s">
        <v>245</v>
      </c>
      <c r="AU267" s="275" t="s">
        <v>88</v>
      </c>
      <c r="AV267" s="15" t="s">
        <v>215</v>
      </c>
      <c r="AW267" s="15" t="s">
        <v>40</v>
      </c>
      <c r="AX267" s="15" t="s">
        <v>85</v>
      </c>
      <c r="AY267" s="275" t="s">
        <v>191</v>
      </c>
    </row>
    <row r="268" spans="2:65" s="1" customFormat="1" ht="16.5" customHeight="1">
      <c r="B268" s="42"/>
      <c r="C268" s="202" t="s">
        <v>10</v>
      </c>
      <c r="D268" s="202" t="s">
        <v>194</v>
      </c>
      <c r="E268" s="203" t="s">
        <v>492</v>
      </c>
      <c r="F268" s="204" t="s">
        <v>493</v>
      </c>
      <c r="G268" s="205" t="s">
        <v>242</v>
      </c>
      <c r="H268" s="206">
        <v>59.104999999999997</v>
      </c>
      <c r="I268" s="207"/>
      <c r="J268" s="208">
        <f>ROUND(I268*H268,2)</f>
        <v>0</v>
      </c>
      <c r="K268" s="204" t="s">
        <v>203</v>
      </c>
      <c r="L268" s="62"/>
      <c r="M268" s="209" t="s">
        <v>23</v>
      </c>
      <c r="N268" s="210" t="s">
        <v>48</v>
      </c>
      <c r="O268" s="43"/>
      <c r="P268" s="211">
        <f>O268*H268</f>
        <v>0</v>
      </c>
      <c r="Q268" s="211">
        <v>1.2E-4</v>
      </c>
      <c r="R268" s="211">
        <f>Q268*H268</f>
        <v>7.0926000000000001E-3</v>
      </c>
      <c r="S268" s="211">
        <v>0</v>
      </c>
      <c r="T268" s="212">
        <f>S268*H268</f>
        <v>0</v>
      </c>
      <c r="AR268" s="25" t="s">
        <v>215</v>
      </c>
      <c r="AT268" s="25" t="s">
        <v>194</v>
      </c>
      <c r="AU268" s="25" t="s">
        <v>88</v>
      </c>
      <c r="AY268" s="25" t="s">
        <v>191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25" t="s">
        <v>85</v>
      </c>
      <c r="BK268" s="213">
        <f>ROUND(I268*H268,2)</f>
        <v>0</v>
      </c>
      <c r="BL268" s="25" t="s">
        <v>215</v>
      </c>
      <c r="BM268" s="25" t="s">
        <v>494</v>
      </c>
    </row>
    <row r="269" spans="2:65" s="13" customFormat="1" ht="13.5">
      <c r="B269" s="244"/>
      <c r="C269" s="245"/>
      <c r="D269" s="214" t="s">
        <v>245</v>
      </c>
      <c r="E269" s="246" t="s">
        <v>23</v>
      </c>
      <c r="F269" s="247" t="s">
        <v>372</v>
      </c>
      <c r="G269" s="245"/>
      <c r="H269" s="246" t="s">
        <v>23</v>
      </c>
      <c r="I269" s="248"/>
      <c r="J269" s="245"/>
      <c r="K269" s="245"/>
      <c r="L269" s="249"/>
      <c r="M269" s="250"/>
      <c r="N269" s="251"/>
      <c r="O269" s="251"/>
      <c r="P269" s="251"/>
      <c r="Q269" s="251"/>
      <c r="R269" s="251"/>
      <c r="S269" s="251"/>
      <c r="T269" s="252"/>
      <c r="AT269" s="253" t="s">
        <v>245</v>
      </c>
      <c r="AU269" s="253" t="s">
        <v>88</v>
      </c>
      <c r="AV269" s="13" t="s">
        <v>85</v>
      </c>
      <c r="AW269" s="13" t="s">
        <v>40</v>
      </c>
      <c r="AX269" s="13" t="s">
        <v>77</v>
      </c>
      <c r="AY269" s="253" t="s">
        <v>191</v>
      </c>
    </row>
    <row r="270" spans="2:65" s="12" customFormat="1" ht="13.5">
      <c r="B270" s="217"/>
      <c r="C270" s="218"/>
      <c r="D270" s="214" t="s">
        <v>245</v>
      </c>
      <c r="E270" s="219" t="s">
        <v>23</v>
      </c>
      <c r="F270" s="220" t="s">
        <v>495</v>
      </c>
      <c r="G270" s="218"/>
      <c r="H270" s="221">
        <v>13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245</v>
      </c>
      <c r="AU270" s="227" t="s">
        <v>88</v>
      </c>
      <c r="AV270" s="12" t="s">
        <v>88</v>
      </c>
      <c r="AW270" s="12" t="s">
        <v>40</v>
      </c>
      <c r="AX270" s="12" t="s">
        <v>77</v>
      </c>
      <c r="AY270" s="227" t="s">
        <v>191</v>
      </c>
    </row>
    <row r="271" spans="2:65" s="12" customFormat="1" ht="13.5">
      <c r="B271" s="217"/>
      <c r="C271" s="218"/>
      <c r="D271" s="214" t="s">
        <v>245</v>
      </c>
      <c r="E271" s="219" t="s">
        <v>23</v>
      </c>
      <c r="F271" s="220" t="s">
        <v>496</v>
      </c>
      <c r="G271" s="218"/>
      <c r="H271" s="221">
        <v>5.89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245</v>
      </c>
      <c r="AU271" s="227" t="s">
        <v>88</v>
      </c>
      <c r="AV271" s="12" t="s">
        <v>88</v>
      </c>
      <c r="AW271" s="12" t="s">
        <v>40</v>
      </c>
      <c r="AX271" s="12" t="s">
        <v>77</v>
      </c>
      <c r="AY271" s="227" t="s">
        <v>191</v>
      </c>
    </row>
    <row r="272" spans="2:65" s="12" customFormat="1" ht="13.5">
      <c r="B272" s="217"/>
      <c r="C272" s="218"/>
      <c r="D272" s="214" t="s">
        <v>245</v>
      </c>
      <c r="E272" s="219" t="s">
        <v>23</v>
      </c>
      <c r="F272" s="220" t="s">
        <v>497</v>
      </c>
      <c r="G272" s="218"/>
      <c r="H272" s="221">
        <v>2.82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245</v>
      </c>
      <c r="AU272" s="227" t="s">
        <v>88</v>
      </c>
      <c r="AV272" s="12" t="s">
        <v>88</v>
      </c>
      <c r="AW272" s="12" t="s">
        <v>40</v>
      </c>
      <c r="AX272" s="12" t="s">
        <v>77</v>
      </c>
      <c r="AY272" s="227" t="s">
        <v>191</v>
      </c>
    </row>
    <row r="273" spans="2:51" s="12" customFormat="1" ht="13.5">
      <c r="B273" s="217"/>
      <c r="C273" s="218"/>
      <c r="D273" s="214" t="s">
        <v>245</v>
      </c>
      <c r="E273" s="219" t="s">
        <v>23</v>
      </c>
      <c r="F273" s="220" t="s">
        <v>498</v>
      </c>
      <c r="G273" s="218"/>
      <c r="H273" s="221">
        <v>2.82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245</v>
      </c>
      <c r="AU273" s="227" t="s">
        <v>88</v>
      </c>
      <c r="AV273" s="12" t="s">
        <v>88</v>
      </c>
      <c r="AW273" s="12" t="s">
        <v>40</v>
      </c>
      <c r="AX273" s="12" t="s">
        <v>77</v>
      </c>
      <c r="AY273" s="227" t="s">
        <v>191</v>
      </c>
    </row>
    <row r="274" spans="2:51" s="14" customFormat="1" ht="13.5">
      <c r="B274" s="254"/>
      <c r="C274" s="255"/>
      <c r="D274" s="214" t="s">
        <v>245</v>
      </c>
      <c r="E274" s="256" t="s">
        <v>23</v>
      </c>
      <c r="F274" s="257" t="s">
        <v>371</v>
      </c>
      <c r="G274" s="255"/>
      <c r="H274" s="258">
        <v>24.53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AT274" s="264" t="s">
        <v>245</v>
      </c>
      <c r="AU274" s="264" t="s">
        <v>88</v>
      </c>
      <c r="AV274" s="14" t="s">
        <v>207</v>
      </c>
      <c r="AW274" s="14" t="s">
        <v>40</v>
      </c>
      <c r="AX274" s="14" t="s">
        <v>77</v>
      </c>
      <c r="AY274" s="264" t="s">
        <v>191</v>
      </c>
    </row>
    <row r="275" spans="2:51" s="13" customFormat="1" ht="13.5">
      <c r="B275" s="244"/>
      <c r="C275" s="245"/>
      <c r="D275" s="214" t="s">
        <v>245</v>
      </c>
      <c r="E275" s="246" t="s">
        <v>23</v>
      </c>
      <c r="F275" s="247" t="s">
        <v>376</v>
      </c>
      <c r="G275" s="245"/>
      <c r="H275" s="246" t="s">
        <v>23</v>
      </c>
      <c r="I275" s="248"/>
      <c r="J275" s="245"/>
      <c r="K275" s="245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245</v>
      </c>
      <c r="AU275" s="253" t="s">
        <v>88</v>
      </c>
      <c r="AV275" s="13" t="s">
        <v>85</v>
      </c>
      <c r="AW275" s="13" t="s">
        <v>40</v>
      </c>
      <c r="AX275" s="13" t="s">
        <v>77</v>
      </c>
      <c r="AY275" s="253" t="s">
        <v>191</v>
      </c>
    </row>
    <row r="276" spans="2:51" s="12" customFormat="1" ht="13.5">
      <c r="B276" s="217"/>
      <c r="C276" s="218"/>
      <c r="D276" s="214" t="s">
        <v>245</v>
      </c>
      <c r="E276" s="219" t="s">
        <v>23</v>
      </c>
      <c r="F276" s="220" t="s">
        <v>499</v>
      </c>
      <c r="G276" s="218"/>
      <c r="H276" s="221">
        <v>5.87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245</v>
      </c>
      <c r="AU276" s="227" t="s">
        <v>88</v>
      </c>
      <c r="AV276" s="12" t="s">
        <v>88</v>
      </c>
      <c r="AW276" s="12" t="s">
        <v>40</v>
      </c>
      <c r="AX276" s="12" t="s">
        <v>77</v>
      </c>
      <c r="AY276" s="227" t="s">
        <v>191</v>
      </c>
    </row>
    <row r="277" spans="2:51" s="12" customFormat="1" ht="13.5">
      <c r="B277" s="217"/>
      <c r="C277" s="218"/>
      <c r="D277" s="214" t="s">
        <v>245</v>
      </c>
      <c r="E277" s="219" t="s">
        <v>23</v>
      </c>
      <c r="F277" s="220" t="s">
        <v>500</v>
      </c>
      <c r="G277" s="218"/>
      <c r="H277" s="221">
        <v>2.82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245</v>
      </c>
      <c r="AU277" s="227" t="s">
        <v>88</v>
      </c>
      <c r="AV277" s="12" t="s">
        <v>88</v>
      </c>
      <c r="AW277" s="12" t="s">
        <v>40</v>
      </c>
      <c r="AX277" s="12" t="s">
        <v>77</v>
      </c>
      <c r="AY277" s="227" t="s">
        <v>191</v>
      </c>
    </row>
    <row r="278" spans="2:51" s="12" customFormat="1" ht="13.5">
      <c r="B278" s="217"/>
      <c r="C278" s="218"/>
      <c r="D278" s="214" t="s">
        <v>245</v>
      </c>
      <c r="E278" s="219" t="s">
        <v>23</v>
      </c>
      <c r="F278" s="220" t="s">
        <v>501</v>
      </c>
      <c r="G278" s="218"/>
      <c r="H278" s="221">
        <v>2.82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245</v>
      </c>
      <c r="AU278" s="227" t="s">
        <v>88</v>
      </c>
      <c r="AV278" s="12" t="s">
        <v>88</v>
      </c>
      <c r="AW278" s="12" t="s">
        <v>40</v>
      </c>
      <c r="AX278" s="12" t="s">
        <v>77</v>
      </c>
      <c r="AY278" s="227" t="s">
        <v>191</v>
      </c>
    </row>
    <row r="279" spans="2:51" s="12" customFormat="1" ht="13.5">
      <c r="B279" s="217"/>
      <c r="C279" s="218"/>
      <c r="D279" s="214" t="s">
        <v>245</v>
      </c>
      <c r="E279" s="219" t="s">
        <v>23</v>
      </c>
      <c r="F279" s="220" t="s">
        <v>502</v>
      </c>
      <c r="G279" s="218"/>
      <c r="H279" s="221">
        <v>5.87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245</v>
      </c>
      <c r="AU279" s="227" t="s">
        <v>88</v>
      </c>
      <c r="AV279" s="12" t="s">
        <v>88</v>
      </c>
      <c r="AW279" s="12" t="s">
        <v>40</v>
      </c>
      <c r="AX279" s="12" t="s">
        <v>77</v>
      </c>
      <c r="AY279" s="227" t="s">
        <v>191</v>
      </c>
    </row>
    <row r="280" spans="2:51" s="12" customFormat="1" ht="13.5">
      <c r="B280" s="217"/>
      <c r="C280" s="218"/>
      <c r="D280" s="214" t="s">
        <v>245</v>
      </c>
      <c r="E280" s="219" t="s">
        <v>23</v>
      </c>
      <c r="F280" s="220" t="s">
        <v>503</v>
      </c>
      <c r="G280" s="218"/>
      <c r="H280" s="221">
        <v>2.82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245</v>
      </c>
      <c r="AU280" s="227" t="s">
        <v>88</v>
      </c>
      <c r="AV280" s="12" t="s">
        <v>88</v>
      </c>
      <c r="AW280" s="12" t="s">
        <v>40</v>
      </c>
      <c r="AX280" s="12" t="s">
        <v>77</v>
      </c>
      <c r="AY280" s="227" t="s">
        <v>191</v>
      </c>
    </row>
    <row r="281" spans="2:51" s="12" customFormat="1" ht="13.5">
      <c r="B281" s="217"/>
      <c r="C281" s="218"/>
      <c r="D281" s="214" t="s">
        <v>245</v>
      </c>
      <c r="E281" s="219" t="s">
        <v>23</v>
      </c>
      <c r="F281" s="220" t="s">
        <v>504</v>
      </c>
      <c r="G281" s="218"/>
      <c r="H281" s="221">
        <v>2.82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245</v>
      </c>
      <c r="AU281" s="227" t="s">
        <v>88</v>
      </c>
      <c r="AV281" s="12" t="s">
        <v>88</v>
      </c>
      <c r="AW281" s="12" t="s">
        <v>40</v>
      </c>
      <c r="AX281" s="12" t="s">
        <v>77</v>
      </c>
      <c r="AY281" s="227" t="s">
        <v>191</v>
      </c>
    </row>
    <row r="282" spans="2:51" s="14" customFormat="1" ht="13.5">
      <c r="B282" s="254"/>
      <c r="C282" s="255"/>
      <c r="D282" s="214" t="s">
        <v>245</v>
      </c>
      <c r="E282" s="256" t="s">
        <v>23</v>
      </c>
      <c r="F282" s="257" t="s">
        <v>371</v>
      </c>
      <c r="G282" s="255"/>
      <c r="H282" s="258">
        <v>23.02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AT282" s="264" t="s">
        <v>245</v>
      </c>
      <c r="AU282" s="264" t="s">
        <v>88</v>
      </c>
      <c r="AV282" s="14" t="s">
        <v>207</v>
      </c>
      <c r="AW282" s="14" t="s">
        <v>40</v>
      </c>
      <c r="AX282" s="14" t="s">
        <v>77</v>
      </c>
      <c r="AY282" s="264" t="s">
        <v>191</v>
      </c>
    </row>
    <row r="283" spans="2:51" s="13" customFormat="1" ht="13.5">
      <c r="B283" s="244"/>
      <c r="C283" s="245"/>
      <c r="D283" s="214" t="s">
        <v>245</v>
      </c>
      <c r="E283" s="246" t="s">
        <v>23</v>
      </c>
      <c r="F283" s="247" t="s">
        <v>384</v>
      </c>
      <c r="G283" s="245"/>
      <c r="H283" s="246" t="s">
        <v>23</v>
      </c>
      <c r="I283" s="248"/>
      <c r="J283" s="245"/>
      <c r="K283" s="245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245</v>
      </c>
      <c r="AU283" s="253" t="s">
        <v>88</v>
      </c>
      <c r="AV283" s="13" t="s">
        <v>85</v>
      </c>
      <c r="AW283" s="13" t="s">
        <v>40</v>
      </c>
      <c r="AX283" s="13" t="s">
        <v>77</v>
      </c>
      <c r="AY283" s="253" t="s">
        <v>191</v>
      </c>
    </row>
    <row r="284" spans="2:51" s="12" customFormat="1" ht="13.5">
      <c r="B284" s="217"/>
      <c r="C284" s="218"/>
      <c r="D284" s="214" t="s">
        <v>245</v>
      </c>
      <c r="E284" s="219" t="s">
        <v>23</v>
      </c>
      <c r="F284" s="220" t="s">
        <v>505</v>
      </c>
      <c r="G284" s="218"/>
      <c r="H284" s="221">
        <v>5.8550000000000004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245</v>
      </c>
      <c r="AU284" s="227" t="s">
        <v>88</v>
      </c>
      <c r="AV284" s="12" t="s">
        <v>88</v>
      </c>
      <c r="AW284" s="12" t="s">
        <v>40</v>
      </c>
      <c r="AX284" s="12" t="s">
        <v>77</v>
      </c>
      <c r="AY284" s="227" t="s">
        <v>191</v>
      </c>
    </row>
    <row r="285" spans="2:51" s="12" customFormat="1" ht="13.5">
      <c r="B285" s="217"/>
      <c r="C285" s="218"/>
      <c r="D285" s="214" t="s">
        <v>245</v>
      </c>
      <c r="E285" s="219" t="s">
        <v>23</v>
      </c>
      <c r="F285" s="220" t="s">
        <v>506</v>
      </c>
      <c r="G285" s="218"/>
      <c r="H285" s="221">
        <v>2.85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245</v>
      </c>
      <c r="AU285" s="227" t="s">
        <v>88</v>
      </c>
      <c r="AV285" s="12" t="s">
        <v>88</v>
      </c>
      <c r="AW285" s="12" t="s">
        <v>40</v>
      </c>
      <c r="AX285" s="12" t="s">
        <v>77</v>
      </c>
      <c r="AY285" s="227" t="s">
        <v>191</v>
      </c>
    </row>
    <row r="286" spans="2:51" s="12" customFormat="1" ht="13.5">
      <c r="B286" s="217"/>
      <c r="C286" s="218"/>
      <c r="D286" s="214" t="s">
        <v>245</v>
      </c>
      <c r="E286" s="219" t="s">
        <v>23</v>
      </c>
      <c r="F286" s="220" t="s">
        <v>507</v>
      </c>
      <c r="G286" s="218"/>
      <c r="H286" s="221">
        <v>2.85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245</v>
      </c>
      <c r="AU286" s="227" t="s">
        <v>88</v>
      </c>
      <c r="AV286" s="12" t="s">
        <v>88</v>
      </c>
      <c r="AW286" s="12" t="s">
        <v>40</v>
      </c>
      <c r="AX286" s="12" t="s">
        <v>77</v>
      </c>
      <c r="AY286" s="227" t="s">
        <v>191</v>
      </c>
    </row>
    <row r="287" spans="2:51" s="14" customFormat="1" ht="13.5">
      <c r="B287" s="254"/>
      <c r="C287" s="255"/>
      <c r="D287" s="214" t="s">
        <v>245</v>
      </c>
      <c r="E287" s="256" t="s">
        <v>23</v>
      </c>
      <c r="F287" s="257" t="s">
        <v>371</v>
      </c>
      <c r="G287" s="255"/>
      <c r="H287" s="258">
        <v>11.555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AT287" s="264" t="s">
        <v>245</v>
      </c>
      <c r="AU287" s="264" t="s">
        <v>88</v>
      </c>
      <c r="AV287" s="14" t="s">
        <v>207</v>
      </c>
      <c r="AW287" s="14" t="s">
        <v>40</v>
      </c>
      <c r="AX287" s="14" t="s">
        <v>77</v>
      </c>
      <c r="AY287" s="264" t="s">
        <v>191</v>
      </c>
    </row>
    <row r="288" spans="2:51" s="15" customFormat="1" ht="13.5">
      <c r="B288" s="265"/>
      <c r="C288" s="266"/>
      <c r="D288" s="214" t="s">
        <v>245</v>
      </c>
      <c r="E288" s="267" t="s">
        <v>23</v>
      </c>
      <c r="F288" s="268" t="s">
        <v>388</v>
      </c>
      <c r="G288" s="266"/>
      <c r="H288" s="269">
        <v>59.104999999999997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AT288" s="275" t="s">
        <v>245</v>
      </c>
      <c r="AU288" s="275" t="s">
        <v>88</v>
      </c>
      <c r="AV288" s="15" t="s">
        <v>215</v>
      </c>
      <c r="AW288" s="15" t="s">
        <v>40</v>
      </c>
      <c r="AX288" s="15" t="s">
        <v>85</v>
      </c>
      <c r="AY288" s="275" t="s">
        <v>191</v>
      </c>
    </row>
    <row r="289" spans="2:65" s="1" customFormat="1" ht="16.5" customHeight="1">
      <c r="B289" s="42"/>
      <c r="C289" s="202" t="s">
        <v>279</v>
      </c>
      <c r="D289" s="202" t="s">
        <v>194</v>
      </c>
      <c r="E289" s="203" t="s">
        <v>508</v>
      </c>
      <c r="F289" s="204" t="s">
        <v>509</v>
      </c>
      <c r="G289" s="205" t="s">
        <v>242</v>
      </c>
      <c r="H289" s="206">
        <v>60.4</v>
      </c>
      <c r="I289" s="207"/>
      <c r="J289" s="208">
        <f>ROUND(I289*H289,2)</f>
        <v>0</v>
      </c>
      <c r="K289" s="204" t="s">
        <v>203</v>
      </c>
      <c r="L289" s="62"/>
      <c r="M289" s="209" t="s">
        <v>23</v>
      </c>
      <c r="N289" s="210" t="s">
        <v>48</v>
      </c>
      <c r="O289" s="43"/>
      <c r="P289" s="211">
        <f>O289*H289</f>
        <v>0</v>
      </c>
      <c r="Q289" s="211">
        <v>1.3999999999999999E-4</v>
      </c>
      <c r="R289" s="211">
        <f>Q289*H289</f>
        <v>8.4559999999999982E-3</v>
      </c>
      <c r="S289" s="211">
        <v>0</v>
      </c>
      <c r="T289" s="212">
        <f>S289*H289</f>
        <v>0</v>
      </c>
      <c r="AR289" s="25" t="s">
        <v>215</v>
      </c>
      <c r="AT289" s="25" t="s">
        <v>194</v>
      </c>
      <c r="AU289" s="25" t="s">
        <v>88</v>
      </c>
      <c r="AY289" s="25" t="s">
        <v>191</v>
      </c>
      <c r="BE289" s="213">
        <f>IF(N289="základní",J289,0)</f>
        <v>0</v>
      </c>
      <c r="BF289" s="213">
        <f>IF(N289="snížená",J289,0)</f>
        <v>0</v>
      </c>
      <c r="BG289" s="213">
        <f>IF(N289="zákl. přenesená",J289,0)</f>
        <v>0</v>
      </c>
      <c r="BH289" s="213">
        <f>IF(N289="sníž. přenesená",J289,0)</f>
        <v>0</v>
      </c>
      <c r="BI289" s="213">
        <f>IF(N289="nulová",J289,0)</f>
        <v>0</v>
      </c>
      <c r="BJ289" s="25" t="s">
        <v>85</v>
      </c>
      <c r="BK289" s="213">
        <f>ROUND(I289*H289,2)</f>
        <v>0</v>
      </c>
      <c r="BL289" s="25" t="s">
        <v>215</v>
      </c>
      <c r="BM289" s="25" t="s">
        <v>510</v>
      </c>
    </row>
    <row r="290" spans="2:65" s="13" customFormat="1" ht="13.5">
      <c r="B290" s="244"/>
      <c r="C290" s="245"/>
      <c r="D290" s="214" t="s">
        <v>245</v>
      </c>
      <c r="E290" s="246" t="s">
        <v>23</v>
      </c>
      <c r="F290" s="247" t="s">
        <v>372</v>
      </c>
      <c r="G290" s="245"/>
      <c r="H290" s="246" t="s">
        <v>23</v>
      </c>
      <c r="I290" s="248"/>
      <c r="J290" s="245"/>
      <c r="K290" s="245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245</v>
      </c>
      <c r="AU290" s="253" t="s">
        <v>88</v>
      </c>
      <c r="AV290" s="13" t="s">
        <v>85</v>
      </c>
      <c r="AW290" s="13" t="s">
        <v>40</v>
      </c>
      <c r="AX290" s="13" t="s">
        <v>77</v>
      </c>
      <c r="AY290" s="253" t="s">
        <v>191</v>
      </c>
    </row>
    <row r="291" spans="2:65" s="12" customFormat="1" ht="13.5">
      <c r="B291" s="217"/>
      <c r="C291" s="218"/>
      <c r="D291" s="214" t="s">
        <v>245</v>
      </c>
      <c r="E291" s="219" t="s">
        <v>23</v>
      </c>
      <c r="F291" s="220" t="s">
        <v>511</v>
      </c>
      <c r="G291" s="218"/>
      <c r="H291" s="221">
        <v>6.4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245</v>
      </c>
      <c r="AU291" s="227" t="s">
        <v>88</v>
      </c>
      <c r="AV291" s="12" t="s">
        <v>88</v>
      </c>
      <c r="AW291" s="12" t="s">
        <v>40</v>
      </c>
      <c r="AX291" s="12" t="s">
        <v>77</v>
      </c>
      <c r="AY291" s="227" t="s">
        <v>191</v>
      </c>
    </row>
    <row r="292" spans="2:65" s="12" customFormat="1" ht="13.5">
      <c r="B292" s="217"/>
      <c r="C292" s="218"/>
      <c r="D292" s="214" t="s">
        <v>245</v>
      </c>
      <c r="E292" s="219" t="s">
        <v>23</v>
      </c>
      <c r="F292" s="220" t="s">
        <v>512</v>
      </c>
      <c r="G292" s="218"/>
      <c r="H292" s="221">
        <v>6.4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245</v>
      </c>
      <c r="AU292" s="227" t="s">
        <v>88</v>
      </c>
      <c r="AV292" s="12" t="s">
        <v>88</v>
      </c>
      <c r="AW292" s="12" t="s">
        <v>40</v>
      </c>
      <c r="AX292" s="12" t="s">
        <v>77</v>
      </c>
      <c r="AY292" s="227" t="s">
        <v>191</v>
      </c>
    </row>
    <row r="293" spans="2:65" s="12" customFormat="1" ht="13.5">
      <c r="B293" s="217"/>
      <c r="C293" s="218"/>
      <c r="D293" s="214" t="s">
        <v>245</v>
      </c>
      <c r="E293" s="219" t="s">
        <v>23</v>
      </c>
      <c r="F293" s="220" t="s">
        <v>513</v>
      </c>
      <c r="G293" s="218"/>
      <c r="H293" s="221">
        <v>6.2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245</v>
      </c>
      <c r="AU293" s="227" t="s">
        <v>88</v>
      </c>
      <c r="AV293" s="12" t="s">
        <v>88</v>
      </c>
      <c r="AW293" s="12" t="s">
        <v>40</v>
      </c>
      <c r="AX293" s="12" t="s">
        <v>77</v>
      </c>
      <c r="AY293" s="227" t="s">
        <v>191</v>
      </c>
    </row>
    <row r="294" spans="2:65" s="12" customFormat="1" ht="13.5">
      <c r="B294" s="217"/>
      <c r="C294" s="218"/>
      <c r="D294" s="214" t="s">
        <v>245</v>
      </c>
      <c r="E294" s="219" t="s">
        <v>23</v>
      </c>
      <c r="F294" s="220" t="s">
        <v>514</v>
      </c>
      <c r="G294" s="218"/>
      <c r="H294" s="221">
        <v>5.4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245</v>
      </c>
      <c r="AU294" s="227" t="s">
        <v>88</v>
      </c>
      <c r="AV294" s="12" t="s">
        <v>88</v>
      </c>
      <c r="AW294" s="12" t="s">
        <v>40</v>
      </c>
      <c r="AX294" s="12" t="s">
        <v>77</v>
      </c>
      <c r="AY294" s="227" t="s">
        <v>191</v>
      </c>
    </row>
    <row r="295" spans="2:65" s="14" customFormat="1" ht="13.5">
      <c r="B295" s="254"/>
      <c r="C295" s="255"/>
      <c r="D295" s="214" t="s">
        <v>245</v>
      </c>
      <c r="E295" s="256" t="s">
        <v>23</v>
      </c>
      <c r="F295" s="257" t="s">
        <v>371</v>
      </c>
      <c r="G295" s="255"/>
      <c r="H295" s="258">
        <v>24.4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AT295" s="264" t="s">
        <v>245</v>
      </c>
      <c r="AU295" s="264" t="s">
        <v>88</v>
      </c>
      <c r="AV295" s="14" t="s">
        <v>207</v>
      </c>
      <c r="AW295" s="14" t="s">
        <v>40</v>
      </c>
      <c r="AX295" s="14" t="s">
        <v>77</v>
      </c>
      <c r="AY295" s="264" t="s">
        <v>191</v>
      </c>
    </row>
    <row r="296" spans="2:65" s="13" customFormat="1" ht="13.5">
      <c r="B296" s="244"/>
      <c r="C296" s="245"/>
      <c r="D296" s="214" t="s">
        <v>245</v>
      </c>
      <c r="E296" s="246" t="s">
        <v>23</v>
      </c>
      <c r="F296" s="247" t="s">
        <v>376</v>
      </c>
      <c r="G296" s="245"/>
      <c r="H296" s="246" t="s">
        <v>23</v>
      </c>
      <c r="I296" s="248"/>
      <c r="J296" s="245"/>
      <c r="K296" s="245"/>
      <c r="L296" s="249"/>
      <c r="M296" s="250"/>
      <c r="N296" s="251"/>
      <c r="O296" s="251"/>
      <c r="P296" s="251"/>
      <c r="Q296" s="251"/>
      <c r="R296" s="251"/>
      <c r="S296" s="251"/>
      <c r="T296" s="252"/>
      <c r="AT296" s="253" t="s">
        <v>245</v>
      </c>
      <c r="AU296" s="253" t="s">
        <v>88</v>
      </c>
      <c r="AV296" s="13" t="s">
        <v>85</v>
      </c>
      <c r="AW296" s="13" t="s">
        <v>40</v>
      </c>
      <c r="AX296" s="13" t="s">
        <v>77</v>
      </c>
      <c r="AY296" s="253" t="s">
        <v>191</v>
      </c>
    </row>
    <row r="297" spans="2:65" s="12" customFormat="1" ht="13.5">
      <c r="B297" s="217"/>
      <c r="C297" s="218"/>
      <c r="D297" s="214" t="s">
        <v>245</v>
      </c>
      <c r="E297" s="219" t="s">
        <v>23</v>
      </c>
      <c r="F297" s="220" t="s">
        <v>515</v>
      </c>
      <c r="G297" s="218"/>
      <c r="H297" s="221">
        <v>6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245</v>
      </c>
      <c r="AU297" s="227" t="s">
        <v>88</v>
      </c>
      <c r="AV297" s="12" t="s">
        <v>88</v>
      </c>
      <c r="AW297" s="12" t="s">
        <v>40</v>
      </c>
      <c r="AX297" s="12" t="s">
        <v>77</v>
      </c>
      <c r="AY297" s="227" t="s">
        <v>191</v>
      </c>
    </row>
    <row r="298" spans="2:65" s="12" customFormat="1" ht="13.5">
      <c r="B298" s="217"/>
      <c r="C298" s="218"/>
      <c r="D298" s="214" t="s">
        <v>245</v>
      </c>
      <c r="E298" s="219" t="s">
        <v>23</v>
      </c>
      <c r="F298" s="220" t="s">
        <v>516</v>
      </c>
      <c r="G298" s="218"/>
      <c r="H298" s="221">
        <v>6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245</v>
      </c>
      <c r="AU298" s="227" t="s">
        <v>88</v>
      </c>
      <c r="AV298" s="12" t="s">
        <v>88</v>
      </c>
      <c r="AW298" s="12" t="s">
        <v>40</v>
      </c>
      <c r="AX298" s="12" t="s">
        <v>77</v>
      </c>
      <c r="AY298" s="227" t="s">
        <v>191</v>
      </c>
    </row>
    <row r="299" spans="2:65" s="14" customFormat="1" ht="13.5">
      <c r="B299" s="254"/>
      <c r="C299" s="255"/>
      <c r="D299" s="214" t="s">
        <v>245</v>
      </c>
      <c r="E299" s="256" t="s">
        <v>23</v>
      </c>
      <c r="F299" s="257" t="s">
        <v>371</v>
      </c>
      <c r="G299" s="255"/>
      <c r="H299" s="258">
        <v>12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AT299" s="264" t="s">
        <v>245</v>
      </c>
      <c r="AU299" s="264" t="s">
        <v>88</v>
      </c>
      <c r="AV299" s="14" t="s">
        <v>207</v>
      </c>
      <c r="AW299" s="14" t="s">
        <v>40</v>
      </c>
      <c r="AX299" s="14" t="s">
        <v>77</v>
      </c>
      <c r="AY299" s="264" t="s">
        <v>191</v>
      </c>
    </row>
    <row r="300" spans="2:65" s="13" customFormat="1" ht="13.5">
      <c r="B300" s="244"/>
      <c r="C300" s="245"/>
      <c r="D300" s="214" t="s">
        <v>245</v>
      </c>
      <c r="E300" s="246" t="s">
        <v>23</v>
      </c>
      <c r="F300" s="247" t="s">
        <v>380</v>
      </c>
      <c r="G300" s="245"/>
      <c r="H300" s="246" t="s">
        <v>23</v>
      </c>
      <c r="I300" s="248"/>
      <c r="J300" s="245"/>
      <c r="K300" s="245"/>
      <c r="L300" s="249"/>
      <c r="M300" s="250"/>
      <c r="N300" s="251"/>
      <c r="O300" s="251"/>
      <c r="P300" s="251"/>
      <c r="Q300" s="251"/>
      <c r="R300" s="251"/>
      <c r="S300" s="251"/>
      <c r="T300" s="252"/>
      <c r="AT300" s="253" t="s">
        <v>245</v>
      </c>
      <c r="AU300" s="253" t="s">
        <v>88</v>
      </c>
      <c r="AV300" s="13" t="s">
        <v>85</v>
      </c>
      <c r="AW300" s="13" t="s">
        <v>40</v>
      </c>
      <c r="AX300" s="13" t="s">
        <v>77</v>
      </c>
      <c r="AY300" s="253" t="s">
        <v>191</v>
      </c>
    </row>
    <row r="301" spans="2:65" s="12" customFormat="1" ht="13.5">
      <c r="B301" s="217"/>
      <c r="C301" s="218"/>
      <c r="D301" s="214" t="s">
        <v>245</v>
      </c>
      <c r="E301" s="219" t="s">
        <v>23</v>
      </c>
      <c r="F301" s="220" t="s">
        <v>517</v>
      </c>
      <c r="G301" s="218"/>
      <c r="H301" s="221">
        <v>6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245</v>
      </c>
      <c r="AU301" s="227" t="s">
        <v>88</v>
      </c>
      <c r="AV301" s="12" t="s">
        <v>88</v>
      </c>
      <c r="AW301" s="12" t="s">
        <v>40</v>
      </c>
      <c r="AX301" s="12" t="s">
        <v>77</v>
      </c>
      <c r="AY301" s="227" t="s">
        <v>191</v>
      </c>
    </row>
    <row r="302" spans="2:65" s="12" customFormat="1" ht="13.5">
      <c r="B302" s="217"/>
      <c r="C302" s="218"/>
      <c r="D302" s="214" t="s">
        <v>245</v>
      </c>
      <c r="E302" s="219" t="s">
        <v>23</v>
      </c>
      <c r="F302" s="220" t="s">
        <v>518</v>
      </c>
      <c r="G302" s="218"/>
      <c r="H302" s="221">
        <v>6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245</v>
      </c>
      <c r="AU302" s="227" t="s">
        <v>88</v>
      </c>
      <c r="AV302" s="12" t="s">
        <v>88</v>
      </c>
      <c r="AW302" s="12" t="s">
        <v>40</v>
      </c>
      <c r="AX302" s="12" t="s">
        <v>77</v>
      </c>
      <c r="AY302" s="227" t="s">
        <v>191</v>
      </c>
    </row>
    <row r="303" spans="2:65" s="14" customFormat="1" ht="13.5">
      <c r="B303" s="254"/>
      <c r="C303" s="255"/>
      <c r="D303" s="214" t="s">
        <v>245</v>
      </c>
      <c r="E303" s="256" t="s">
        <v>23</v>
      </c>
      <c r="F303" s="257" t="s">
        <v>371</v>
      </c>
      <c r="G303" s="255"/>
      <c r="H303" s="258">
        <v>12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AT303" s="264" t="s">
        <v>245</v>
      </c>
      <c r="AU303" s="264" t="s">
        <v>88</v>
      </c>
      <c r="AV303" s="14" t="s">
        <v>207</v>
      </c>
      <c r="AW303" s="14" t="s">
        <v>40</v>
      </c>
      <c r="AX303" s="14" t="s">
        <v>77</v>
      </c>
      <c r="AY303" s="264" t="s">
        <v>191</v>
      </c>
    </row>
    <row r="304" spans="2:65" s="13" customFormat="1" ht="13.5">
      <c r="B304" s="244"/>
      <c r="C304" s="245"/>
      <c r="D304" s="214" t="s">
        <v>245</v>
      </c>
      <c r="E304" s="246" t="s">
        <v>23</v>
      </c>
      <c r="F304" s="247" t="s">
        <v>384</v>
      </c>
      <c r="G304" s="245"/>
      <c r="H304" s="246" t="s">
        <v>23</v>
      </c>
      <c r="I304" s="248"/>
      <c r="J304" s="245"/>
      <c r="K304" s="245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245</v>
      </c>
      <c r="AU304" s="253" t="s">
        <v>88</v>
      </c>
      <c r="AV304" s="13" t="s">
        <v>85</v>
      </c>
      <c r="AW304" s="13" t="s">
        <v>40</v>
      </c>
      <c r="AX304" s="13" t="s">
        <v>77</v>
      </c>
      <c r="AY304" s="253" t="s">
        <v>191</v>
      </c>
    </row>
    <row r="305" spans="2:65" s="12" customFormat="1" ht="13.5">
      <c r="B305" s="217"/>
      <c r="C305" s="218"/>
      <c r="D305" s="214" t="s">
        <v>245</v>
      </c>
      <c r="E305" s="219" t="s">
        <v>23</v>
      </c>
      <c r="F305" s="220" t="s">
        <v>519</v>
      </c>
      <c r="G305" s="218"/>
      <c r="H305" s="221">
        <v>6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245</v>
      </c>
      <c r="AU305" s="227" t="s">
        <v>88</v>
      </c>
      <c r="AV305" s="12" t="s">
        <v>88</v>
      </c>
      <c r="AW305" s="12" t="s">
        <v>40</v>
      </c>
      <c r="AX305" s="12" t="s">
        <v>77</v>
      </c>
      <c r="AY305" s="227" t="s">
        <v>191</v>
      </c>
    </row>
    <row r="306" spans="2:65" s="12" customFormat="1" ht="13.5">
      <c r="B306" s="217"/>
      <c r="C306" s="218"/>
      <c r="D306" s="214" t="s">
        <v>245</v>
      </c>
      <c r="E306" s="219" t="s">
        <v>23</v>
      </c>
      <c r="F306" s="220" t="s">
        <v>520</v>
      </c>
      <c r="G306" s="218"/>
      <c r="H306" s="221">
        <v>6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245</v>
      </c>
      <c r="AU306" s="227" t="s">
        <v>88</v>
      </c>
      <c r="AV306" s="12" t="s">
        <v>88</v>
      </c>
      <c r="AW306" s="12" t="s">
        <v>40</v>
      </c>
      <c r="AX306" s="12" t="s">
        <v>77</v>
      </c>
      <c r="AY306" s="227" t="s">
        <v>191</v>
      </c>
    </row>
    <row r="307" spans="2:65" s="14" customFormat="1" ht="13.5">
      <c r="B307" s="254"/>
      <c r="C307" s="255"/>
      <c r="D307" s="214" t="s">
        <v>245</v>
      </c>
      <c r="E307" s="256" t="s">
        <v>23</v>
      </c>
      <c r="F307" s="257" t="s">
        <v>371</v>
      </c>
      <c r="G307" s="255"/>
      <c r="H307" s="258">
        <v>12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AT307" s="264" t="s">
        <v>245</v>
      </c>
      <c r="AU307" s="264" t="s">
        <v>88</v>
      </c>
      <c r="AV307" s="14" t="s">
        <v>207</v>
      </c>
      <c r="AW307" s="14" t="s">
        <v>40</v>
      </c>
      <c r="AX307" s="14" t="s">
        <v>77</v>
      </c>
      <c r="AY307" s="264" t="s">
        <v>191</v>
      </c>
    </row>
    <row r="308" spans="2:65" s="15" customFormat="1" ht="13.5">
      <c r="B308" s="265"/>
      <c r="C308" s="266"/>
      <c r="D308" s="214" t="s">
        <v>245</v>
      </c>
      <c r="E308" s="267" t="s">
        <v>23</v>
      </c>
      <c r="F308" s="268" t="s">
        <v>388</v>
      </c>
      <c r="G308" s="266"/>
      <c r="H308" s="269">
        <v>60.4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AT308" s="275" t="s">
        <v>245</v>
      </c>
      <c r="AU308" s="275" t="s">
        <v>88</v>
      </c>
      <c r="AV308" s="15" t="s">
        <v>215</v>
      </c>
      <c r="AW308" s="15" t="s">
        <v>40</v>
      </c>
      <c r="AX308" s="15" t="s">
        <v>85</v>
      </c>
      <c r="AY308" s="275" t="s">
        <v>191</v>
      </c>
    </row>
    <row r="309" spans="2:65" s="1" customFormat="1" ht="25.5" customHeight="1">
      <c r="B309" s="42"/>
      <c r="C309" s="202" t="s">
        <v>284</v>
      </c>
      <c r="D309" s="202" t="s">
        <v>194</v>
      </c>
      <c r="E309" s="203" t="s">
        <v>521</v>
      </c>
      <c r="F309" s="204" t="s">
        <v>522</v>
      </c>
      <c r="G309" s="205" t="s">
        <v>218</v>
      </c>
      <c r="H309" s="206">
        <v>23.486000000000001</v>
      </c>
      <c r="I309" s="207"/>
      <c r="J309" s="208">
        <f>ROUND(I309*H309,2)</f>
        <v>0</v>
      </c>
      <c r="K309" s="204" t="s">
        <v>203</v>
      </c>
      <c r="L309" s="62"/>
      <c r="M309" s="209" t="s">
        <v>23</v>
      </c>
      <c r="N309" s="210" t="s">
        <v>48</v>
      </c>
      <c r="O309" s="43"/>
      <c r="P309" s="211">
        <f>O309*H309</f>
        <v>0</v>
      </c>
      <c r="Q309" s="211">
        <v>7.2620000000000004E-2</v>
      </c>
      <c r="R309" s="211">
        <f>Q309*H309</f>
        <v>1.7055533200000002</v>
      </c>
      <c r="S309" s="211">
        <v>0</v>
      </c>
      <c r="T309" s="212">
        <f>S309*H309</f>
        <v>0</v>
      </c>
      <c r="AR309" s="25" t="s">
        <v>215</v>
      </c>
      <c r="AT309" s="25" t="s">
        <v>194</v>
      </c>
      <c r="AU309" s="25" t="s">
        <v>88</v>
      </c>
      <c r="AY309" s="25" t="s">
        <v>191</v>
      </c>
      <c r="BE309" s="213">
        <f>IF(N309="základní",J309,0)</f>
        <v>0</v>
      </c>
      <c r="BF309" s="213">
        <f>IF(N309="snížená",J309,0)</f>
        <v>0</v>
      </c>
      <c r="BG309" s="213">
        <f>IF(N309="zákl. přenesená",J309,0)</f>
        <v>0</v>
      </c>
      <c r="BH309" s="213">
        <f>IF(N309="sníž. přenesená",J309,0)</f>
        <v>0</v>
      </c>
      <c r="BI309" s="213">
        <f>IF(N309="nulová",J309,0)</f>
        <v>0</v>
      </c>
      <c r="BJ309" s="25" t="s">
        <v>85</v>
      </c>
      <c r="BK309" s="213">
        <f>ROUND(I309*H309,2)</f>
        <v>0</v>
      </c>
      <c r="BL309" s="25" t="s">
        <v>215</v>
      </c>
      <c r="BM309" s="25" t="s">
        <v>523</v>
      </c>
    </row>
    <row r="310" spans="2:65" s="13" customFormat="1" ht="13.5">
      <c r="B310" s="244"/>
      <c r="C310" s="245"/>
      <c r="D310" s="214" t="s">
        <v>245</v>
      </c>
      <c r="E310" s="246" t="s">
        <v>23</v>
      </c>
      <c r="F310" s="247" t="s">
        <v>524</v>
      </c>
      <c r="G310" s="245"/>
      <c r="H310" s="246" t="s">
        <v>23</v>
      </c>
      <c r="I310" s="248"/>
      <c r="J310" s="245"/>
      <c r="K310" s="245"/>
      <c r="L310" s="249"/>
      <c r="M310" s="250"/>
      <c r="N310" s="251"/>
      <c r="O310" s="251"/>
      <c r="P310" s="251"/>
      <c r="Q310" s="251"/>
      <c r="R310" s="251"/>
      <c r="S310" s="251"/>
      <c r="T310" s="252"/>
      <c r="AT310" s="253" t="s">
        <v>245</v>
      </c>
      <c r="AU310" s="253" t="s">
        <v>88</v>
      </c>
      <c r="AV310" s="13" t="s">
        <v>85</v>
      </c>
      <c r="AW310" s="13" t="s">
        <v>40</v>
      </c>
      <c r="AX310" s="13" t="s">
        <v>77</v>
      </c>
      <c r="AY310" s="253" t="s">
        <v>191</v>
      </c>
    </row>
    <row r="311" spans="2:65" s="12" customFormat="1" ht="13.5">
      <c r="B311" s="217"/>
      <c r="C311" s="218"/>
      <c r="D311" s="214" t="s">
        <v>245</v>
      </c>
      <c r="E311" s="219" t="s">
        <v>23</v>
      </c>
      <c r="F311" s="220" t="s">
        <v>525</v>
      </c>
      <c r="G311" s="218"/>
      <c r="H311" s="221">
        <v>23.486000000000001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245</v>
      </c>
      <c r="AU311" s="227" t="s">
        <v>88</v>
      </c>
      <c r="AV311" s="12" t="s">
        <v>88</v>
      </c>
      <c r="AW311" s="12" t="s">
        <v>40</v>
      </c>
      <c r="AX311" s="12" t="s">
        <v>77</v>
      </c>
      <c r="AY311" s="227" t="s">
        <v>191</v>
      </c>
    </row>
    <row r="312" spans="2:65" s="15" customFormat="1" ht="13.5">
      <c r="B312" s="265"/>
      <c r="C312" s="266"/>
      <c r="D312" s="214" t="s">
        <v>245</v>
      </c>
      <c r="E312" s="267" t="s">
        <v>23</v>
      </c>
      <c r="F312" s="268" t="s">
        <v>388</v>
      </c>
      <c r="G312" s="266"/>
      <c r="H312" s="269">
        <v>23.486000000000001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AT312" s="275" t="s">
        <v>245</v>
      </c>
      <c r="AU312" s="275" t="s">
        <v>88</v>
      </c>
      <c r="AV312" s="15" t="s">
        <v>215</v>
      </c>
      <c r="AW312" s="15" t="s">
        <v>40</v>
      </c>
      <c r="AX312" s="15" t="s">
        <v>85</v>
      </c>
      <c r="AY312" s="275" t="s">
        <v>191</v>
      </c>
    </row>
    <row r="313" spans="2:65" s="1" customFormat="1" ht="25.5" customHeight="1">
      <c r="B313" s="42"/>
      <c r="C313" s="202" t="s">
        <v>289</v>
      </c>
      <c r="D313" s="202" t="s">
        <v>194</v>
      </c>
      <c r="E313" s="203" t="s">
        <v>526</v>
      </c>
      <c r="F313" s="204" t="s">
        <v>527</v>
      </c>
      <c r="G313" s="205" t="s">
        <v>218</v>
      </c>
      <c r="H313" s="206">
        <v>62.72</v>
      </c>
      <c r="I313" s="207"/>
      <c r="J313" s="208">
        <f>ROUND(I313*H313,2)</f>
        <v>0</v>
      </c>
      <c r="K313" s="204" t="s">
        <v>203</v>
      </c>
      <c r="L313" s="62"/>
      <c r="M313" s="209" t="s">
        <v>23</v>
      </c>
      <c r="N313" s="210" t="s">
        <v>48</v>
      </c>
      <c r="O313" s="43"/>
      <c r="P313" s="211">
        <f>O313*H313</f>
        <v>0</v>
      </c>
      <c r="Q313" s="211">
        <v>0.45432</v>
      </c>
      <c r="R313" s="211">
        <f>Q313*H313</f>
        <v>28.4949504</v>
      </c>
      <c r="S313" s="211">
        <v>0</v>
      </c>
      <c r="T313" s="212">
        <f>S313*H313</f>
        <v>0</v>
      </c>
      <c r="AR313" s="25" t="s">
        <v>215</v>
      </c>
      <c r="AT313" s="25" t="s">
        <v>194</v>
      </c>
      <c r="AU313" s="25" t="s">
        <v>88</v>
      </c>
      <c r="AY313" s="25" t="s">
        <v>191</v>
      </c>
      <c r="BE313" s="213">
        <f>IF(N313="základní",J313,0)</f>
        <v>0</v>
      </c>
      <c r="BF313" s="213">
        <f>IF(N313="snížená",J313,0)</f>
        <v>0</v>
      </c>
      <c r="BG313" s="213">
        <f>IF(N313="zákl. přenesená",J313,0)</f>
        <v>0</v>
      </c>
      <c r="BH313" s="213">
        <f>IF(N313="sníž. přenesená",J313,0)</f>
        <v>0</v>
      </c>
      <c r="BI313" s="213">
        <f>IF(N313="nulová",J313,0)</f>
        <v>0</v>
      </c>
      <c r="BJ313" s="25" t="s">
        <v>85</v>
      </c>
      <c r="BK313" s="213">
        <f>ROUND(I313*H313,2)</f>
        <v>0</v>
      </c>
      <c r="BL313" s="25" t="s">
        <v>215</v>
      </c>
      <c r="BM313" s="25" t="s">
        <v>528</v>
      </c>
    </row>
    <row r="314" spans="2:65" s="13" customFormat="1" ht="13.5">
      <c r="B314" s="244"/>
      <c r="C314" s="245"/>
      <c r="D314" s="214" t="s">
        <v>245</v>
      </c>
      <c r="E314" s="246" t="s">
        <v>23</v>
      </c>
      <c r="F314" s="247" t="s">
        <v>529</v>
      </c>
      <c r="G314" s="245"/>
      <c r="H314" s="246" t="s">
        <v>23</v>
      </c>
      <c r="I314" s="248"/>
      <c r="J314" s="245"/>
      <c r="K314" s="245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245</v>
      </c>
      <c r="AU314" s="253" t="s">
        <v>88</v>
      </c>
      <c r="AV314" s="13" t="s">
        <v>85</v>
      </c>
      <c r="AW314" s="13" t="s">
        <v>40</v>
      </c>
      <c r="AX314" s="13" t="s">
        <v>77</v>
      </c>
      <c r="AY314" s="253" t="s">
        <v>191</v>
      </c>
    </row>
    <row r="315" spans="2:65" s="12" customFormat="1" ht="13.5">
      <c r="B315" s="217"/>
      <c r="C315" s="218"/>
      <c r="D315" s="214" t="s">
        <v>245</v>
      </c>
      <c r="E315" s="219" t="s">
        <v>23</v>
      </c>
      <c r="F315" s="220" t="s">
        <v>530</v>
      </c>
      <c r="G315" s="218"/>
      <c r="H315" s="221">
        <v>15.68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245</v>
      </c>
      <c r="AU315" s="227" t="s">
        <v>88</v>
      </c>
      <c r="AV315" s="12" t="s">
        <v>88</v>
      </c>
      <c r="AW315" s="12" t="s">
        <v>40</v>
      </c>
      <c r="AX315" s="12" t="s">
        <v>77</v>
      </c>
      <c r="AY315" s="227" t="s">
        <v>191</v>
      </c>
    </row>
    <row r="316" spans="2:65" s="12" customFormat="1" ht="13.5">
      <c r="B316" s="217"/>
      <c r="C316" s="218"/>
      <c r="D316" s="214" t="s">
        <v>245</v>
      </c>
      <c r="E316" s="219" t="s">
        <v>23</v>
      </c>
      <c r="F316" s="220" t="s">
        <v>531</v>
      </c>
      <c r="G316" s="218"/>
      <c r="H316" s="221">
        <v>15.68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245</v>
      </c>
      <c r="AU316" s="227" t="s">
        <v>88</v>
      </c>
      <c r="AV316" s="12" t="s">
        <v>88</v>
      </c>
      <c r="AW316" s="12" t="s">
        <v>40</v>
      </c>
      <c r="AX316" s="12" t="s">
        <v>77</v>
      </c>
      <c r="AY316" s="227" t="s">
        <v>191</v>
      </c>
    </row>
    <row r="317" spans="2:65" s="12" customFormat="1" ht="13.5">
      <c r="B317" s="217"/>
      <c r="C317" s="218"/>
      <c r="D317" s="214" t="s">
        <v>245</v>
      </c>
      <c r="E317" s="219" t="s">
        <v>23</v>
      </c>
      <c r="F317" s="220" t="s">
        <v>532</v>
      </c>
      <c r="G317" s="218"/>
      <c r="H317" s="221">
        <v>15.68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245</v>
      </c>
      <c r="AU317" s="227" t="s">
        <v>88</v>
      </c>
      <c r="AV317" s="12" t="s">
        <v>88</v>
      </c>
      <c r="AW317" s="12" t="s">
        <v>40</v>
      </c>
      <c r="AX317" s="12" t="s">
        <v>77</v>
      </c>
      <c r="AY317" s="227" t="s">
        <v>191</v>
      </c>
    </row>
    <row r="318" spans="2:65" s="12" customFormat="1" ht="13.5">
      <c r="B318" s="217"/>
      <c r="C318" s="218"/>
      <c r="D318" s="214" t="s">
        <v>245</v>
      </c>
      <c r="E318" s="219" t="s">
        <v>23</v>
      </c>
      <c r="F318" s="220" t="s">
        <v>533</v>
      </c>
      <c r="G318" s="218"/>
      <c r="H318" s="221">
        <v>15.68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245</v>
      </c>
      <c r="AU318" s="227" t="s">
        <v>88</v>
      </c>
      <c r="AV318" s="12" t="s">
        <v>88</v>
      </c>
      <c r="AW318" s="12" t="s">
        <v>40</v>
      </c>
      <c r="AX318" s="12" t="s">
        <v>77</v>
      </c>
      <c r="AY318" s="227" t="s">
        <v>191</v>
      </c>
    </row>
    <row r="319" spans="2:65" s="15" customFormat="1" ht="13.5">
      <c r="B319" s="265"/>
      <c r="C319" s="266"/>
      <c r="D319" s="214" t="s">
        <v>245</v>
      </c>
      <c r="E319" s="267" t="s">
        <v>23</v>
      </c>
      <c r="F319" s="268" t="s">
        <v>388</v>
      </c>
      <c r="G319" s="266"/>
      <c r="H319" s="269">
        <v>62.72</v>
      </c>
      <c r="I319" s="270"/>
      <c r="J319" s="266"/>
      <c r="K319" s="266"/>
      <c r="L319" s="271"/>
      <c r="M319" s="272"/>
      <c r="N319" s="273"/>
      <c r="O319" s="273"/>
      <c r="P319" s="273"/>
      <c r="Q319" s="273"/>
      <c r="R319" s="273"/>
      <c r="S319" s="273"/>
      <c r="T319" s="274"/>
      <c r="AT319" s="275" t="s">
        <v>245</v>
      </c>
      <c r="AU319" s="275" t="s">
        <v>88</v>
      </c>
      <c r="AV319" s="15" t="s">
        <v>215</v>
      </c>
      <c r="AW319" s="15" t="s">
        <v>40</v>
      </c>
      <c r="AX319" s="15" t="s">
        <v>85</v>
      </c>
      <c r="AY319" s="275" t="s">
        <v>191</v>
      </c>
    </row>
    <row r="320" spans="2:65" s="11" customFormat="1" ht="29.85" customHeight="1">
      <c r="B320" s="186"/>
      <c r="C320" s="187"/>
      <c r="D320" s="188" t="s">
        <v>76</v>
      </c>
      <c r="E320" s="200" t="s">
        <v>225</v>
      </c>
      <c r="F320" s="200" t="s">
        <v>534</v>
      </c>
      <c r="G320" s="187"/>
      <c r="H320" s="187"/>
      <c r="I320" s="190"/>
      <c r="J320" s="201">
        <f>BK320</f>
        <v>0</v>
      </c>
      <c r="K320" s="187"/>
      <c r="L320" s="192"/>
      <c r="M320" s="193"/>
      <c r="N320" s="194"/>
      <c r="O320" s="194"/>
      <c r="P320" s="195">
        <f>SUM(P321:P789)</f>
        <v>0</v>
      </c>
      <c r="Q320" s="194"/>
      <c r="R320" s="195">
        <f>SUM(R321:R789)</f>
        <v>74.384793680000001</v>
      </c>
      <c r="S320" s="194"/>
      <c r="T320" s="196">
        <f>SUM(T321:T789)</f>
        <v>0</v>
      </c>
      <c r="AR320" s="197" t="s">
        <v>85</v>
      </c>
      <c r="AT320" s="198" t="s">
        <v>76</v>
      </c>
      <c r="AU320" s="198" t="s">
        <v>85</v>
      </c>
      <c r="AY320" s="197" t="s">
        <v>191</v>
      </c>
      <c r="BK320" s="199">
        <f>SUM(BK321:BK789)</f>
        <v>0</v>
      </c>
    </row>
    <row r="321" spans="2:65" s="1" customFormat="1" ht="25.5" customHeight="1">
      <c r="B321" s="42"/>
      <c r="C321" s="202" t="s">
        <v>296</v>
      </c>
      <c r="D321" s="202" t="s">
        <v>194</v>
      </c>
      <c r="E321" s="203" t="s">
        <v>535</v>
      </c>
      <c r="F321" s="204" t="s">
        <v>536</v>
      </c>
      <c r="G321" s="205" t="s">
        <v>218</v>
      </c>
      <c r="H321" s="206">
        <v>180.7</v>
      </c>
      <c r="I321" s="207"/>
      <c r="J321" s="208">
        <f>ROUND(I321*H321,2)</f>
        <v>0</v>
      </c>
      <c r="K321" s="204" t="s">
        <v>203</v>
      </c>
      <c r="L321" s="62"/>
      <c r="M321" s="209" t="s">
        <v>23</v>
      </c>
      <c r="N321" s="210" t="s">
        <v>48</v>
      </c>
      <c r="O321" s="43"/>
      <c r="P321" s="211">
        <f>O321*H321</f>
        <v>0</v>
      </c>
      <c r="Q321" s="211">
        <v>2.5999999999999998E-4</v>
      </c>
      <c r="R321" s="211">
        <f>Q321*H321</f>
        <v>4.6981999999999996E-2</v>
      </c>
      <c r="S321" s="211">
        <v>0</v>
      </c>
      <c r="T321" s="212">
        <f>S321*H321</f>
        <v>0</v>
      </c>
      <c r="AR321" s="25" t="s">
        <v>215</v>
      </c>
      <c r="AT321" s="25" t="s">
        <v>194</v>
      </c>
      <c r="AU321" s="25" t="s">
        <v>88</v>
      </c>
      <c r="AY321" s="25" t="s">
        <v>191</v>
      </c>
      <c r="BE321" s="213">
        <f>IF(N321="základní",J321,0)</f>
        <v>0</v>
      </c>
      <c r="BF321" s="213">
        <f>IF(N321="snížená",J321,0)</f>
        <v>0</v>
      </c>
      <c r="BG321" s="213">
        <f>IF(N321="zákl. přenesená",J321,0)</f>
        <v>0</v>
      </c>
      <c r="BH321" s="213">
        <f>IF(N321="sníž. přenesená",J321,0)</f>
        <v>0</v>
      </c>
      <c r="BI321" s="213">
        <f>IF(N321="nulová",J321,0)</f>
        <v>0</v>
      </c>
      <c r="BJ321" s="25" t="s">
        <v>85</v>
      </c>
      <c r="BK321" s="213">
        <f>ROUND(I321*H321,2)</f>
        <v>0</v>
      </c>
      <c r="BL321" s="25" t="s">
        <v>215</v>
      </c>
      <c r="BM321" s="25" t="s">
        <v>537</v>
      </c>
    </row>
    <row r="322" spans="2:65" s="13" customFormat="1" ht="13.5">
      <c r="B322" s="244"/>
      <c r="C322" s="245"/>
      <c r="D322" s="214" t="s">
        <v>245</v>
      </c>
      <c r="E322" s="246" t="s">
        <v>23</v>
      </c>
      <c r="F322" s="247" t="s">
        <v>368</v>
      </c>
      <c r="G322" s="245"/>
      <c r="H322" s="246" t="s">
        <v>23</v>
      </c>
      <c r="I322" s="248"/>
      <c r="J322" s="245"/>
      <c r="K322" s="245"/>
      <c r="L322" s="249"/>
      <c r="M322" s="250"/>
      <c r="N322" s="251"/>
      <c r="O322" s="251"/>
      <c r="P322" s="251"/>
      <c r="Q322" s="251"/>
      <c r="R322" s="251"/>
      <c r="S322" s="251"/>
      <c r="T322" s="252"/>
      <c r="AT322" s="253" t="s">
        <v>245</v>
      </c>
      <c r="AU322" s="253" t="s">
        <v>88</v>
      </c>
      <c r="AV322" s="13" t="s">
        <v>85</v>
      </c>
      <c r="AW322" s="13" t="s">
        <v>40</v>
      </c>
      <c r="AX322" s="13" t="s">
        <v>77</v>
      </c>
      <c r="AY322" s="253" t="s">
        <v>191</v>
      </c>
    </row>
    <row r="323" spans="2:65" s="12" customFormat="1" ht="13.5">
      <c r="B323" s="217"/>
      <c r="C323" s="218"/>
      <c r="D323" s="214" t="s">
        <v>245</v>
      </c>
      <c r="E323" s="219" t="s">
        <v>23</v>
      </c>
      <c r="F323" s="220" t="s">
        <v>538</v>
      </c>
      <c r="G323" s="218"/>
      <c r="H323" s="221">
        <v>8.6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245</v>
      </c>
      <c r="AU323" s="227" t="s">
        <v>88</v>
      </c>
      <c r="AV323" s="12" t="s">
        <v>88</v>
      </c>
      <c r="AW323" s="12" t="s">
        <v>40</v>
      </c>
      <c r="AX323" s="12" t="s">
        <v>77</v>
      </c>
      <c r="AY323" s="227" t="s">
        <v>191</v>
      </c>
    </row>
    <row r="324" spans="2:65" s="12" customFormat="1" ht="13.5">
      <c r="B324" s="217"/>
      <c r="C324" s="218"/>
      <c r="D324" s="214" t="s">
        <v>245</v>
      </c>
      <c r="E324" s="219" t="s">
        <v>23</v>
      </c>
      <c r="F324" s="220" t="s">
        <v>539</v>
      </c>
      <c r="G324" s="218"/>
      <c r="H324" s="221">
        <v>2.6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245</v>
      </c>
      <c r="AU324" s="227" t="s">
        <v>88</v>
      </c>
      <c r="AV324" s="12" t="s">
        <v>88</v>
      </c>
      <c r="AW324" s="12" t="s">
        <v>40</v>
      </c>
      <c r="AX324" s="12" t="s">
        <v>77</v>
      </c>
      <c r="AY324" s="227" t="s">
        <v>191</v>
      </c>
    </row>
    <row r="325" spans="2:65" s="12" customFormat="1" ht="13.5">
      <c r="B325" s="217"/>
      <c r="C325" s="218"/>
      <c r="D325" s="214" t="s">
        <v>245</v>
      </c>
      <c r="E325" s="219" t="s">
        <v>23</v>
      </c>
      <c r="F325" s="220" t="s">
        <v>540</v>
      </c>
      <c r="G325" s="218"/>
      <c r="H325" s="221">
        <v>25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245</v>
      </c>
      <c r="AU325" s="227" t="s">
        <v>88</v>
      </c>
      <c r="AV325" s="12" t="s">
        <v>88</v>
      </c>
      <c r="AW325" s="12" t="s">
        <v>40</v>
      </c>
      <c r="AX325" s="12" t="s">
        <v>77</v>
      </c>
      <c r="AY325" s="227" t="s">
        <v>191</v>
      </c>
    </row>
    <row r="326" spans="2:65" s="12" customFormat="1" ht="13.5">
      <c r="B326" s="217"/>
      <c r="C326" s="218"/>
      <c r="D326" s="214" t="s">
        <v>245</v>
      </c>
      <c r="E326" s="219" t="s">
        <v>23</v>
      </c>
      <c r="F326" s="220" t="s">
        <v>541</v>
      </c>
      <c r="G326" s="218"/>
      <c r="H326" s="221">
        <v>23.2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245</v>
      </c>
      <c r="AU326" s="227" t="s">
        <v>88</v>
      </c>
      <c r="AV326" s="12" t="s">
        <v>88</v>
      </c>
      <c r="AW326" s="12" t="s">
        <v>40</v>
      </c>
      <c r="AX326" s="12" t="s">
        <v>77</v>
      </c>
      <c r="AY326" s="227" t="s">
        <v>191</v>
      </c>
    </row>
    <row r="327" spans="2:65" s="12" customFormat="1" ht="13.5">
      <c r="B327" s="217"/>
      <c r="C327" s="218"/>
      <c r="D327" s="214" t="s">
        <v>245</v>
      </c>
      <c r="E327" s="219" t="s">
        <v>23</v>
      </c>
      <c r="F327" s="220" t="s">
        <v>542</v>
      </c>
      <c r="G327" s="218"/>
      <c r="H327" s="221">
        <v>3.4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245</v>
      </c>
      <c r="AU327" s="227" t="s">
        <v>88</v>
      </c>
      <c r="AV327" s="12" t="s">
        <v>88</v>
      </c>
      <c r="AW327" s="12" t="s">
        <v>40</v>
      </c>
      <c r="AX327" s="12" t="s">
        <v>77</v>
      </c>
      <c r="AY327" s="227" t="s">
        <v>191</v>
      </c>
    </row>
    <row r="328" spans="2:65" s="12" customFormat="1" ht="13.5">
      <c r="B328" s="217"/>
      <c r="C328" s="218"/>
      <c r="D328" s="214" t="s">
        <v>245</v>
      </c>
      <c r="E328" s="219" t="s">
        <v>23</v>
      </c>
      <c r="F328" s="220" t="s">
        <v>543</v>
      </c>
      <c r="G328" s="218"/>
      <c r="H328" s="221">
        <v>18.399999999999999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245</v>
      </c>
      <c r="AU328" s="227" t="s">
        <v>88</v>
      </c>
      <c r="AV328" s="12" t="s">
        <v>88</v>
      </c>
      <c r="AW328" s="12" t="s">
        <v>40</v>
      </c>
      <c r="AX328" s="12" t="s">
        <v>77</v>
      </c>
      <c r="AY328" s="227" t="s">
        <v>191</v>
      </c>
    </row>
    <row r="329" spans="2:65" s="12" customFormat="1" ht="13.5">
      <c r="B329" s="217"/>
      <c r="C329" s="218"/>
      <c r="D329" s="214" t="s">
        <v>245</v>
      </c>
      <c r="E329" s="219" t="s">
        <v>23</v>
      </c>
      <c r="F329" s="220" t="s">
        <v>544</v>
      </c>
      <c r="G329" s="218"/>
      <c r="H329" s="221">
        <v>13.6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245</v>
      </c>
      <c r="AU329" s="227" t="s">
        <v>88</v>
      </c>
      <c r="AV329" s="12" t="s">
        <v>88</v>
      </c>
      <c r="AW329" s="12" t="s">
        <v>40</v>
      </c>
      <c r="AX329" s="12" t="s">
        <v>77</v>
      </c>
      <c r="AY329" s="227" t="s">
        <v>191</v>
      </c>
    </row>
    <row r="330" spans="2:65" s="14" customFormat="1" ht="13.5">
      <c r="B330" s="254"/>
      <c r="C330" s="255"/>
      <c r="D330" s="214" t="s">
        <v>245</v>
      </c>
      <c r="E330" s="256" t="s">
        <v>23</v>
      </c>
      <c r="F330" s="257" t="s">
        <v>371</v>
      </c>
      <c r="G330" s="255"/>
      <c r="H330" s="258">
        <v>94.8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AT330" s="264" t="s">
        <v>245</v>
      </c>
      <c r="AU330" s="264" t="s">
        <v>88</v>
      </c>
      <c r="AV330" s="14" t="s">
        <v>207</v>
      </c>
      <c r="AW330" s="14" t="s">
        <v>40</v>
      </c>
      <c r="AX330" s="14" t="s">
        <v>77</v>
      </c>
      <c r="AY330" s="264" t="s">
        <v>191</v>
      </c>
    </row>
    <row r="331" spans="2:65" s="13" customFormat="1" ht="13.5">
      <c r="B331" s="244"/>
      <c r="C331" s="245"/>
      <c r="D331" s="214" t="s">
        <v>245</v>
      </c>
      <c r="E331" s="246" t="s">
        <v>23</v>
      </c>
      <c r="F331" s="247" t="s">
        <v>372</v>
      </c>
      <c r="G331" s="245"/>
      <c r="H331" s="246" t="s">
        <v>23</v>
      </c>
      <c r="I331" s="248"/>
      <c r="J331" s="245"/>
      <c r="K331" s="245"/>
      <c r="L331" s="249"/>
      <c r="M331" s="250"/>
      <c r="N331" s="251"/>
      <c r="O331" s="251"/>
      <c r="P331" s="251"/>
      <c r="Q331" s="251"/>
      <c r="R331" s="251"/>
      <c r="S331" s="251"/>
      <c r="T331" s="252"/>
      <c r="AT331" s="253" t="s">
        <v>245</v>
      </c>
      <c r="AU331" s="253" t="s">
        <v>88</v>
      </c>
      <c r="AV331" s="13" t="s">
        <v>85</v>
      </c>
      <c r="AW331" s="13" t="s">
        <v>40</v>
      </c>
      <c r="AX331" s="13" t="s">
        <v>77</v>
      </c>
      <c r="AY331" s="253" t="s">
        <v>191</v>
      </c>
    </row>
    <row r="332" spans="2:65" s="12" customFormat="1" ht="13.5">
      <c r="B332" s="217"/>
      <c r="C332" s="218"/>
      <c r="D332" s="214" t="s">
        <v>245</v>
      </c>
      <c r="E332" s="219" t="s">
        <v>23</v>
      </c>
      <c r="F332" s="220" t="s">
        <v>545</v>
      </c>
      <c r="G332" s="218"/>
      <c r="H332" s="221">
        <v>1.2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245</v>
      </c>
      <c r="AU332" s="227" t="s">
        <v>88</v>
      </c>
      <c r="AV332" s="12" t="s">
        <v>88</v>
      </c>
      <c r="AW332" s="12" t="s">
        <v>40</v>
      </c>
      <c r="AX332" s="12" t="s">
        <v>77</v>
      </c>
      <c r="AY332" s="227" t="s">
        <v>191</v>
      </c>
    </row>
    <row r="333" spans="2:65" s="12" customFormat="1" ht="13.5">
      <c r="B333" s="217"/>
      <c r="C333" s="218"/>
      <c r="D333" s="214" t="s">
        <v>245</v>
      </c>
      <c r="E333" s="219" t="s">
        <v>23</v>
      </c>
      <c r="F333" s="220" t="s">
        <v>546</v>
      </c>
      <c r="G333" s="218"/>
      <c r="H333" s="221">
        <v>24.3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245</v>
      </c>
      <c r="AU333" s="227" t="s">
        <v>88</v>
      </c>
      <c r="AV333" s="12" t="s">
        <v>88</v>
      </c>
      <c r="AW333" s="12" t="s">
        <v>40</v>
      </c>
      <c r="AX333" s="12" t="s">
        <v>77</v>
      </c>
      <c r="AY333" s="227" t="s">
        <v>191</v>
      </c>
    </row>
    <row r="334" spans="2:65" s="14" customFormat="1" ht="13.5">
      <c r="B334" s="254"/>
      <c r="C334" s="255"/>
      <c r="D334" s="214" t="s">
        <v>245</v>
      </c>
      <c r="E334" s="256" t="s">
        <v>23</v>
      </c>
      <c r="F334" s="257" t="s">
        <v>371</v>
      </c>
      <c r="G334" s="255"/>
      <c r="H334" s="258">
        <v>25.5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AT334" s="264" t="s">
        <v>245</v>
      </c>
      <c r="AU334" s="264" t="s">
        <v>88</v>
      </c>
      <c r="AV334" s="14" t="s">
        <v>207</v>
      </c>
      <c r="AW334" s="14" t="s">
        <v>40</v>
      </c>
      <c r="AX334" s="14" t="s">
        <v>77</v>
      </c>
      <c r="AY334" s="264" t="s">
        <v>191</v>
      </c>
    </row>
    <row r="335" spans="2:65" s="13" customFormat="1" ht="13.5">
      <c r="B335" s="244"/>
      <c r="C335" s="245"/>
      <c r="D335" s="214" t="s">
        <v>245</v>
      </c>
      <c r="E335" s="246" t="s">
        <v>23</v>
      </c>
      <c r="F335" s="247" t="s">
        <v>376</v>
      </c>
      <c r="G335" s="245"/>
      <c r="H335" s="246" t="s">
        <v>23</v>
      </c>
      <c r="I335" s="248"/>
      <c r="J335" s="245"/>
      <c r="K335" s="245"/>
      <c r="L335" s="249"/>
      <c r="M335" s="250"/>
      <c r="N335" s="251"/>
      <c r="O335" s="251"/>
      <c r="P335" s="251"/>
      <c r="Q335" s="251"/>
      <c r="R335" s="251"/>
      <c r="S335" s="251"/>
      <c r="T335" s="252"/>
      <c r="AT335" s="253" t="s">
        <v>245</v>
      </c>
      <c r="AU335" s="253" t="s">
        <v>88</v>
      </c>
      <c r="AV335" s="13" t="s">
        <v>85</v>
      </c>
      <c r="AW335" s="13" t="s">
        <v>40</v>
      </c>
      <c r="AX335" s="13" t="s">
        <v>77</v>
      </c>
      <c r="AY335" s="253" t="s">
        <v>191</v>
      </c>
    </row>
    <row r="336" spans="2:65" s="12" customFormat="1" ht="13.5">
      <c r="B336" s="217"/>
      <c r="C336" s="218"/>
      <c r="D336" s="214" t="s">
        <v>245</v>
      </c>
      <c r="E336" s="219" t="s">
        <v>23</v>
      </c>
      <c r="F336" s="220" t="s">
        <v>547</v>
      </c>
      <c r="G336" s="218"/>
      <c r="H336" s="221">
        <v>20.7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245</v>
      </c>
      <c r="AU336" s="227" t="s">
        <v>88</v>
      </c>
      <c r="AV336" s="12" t="s">
        <v>88</v>
      </c>
      <c r="AW336" s="12" t="s">
        <v>40</v>
      </c>
      <c r="AX336" s="12" t="s">
        <v>77</v>
      </c>
      <c r="AY336" s="227" t="s">
        <v>191</v>
      </c>
    </row>
    <row r="337" spans="2:65" s="12" customFormat="1" ht="13.5">
      <c r="B337" s="217"/>
      <c r="C337" s="218"/>
      <c r="D337" s="214" t="s">
        <v>245</v>
      </c>
      <c r="E337" s="219" t="s">
        <v>23</v>
      </c>
      <c r="F337" s="220" t="s">
        <v>548</v>
      </c>
      <c r="G337" s="218"/>
      <c r="H337" s="221">
        <v>1.2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245</v>
      </c>
      <c r="AU337" s="227" t="s">
        <v>88</v>
      </c>
      <c r="AV337" s="12" t="s">
        <v>88</v>
      </c>
      <c r="AW337" s="12" t="s">
        <v>40</v>
      </c>
      <c r="AX337" s="12" t="s">
        <v>77</v>
      </c>
      <c r="AY337" s="227" t="s">
        <v>191</v>
      </c>
    </row>
    <row r="338" spans="2:65" s="14" customFormat="1" ht="13.5">
      <c r="B338" s="254"/>
      <c r="C338" s="255"/>
      <c r="D338" s="214" t="s">
        <v>245</v>
      </c>
      <c r="E338" s="256" t="s">
        <v>23</v>
      </c>
      <c r="F338" s="257" t="s">
        <v>371</v>
      </c>
      <c r="G338" s="255"/>
      <c r="H338" s="258">
        <v>21.9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AT338" s="264" t="s">
        <v>245</v>
      </c>
      <c r="AU338" s="264" t="s">
        <v>88</v>
      </c>
      <c r="AV338" s="14" t="s">
        <v>207</v>
      </c>
      <c r="AW338" s="14" t="s">
        <v>40</v>
      </c>
      <c r="AX338" s="14" t="s">
        <v>77</v>
      </c>
      <c r="AY338" s="264" t="s">
        <v>191</v>
      </c>
    </row>
    <row r="339" spans="2:65" s="13" customFormat="1" ht="13.5">
      <c r="B339" s="244"/>
      <c r="C339" s="245"/>
      <c r="D339" s="214" t="s">
        <v>245</v>
      </c>
      <c r="E339" s="246" t="s">
        <v>23</v>
      </c>
      <c r="F339" s="247" t="s">
        <v>380</v>
      </c>
      <c r="G339" s="245"/>
      <c r="H339" s="246" t="s">
        <v>23</v>
      </c>
      <c r="I339" s="248"/>
      <c r="J339" s="245"/>
      <c r="K339" s="245"/>
      <c r="L339" s="249"/>
      <c r="M339" s="250"/>
      <c r="N339" s="251"/>
      <c r="O339" s="251"/>
      <c r="P339" s="251"/>
      <c r="Q339" s="251"/>
      <c r="R339" s="251"/>
      <c r="S339" s="251"/>
      <c r="T339" s="252"/>
      <c r="AT339" s="253" t="s">
        <v>245</v>
      </c>
      <c r="AU339" s="253" t="s">
        <v>88</v>
      </c>
      <c r="AV339" s="13" t="s">
        <v>85</v>
      </c>
      <c r="AW339" s="13" t="s">
        <v>40</v>
      </c>
      <c r="AX339" s="13" t="s">
        <v>77</v>
      </c>
      <c r="AY339" s="253" t="s">
        <v>191</v>
      </c>
    </row>
    <row r="340" spans="2:65" s="12" customFormat="1" ht="13.5">
      <c r="B340" s="217"/>
      <c r="C340" s="218"/>
      <c r="D340" s="214" t="s">
        <v>245</v>
      </c>
      <c r="E340" s="219" t="s">
        <v>23</v>
      </c>
      <c r="F340" s="220" t="s">
        <v>549</v>
      </c>
      <c r="G340" s="218"/>
      <c r="H340" s="221">
        <v>20.7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245</v>
      </c>
      <c r="AU340" s="227" t="s">
        <v>88</v>
      </c>
      <c r="AV340" s="12" t="s">
        <v>88</v>
      </c>
      <c r="AW340" s="12" t="s">
        <v>40</v>
      </c>
      <c r="AX340" s="12" t="s">
        <v>77</v>
      </c>
      <c r="AY340" s="227" t="s">
        <v>191</v>
      </c>
    </row>
    <row r="341" spans="2:65" s="12" customFormat="1" ht="13.5">
      <c r="B341" s="217"/>
      <c r="C341" s="218"/>
      <c r="D341" s="214" t="s">
        <v>245</v>
      </c>
      <c r="E341" s="219" t="s">
        <v>23</v>
      </c>
      <c r="F341" s="220" t="s">
        <v>550</v>
      </c>
      <c r="G341" s="218"/>
      <c r="H341" s="221">
        <v>1.2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245</v>
      </c>
      <c r="AU341" s="227" t="s">
        <v>88</v>
      </c>
      <c r="AV341" s="12" t="s">
        <v>88</v>
      </c>
      <c r="AW341" s="12" t="s">
        <v>40</v>
      </c>
      <c r="AX341" s="12" t="s">
        <v>77</v>
      </c>
      <c r="AY341" s="227" t="s">
        <v>191</v>
      </c>
    </row>
    <row r="342" spans="2:65" s="14" customFormat="1" ht="13.5">
      <c r="B342" s="254"/>
      <c r="C342" s="255"/>
      <c r="D342" s="214" t="s">
        <v>245</v>
      </c>
      <c r="E342" s="256" t="s">
        <v>23</v>
      </c>
      <c r="F342" s="257" t="s">
        <v>371</v>
      </c>
      <c r="G342" s="255"/>
      <c r="H342" s="258">
        <v>21.9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AT342" s="264" t="s">
        <v>245</v>
      </c>
      <c r="AU342" s="264" t="s">
        <v>88</v>
      </c>
      <c r="AV342" s="14" t="s">
        <v>207</v>
      </c>
      <c r="AW342" s="14" t="s">
        <v>40</v>
      </c>
      <c r="AX342" s="14" t="s">
        <v>77</v>
      </c>
      <c r="AY342" s="264" t="s">
        <v>191</v>
      </c>
    </row>
    <row r="343" spans="2:65" s="13" customFormat="1" ht="13.5">
      <c r="B343" s="244"/>
      <c r="C343" s="245"/>
      <c r="D343" s="214" t="s">
        <v>245</v>
      </c>
      <c r="E343" s="246" t="s">
        <v>23</v>
      </c>
      <c r="F343" s="247" t="s">
        <v>384</v>
      </c>
      <c r="G343" s="245"/>
      <c r="H343" s="246" t="s">
        <v>23</v>
      </c>
      <c r="I343" s="248"/>
      <c r="J343" s="245"/>
      <c r="K343" s="245"/>
      <c r="L343" s="249"/>
      <c r="M343" s="250"/>
      <c r="N343" s="251"/>
      <c r="O343" s="251"/>
      <c r="P343" s="251"/>
      <c r="Q343" s="251"/>
      <c r="R343" s="251"/>
      <c r="S343" s="251"/>
      <c r="T343" s="252"/>
      <c r="AT343" s="253" t="s">
        <v>245</v>
      </c>
      <c r="AU343" s="253" t="s">
        <v>88</v>
      </c>
      <c r="AV343" s="13" t="s">
        <v>85</v>
      </c>
      <c r="AW343" s="13" t="s">
        <v>40</v>
      </c>
      <c r="AX343" s="13" t="s">
        <v>77</v>
      </c>
      <c r="AY343" s="253" t="s">
        <v>191</v>
      </c>
    </row>
    <row r="344" spans="2:65" s="12" customFormat="1" ht="13.5">
      <c r="B344" s="217"/>
      <c r="C344" s="218"/>
      <c r="D344" s="214" t="s">
        <v>245</v>
      </c>
      <c r="E344" s="219" t="s">
        <v>23</v>
      </c>
      <c r="F344" s="220" t="s">
        <v>551</v>
      </c>
      <c r="G344" s="218"/>
      <c r="H344" s="221">
        <v>1.2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245</v>
      </c>
      <c r="AU344" s="227" t="s">
        <v>88</v>
      </c>
      <c r="AV344" s="12" t="s">
        <v>88</v>
      </c>
      <c r="AW344" s="12" t="s">
        <v>40</v>
      </c>
      <c r="AX344" s="12" t="s">
        <v>77</v>
      </c>
      <c r="AY344" s="227" t="s">
        <v>191</v>
      </c>
    </row>
    <row r="345" spans="2:65" s="12" customFormat="1" ht="13.5">
      <c r="B345" s="217"/>
      <c r="C345" s="218"/>
      <c r="D345" s="214" t="s">
        <v>245</v>
      </c>
      <c r="E345" s="219" t="s">
        <v>23</v>
      </c>
      <c r="F345" s="220" t="s">
        <v>552</v>
      </c>
      <c r="G345" s="218"/>
      <c r="H345" s="221">
        <v>12.1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245</v>
      </c>
      <c r="AU345" s="227" t="s">
        <v>88</v>
      </c>
      <c r="AV345" s="12" t="s">
        <v>88</v>
      </c>
      <c r="AW345" s="12" t="s">
        <v>40</v>
      </c>
      <c r="AX345" s="12" t="s">
        <v>77</v>
      </c>
      <c r="AY345" s="227" t="s">
        <v>191</v>
      </c>
    </row>
    <row r="346" spans="2:65" s="12" customFormat="1" ht="13.5">
      <c r="B346" s="217"/>
      <c r="C346" s="218"/>
      <c r="D346" s="214" t="s">
        <v>245</v>
      </c>
      <c r="E346" s="219" t="s">
        <v>23</v>
      </c>
      <c r="F346" s="220" t="s">
        <v>553</v>
      </c>
      <c r="G346" s="218"/>
      <c r="H346" s="221">
        <v>3.3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245</v>
      </c>
      <c r="AU346" s="227" t="s">
        <v>88</v>
      </c>
      <c r="AV346" s="12" t="s">
        <v>88</v>
      </c>
      <c r="AW346" s="12" t="s">
        <v>40</v>
      </c>
      <c r="AX346" s="12" t="s">
        <v>77</v>
      </c>
      <c r="AY346" s="227" t="s">
        <v>191</v>
      </c>
    </row>
    <row r="347" spans="2:65" s="14" customFormat="1" ht="13.5">
      <c r="B347" s="254"/>
      <c r="C347" s="255"/>
      <c r="D347" s="214" t="s">
        <v>245</v>
      </c>
      <c r="E347" s="256" t="s">
        <v>23</v>
      </c>
      <c r="F347" s="257" t="s">
        <v>371</v>
      </c>
      <c r="G347" s="255"/>
      <c r="H347" s="258">
        <v>16.600000000000001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AT347" s="264" t="s">
        <v>245</v>
      </c>
      <c r="AU347" s="264" t="s">
        <v>88</v>
      </c>
      <c r="AV347" s="14" t="s">
        <v>207</v>
      </c>
      <c r="AW347" s="14" t="s">
        <v>40</v>
      </c>
      <c r="AX347" s="14" t="s">
        <v>77</v>
      </c>
      <c r="AY347" s="264" t="s">
        <v>191</v>
      </c>
    </row>
    <row r="348" spans="2:65" s="15" customFormat="1" ht="13.5">
      <c r="B348" s="265"/>
      <c r="C348" s="266"/>
      <c r="D348" s="214" t="s">
        <v>245</v>
      </c>
      <c r="E348" s="267" t="s">
        <v>23</v>
      </c>
      <c r="F348" s="268" t="s">
        <v>388</v>
      </c>
      <c r="G348" s="266"/>
      <c r="H348" s="269">
        <v>180.7</v>
      </c>
      <c r="I348" s="270"/>
      <c r="J348" s="266"/>
      <c r="K348" s="266"/>
      <c r="L348" s="271"/>
      <c r="M348" s="272"/>
      <c r="N348" s="273"/>
      <c r="O348" s="273"/>
      <c r="P348" s="273"/>
      <c r="Q348" s="273"/>
      <c r="R348" s="273"/>
      <c r="S348" s="273"/>
      <c r="T348" s="274"/>
      <c r="AT348" s="275" t="s">
        <v>245</v>
      </c>
      <c r="AU348" s="275" t="s">
        <v>88</v>
      </c>
      <c r="AV348" s="15" t="s">
        <v>215</v>
      </c>
      <c r="AW348" s="15" t="s">
        <v>40</v>
      </c>
      <c r="AX348" s="15" t="s">
        <v>85</v>
      </c>
      <c r="AY348" s="275" t="s">
        <v>191</v>
      </c>
    </row>
    <row r="349" spans="2:65" s="1" customFormat="1" ht="25.5" customHeight="1">
      <c r="B349" s="42"/>
      <c r="C349" s="202" t="s">
        <v>301</v>
      </c>
      <c r="D349" s="202" t="s">
        <v>194</v>
      </c>
      <c r="E349" s="203" t="s">
        <v>554</v>
      </c>
      <c r="F349" s="204" t="s">
        <v>555</v>
      </c>
      <c r="G349" s="205" t="s">
        <v>218</v>
      </c>
      <c r="H349" s="206">
        <v>83.6</v>
      </c>
      <c r="I349" s="207"/>
      <c r="J349" s="208">
        <f>ROUND(I349*H349,2)</f>
        <v>0</v>
      </c>
      <c r="K349" s="204" t="s">
        <v>203</v>
      </c>
      <c r="L349" s="62"/>
      <c r="M349" s="209" t="s">
        <v>23</v>
      </c>
      <c r="N349" s="210" t="s">
        <v>48</v>
      </c>
      <c r="O349" s="43"/>
      <c r="P349" s="211">
        <f>O349*H349</f>
        <v>0</v>
      </c>
      <c r="Q349" s="211">
        <v>4.8900000000000002E-3</v>
      </c>
      <c r="R349" s="211">
        <f>Q349*H349</f>
        <v>0.408804</v>
      </c>
      <c r="S349" s="211">
        <v>0</v>
      </c>
      <c r="T349" s="212">
        <f>S349*H349</f>
        <v>0</v>
      </c>
      <c r="AR349" s="25" t="s">
        <v>215</v>
      </c>
      <c r="AT349" s="25" t="s">
        <v>194</v>
      </c>
      <c r="AU349" s="25" t="s">
        <v>88</v>
      </c>
      <c r="AY349" s="25" t="s">
        <v>191</v>
      </c>
      <c r="BE349" s="213">
        <f>IF(N349="základní",J349,0)</f>
        <v>0</v>
      </c>
      <c r="BF349" s="213">
        <f>IF(N349="snížená",J349,0)</f>
        <v>0</v>
      </c>
      <c r="BG349" s="213">
        <f>IF(N349="zákl. přenesená",J349,0)</f>
        <v>0</v>
      </c>
      <c r="BH349" s="213">
        <f>IF(N349="sníž. přenesená",J349,0)</f>
        <v>0</v>
      </c>
      <c r="BI349" s="213">
        <f>IF(N349="nulová",J349,0)</f>
        <v>0</v>
      </c>
      <c r="BJ349" s="25" t="s">
        <v>85</v>
      </c>
      <c r="BK349" s="213">
        <f>ROUND(I349*H349,2)</f>
        <v>0</v>
      </c>
      <c r="BL349" s="25" t="s">
        <v>215</v>
      </c>
      <c r="BM349" s="25" t="s">
        <v>556</v>
      </c>
    </row>
    <row r="350" spans="2:65" s="13" customFormat="1" ht="13.5">
      <c r="B350" s="244"/>
      <c r="C350" s="245"/>
      <c r="D350" s="214" t="s">
        <v>245</v>
      </c>
      <c r="E350" s="246" t="s">
        <v>23</v>
      </c>
      <c r="F350" s="247" t="s">
        <v>368</v>
      </c>
      <c r="G350" s="245"/>
      <c r="H350" s="246" t="s">
        <v>23</v>
      </c>
      <c r="I350" s="248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AT350" s="253" t="s">
        <v>245</v>
      </c>
      <c r="AU350" s="253" t="s">
        <v>88</v>
      </c>
      <c r="AV350" s="13" t="s">
        <v>85</v>
      </c>
      <c r="AW350" s="13" t="s">
        <v>40</v>
      </c>
      <c r="AX350" s="13" t="s">
        <v>77</v>
      </c>
      <c r="AY350" s="253" t="s">
        <v>191</v>
      </c>
    </row>
    <row r="351" spans="2:65" s="12" customFormat="1" ht="13.5">
      <c r="B351" s="217"/>
      <c r="C351" s="218"/>
      <c r="D351" s="214" t="s">
        <v>245</v>
      </c>
      <c r="E351" s="219" t="s">
        <v>23</v>
      </c>
      <c r="F351" s="220" t="s">
        <v>540</v>
      </c>
      <c r="G351" s="218"/>
      <c r="H351" s="221">
        <v>25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245</v>
      </c>
      <c r="AU351" s="227" t="s">
        <v>88</v>
      </c>
      <c r="AV351" s="12" t="s">
        <v>88</v>
      </c>
      <c r="AW351" s="12" t="s">
        <v>40</v>
      </c>
      <c r="AX351" s="12" t="s">
        <v>77</v>
      </c>
      <c r="AY351" s="227" t="s">
        <v>191</v>
      </c>
    </row>
    <row r="352" spans="2:65" s="12" customFormat="1" ht="13.5">
      <c r="B352" s="217"/>
      <c r="C352" s="218"/>
      <c r="D352" s="214" t="s">
        <v>245</v>
      </c>
      <c r="E352" s="219" t="s">
        <v>23</v>
      </c>
      <c r="F352" s="220" t="s">
        <v>541</v>
      </c>
      <c r="G352" s="218"/>
      <c r="H352" s="221">
        <v>23.2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245</v>
      </c>
      <c r="AU352" s="227" t="s">
        <v>88</v>
      </c>
      <c r="AV352" s="12" t="s">
        <v>88</v>
      </c>
      <c r="AW352" s="12" t="s">
        <v>40</v>
      </c>
      <c r="AX352" s="12" t="s">
        <v>77</v>
      </c>
      <c r="AY352" s="227" t="s">
        <v>191</v>
      </c>
    </row>
    <row r="353" spans="2:65" s="12" customFormat="1" ht="13.5">
      <c r="B353" s="217"/>
      <c r="C353" s="218"/>
      <c r="D353" s="214" t="s">
        <v>245</v>
      </c>
      <c r="E353" s="219" t="s">
        <v>23</v>
      </c>
      <c r="F353" s="220" t="s">
        <v>542</v>
      </c>
      <c r="G353" s="218"/>
      <c r="H353" s="221">
        <v>3.4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245</v>
      </c>
      <c r="AU353" s="227" t="s">
        <v>88</v>
      </c>
      <c r="AV353" s="12" t="s">
        <v>88</v>
      </c>
      <c r="AW353" s="12" t="s">
        <v>40</v>
      </c>
      <c r="AX353" s="12" t="s">
        <v>77</v>
      </c>
      <c r="AY353" s="227" t="s">
        <v>191</v>
      </c>
    </row>
    <row r="354" spans="2:65" s="12" customFormat="1" ht="13.5">
      <c r="B354" s="217"/>
      <c r="C354" s="218"/>
      <c r="D354" s="214" t="s">
        <v>245</v>
      </c>
      <c r="E354" s="219" t="s">
        <v>23</v>
      </c>
      <c r="F354" s="220" t="s">
        <v>543</v>
      </c>
      <c r="G354" s="218"/>
      <c r="H354" s="221">
        <v>18.399999999999999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245</v>
      </c>
      <c r="AU354" s="227" t="s">
        <v>88</v>
      </c>
      <c r="AV354" s="12" t="s">
        <v>88</v>
      </c>
      <c r="AW354" s="12" t="s">
        <v>40</v>
      </c>
      <c r="AX354" s="12" t="s">
        <v>77</v>
      </c>
      <c r="AY354" s="227" t="s">
        <v>191</v>
      </c>
    </row>
    <row r="355" spans="2:65" s="12" customFormat="1" ht="13.5">
      <c r="B355" s="217"/>
      <c r="C355" s="218"/>
      <c r="D355" s="214" t="s">
        <v>245</v>
      </c>
      <c r="E355" s="219" t="s">
        <v>23</v>
      </c>
      <c r="F355" s="220" t="s">
        <v>544</v>
      </c>
      <c r="G355" s="218"/>
      <c r="H355" s="221">
        <v>13.6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245</v>
      </c>
      <c r="AU355" s="227" t="s">
        <v>88</v>
      </c>
      <c r="AV355" s="12" t="s">
        <v>88</v>
      </c>
      <c r="AW355" s="12" t="s">
        <v>40</v>
      </c>
      <c r="AX355" s="12" t="s">
        <v>77</v>
      </c>
      <c r="AY355" s="227" t="s">
        <v>191</v>
      </c>
    </row>
    <row r="356" spans="2:65" s="15" customFormat="1" ht="13.5">
      <c r="B356" s="265"/>
      <c r="C356" s="266"/>
      <c r="D356" s="214" t="s">
        <v>245</v>
      </c>
      <c r="E356" s="267" t="s">
        <v>23</v>
      </c>
      <c r="F356" s="268" t="s">
        <v>388</v>
      </c>
      <c r="G356" s="266"/>
      <c r="H356" s="269">
        <v>83.6</v>
      </c>
      <c r="I356" s="270"/>
      <c r="J356" s="266"/>
      <c r="K356" s="266"/>
      <c r="L356" s="271"/>
      <c r="M356" s="272"/>
      <c r="N356" s="273"/>
      <c r="O356" s="273"/>
      <c r="P356" s="273"/>
      <c r="Q356" s="273"/>
      <c r="R356" s="273"/>
      <c r="S356" s="273"/>
      <c r="T356" s="274"/>
      <c r="AT356" s="275" t="s">
        <v>245</v>
      </c>
      <c r="AU356" s="275" t="s">
        <v>88</v>
      </c>
      <c r="AV356" s="15" t="s">
        <v>215</v>
      </c>
      <c r="AW356" s="15" t="s">
        <v>40</v>
      </c>
      <c r="AX356" s="15" t="s">
        <v>85</v>
      </c>
      <c r="AY356" s="275" t="s">
        <v>191</v>
      </c>
    </row>
    <row r="357" spans="2:65" s="1" customFormat="1" ht="25.5" customHeight="1">
      <c r="B357" s="42"/>
      <c r="C357" s="202" t="s">
        <v>9</v>
      </c>
      <c r="D357" s="202" t="s">
        <v>194</v>
      </c>
      <c r="E357" s="203" t="s">
        <v>557</v>
      </c>
      <c r="F357" s="204" t="s">
        <v>558</v>
      </c>
      <c r="G357" s="205" t="s">
        <v>218</v>
      </c>
      <c r="H357" s="206">
        <v>85.9</v>
      </c>
      <c r="I357" s="207"/>
      <c r="J357" s="208">
        <f>ROUND(I357*H357,2)</f>
        <v>0</v>
      </c>
      <c r="K357" s="204" t="s">
        <v>203</v>
      </c>
      <c r="L357" s="62"/>
      <c r="M357" s="209" t="s">
        <v>23</v>
      </c>
      <c r="N357" s="210" t="s">
        <v>48</v>
      </c>
      <c r="O357" s="43"/>
      <c r="P357" s="211">
        <f>O357*H357</f>
        <v>0</v>
      </c>
      <c r="Q357" s="211">
        <v>3.0000000000000001E-3</v>
      </c>
      <c r="R357" s="211">
        <f>Q357*H357</f>
        <v>0.25770000000000004</v>
      </c>
      <c r="S357" s="211">
        <v>0</v>
      </c>
      <c r="T357" s="212">
        <f>S357*H357</f>
        <v>0</v>
      </c>
      <c r="AR357" s="25" t="s">
        <v>215</v>
      </c>
      <c r="AT357" s="25" t="s">
        <v>194</v>
      </c>
      <c r="AU357" s="25" t="s">
        <v>88</v>
      </c>
      <c r="AY357" s="25" t="s">
        <v>191</v>
      </c>
      <c r="BE357" s="213">
        <f>IF(N357="základní",J357,0)</f>
        <v>0</v>
      </c>
      <c r="BF357" s="213">
        <f>IF(N357="snížená",J357,0)</f>
        <v>0</v>
      </c>
      <c r="BG357" s="213">
        <f>IF(N357="zákl. přenesená",J357,0)</f>
        <v>0</v>
      </c>
      <c r="BH357" s="213">
        <f>IF(N357="sníž. přenesená",J357,0)</f>
        <v>0</v>
      </c>
      <c r="BI357" s="213">
        <f>IF(N357="nulová",J357,0)</f>
        <v>0</v>
      </c>
      <c r="BJ357" s="25" t="s">
        <v>85</v>
      </c>
      <c r="BK357" s="213">
        <f>ROUND(I357*H357,2)</f>
        <v>0</v>
      </c>
      <c r="BL357" s="25" t="s">
        <v>215</v>
      </c>
      <c r="BM357" s="25" t="s">
        <v>559</v>
      </c>
    </row>
    <row r="358" spans="2:65" s="13" customFormat="1" ht="13.5">
      <c r="B358" s="244"/>
      <c r="C358" s="245"/>
      <c r="D358" s="214" t="s">
        <v>245</v>
      </c>
      <c r="E358" s="246" t="s">
        <v>23</v>
      </c>
      <c r="F358" s="247" t="s">
        <v>372</v>
      </c>
      <c r="G358" s="245"/>
      <c r="H358" s="246" t="s">
        <v>23</v>
      </c>
      <c r="I358" s="248"/>
      <c r="J358" s="245"/>
      <c r="K358" s="245"/>
      <c r="L358" s="249"/>
      <c r="M358" s="250"/>
      <c r="N358" s="251"/>
      <c r="O358" s="251"/>
      <c r="P358" s="251"/>
      <c r="Q358" s="251"/>
      <c r="R358" s="251"/>
      <c r="S358" s="251"/>
      <c r="T358" s="252"/>
      <c r="AT358" s="253" t="s">
        <v>245</v>
      </c>
      <c r="AU358" s="253" t="s">
        <v>88</v>
      </c>
      <c r="AV358" s="13" t="s">
        <v>85</v>
      </c>
      <c r="AW358" s="13" t="s">
        <v>40</v>
      </c>
      <c r="AX358" s="13" t="s">
        <v>77</v>
      </c>
      <c r="AY358" s="253" t="s">
        <v>191</v>
      </c>
    </row>
    <row r="359" spans="2:65" s="12" customFormat="1" ht="13.5">
      <c r="B359" s="217"/>
      <c r="C359" s="218"/>
      <c r="D359" s="214" t="s">
        <v>245</v>
      </c>
      <c r="E359" s="219" t="s">
        <v>23</v>
      </c>
      <c r="F359" s="220" t="s">
        <v>545</v>
      </c>
      <c r="G359" s="218"/>
      <c r="H359" s="221">
        <v>1.2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245</v>
      </c>
      <c r="AU359" s="227" t="s">
        <v>88</v>
      </c>
      <c r="AV359" s="12" t="s">
        <v>88</v>
      </c>
      <c r="AW359" s="12" t="s">
        <v>40</v>
      </c>
      <c r="AX359" s="12" t="s">
        <v>77</v>
      </c>
      <c r="AY359" s="227" t="s">
        <v>191</v>
      </c>
    </row>
    <row r="360" spans="2:65" s="12" customFormat="1" ht="13.5">
      <c r="B360" s="217"/>
      <c r="C360" s="218"/>
      <c r="D360" s="214" t="s">
        <v>245</v>
      </c>
      <c r="E360" s="219" t="s">
        <v>23</v>
      </c>
      <c r="F360" s="220" t="s">
        <v>546</v>
      </c>
      <c r="G360" s="218"/>
      <c r="H360" s="221">
        <v>24.3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245</v>
      </c>
      <c r="AU360" s="227" t="s">
        <v>88</v>
      </c>
      <c r="AV360" s="12" t="s">
        <v>88</v>
      </c>
      <c r="AW360" s="12" t="s">
        <v>40</v>
      </c>
      <c r="AX360" s="12" t="s">
        <v>77</v>
      </c>
      <c r="AY360" s="227" t="s">
        <v>191</v>
      </c>
    </row>
    <row r="361" spans="2:65" s="14" customFormat="1" ht="13.5">
      <c r="B361" s="254"/>
      <c r="C361" s="255"/>
      <c r="D361" s="214" t="s">
        <v>245</v>
      </c>
      <c r="E361" s="256" t="s">
        <v>23</v>
      </c>
      <c r="F361" s="257" t="s">
        <v>371</v>
      </c>
      <c r="G361" s="255"/>
      <c r="H361" s="258">
        <v>25.5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AT361" s="264" t="s">
        <v>245</v>
      </c>
      <c r="AU361" s="264" t="s">
        <v>88</v>
      </c>
      <c r="AV361" s="14" t="s">
        <v>207</v>
      </c>
      <c r="AW361" s="14" t="s">
        <v>40</v>
      </c>
      <c r="AX361" s="14" t="s">
        <v>77</v>
      </c>
      <c r="AY361" s="264" t="s">
        <v>191</v>
      </c>
    </row>
    <row r="362" spans="2:65" s="13" customFormat="1" ht="13.5">
      <c r="B362" s="244"/>
      <c r="C362" s="245"/>
      <c r="D362" s="214" t="s">
        <v>245</v>
      </c>
      <c r="E362" s="246" t="s">
        <v>23</v>
      </c>
      <c r="F362" s="247" t="s">
        <v>376</v>
      </c>
      <c r="G362" s="245"/>
      <c r="H362" s="246" t="s">
        <v>23</v>
      </c>
      <c r="I362" s="248"/>
      <c r="J362" s="245"/>
      <c r="K362" s="245"/>
      <c r="L362" s="249"/>
      <c r="M362" s="250"/>
      <c r="N362" s="251"/>
      <c r="O362" s="251"/>
      <c r="P362" s="251"/>
      <c r="Q362" s="251"/>
      <c r="R362" s="251"/>
      <c r="S362" s="251"/>
      <c r="T362" s="252"/>
      <c r="AT362" s="253" t="s">
        <v>245</v>
      </c>
      <c r="AU362" s="253" t="s">
        <v>88</v>
      </c>
      <c r="AV362" s="13" t="s">
        <v>85</v>
      </c>
      <c r="AW362" s="13" t="s">
        <v>40</v>
      </c>
      <c r="AX362" s="13" t="s">
        <v>77</v>
      </c>
      <c r="AY362" s="253" t="s">
        <v>191</v>
      </c>
    </row>
    <row r="363" spans="2:65" s="12" customFormat="1" ht="13.5">
      <c r="B363" s="217"/>
      <c r="C363" s="218"/>
      <c r="D363" s="214" t="s">
        <v>245</v>
      </c>
      <c r="E363" s="219" t="s">
        <v>23</v>
      </c>
      <c r="F363" s="220" t="s">
        <v>547</v>
      </c>
      <c r="G363" s="218"/>
      <c r="H363" s="221">
        <v>20.7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245</v>
      </c>
      <c r="AU363" s="227" t="s">
        <v>88</v>
      </c>
      <c r="AV363" s="12" t="s">
        <v>88</v>
      </c>
      <c r="AW363" s="12" t="s">
        <v>40</v>
      </c>
      <c r="AX363" s="12" t="s">
        <v>77</v>
      </c>
      <c r="AY363" s="227" t="s">
        <v>191</v>
      </c>
    </row>
    <row r="364" spans="2:65" s="12" customFormat="1" ht="13.5">
      <c r="B364" s="217"/>
      <c r="C364" s="218"/>
      <c r="D364" s="214" t="s">
        <v>245</v>
      </c>
      <c r="E364" s="219" t="s">
        <v>23</v>
      </c>
      <c r="F364" s="220" t="s">
        <v>548</v>
      </c>
      <c r="G364" s="218"/>
      <c r="H364" s="221">
        <v>1.2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245</v>
      </c>
      <c r="AU364" s="227" t="s">
        <v>88</v>
      </c>
      <c r="AV364" s="12" t="s">
        <v>88</v>
      </c>
      <c r="AW364" s="12" t="s">
        <v>40</v>
      </c>
      <c r="AX364" s="12" t="s">
        <v>77</v>
      </c>
      <c r="AY364" s="227" t="s">
        <v>191</v>
      </c>
    </row>
    <row r="365" spans="2:65" s="14" customFormat="1" ht="13.5">
      <c r="B365" s="254"/>
      <c r="C365" s="255"/>
      <c r="D365" s="214" t="s">
        <v>245</v>
      </c>
      <c r="E365" s="256" t="s">
        <v>23</v>
      </c>
      <c r="F365" s="257" t="s">
        <v>371</v>
      </c>
      <c r="G365" s="255"/>
      <c r="H365" s="258">
        <v>21.9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AT365" s="264" t="s">
        <v>245</v>
      </c>
      <c r="AU365" s="264" t="s">
        <v>88</v>
      </c>
      <c r="AV365" s="14" t="s">
        <v>207</v>
      </c>
      <c r="AW365" s="14" t="s">
        <v>40</v>
      </c>
      <c r="AX365" s="14" t="s">
        <v>77</v>
      </c>
      <c r="AY365" s="264" t="s">
        <v>191</v>
      </c>
    </row>
    <row r="366" spans="2:65" s="13" customFormat="1" ht="13.5">
      <c r="B366" s="244"/>
      <c r="C366" s="245"/>
      <c r="D366" s="214" t="s">
        <v>245</v>
      </c>
      <c r="E366" s="246" t="s">
        <v>23</v>
      </c>
      <c r="F366" s="247" t="s">
        <v>380</v>
      </c>
      <c r="G366" s="245"/>
      <c r="H366" s="246" t="s">
        <v>23</v>
      </c>
      <c r="I366" s="248"/>
      <c r="J366" s="245"/>
      <c r="K366" s="245"/>
      <c r="L366" s="249"/>
      <c r="M366" s="250"/>
      <c r="N366" s="251"/>
      <c r="O366" s="251"/>
      <c r="P366" s="251"/>
      <c r="Q366" s="251"/>
      <c r="R366" s="251"/>
      <c r="S366" s="251"/>
      <c r="T366" s="252"/>
      <c r="AT366" s="253" t="s">
        <v>245</v>
      </c>
      <c r="AU366" s="253" t="s">
        <v>88</v>
      </c>
      <c r="AV366" s="13" t="s">
        <v>85</v>
      </c>
      <c r="AW366" s="13" t="s">
        <v>40</v>
      </c>
      <c r="AX366" s="13" t="s">
        <v>77</v>
      </c>
      <c r="AY366" s="253" t="s">
        <v>191</v>
      </c>
    </row>
    <row r="367" spans="2:65" s="12" customFormat="1" ht="13.5">
      <c r="B367" s="217"/>
      <c r="C367" s="218"/>
      <c r="D367" s="214" t="s">
        <v>245</v>
      </c>
      <c r="E367" s="219" t="s">
        <v>23</v>
      </c>
      <c r="F367" s="220" t="s">
        <v>549</v>
      </c>
      <c r="G367" s="218"/>
      <c r="H367" s="221">
        <v>20.7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245</v>
      </c>
      <c r="AU367" s="227" t="s">
        <v>88</v>
      </c>
      <c r="AV367" s="12" t="s">
        <v>88</v>
      </c>
      <c r="AW367" s="12" t="s">
        <v>40</v>
      </c>
      <c r="AX367" s="12" t="s">
        <v>77</v>
      </c>
      <c r="AY367" s="227" t="s">
        <v>191</v>
      </c>
    </row>
    <row r="368" spans="2:65" s="12" customFormat="1" ht="13.5">
      <c r="B368" s="217"/>
      <c r="C368" s="218"/>
      <c r="D368" s="214" t="s">
        <v>245</v>
      </c>
      <c r="E368" s="219" t="s">
        <v>23</v>
      </c>
      <c r="F368" s="220" t="s">
        <v>550</v>
      </c>
      <c r="G368" s="218"/>
      <c r="H368" s="221">
        <v>1.2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245</v>
      </c>
      <c r="AU368" s="227" t="s">
        <v>88</v>
      </c>
      <c r="AV368" s="12" t="s">
        <v>88</v>
      </c>
      <c r="AW368" s="12" t="s">
        <v>40</v>
      </c>
      <c r="AX368" s="12" t="s">
        <v>77</v>
      </c>
      <c r="AY368" s="227" t="s">
        <v>191</v>
      </c>
    </row>
    <row r="369" spans="2:65" s="14" customFormat="1" ht="13.5">
      <c r="B369" s="254"/>
      <c r="C369" s="255"/>
      <c r="D369" s="214" t="s">
        <v>245</v>
      </c>
      <c r="E369" s="256" t="s">
        <v>23</v>
      </c>
      <c r="F369" s="257" t="s">
        <v>371</v>
      </c>
      <c r="G369" s="255"/>
      <c r="H369" s="258">
        <v>21.9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AT369" s="264" t="s">
        <v>245</v>
      </c>
      <c r="AU369" s="264" t="s">
        <v>88</v>
      </c>
      <c r="AV369" s="14" t="s">
        <v>207</v>
      </c>
      <c r="AW369" s="14" t="s">
        <v>40</v>
      </c>
      <c r="AX369" s="14" t="s">
        <v>77</v>
      </c>
      <c r="AY369" s="264" t="s">
        <v>191</v>
      </c>
    </row>
    <row r="370" spans="2:65" s="13" customFormat="1" ht="13.5">
      <c r="B370" s="244"/>
      <c r="C370" s="245"/>
      <c r="D370" s="214" t="s">
        <v>245</v>
      </c>
      <c r="E370" s="246" t="s">
        <v>23</v>
      </c>
      <c r="F370" s="247" t="s">
        <v>384</v>
      </c>
      <c r="G370" s="245"/>
      <c r="H370" s="246" t="s">
        <v>23</v>
      </c>
      <c r="I370" s="248"/>
      <c r="J370" s="245"/>
      <c r="K370" s="245"/>
      <c r="L370" s="249"/>
      <c r="M370" s="250"/>
      <c r="N370" s="251"/>
      <c r="O370" s="251"/>
      <c r="P370" s="251"/>
      <c r="Q370" s="251"/>
      <c r="R370" s="251"/>
      <c r="S370" s="251"/>
      <c r="T370" s="252"/>
      <c r="AT370" s="253" t="s">
        <v>245</v>
      </c>
      <c r="AU370" s="253" t="s">
        <v>88</v>
      </c>
      <c r="AV370" s="13" t="s">
        <v>85</v>
      </c>
      <c r="AW370" s="13" t="s">
        <v>40</v>
      </c>
      <c r="AX370" s="13" t="s">
        <v>77</v>
      </c>
      <c r="AY370" s="253" t="s">
        <v>191</v>
      </c>
    </row>
    <row r="371" spans="2:65" s="12" customFormat="1" ht="13.5">
      <c r="B371" s="217"/>
      <c r="C371" s="218"/>
      <c r="D371" s="214" t="s">
        <v>245</v>
      </c>
      <c r="E371" s="219" t="s">
        <v>23</v>
      </c>
      <c r="F371" s="220" t="s">
        <v>551</v>
      </c>
      <c r="G371" s="218"/>
      <c r="H371" s="221">
        <v>1.2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245</v>
      </c>
      <c r="AU371" s="227" t="s">
        <v>88</v>
      </c>
      <c r="AV371" s="12" t="s">
        <v>88</v>
      </c>
      <c r="AW371" s="12" t="s">
        <v>40</v>
      </c>
      <c r="AX371" s="12" t="s">
        <v>77</v>
      </c>
      <c r="AY371" s="227" t="s">
        <v>191</v>
      </c>
    </row>
    <row r="372" spans="2:65" s="12" customFormat="1" ht="13.5">
      <c r="B372" s="217"/>
      <c r="C372" s="218"/>
      <c r="D372" s="214" t="s">
        <v>245</v>
      </c>
      <c r="E372" s="219" t="s">
        <v>23</v>
      </c>
      <c r="F372" s="220" t="s">
        <v>552</v>
      </c>
      <c r="G372" s="218"/>
      <c r="H372" s="221">
        <v>12.1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245</v>
      </c>
      <c r="AU372" s="227" t="s">
        <v>88</v>
      </c>
      <c r="AV372" s="12" t="s">
        <v>88</v>
      </c>
      <c r="AW372" s="12" t="s">
        <v>40</v>
      </c>
      <c r="AX372" s="12" t="s">
        <v>77</v>
      </c>
      <c r="AY372" s="227" t="s">
        <v>191</v>
      </c>
    </row>
    <row r="373" spans="2:65" s="12" customFormat="1" ht="13.5">
      <c r="B373" s="217"/>
      <c r="C373" s="218"/>
      <c r="D373" s="214" t="s">
        <v>245</v>
      </c>
      <c r="E373" s="219" t="s">
        <v>23</v>
      </c>
      <c r="F373" s="220" t="s">
        <v>553</v>
      </c>
      <c r="G373" s="218"/>
      <c r="H373" s="221">
        <v>3.3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245</v>
      </c>
      <c r="AU373" s="227" t="s">
        <v>88</v>
      </c>
      <c r="AV373" s="12" t="s">
        <v>88</v>
      </c>
      <c r="AW373" s="12" t="s">
        <v>40</v>
      </c>
      <c r="AX373" s="12" t="s">
        <v>77</v>
      </c>
      <c r="AY373" s="227" t="s">
        <v>191</v>
      </c>
    </row>
    <row r="374" spans="2:65" s="14" customFormat="1" ht="13.5">
      <c r="B374" s="254"/>
      <c r="C374" s="255"/>
      <c r="D374" s="214" t="s">
        <v>245</v>
      </c>
      <c r="E374" s="256" t="s">
        <v>23</v>
      </c>
      <c r="F374" s="257" t="s">
        <v>371</v>
      </c>
      <c r="G374" s="255"/>
      <c r="H374" s="258">
        <v>16.600000000000001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AT374" s="264" t="s">
        <v>245</v>
      </c>
      <c r="AU374" s="264" t="s">
        <v>88</v>
      </c>
      <c r="AV374" s="14" t="s">
        <v>207</v>
      </c>
      <c r="AW374" s="14" t="s">
        <v>40</v>
      </c>
      <c r="AX374" s="14" t="s">
        <v>77</v>
      </c>
      <c r="AY374" s="264" t="s">
        <v>191</v>
      </c>
    </row>
    <row r="375" spans="2:65" s="15" customFormat="1" ht="13.5">
      <c r="B375" s="265"/>
      <c r="C375" s="266"/>
      <c r="D375" s="214" t="s">
        <v>245</v>
      </c>
      <c r="E375" s="267" t="s">
        <v>23</v>
      </c>
      <c r="F375" s="268" t="s">
        <v>388</v>
      </c>
      <c r="G375" s="266"/>
      <c r="H375" s="269">
        <v>85.9</v>
      </c>
      <c r="I375" s="270"/>
      <c r="J375" s="266"/>
      <c r="K375" s="266"/>
      <c r="L375" s="271"/>
      <c r="M375" s="272"/>
      <c r="N375" s="273"/>
      <c r="O375" s="273"/>
      <c r="P375" s="273"/>
      <c r="Q375" s="273"/>
      <c r="R375" s="273"/>
      <c r="S375" s="273"/>
      <c r="T375" s="274"/>
      <c r="AT375" s="275" t="s">
        <v>245</v>
      </c>
      <c r="AU375" s="275" t="s">
        <v>88</v>
      </c>
      <c r="AV375" s="15" t="s">
        <v>215</v>
      </c>
      <c r="AW375" s="15" t="s">
        <v>40</v>
      </c>
      <c r="AX375" s="15" t="s">
        <v>85</v>
      </c>
      <c r="AY375" s="275" t="s">
        <v>191</v>
      </c>
    </row>
    <row r="376" spans="2:65" s="1" customFormat="1" ht="25.5" customHeight="1">
      <c r="B376" s="42"/>
      <c r="C376" s="202" t="s">
        <v>311</v>
      </c>
      <c r="D376" s="202" t="s">
        <v>194</v>
      </c>
      <c r="E376" s="203" t="s">
        <v>560</v>
      </c>
      <c r="F376" s="204" t="s">
        <v>561</v>
      </c>
      <c r="G376" s="205" t="s">
        <v>218</v>
      </c>
      <c r="H376" s="206">
        <v>94.8</v>
      </c>
      <c r="I376" s="207"/>
      <c r="J376" s="208">
        <f>ROUND(I376*H376,2)</f>
        <v>0</v>
      </c>
      <c r="K376" s="204" t="s">
        <v>203</v>
      </c>
      <c r="L376" s="62"/>
      <c r="M376" s="209" t="s">
        <v>23</v>
      </c>
      <c r="N376" s="210" t="s">
        <v>48</v>
      </c>
      <c r="O376" s="43"/>
      <c r="P376" s="211">
        <f>O376*H376</f>
        <v>0</v>
      </c>
      <c r="Q376" s="211">
        <v>3.0000000000000001E-3</v>
      </c>
      <c r="R376" s="211">
        <f>Q376*H376</f>
        <v>0.28439999999999999</v>
      </c>
      <c r="S376" s="211">
        <v>0</v>
      </c>
      <c r="T376" s="212">
        <f>S376*H376</f>
        <v>0</v>
      </c>
      <c r="AR376" s="25" t="s">
        <v>215</v>
      </c>
      <c r="AT376" s="25" t="s">
        <v>194</v>
      </c>
      <c r="AU376" s="25" t="s">
        <v>88</v>
      </c>
      <c r="AY376" s="25" t="s">
        <v>191</v>
      </c>
      <c r="BE376" s="213">
        <f>IF(N376="základní",J376,0)</f>
        <v>0</v>
      </c>
      <c r="BF376" s="213">
        <f>IF(N376="snížená",J376,0)</f>
        <v>0</v>
      </c>
      <c r="BG376" s="213">
        <f>IF(N376="zákl. přenesená",J376,0)</f>
        <v>0</v>
      </c>
      <c r="BH376" s="213">
        <f>IF(N376="sníž. přenesená",J376,0)</f>
        <v>0</v>
      </c>
      <c r="BI376" s="213">
        <f>IF(N376="nulová",J376,0)</f>
        <v>0</v>
      </c>
      <c r="BJ376" s="25" t="s">
        <v>85</v>
      </c>
      <c r="BK376" s="213">
        <f>ROUND(I376*H376,2)</f>
        <v>0</v>
      </c>
      <c r="BL376" s="25" t="s">
        <v>215</v>
      </c>
      <c r="BM376" s="25" t="s">
        <v>562</v>
      </c>
    </row>
    <row r="377" spans="2:65" s="13" customFormat="1" ht="13.5">
      <c r="B377" s="244"/>
      <c r="C377" s="245"/>
      <c r="D377" s="214" t="s">
        <v>245</v>
      </c>
      <c r="E377" s="246" t="s">
        <v>23</v>
      </c>
      <c r="F377" s="247" t="s">
        <v>368</v>
      </c>
      <c r="G377" s="245"/>
      <c r="H377" s="246" t="s">
        <v>23</v>
      </c>
      <c r="I377" s="248"/>
      <c r="J377" s="245"/>
      <c r="K377" s="245"/>
      <c r="L377" s="249"/>
      <c r="M377" s="250"/>
      <c r="N377" s="251"/>
      <c r="O377" s="251"/>
      <c r="P377" s="251"/>
      <c r="Q377" s="251"/>
      <c r="R377" s="251"/>
      <c r="S377" s="251"/>
      <c r="T377" s="252"/>
      <c r="AT377" s="253" t="s">
        <v>245</v>
      </c>
      <c r="AU377" s="253" t="s">
        <v>88</v>
      </c>
      <c r="AV377" s="13" t="s">
        <v>85</v>
      </c>
      <c r="AW377" s="13" t="s">
        <v>40</v>
      </c>
      <c r="AX377" s="13" t="s">
        <v>77</v>
      </c>
      <c r="AY377" s="253" t="s">
        <v>191</v>
      </c>
    </row>
    <row r="378" spans="2:65" s="12" customFormat="1" ht="13.5">
      <c r="B378" s="217"/>
      <c r="C378" s="218"/>
      <c r="D378" s="214" t="s">
        <v>245</v>
      </c>
      <c r="E378" s="219" t="s">
        <v>23</v>
      </c>
      <c r="F378" s="220" t="s">
        <v>538</v>
      </c>
      <c r="G378" s="218"/>
      <c r="H378" s="221">
        <v>8.6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245</v>
      </c>
      <c r="AU378" s="227" t="s">
        <v>88</v>
      </c>
      <c r="AV378" s="12" t="s">
        <v>88</v>
      </c>
      <c r="AW378" s="12" t="s">
        <v>40</v>
      </c>
      <c r="AX378" s="12" t="s">
        <v>77</v>
      </c>
      <c r="AY378" s="227" t="s">
        <v>191</v>
      </c>
    </row>
    <row r="379" spans="2:65" s="12" customFormat="1" ht="13.5">
      <c r="B379" s="217"/>
      <c r="C379" s="218"/>
      <c r="D379" s="214" t="s">
        <v>245</v>
      </c>
      <c r="E379" s="219" t="s">
        <v>23</v>
      </c>
      <c r="F379" s="220" t="s">
        <v>539</v>
      </c>
      <c r="G379" s="218"/>
      <c r="H379" s="221">
        <v>2.6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245</v>
      </c>
      <c r="AU379" s="227" t="s">
        <v>88</v>
      </c>
      <c r="AV379" s="12" t="s">
        <v>88</v>
      </c>
      <c r="AW379" s="12" t="s">
        <v>40</v>
      </c>
      <c r="AX379" s="12" t="s">
        <v>77</v>
      </c>
      <c r="AY379" s="227" t="s">
        <v>191</v>
      </c>
    </row>
    <row r="380" spans="2:65" s="12" customFormat="1" ht="13.5">
      <c r="B380" s="217"/>
      <c r="C380" s="218"/>
      <c r="D380" s="214" t="s">
        <v>245</v>
      </c>
      <c r="E380" s="219" t="s">
        <v>23</v>
      </c>
      <c r="F380" s="220" t="s">
        <v>540</v>
      </c>
      <c r="G380" s="218"/>
      <c r="H380" s="221">
        <v>25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245</v>
      </c>
      <c r="AU380" s="227" t="s">
        <v>88</v>
      </c>
      <c r="AV380" s="12" t="s">
        <v>88</v>
      </c>
      <c r="AW380" s="12" t="s">
        <v>40</v>
      </c>
      <c r="AX380" s="12" t="s">
        <v>77</v>
      </c>
      <c r="AY380" s="227" t="s">
        <v>191</v>
      </c>
    </row>
    <row r="381" spans="2:65" s="12" customFormat="1" ht="13.5">
      <c r="B381" s="217"/>
      <c r="C381" s="218"/>
      <c r="D381" s="214" t="s">
        <v>245</v>
      </c>
      <c r="E381" s="219" t="s">
        <v>23</v>
      </c>
      <c r="F381" s="220" t="s">
        <v>541</v>
      </c>
      <c r="G381" s="218"/>
      <c r="H381" s="221">
        <v>23.2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245</v>
      </c>
      <c r="AU381" s="227" t="s">
        <v>88</v>
      </c>
      <c r="AV381" s="12" t="s">
        <v>88</v>
      </c>
      <c r="AW381" s="12" t="s">
        <v>40</v>
      </c>
      <c r="AX381" s="12" t="s">
        <v>77</v>
      </c>
      <c r="AY381" s="227" t="s">
        <v>191</v>
      </c>
    </row>
    <row r="382" spans="2:65" s="12" customFormat="1" ht="13.5">
      <c r="B382" s="217"/>
      <c r="C382" s="218"/>
      <c r="D382" s="214" t="s">
        <v>245</v>
      </c>
      <c r="E382" s="219" t="s">
        <v>23</v>
      </c>
      <c r="F382" s="220" t="s">
        <v>542</v>
      </c>
      <c r="G382" s="218"/>
      <c r="H382" s="221">
        <v>3.4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245</v>
      </c>
      <c r="AU382" s="227" t="s">
        <v>88</v>
      </c>
      <c r="AV382" s="12" t="s">
        <v>88</v>
      </c>
      <c r="AW382" s="12" t="s">
        <v>40</v>
      </c>
      <c r="AX382" s="12" t="s">
        <v>77</v>
      </c>
      <c r="AY382" s="227" t="s">
        <v>191</v>
      </c>
    </row>
    <row r="383" spans="2:65" s="12" customFormat="1" ht="13.5">
      <c r="B383" s="217"/>
      <c r="C383" s="218"/>
      <c r="D383" s="214" t="s">
        <v>245</v>
      </c>
      <c r="E383" s="219" t="s">
        <v>23</v>
      </c>
      <c r="F383" s="220" t="s">
        <v>543</v>
      </c>
      <c r="G383" s="218"/>
      <c r="H383" s="221">
        <v>18.399999999999999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245</v>
      </c>
      <c r="AU383" s="227" t="s">
        <v>88</v>
      </c>
      <c r="AV383" s="12" t="s">
        <v>88</v>
      </c>
      <c r="AW383" s="12" t="s">
        <v>40</v>
      </c>
      <c r="AX383" s="12" t="s">
        <v>77</v>
      </c>
      <c r="AY383" s="227" t="s">
        <v>191</v>
      </c>
    </row>
    <row r="384" spans="2:65" s="12" customFormat="1" ht="13.5">
      <c r="B384" s="217"/>
      <c r="C384" s="218"/>
      <c r="D384" s="214" t="s">
        <v>245</v>
      </c>
      <c r="E384" s="219" t="s">
        <v>23</v>
      </c>
      <c r="F384" s="220" t="s">
        <v>544</v>
      </c>
      <c r="G384" s="218"/>
      <c r="H384" s="221">
        <v>13.6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245</v>
      </c>
      <c r="AU384" s="227" t="s">
        <v>88</v>
      </c>
      <c r="AV384" s="12" t="s">
        <v>88</v>
      </c>
      <c r="AW384" s="12" t="s">
        <v>40</v>
      </c>
      <c r="AX384" s="12" t="s">
        <v>77</v>
      </c>
      <c r="AY384" s="227" t="s">
        <v>191</v>
      </c>
    </row>
    <row r="385" spans="2:65" s="15" customFormat="1" ht="13.5">
      <c r="B385" s="265"/>
      <c r="C385" s="266"/>
      <c r="D385" s="214" t="s">
        <v>245</v>
      </c>
      <c r="E385" s="267" t="s">
        <v>23</v>
      </c>
      <c r="F385" s="268" t="s">
        <v>388</v>
      </c>
      <c r="G385" s="266"/>
      <c r="H385" s="269">
        <v>94.8</v>
      </c>
      <c r="I385" s="270"/>
      <c r="J385" s="266"/>
      <c r="K385" s="266"/>
      <c r="L385" s="271"/>
      <c r="M385" s="272"/>
      <c r="N385" s="273"/>
      <c r="O385" s="273"/>
      <c r="P385" s="273"/>
      <c r="Q385" s="273"/>
      <c r="R385" s="273"/>
      <c r="S385" s="273"/>
      <c r="T385" s="274"/>
      <c r="AT385" s="275" t="s">
        <v>245</v>
      </c>
      <c r="AU385" s="275" t="s">
        <v>88</v>
      </c>
      <c r="AV385" s="15" t="s">
        <v>215</v>
      </c>
      <c r="AW385" s="15" t="s">
        <v>40</v>
      </c>
      <c r="AX385" s="15" t="s">
        <v>85</v>
      </c>
      <c r="AY385" s="275" t="s">
        <v>191</v>
      </c>
    </row>
    <row r="386" spans="2:65" s="1" customFormat="1" ht="38.25" customHeight="1">
      <c r="B386" s="42"/>
      <c r="C386" s="202" t="s">
        <v>317</v>
      </c>
      <c r="D386" s="202" t="s">
        <v>194</v>
      </c>
      <c r="E386" s="203" t="s">
        <v>563</v>
      </c>
      <c r="F386" s="204" t="s">
        <v>564</v>
      </c>
      <c r="G386" s="205" t="s">
        <v>218</v>
      </c>
      <c r="H386" s="206">
        <v>85.9</v>
      </c>
      <c r="I386" s="207"/>
      <c r="J386" s="208">
        <f>ROUND(I386*H386,2)</f>
        <v>0</v>
      </c>
      <c r="K386" s="204" t="s">
        <v>203</v>
      </c>
      <c r="L386" s="62"/>
      <c r="M386" s="209" t="s">
        <v>23</v>
      </c>
      <c r="N386" s="210" t="s">
        <v>48</v>
      </c>
      <c r="O386" s="43"/>
      <c r="P386" s="211">
        <f>O386*H386</f>
        <v>0</v>
      </c>
      <c r="Q386" s="211">
        <v>1.8380000000000001E-2</v>
      </c>
      <c r="R386" s="211">
        <f>Q386*H386</f>
        <v>1.5788420000000001</v>
      </c>
      <c r="S386" s="211">
        <v>0</v>
      </c>
      <c r="T386" s="212">
        <f>S386*H386</f>
        <v>0</v>
      </c>
      <c r="AR386" s="25" t="s">
        <v>215</v>
      </c>
      <c r="AT386" s="25" t="s">
        <v>194</v>
      </c>
      <c r="AU386" s="25" t="s">
        <v>88</v>
      </c>
      <c r="AY386" s="25" t="s">
        <v>191</v>
      </c>
      <c r="BE386" s="213">
        <f>IF(N386="základní",J386,0)</f>
        <v>0</v>
      </c>
      <c r="BF386" s="213">
        <f>IF(N386="snížená",J386,0)</f>
        <v>0</v>
      </c>
      <c r="BG386" s="213">
        <f>IF(N386="zákl. přenesená",J386,0)</f>
        <v>0</v>
      </c>
      <c r="BH386" s="213">
        <f>IF(N386="sníž. přenesená",J386,0)</f>
        <v>0</v>
      </c>
      <c r="BI386" s="213">
        <f>IF(N386="nulová",J386,0)</f>
        <v>0</v>
      </c>
      <c r="BJ386" s="25" t="s">
        <v>85</v>
      </c>
      <c r="BK386" s="213">
        <f>ROUND(I386*H386,2)</f>
        <v>0</v>
      </c>
      <c r="BL386" s="25" t="s">
        <v>215</v>
      </c>
      <c r="BM386" s="25" t="s">
        <v>565</v>
      </c>
    </row>
    <row r="387" spans="2:65" s="13" customFormat="1" ht="13.5">
      <c r="B387" s="244"/>
      <c r="C387" s="245"/>
      <c r="D387" s="214" t="s">
        <v>245</v>
      </c>
      <c r="E387" s="246" t="s">
        <v>23</v>
      </c>
      <c r="F387" s="247" t="s">
        <v>372</v>
      </c>
      <c r="G387" s="245"/>
      <c r="H387" s="246" t="s">
        <v>23</v>
      </c>
      <c r="I387" s="248"/>
      <c r="J387" s="245"/>
      <c r="K387" s="245"/>
      <c r="L387" s="249"/>
      <c r="M387" s="250"/>
      <c r="N387" s="251"/>
      <c r="O387" s="251"/>
      <c r="P387" s="251"/>
      <c r="Q387" s="251"/>
      <c r="R387" s="251"/>
      <c r="S387" s="251"/>
      <c r="T387" s="252"/>
      <c r="AT387" s="253" t="s">
        <v>245</v>
      </c>
      <c r="AU387" s="253" t="s">
        <v>88</v>
      </c>
      <c r="AV387" s="13" t="s">
        <v>85</v>
      </c>
      <c r="AW387" s="13" t="s">
        <v>40</v>
      </c>
      <c r="AX387" s="13" t="s">
        <v>77</v>
      </c>
      <c r="AY387" s="253" t="s">
        <v>191</v>
      </c>
    </row>
    <row r="388" spans="2:65" s="12" customFormat="1" ht="13.5">
      <c r="B388" s="217"/>
      <c r="C388" s="218"/>
      <c r="D388" s="214" t="s">
        <v>245</v>
      </c>
      <c r="E388" s="219" t="s">
        <v>23</v>
      </c>
      <c r="F388" s="220" t="s">
        <v>545</v>
      </c>
      <c r="G388" s="218"/>
      <c r="H388" s="221">
        <v>1.2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245</v>
      </c>
      <c r="AU388" s="227" t="s">
        <v>88</v>
      </c>
      <c r="AV388" s="12" t="s">
        <v>88</v>
      </c>
      <c r="AW388" s="12" t="s">
        <v>40</v>
      </c>
      <c r="AX388" s="12" t="s">
        <v>77</v>
      </c>
      <c r="AY388" s="227" t="s">
        <v>191</v>
      </c>
    </row>
    <row r="389" spans="2:65" s="12" customFormat="1" ht="13.5">
      <c r="B389" s="217"/>
      <c r="C389" s="218"/>
      <c r="D389" s="214" t="s">
        <v>245</v>
      </c>
      <c r="E389" s="219" t="s">
        <v>23</v>
      </c>
      <c r="F389" s="220" t="s">
        <v>546</v>
      </c>
      <c r="G389" s="218"/>
      <c r="H389" s="221">
        <v>24.3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245</v>
      </c>
      <c r="AU389" s="227" t="s">
        <v>88</v>
      </c>
      <c r="AV389" s="12" t="s">
        <v>88</v>
      </c>
      <c r="AW389" s="12" t="s">
        <v>40</v>
      </c>
      <c r="AX389" s="12" t="s">
        <v>77</v>
      </c>
      <c r="AY389" s="227" t="s">
        <v>191</v>
      </c>
    </row>
    <row r="390" spans="2:65" s="14" customFormat="1" ht="13.5">
      <c r="B390" s="254"/>
      <c r="C390" s="255"/>
      <c r="D390" s="214" t="s">
        <v>245</v>
      </c>
      <c r="E390" s="256" t="s">
        <v>23</v>
      </c>
      <c r="F390" s="257" t="s">
        <v>371</v>
      </c>
      <c r="G390" s="255"/>
      <c r="H390" s="258">
        <v>25.5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AT390" s="264" t="s">
        <v>245</v>
      </c>
      <c r="AU390" s="264" t="s">
        <v>88</v>
      </c>
      <c r="AV390" s="14" t="s">
        <v>207</v>
      </c>
      <c r="AW390" s="14" t="s">
        <v>40</v>
      </c>
      <c r="AX390" s="14" t="s">
        <v>77</v>
      </c>
      <c r="AY390" s="264" t="s">
        <v>191</v>
      </c>
    </row>
    <row r="391" spans="2:65" s="13" customFormat="1" ht="13.5">
      <c r="B391" s="244"/>
      <c r="C391" s="245"/>
      <c r="D391" s="214" t="s">
        <v>245</v>
      </c>
      <c r="E391" s="246" t="s">
        <v>23</v>
      </c>
      <c r="F391" s="247" t="s">
        <v>376</v>
      </c>
      <c r="G391" s="245"/>
      <c r="H391" s="246" t="s">
        <v>23</v>
      </c>
      <c r="I391" s="248"/>
      <c r="J391" s="245"/>
      <c r="K391" s="245"/>
      <c r="L391" s="249"/>
      <c r="M391" s="250"/>
      <c r="N391" s="251"/>
      <c r="O391" s="251"/>
      <c r="P391" s="251"/>
      <c r="Q391" s="251"/>
      <c r="R391" s="251"/>
      <c r="S391" s="251"/>
      <c r="T391" s="252"/>
      <c r="AT391" s="253" t="s">
        <v>245</v>
      </c>
      <c r="AU391" s="253" t="s">
        <v>88</v>
      </c>
      <c r="AV391" s="13" t="s">
        <v>85</v>
      </c>
      <c r="AW391" s="13" t="s">
        <v>40</v>
      </c>
      <c r="AX391" s="13" t="s">
        <v>77</v>
      </c>
      <c r="AY391" s="253" t="s">
        <v>191</v>
      </c>
    </row>
    <row r="392" spans="2:65" s="12" customFormat="1" ht="13.5">
      <c r="B392" s="217"/>
      <c r="C392" s="218"/>
      <c r="D392" s="214" t="s">
        <v>245</v>
      </c>
      <c r="E392" s="219" t="s">
        <v>23</v>
      </c>
      <c r="F392" s="220" t="s">
        <v>547</v>
      </c>
      <c r="G392" s="218"/>
      <c r="H392" s="221">
        <v>20.7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245</v>
      </c>
      <c r="AU392" s="227" t="s">
        <v>88</v>
      </c>
      <c r="AV392" s="12" t="s">
        <v>88</v>
      </c>
      <c r="AW392" s="12" t="s">
        <v>40</v>
      </c>
      <c r="AX392" s="12" t="s">
        <v>77</v>
      </c>
      <c r="AY392" s="227" t="s">
        <v>191</v>
      </c>
    </row>
    <row r="393" spans="2:65" s="12" customFormat="1" ht="13.5">
      <c r="B393" s="217"/>
      <c r="C393" s="218"/>
      <c r="D393" s="214" t="s">
        <v>245</v>
      </c>
      <c r="E393" s="219" t="s">
        <v>23</v>
      </c>
      <c r="F393" s="220" t="s">
        <v>548</v>
      </c>
      <c r="G393" s="218"/>
      <c r="H393" s="221">
        <v>1.2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245</v>
      </c>
      <c r="AU393" s="227" t="s">
        <v>88</v>
      </c>
      <c r="AV393" s="12" t="s">
        <v>88</v>
      </c>
      <c r="AW393" s="12" t="s">
        <v>40</v>
      </c>
      <c r="AX393" s="12" t="s">
        <v>77</v>
      </c>
      <c r="AY393" s="227" t="s">
        <v>191</v>
      </c>
    </row>
    <row r="394" spans="2:65" s="14" customFormat="1" ht="13.5">
      <c r="B394" s="254"/>
      <c r="C394" s="255"/>
      <c r="D394" s="214" t="s">
        <v>245</v>
      </c>
      <c r="E394" s="256" t="s">
        <v>23</v>
      </c>
      <c r="F394" s="257" t="s">
        <v>371</v>
      </c>
      <c r="G394" s="255"/>
      <c r="H394" s="258">
        <v>21.9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AT394" s="264" t="s">
        <v>245</v>
      </c>
      <c r="AU394" s="264" t="s">
        <v>88</v>
      </c>
      <c r="AV394" s="14" t="s">
        <v>207</v>
      </c>
      <c r="AW394" s="14" t="s">
        <v>40</v>
      </c>
      <c r="AX394" s="14" t="s">
        <v>77</v>
      </c>
      <c r="AY394" s="264" t="s">
        <v>191</v>
      </c>
    </row>
    <row r="395" spans="2:65" s="13" customFormat="1" ht="13.5">
      <c r="B395" s="244"/>
      <c r="C395" s="245"/>
      <c r="D395" s="214" t="s">
        <v>245</v>
      </c>
      <c r="E395" s="246" t="s">
        <v>23</v>
      </c>
      <c r="F395" s="247" t="s">
        <v>380</v>
      </c>
      <c r="G395" s="245"/>
      <c r="H395" s="246" t="s">
        <v>23</v>
      </c>
      <c r="I395" s="248"/>
      <c r="J395" s="245"/>
      <c r="K395" s="245"/>
      <c r="L395" s="249"/>
      <c r="M395" s="250"/>
      <c r="N395" s="251"/>
      <c r="O395" s="251"/>
      <c r="P395" s="251"/>
      <c r="Q395" s="251"/>
      <c r="R395" s="251"/>
      <c r="S395" s="251"/>
      <c r="T395" s="252"/>
      <c r="AT395" s="253" t="s">
        <v>245</v>
      </c>
      <c r="AU395" s="253" t="s">
        <v>88</v>
      </c>
      <c r="AV395" s="13" t="s">
        <v>85</v>
      </c>
      <c r="AW395" s="13" t="s">
        <v>40</v>
      </c>
      <c r="AX395" s="13" t="s">
        <v>77</v>
      </c>
      <c r="AY395" s="253" t="s">
        <v>191</v>
      </c>
    </row>
    <row r="396" spans="2:65" s="12" customFormat="1" ht="13.5">
      <c r="B396" s="217"/>
      <c r="C396" s="218"/>
      <c r="D396" s="214" t="s">
        <v>245</v>
      </c>
      <c r="E396" s="219" t="s">
        <v>23</v>
      </c>
      <c r="F396" s="220" t="s">
        <v>549</v>
      </c>
      <c r="G396" s="218"/>
      <c r="H396" s="221">
        <v>20.7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245</v>
      </c>
      <c r="AU396" s="227" t="s">
        <v>88</v>
      </c>
      <c r="AV396" s="12" t="s">
        <v>88</v>
      </c>
      <c r="AW396" s="12" t="s">
        <v>40</v>
      </c>
      <c r="AX396" s="12" t="s">
        <v>77</v>
      </c>
      <c r="AY396" s="227" t="s">
        <v>191</v>
      </c>
    </row>
    <row r="397" spans="2:65" s="12" customFormat="1" ht="13.5">
      <c r="B397" s="217"/>
      <c r="C397" s="218"/>
      <c r="D397" s="214" t="s">
        <v>245</v>
      </c>
      <c r="E397" s="219" t="s">
        <v>23</v>
      </c>
      <c r="F397" s="220" t="s">
        <v>550</v>
      </c>
      <c r="G397" s="218"/>
      <c r="H397" s="221">
        <v>1.2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245</v>
      </c>
      <c r="AU397" s="227" t="s">
        <v>88</v>
      </c>
      <c r="AV397" s="12" t="s">
        <v>88</v>
      </c>
      <c r="AW397" s="12" t="s">
        <v>40</v>
      </c>
      <c r="AX397" s="12" t="s">
        <v>77</v>
      </c>
      <c r="AY397" s="227" t="s">
        <v>191</v>
      </c>
    </row>
    <row r="398" spans="2:65" s="14" customFormat="1" ht="13.5">
      <c r="B398" s="254"/>
      <c r="C398" s="255"/>
      <c r="D398" s="214" t="s">
        <v>245</v>
      </c>
      <c r="E398" s="256" t="s">
        <v>23</v>
      </c>
      <c r="F398" s="257" t="s">
        <v>371</v>
      </c>
      <c r="G398" s="255"/>
      <c r="H398" s="258">
        <v>21.9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AT398" s="264" t="s">
        <v>245</v>
      </c>
      <c r="AU398" s="264" t="s">
        <v>88</v>
      </c>
      <c r="AV398" s="14" t="s">
        <v>207</v>
      </c>
      <c r="AW398" s="14" t="s">
        <v>40</v>
      </c>
      <c r="AX398" s="14" t="s">
        <v>77</v>
      </c>
      <c r="AY398" s="264" t="s">
        <v>191</v>
      </c>
    </row>
    <row r="399" spans="2:65" s="13" customFormat="1" ht="13.5">
      <c r="B399" s="244"/>
      <c r="C399" s="245"/>
      <c r="D399" s="214" t="s">
        <v>245</v>
      </c>
      <c r="E399" s="246" t="s">
        <v>23</v>
      </c>
      <c r="F399" s="247" t="s">
        <v>384</v>
      </c>
      <c r="G399" s="245"/>
      <c r="H399" s="246" t="s">
        <v>23</v>
      </c>
      <c r="I399" s="248"/>
      <c r="J399" s="245"/>
      <c r="K399" s="245"/>
      <c r="L399" s="249"/>
      <c r="M399" s="250"/>
      <c r="N399" s="251"/>
      <c r="O399" s="251"/>
      <c r="P399" s="251"/>
      <c r="Q399" s="251"/>
      <c r="R399" s="251"/>
      <c r="S399" s="251"/>
      <c r="T399" s="252"/>
      <c r="AT399" s="253" t="s">
        <v>245</v>
      </c>
      <c r="AU399" s="253" t="s">
        <v>88</v>
      </c>
      <c r="AV399" s="13" t="s">
        <v>85</v>
      </c>
      <c r="AW399" s="13" t="s">
        <v>40</v>
      </c>
      <c r="AX399" s="13" t="s">
        <v>77</v>
      </c>
      <c r="AY399" s="253" t="s">
        <v>191</v>
      </c>
    </row>
    <row r="400" spans="2:65" s="12" customFormat="1" ht="13.5">
      <c r="B400" s="217"/>
      <c r="C400" s="218"/>
      <c r="D400" s="214" t="s">
        <v>245</v>
      </c>
      <c r="E400" s="219" t="s">
        <v>23</v>
      </c>
      <c r="F400" s="220" t="s">
        <v>551</v>
      </c>
      <c r="G400" s="218"/>
      <c r="H400" s="221">
        <v>1.2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245</v>
      </c>
      <c r="AU400" s="227" t="s">
        <v>88</v>
      </c>
      <c r="AV400" s="12" t="s">
        <v>88</v>
      </c>
      <c r="AW400" s="12" t="s">
        <v>40</v>
      </c>
      <c r="AX400" s="12" t="s">
        <v>77</v>
      </c>
      <c r="AY400" s="227" t="s">
        <v>191</v>
      </c>
    </row>
    <row r="401" spans="2:65" s="12" customFormat="1" ht="13.5">
      <c r="B401" s="217"/>
      <c r="C401" s="218"/>
      <c r="D401" s="214" t="s">
        <v>245</v>
      </c>
      <c r="E401" s="219" t="s">
        <v>23</v>
      </c>
      <c r="F401" s="220" t="s">
        <v>552</v>
      </c>
      <c r="G401" s="218"/>
      <c r="H401" s="221">
        <v>12.1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245</v>
      </c>
      <c r="AU401" s="227" t="s">
        <v>88</v>
      </c>
      <c r="AV401" s="12" t="s">
        <v>88</v>
      </c>
      <c r="AW401" s="12" t="s">
        <v>40</v>
      </c>
      <c r="AX401" s="12" t="s">
        <v>77</v>
      </c>
      <c r="AY401" s="227" t="s">
        <v>191</v>
      </c>
    </row>
    <row r="402" spans="2:65" s="12" customFormat="1" ht="13.5">
      <c r="B402" s="217"/>
      <c r="C402" s="218"/>
      <c r="D402" s="214" t="s">
        <v>245</v>
      </c>
      <c r="E402" s="219" t="s">
        <v>23</v>
      </c>
      <c r="F402" s="220" t="s">
        <v>553</v>
      </c>
      <c r="G402" s="218"/>
      <c r="H402" s="221">
        <v>3.3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245</v>
      </c>
      <c r="AU402" s="227" t="s">
        <v>88</v>
      </c>
      <c r="AV402" s="12" t="s">
        <v>88</v>
      </c>
      <c r="AW402" s="12" t="s">
        <v>40</v>
      </c>
      <c r="AX402" s="12" t="s">
        <v>77</v>
      </c>
      <c r="AY402" s="227" t="s">
        <v>191</v>
      </c>
    </row>
    <row r="403" spans="2:65" s="14" customFormat="1" ht="13.5">
      <c r="B403" s="254"/>
      <c r="C403" s="255"/>
      <c r="D403" s="214" t="s">
        <v>245</v>
      </c>
      <c r="E403" s="256" t="s">
        <v>23</v>
      </c>
      <c r="F403" s="257" t="s">
        <v>371</v>
      </c>
      <c r="G403" s="255"/>
      <c r="H403" s="258">
        <v>16.600000000000001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AT403" s="264" t="s">
        <v>245</v>
      </c>
      <c r="AU403" s="264" t="s">
        <v>88</v>
      </c>
      <c r="AV403" s="14" t="s">
        <v>207</v>
      </c>
      <c r="AW403" s="14" t="s">
        <v>40</v>
      </c>
      <c r="AX403" s="14" t="s">
        <v>77</v>
      </c>
      <c r="AY403" s="264" t="s">
        <v>191</v>
      </c>
    </row>
    <row r="404" spans="2:65" s="15" customFormat="1" ht="13.5">
      <c r="B404" s="265"/>
      <c r="C404" s="266"/>
      <c r="D404" s="214" t="s">
        <v>245</v>
      </c>
      <c r="E404" s="267" t="s">
        <v>23</v>
      </c>
      <c r="F404" s="268" t="s">
        <v>388</v>
      </c>
      <c r="G404" s="266"/>
      <c r="H404" s="269">
        <v>85.9</v>
      </c>
      <c r="I404" s="270"/>
      <c r="J404" s="266"/>
      <c r="K404" s="266"/>
      <c r="L404" s="271"/>
      <c r="M404" s="272"/>
      <c r="N404" s="273"/>
      <c r="O404" s="273"/>
      <c r="P404" s="273"/>
      <c r="Q404" s="273"/>
      <c r="R404" s="273"/>
      <c r="S404" s="273"/>
      <c r="T404" s="274"/>
      <c r="AT404" s="275" t="s">
        <v>245</v>
      </c>
      <c r="AU404" s="275" t="s">
        <v>88</v>
      </c>
      <c r="AV404" s="15" t="s">
        <v>215</v>
      </c>
      <c r="AW404" s="15" t="s">
        <v>40</v>
      </c>
      <c r="AX404" s="15" t="s">
        <v>85</v>
      </c>
      <c r="AY404" s="275" t="s">
        <v>191</v>
      </c>
    </row>
    <row r="405" spans="2:65" s="1" customFormat="1" ht="38.25" customHeight="1">
      <c r="B405" s="42"/>
      <c r="C405" s="202" t="s">
        <v>327</v>
      </c>
      <c r="D405" s="202" t="s">
        <v>194</v>
      </c>
      <c r="E405" s="203" t="s">
        <v>566</v>
      </c>
      <c r="F405" s="204" t="s">
        <v>567</v>
      </c>
      <c r="G405" s="205" t="s">
        <v>218</v>
      </c>
      <c r="H405" s="206">
        <v>94.8</v>
      </c>
      <c r="I405" s="207"/>
      <c r="J405" s="208">
        <f>ROUND(I405*H405,2)</f>
        <v>0</v>
      </c>
      <c r="K405" s="204" t="s">
        <v>203</v>
      </c>
      <c r="L405" s="62"/>
      <c r="M405" s="209" t="s">
        <v>23</v>
      </c>
      <c r="N405" s="210" t="s">
        <v>48</v>
      </c>
      <c r="O405" s="43"/>
      <c r="P405" s="211">
        <f>O405*H405</f>
        <v>0</v>
      </c>
      <c r="Q405" s="211">
        <v>1.8380000000000001E-2</v>
      </c>
      <c r="R405" s="211">
        <f>Q405*H405</f>
        <v>1.742424</v>
      </c>
      <c r="S405" s="211">
        <v>0</v>
      </c>
      <c r="T405" s="212">
        <f>S405*H405</f>
        <v>0</v>
      </c>
      <c r="AR405" s="25" t="s">
        <v>215</v>
      </c>
      <c r="AT405" s="25" t="s">
        <v>194</v>
      </c>
      <c r="AU405" s="25" t="s">
        <v>88</v>
      </c>
      <c r="AY405" s="25" t="s">
        <v>191</v>
      </c>
      <c r="BE405" s="213">
        <f>IF(N405="základní",J405,0)</f>
        <v>0</v>
      </c>
      <c r="BF405" s="213">
        <f>IF(N405="snížená",J405,0)</f>
        <v>0</v>
      </c>
      <c r="BG405" s="213">
        <f>IF(N405="zákl. přenesená",J405,0)</f>
        <v>0</v>
      </c>
      <c r="BH405" s="213">
        <f>IF(N405="sníž. přenesená",J405,0)</f>
        <v>0</v>
      </c>
      <c r="BI405" s="213">
        <f>IF(N405="nulová",J405,0)</f>
        <v>0</v>
      </c>
      <c r="BJ405" s="25" t="s">
        <v>85</v>
      </c>
      <c r="BK405" s="213">
        <f>ROUND(I405*H405,2)</f>
        <v>0</v>
      </c>
      <c r="BL405" s="25" t="s">
        <v>215</v>
      </c>
      <c r="BM405" s="25" t="s">
        <v>568</v>
      </c>
    </row>
    <row r="406" spans="2:65" s="13" customFormat="1" ht="13.5">
      <c r="B406" s="244"/>
      <c r="C406" s="245"/>
      <c r="D406" s="214" t="s">
        <v>245</v>
      </c>
      <c r="E406" s="246" t="s">
        <v>23</v>
      </c>
      <c r="F406" s="247" t="s">
        <v>368</v>
      </c>
      <c r="G406" s="245"/>
      <c r="H406" s="246" t="s">
        <v>23</v>
      </c>
      <c r="I406" s="248"/>
      <c r="J406" s="245"/>
      <c r="K406" s="245"/>
      <c r="L406" s="249"/>
      <c r="M406" s="250"/>
      <c r="N406" s="251"/>
      <c r="O406" s="251"/>
      <c r="P406" s="251"/>
      <c r="Q406" s="251"/>
      <c r="R406" s="251"/>
      <c r="S406" s="251"/>
      <c r="T406" s="252"/>
      <c r="AT406" s="253" t="s">
        <v>245</v>
      </c>
      <c r="AU406" s="253" t="s">
        <v>88</v>
      </c>
      <c r="AV406" s="13" t="s">
        <v>85</v>
      </c>
      <c r="AW406" s="13" t="s">
        <v>40</v>
      </c>
      <c r="AX406" s="13" t="s">
        <v>77</v>
      </c>
      <c r="AY406" s="253" t="s">
        <v>191</v>
      </c>
    </row>
    <row r="407" spans="2:65" s="12" customFormat="1" ht="13.5">
      <c r="B407" s="217"/>
      <c r="C407" s="218"/>
      <c r="D407" s="214" t="s">
        <v>245</v>
      </c>
      <c r="E407" s="219" t="s">
        <v>23</v>
      </c>
      <c r="F407" s="220" t="s">
        <v>538</v>
      </c>
      <c r="G407" s="218"/>
      <c r="H407" s="221">
        <v>8.6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245</v>
      </c>
      <c r="AU407" s="227" t="s">
        <v>88</v>
      </c>
      <c r="AV407" s="12" t="s">
        <v>88</v>
      </c>
      <c r="AW407" s="12" t="s">
        <v>40</v>
      </c>
      <c r="AX407" s="12" t="s">
        <v>77</v>
      </c>
      <c r="AY407" s="227" t="s">
        <v>191</v>
      </c>
    </row>
    <row r="408" spans="2:65" s="12" customFormat="1" ht="13.5">
      <c r="B408" s="217"/>
      <c r="C408" s="218"/>
      <c r="D408" s="214" t="s">
        <v>245</v>
      </c>
      <c r="E408" s="219" t="s">
        <v>23</v>
      </c>
      <c r="F408" s="220" t="s">
        <v>539</v>
      </c>
      <c r="G408" s="218"/>
      <c r="H408" s="221">
        <v>2.6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245</v>
      </c>
      <c r="AU408" s="227" t="s">
        <v>88</v>
      </c>
      <c r="AV408" s="12" t="s">
        <v>88</v>
      </c>
      <c r="AW408" s="12" t="s">
        <v>40</v>
      </c>
      <c r="AX408" s="12" t="s">
        <v>77</v>
      </c>
      <c r="AY408" s="227" t="s">
        <v>191</v>
      </c>
    </row>
    <row r="409" spans="2:65" s="12" customFormat="1" ht="13.5">
      <c r="B409" s="217"/>
      <c r="C409" s="218"/>
      <c r="D409" s="214" t="s">
        <v>245</v>
      </c>
      <c r="E409" s="219" t="s">
        <v>23</v>
      </c>
      <c r="F409" s="220" t="s">
        <v>540</v>
      </c>
      <c r="G409" s="218"/>
      <c r="H409" s="221">
        <v>25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245</v>
      </c>
      <c r="AU409" s="227" t="s">
        <v>88</v>
      </c>
      <c r="AV409" s="12" t="s">
        <v>88</v>
      </c>
      <c r="AW409" s="12" t="s">
        <v>40</v>
      </c>
      <c r="AX409" s="12" t="s">
        <v>77</v>
      </c>
      <c r="AY409" s="227" t="s">
        <v>191</v>
      </c>
    </row>
    <row r="410" spans="2:65" s="12" customFormat="1" ht="13.5">
      <c r="B410" s="217"/>
      <c r="C410" s="218"/>
      <c r="D410" s="214" t="s">
        <v>245</v>
      </c>
      <c r="E410" s="219" t="s">
        <v>23</v>
      </c>
      <c r="F410" s="220" t="s">
        <v>541</v>
      </c>
      <c r="G410" s="218"/>
      <c r="H410" s="221">
        <v>23.2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245</v>
      </c>
      <c r="AU410" s="227" t="s">
        <v>88</v>
      </c>
      <c r="AV410" s="12" t="s">
        <v>88</v>
      </c>
      <c r="AW410" s="12" t="s">
        <v>40</v>
      </c>
      <c r="AX410" s="12" t="s">
        <v>77</v>
      </c>
      <c r="AY410" s="227" t="s">
        <v>191</v>
      </c>
    </row>
    <row r="411" spans="2:65" s="12" customFormat="1" ht="13.5">
      <c r="B411" s="217"/>
      <c r="C411" s="218"/>
      <c r="D411" s="214" t="s">
        <v>245</v>
      </c>
      <c r="E411" s="219" t="s">
        <v>23</v>
      </c>
      <c r="F411" s="220" t="s">
        <v>542</v>
      </c>
      <c r="G411" s="218"/>
      <c r="H411" s="221">
        <v>3.4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245</v>
      </c>
      <c r="AU411" s="227" t="s">
        <v>88</v>
      </c>
      <c r="AV411" s="12" t="s">
        <v>88</v>
      </c>
      <c r="AW411" s="12" t="s">
        <v>40</v>
      </c>
      <c r="AX411" s="12" t="s">
        <v>77</v>
      </c>
      <c r="AY411" s="227" t="s">
        <v>191</v>
      </c>
    </row>
    <row r="412" spans="2:65" s="12" customFormat="1" ht="13.5">
      <c r="B412" s="217"/>
      <c r="C412" s="218"/>
      <c r="D412" s="214" t="s">
        <v>245</v>
      </c>
      <c r="E412" s="219" t="s">
        <v>23</v>
      </c>
      <c r="F412" s="220" t="s">
        <v>543</v>
      </c>
      <c r="G412" s="218"/>
      <c r="H412" s="221">
        <v>18.399999999999999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245</v>
      </c>
      <c r="AU412" s="227" t="s">
        <v>88</v>
      </c>
      <c r="AV412" s="12" t="s">
        <v>88</v>
      </c>
      <c r="AW412" s="12" t="s">
        <v>40</v>
      </c>
      <c r="AX412" s="12" t="s">
        <v>77</v>
      </c>
      <c r="AY412" s="227" t="s">
        <v>191</v>
      </c>
    </row>
    <row r="413" spans="2:65" s="12" customFormat="1" ht="13.5">
      <c r="B413" s="217"/>
      <c r="C413" s="218"/>
      <c r="D413" s="214" t="s">
        <v>245</v>
      </c>
      <c r="E413" s="219" t="s">
        <v>23</v>
      </c>
      <c r="F413" s="220" t="s">
        <v>544</v>
      </c>
      <c r="G413" s="218"/>
      <c r="H413" s="221">
        <v>13.6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245</v>
      </c>
      <c r="AU413" s="227" t="s">
        <v>88</v>
      </c>
      <c r="AV413" s="12" t="s">
        <v>88</v>
      </c>
      <c r="AW413" s="12" t="s">
        <v>40</v>
      </c>
      <c r="AX413" s="12" t="s">
        <v>77</v>
      </c>
      <c r="AY413" s="227" t="s">
        <v>191</v>
      </c>
    </row>
    <row r="414" spans="2:65" s="15" customFormat="1" ht="13.5">
      <c r="B414" s="265"/>
      <c r="C414" s="266"/>
      <c r="D414" s="214" t="s">
        <v>245</v>
      </c>
      <c r="E414" s="267" t="s">
        <v>23</v>
      </c>
      <c r="F414" s="268" t="s">
        <v>388</v>
      </c>
      <c r="G414" s="266"/>
      <c r="H414" s="269">
        <v>94.8</v>
      </c>
      <c r="I414" s="270"/>
      <c r="J414" s="266"/>
      <c r="K414" s="266"/>
      <c r="L414" s="271"/>
      <c r="M414" s="272"/>
      <c r="N414" s="273"/>
      <c r="O414" s="273"/>
      <c r="P414" s="273"/>
      <c r="Q414" s="273"/>
      <c r="R414" s="273"/>
      <c r="S414" s="273"/>
      <c r="T414" s="274"/>
      <c r="AT414" s="275" t="s">
        <v>245</v>
      </c>
      <c r="AU414" s="275" t="s">
        <v>88</v>
      </c>
      <c r="AV414" s="15" t="s">
        <v>215</v>
      </c>
      <c r="AW414" s="15" t="s">
        <v>40</v>
      </c>
      <c r="AX414" s="15" t="s">
        <v>85</v>
      </c>
      <c r="AY414" s="275" t="s">
        <v>191</v>
      </c>
    </row>
    <row r="415" spans="2:65" s="1" customFormat="1" ht="25.5" customHeight="1">
      <c r="B415" s="42"/>
      <c r="C415" s="202" t="s">
        <v>322</v>
      </c>
      <c r="D415" s="202" t="s">
        <v>194</v>
      </c>
      <c r="E415" s="203" t="s">
        <v>569</v>
      </c>
      <c r="F415" s="204" t="s">
        <v>570</v>
      </c>
      <c r="G415" s="205" t="s">
        <v>218</v>
      </c>
      <c r="H415" s="206">
        <v>180.7</v>
      </c>
      <c r="I415" s="207"/>
      <c r="J415" s="208">
        <f>ROUND(I415*H415,2)</f>
        <v>0</v>
      </c>
      <c r="K415" s="204" t="s">
        <v>203</v>
      </c>
      <c r="L415" s="62"/>
      <c r="M415" s="209" t="s">
        <v>23</v>
      </c>
      <c r="N415" s="210" t="s">
        <v>48</v>
      </c>
      <c r="O415" s="43"/>
      <c r="P415" s="211">
        <f>O415*H415</f>
        <v>0</v>
      </c>
      <c r="Q415" s="211">
        <v>7.9000000000000008E-3</v>
      </c>
      <c r="R415" s="211">
        <f>Q415*H415</f>
        <v>1.42753</v>
      </c>
      <c r="S415" s="211">
        <v>0</v>
      </c>
      <c r="T415" s="212">
        <f>S415*H415</f>
        <v>0</v>
      </c>
      <c r="AR415" s="25" t="s">
        <v>215</v>
      </c>
      <c r="AT415" s="25" t="s">
        <v>194</v>
      </c>
      <c r="AU415" s="25" t="s">
        <v>88</v>
      </c>
      <c r="AY415" s="25" t="s">
        <v>191</v>
      </c>
      <c r="BE415" s="213">
        <f>IF(N415="základní",J415,0)</f>
        <v>0</v>
      </c>
      <c r="BF415" s="213">
        <f>IF(N415="snížená",J415,0)</f>
        <v>0</v>
      </c>
      <c r="BG415" s="213">
        <f>IF(N415="zákl. přenesená",J415,0)</f>
        <v>0</v>
      </c>
      <c r="BH415" s="213">
        <f>IF(N415="sníž. přenesená",J415,0)</f>
        <v>0</v>
      </c>
      <c r="BI415" s="213">
        <f>IF(N415="nulová",J415,0)</f>
        <v>0</v>
      </c>
      <c r="BJ415" s="25" t="s">
        <v>85</v>
      </c>
      <c r="BK415" s="213">
        <f>ROUND(I415*H415,2)</f>
        <v>0</v>
      </c>
      <c r="BL415" s="25" t="s">
        <v>215</v>
      </c>
      <c r="BM415" s="25" t="s">
        <v>571</v>
      </c>
    </row>
    <row r="416" spans="2:65" s="12" customFormat="1" ht="13.5">
      <c r="B416" s="217"/>
      <c r="C416" s="218"/>
      <c r="D416" s="214" t="s">
        <v>245</v>
      </c>
      <c r="E416" s="219" t="s">
        <v>23</v>
      </c>
      <c r="F416" s="220" t="s">
        <v>572</v>
      </c>
      <c r="G416" s="218"/>
      <c r="H416" s="221">
        <v>94.8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245</v>
      </c>
      <c r="AU416" s="227" t="s">
        <v>88</v>
      </c>
      <c r="AV416" s="12" t="s">
        <v>88</v>
      </c>
      <c r="AW416" s="12" t="s">
        <v>40</v>
      </c>
      <c r="AX416" s="12" t="s">
        <v>77</v>
      </c>
      <c r="AY416" s="227" t="s">
        <v>191</v>
      </c>
    </row>
    <row r="417" spans="2:65" s="12" customFormat="1" ht="13.5">
      <c r="B417" s="217"/>
      <c r="C417" s="218"/>
      <c r="D417" s="214" t="s">
        <v>245</v>
      </c>
      <c r="E417" s="219" t="s">
        <v>23</v>
      </c>
      <c r="F417" s="220" t="s">
        <v>573</v>
      </c>
      <c r="G417" s="218"/>
      <c r="H417" s="221">
        <v>85.9</v>
      </c>
      <c r="I417" s="222"/>
      <c r="J417" s="218"/>
      <c r="K417" s="218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245</v>
      </c>
      <c r="AU417" s="227" t="s">
        <v>88</v>
      </c>
      <c r="AV417" s="12" t="s">
        <v>88</v>
      </c>
      <c r="AW417" s="12" t="s">
        <v>40</v>
      </c>
      <c r="AX417" s="12" t="s">
        <v>77</v>
      </c>
      <c r="AY417" s="227" t="s">
        <v>191</v>
      </c>
    </row>
    <row r="418" spans="2:65" s="15" customFormat="1" ht="13.5">
      <c r="B418" s="265"/>
      <c r="C418" s="266"/>
      <c r="D418" s="214" t="s">
        <v>245</v>
      </c>
      <c r="E418" s="267" t="s">
        <v>23</v>
      </c>
      <c r="F418" s="268" t="s">
        <v>388</v>
      </c>
      <c r="G418" s="266"/>
      <c r="H418" s="269">
        <v>180.7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AT418" s="275" t="s">
        <v>245</v>
      </c>
      <c r="AU418" s="275" t="s">
        <v>88</v>
      </c>
      <c r="AV418" s="15" t="s">
        <v>215</v>
      </c>
      <c r="AW418" s="15" t="s">
        <v>40</v>
      </c>
      <c r="AX418" s="15" t="s">
        <v>85</v>
      </c>
      <c r="AY418" s="275" t="s">
        <v>191</v>
      </c>
    </row>
    <row r="419" spans="2:65" s="1" customFormat="1" ht="25.5" customHeight="1">
      <c r="B419" s="42"/>
      <c r="C419" s="202" t="s">
        <v>574</v>
      </c>
      <c r="D419" s="202" t="s">
        <v>194</v>
      </c>
      <c r="E419" s="203" t="s">
        <v>575</v>
      </c>
      <c r="F419" s="204" t="s">
        <v>576</v>
      </c>
      <c r="G419" s="205" t="s">
        <v>218</v>
      </c>
      <c r="H419" s="206">
        <v>86.2</v>
      </c>
      <c r="I419" s="207"/>
      <c r="J419" s="208">
        <f>ROUND(I419*H419,2)</f>
        <v>0</v>
      </c>
      <c r="K419" s="204" t="s">
        <v>203</v>
      </c>
      <c r="L419" s="62"/>
      <c r="M419" s="209" t="s">
        <v>23</v>
      </c>
      <c r="N419" s="210" t="s">
        <v>48</v>
      </c>
      <c r="O419" s="43"/>
      <c r="P419" s="211">
        <f>O419*H419</f>
        <v>0</v>
      </c>
      <c r="Q419" s="211">
        <v>1.6899999999999998E-2</v>
      </c>
      <c r="R419" s="211">
        <f>Q419*H419</f>
        <v>1.45678</v>
      </c>
      <c r="S419" s="211">
        <v>0</v>
      </c>
      <c r="T419" s="212">
        <f>S419*H419</f>
        <v>0</v>
      </c>
      <c r="AR419" s="25" t="s">
        <v>215</v>
      </c>
      <c r="AT419" s="25" t="s">
        <v>194</v>
      </c>
      <c r="AU419" s="25" t="s">
        <v>88</v>
      </c>
      <c r="AY419" s="25" t="s">
        <v>191</v>
      </c>
      <c r="BE419" s="213">
        <f>IF(N419="základní",J419,0)</f>
        <v>0</v>
      </c>
      <c r="BF419" s="213">
        <f>IF(N419="snížená",J419,0)</f>
        <v>0</v>
      </c>
      <c r="BG419" s="213">
        <f>IF(N419="zákl. přenesená",J419,0)</f>
        <v>0</v>
      </c>
      <c r="BH419" s="213">
        <f>IF(N419="sníž. přenesená",J419,0)</f>
        <v>0</v>
      </c>
      <c r="BI419" s="213">
        <f>IF(N419="nulová",J419,0)</f>
        <v>0</v>
      </c>
      <c r="BJ419" s="25" t="s">
        <v>85</v>
      </c>
      <c r="BK419" s="213">
        <f>ROUND(I419*H419,2)</f>
        <v>0</v>
      </c>
      <c r="BL419" s="25" t="s">
        <v>215</v>
      </c>
      <c r="BM419" s="25" t="s">
        <v>577</v>
      </c>
    </row>
    <row r="420" spans="2:65" s="13" customFormat="1" ht="13.5">
      <c r="B420" s="244"/>
      <c r="C420" s="245"/>
      <c r="D420" s="214" t="s">
        <v>245</v>
      </c>
      <c r="E420" s="246" t="s">
        <v>23</v>
      </c>
      <c r="F420" s="247" t="s">
        <v>368</v>
      </c>
      <c r="G420" s="245"/>
      <c r="H420" s="246" t="s">
        <v>23</v>
      </c>
      <c r="I420" s="248"/>
      <c r="J420" s="245"/>
      <c r="K420" s="245"/>
      <c r="L420" s="249"/>
      <c r="M420" s="250"/>
      <c r="N420" s="251"/>
      <c r="O420" s="251"/>
      <c r="P420" s="251"/>
      <c r="Q420" s="251"/>
      <c r="R420" s="251"/>
      <c r="S420" s="251"/>
      <c r="T420" s="252"/>
      <c r="AT420" s="253" t="s">
        <v>245</v>
      </c>
      <c r="AU420" s="253" t="s">
        <v>88</v>
      </c>
      <c r="AV420" s="13" t="s">
        <v>85</v>
      </c>
      <c r="AW420" s="13" t="s">
        <v>40</v>
      </c>
      <c r="AX420" s="13" t="s">
        <v>77</v>
      </c>
      <c r="AY420" s="253" t="s">
        <v>191</v>
      </c>
    </row>
    <row r="421" spans="2:65" s="12" customFormat="1" ht="13.5">
      <c r="B421" s="217"/>
      <c r="C421" s="218"/>
      <c r="D421" s="214" t="s">
        <v>245</v>
      </c>
      <c r="E421" s="219" t="s">
        <v>23</v>
      </c>
      <c r="F421" s="220" t="s">
        <v>539</v>
      </c>
      <c r="G421" s="218"/>
      <c r="H421" s="221">
        <v>2.6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245</v>
      </c>
      <c r="AU421" s="227" t="s">
        <v>88</v>
      </c>
      <c r="AV421" s="12" t="s">
        <v>88</v>
      </c>
      <c r="AW421" s="12" t="s">
        <v>40</v>
      </c>
      <c r="AX421" s="12" t="s">
        <v>77</v>
      </c>
      <c r="AY421" s="227" t="s">
        <v>191</v>
      </c>
    </row>
    <row r="422" spans="2:65" s="12" customFormat="1" ht="13.5">
      <c r="B422" s="217"/>
      <c r="C422" s="218"/>
      <c r="D422" s="214" t="s">
        <v>245</v>
      </c>
      <c r="E422" s="219" t="s">
        <v>23</v>
      </c>
      <c r="F422" s="220" t="s">
        <v>540</v>
      </c>
      <c r="G422" s="218"/>
      <c r="H422" s="221">
        <v>25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245</v>
      </c>
      <c r="AU422" s="227" t="s">
        <v>88</v>
      </c>
      <c r="AV422" s="12" t="s">
        <v>88</v>
      </c>
      <c r="AW422" s="12" t="s">
        <v>40</v>
      </c>
      <c r="AX422" s="12" t="s">
        <v>77</v>
      </c>
      <c r="AY422" s="227" t="s">
        <v>191</v>
      </c>
    </row>
    <row r="423" spans="2:65" s="12" customFormat="1" ht="13.5">
      <c r="B423" s="217"/>
      <c r="C423" s="218"/>
      <c r="D423" s="214" t="s">
        <v>245</v>
      </c>
      <c r="E423" s="219" t="s">
        <v>23</v>
      </c>
      <c r="F423" s="220" t="s">
        <v>541</v>
      </c>
      <c r="G423" s="218"/>
      <c r="H423" s="221">
        <v>23.2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245</v>
      </c>
      <c r="AU423" s="227" t="s">
        <v>88</v>
      </c>
      <c r="AV423" s="12" t="s">
        <v>88</v>
      </c>
      <c r="AW423" s="12" t="s">
        <v>40</v>
      </c>
      <c r="AX423" s="12" t="s">
        <v>77</v>
      </c>
      <c r="AY423" s="227" t="s">
        <v>191</v>
      </c>
    </row>
    <row r="424" spans="2:65" s="12" customFormat="1" ht="13.5">
      <c r="B424" s="217"/>
      <c r="C424" s="218"/>
      <c r="D424" s="214" t="s">
        <v>245</v>
      </c>
      <c r="E424" s="219" t="s">
        <v>23</v>
      </c>
      <c r="F424" s="220" t="s">
        <v>542</v>
      </c>
      <c r="G424" s="218"/>
      <c r="H424" s="221">
        <v>3.4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245</v>
      </c>
      <c r="AU424" s="227" t="s">
        <v>88</v>
      </c>
      <c r="AV424" s="12" t="s">
        <v>88</v>
      </c>
      <c r="AW424" s="12" t="s">
        <v>40</v>
      </c>
      <c r="AX424" s="12" t="s">
        <v>77</v>
      </c>
      <c r="AY424" s="227" t="s">
        <v>191</v>
      </c>
    </row>
    <row r="425" spans="2:65" s="12" customFormat="1" ht="13.5">
      <c r="B425" s="217"/>
      <c r="C425" s="218"/>
      <c r="D425" s="214" t="s">
        <v>245</v>
      </c>
      <c r="E425" s="219" t="s">
        <v>23</v>
      </c>
      <c r="F425" s="220" t="s">
        <v>543</v>
      </c>
      <c r="G425" s="218"/>
      <c r="H425" s="221">
        <v>18.399999999999999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245</v>
      </c>
      <c r="AU425" s="227" t="s">
        <v>88</v>
      </c>
      <c r="AV425" s="12" t="s">
        <v>88</v>
      </c>
      <c r="AW425" s="12" t="s">
        <v>40</v>
      </c>
      <c r="AX425" s="12" t="s">
        <v>77</v>
      </c>
      <c r="AY425" s="227" t="s">
        <v>191</v>
      </c>
    </row>
    <row r="426" spans="2:65" s="12" customFormat="1" ht="13.5">
      <c r="B426" s="217"/>
      <c r="C426" s="218"/>
      <c r="D426" s="214" t="s">
        <v>245</v>
      </c>
      <c r="E426" s="219" t="s">
        <v>23</v>
      </c>
      <c r="F426" s="220" t="s">
        <v>544</v>
      </c>
      <c r="G426" s="218"/>
      <c r="H426" s="221">
        <v>13.6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245</v>
      </c>
      <c r="AU426" s="227" t="s">
        <v>88</v>
      </c>
      <c r="AV426" s="12" t="s">
        <v>88</v>
      </c>
      <c r="AW426" s="12" t="s">
        <v>40</v>
      </c>
      <c r="AX426" s="12" t="s">
        <v>77</v>
      </c>
      <c r="AY426" s="227" t="s">
        <v>191</v>
      </c>
    </row>
    <row r="427" spans="2:65" s="15" customFormat="1" ht="13.5">
      <c r="B427" s="265"/>
      <c r="C427" s="266"/>
      <c r="D427" s="214" t="s">
        <v>245</v>
      </c>
      <c r="E427" s="267" t="s">
        <v>23</v>
      </c>
      <c r="F427" s="268" t="s">
        <v>388</v>
      </c>
      <c r="G427" s="266"/>
      <c r="H427" s="269">
        <v>86.2</v>
      </c>
      <c r="I427" s="270"/>
      <c r="J427" s="266"/>
      <c r="K427" s="266"/>
      <c r="L427" s="271"/>
      <c r="M427" s="272"/>
      <c r="N427" s="273"/>
      <c r="O427" s="273"/>
      <c r="P427" s="273"/>
      <c r="Q427" s="273"/>
      <c r="R427" s="273"/>
      <c r="S427" s="273"/>
      <c r="T427" s="274"/>
      <c r="AT427" s="275" t="s">
        <v>245</v>
      </c>
      <c r="AU427" s="275" t="s">
        <v>88</v>
      </c>
      <c r="AV427" s="15" t="s">
        <v>215</v>
      </c>
      <c r="AW427" s="15" t="s">
        <v>40</v>
      </c>
      <c r="AX427" s="15" t="s">
        <v>85</v>
      </c>
      <c r="AY427" s="275" t="s">
        <v>191</v>
      </c>
    </row>
    <row r="428" spans="2:65" s="1" customFormat="1" ht="25.5" customHeight="1">
      <c r="B428" s="42"/>
      <c r="C428" s="202" t="s">
        <v>578</v>
      </c>
      <c r="D428" s="202" t="s">
        <v>194</v>
      </c>
      <c r="E428" s="203" t="s">
        <v>579</v>
      </c>
      <c r="F428" s="204" t="s">
        <v>580</v>
      </c>
      <c r="G428" s="205" t="s">
        <v>218</v>
      </c>
      <c r="H428" s="206">
        <v>2125.9189999999999</v>
      </c>
      <c r="I428" s="207"/>
      <c r="J428" s="208">
        <f>ROUND(I428*H428,2)</f>
        <v>0</v>
      </c>
      <c r="K428" s="204" t="s">
        <v>203</v>
      </c>
      <c r="L428" s="62"/>
      <c r="M428" s="209" t="s">
        <v>23</v>
      </c>
      <c r="N428" s="210" t="s">
        <v>48</v>
      </c>
      <c r="O428" s="43"/>
      <c r="P428" s="211">
        <f>O428*H428</f>
        <v>0</v>
      </c>
      <c r="Q428" s="211">
        <v>2.5999999999999998E-4</v>
      </c>
      <c r="R428" s="211">
        <f>Q428*H428</f>
        <v>0.5527389399999999</v>
      </c>
      <c r="S428" s="211">
        <v>0</v>
      </c>
      <c r="T428" s="212">
        <f>S428*H428</f>
        <v>0</v>
      </c>
      <c r="AR428" s="25" t="s">
        <v>215</v>
      </c>
      <c r="AT428" s="25" t="s">
        <v>194</v>
      </c>
      <c r="AU428" s="25" t="s">
        <v>88</v>
      </c>
      <c r="AY428" s="25" t="s">
        <v>191</v>
      </c>
      <c r="BE428" s="213">
        <f>IF(N428="základní",J428,0)</f>
        <v>0</v>
      </c>
      <c r="BF428" s="213">
        <f>IF(N428="snížená",J428,0)</f>
        <v>0</v>
      </c>
      <c r="BG428" s="213">
        <f>IF(N428="zákl. přenesená",J428,0)</f>
        <v>0</v>
      </c>
      <c r="BH428" s="213">
        <f>IF(N428="sníž. přenesená",J428,0)</f>
        <v>0</v>
      </c>
      <c r="BI428" s="213">
        <f>IF(N428="nulová",J428,0)</f>
        <v>0</v>
      </c>
      <c r="BJ428" s="25" t="s">
        <v>85</v>
      </c>
      <c r="BK428" s="213">
        <f>ROUND(I428*H428,2)</f>
        <v>0</v>
      </c>
      <c r="BL428" s="25" t="s">
        <v>215</v>
      </c>
      <c r="BM428" s="25" t="s">
        <v>581</v>
      </c>
    </row>
    <row r="429" spans="2:65" s="13" customFormat="1" ht="13.5">
      <c r="B429" s="244"/>
      <c r="C429" s="245"/>
      <c r="D429" s="214" t="s">
        <v>245</v>
      </c>
      <c r="E429" s="246" t="s">
        <v>23</v>
      </c>
      <c r="F429" s="247" t="s">
        <v>368</v>
      </c>
      <c r="G429" s="245"/>
      <c r="H429" s="246" t="s">
        <v>23</v>
      </c>
      <c r="I429" s="248"/>
      <c r="J429" s="245"/>
      <c r="K429" s="245"/>
      <c r="L429" s="249"/>
      <c r="M429" s="250"/>
      <c r="N429" s="251"/>
      <c r="O429" s="251"/>
      <c r="P429" s="251"/>
      <c r="Q429" s="251"/>
      <c r="R429" s="251"/>
      <c r="S429" s="251"/>
      <c r="T429" s="252"/>
      <c r="AT429" s="253" t="s">
        <v>245</v>
      </c>
      <c r="AU429" s="253" t="s">
        <v>88</v>
      </c>
      <c r="AV429" s="13" t="s">
        <v>85</v>
      </c>
      <c r="AW429" s="13" t="s">
        <v>40</v>
      </c>
      <c r="AX429" s="13" t="s">
        <v>77</v>
      </c>
      <c r="AY429" s="253" t="s">
        <v>191</v>
      </c>
    </row>
    <row r="430" spans="2:65" s="12" customFormat="1" ht="13.5">
      <c r="B430" s="217"/>
      <c r="C430" s="218"/>
      <c r="D430" s="214" t="s">
        <v>245</v>
      </c>
      <c r="E430" s="219" t="s">
        <v>23</v>
      </c>
      <c r="F430" s="220" t="s">
        <v>582</v>
      </c>
      <c r="G430" s="218"/>
      <c r="H430" s="221">
        <v>41.35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245</v>
      </c>
      <c r="AU430" s="227" t="s">
        <v>88</v>
      </c>
      <c r="AV430" s="12" t="s">
        <v>88</v>
      </c>
      <c r="AW430" s="12" t="s">
        <v>40</v>
      </c>
      <c r="AX430" s="12" t="s">
        <v>77</v>
      </c>
      <c r="AY430" s="227" t="s">
        <v>191</v>
      </c>
    </row>
    <row r="431" spans="2:65" s="12" customFormat="1" ht="13.5">
      <c r="B431" s="217"/>
      <c r="C431" s="218"/>
      <c r="D431" s="214" t="s">
        <v>245</v>
      </c>
      <c r="E431" s="219" t="s">
        <v>23</v>
      </c>
      <c r="F431" s="220" t="s">
        <v>583</v>
      </c>
      <c r="G431" s="218"/>
      <c r="H431" s="221">
        <v>10.31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245</v>
      </c>
      <c r="AU431" s="227" t="s">
        <v>88</v>
      </c>
      <c r="AV431" s="12" t="s">
        <v>88</v>
      </c>
      <c r="AW431" s="12" t="s">
        <v>40</v>
      </c>
      <c r="AX431" s="12" t="s">
        <v>77</v>
      </c>
      <c r="AY431" s="227" t="s">
        <v>191</v>
      </c>
    </row>
    <row r="432" spans="2:65" s="12" customFormat="1" ht="13.5">
      <c r="B432" s="217"/>
      <c r="C432" s="218"/>
      <c r="D432" s="214" t="s">
        <v>245</v>
      </c>
      <c r="E432" s="219" t="s">
        <v>23</v>
      </c>
      <c r="F432" s="220" t="s">
        <v>584</v>
      </c>
      <c r="G432" s="218"/>
      <c r="H432" s="221">
        <v>65.069999999999993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245</v>
      </c>
      <c r="AU432" s="227" t="s">
        <v>88</v>
      </c>
      <c r="AV432" s="12" t="s">
        <v>88</v>
      </c>
      <c r="AW432" s="12" t="s">
        <v>40</v>
      </c>
      <c r="AX432" s="12" t="s">
        <v>77</v>
      </c>
      <c r="AY432" s="227" t="s">
        <v>191</v>
      </c>
    </row>
    <row r="433" spans="2:51" s="12" customFormat="1" ht="13.5">
      <c r="B433" s="217"/>
      <c r="C433" s="218"/>
      <c r="D433" s="214" t="s">
        <v>245</v>
      </c>
      <c r="E433" s="219" t="s">
        <v>23</v>
      </c>
      <c r="F433" s="220" t="s">
        <v>585</v>
      </c>
      <c r="G433" s="218"/>
      <c r="H433" s="221">
        <v>66.319999999999993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245</v>
      </c>
      <c r="AU433" s="227" t="s">
        <v>88</v>
      </c>
      <c r="AV433" s="12" t="s">
        <v>88</v>
      </c>
      <c r="AW433" s="12" t="s">
        <v>40</v>
      </c>
      <c r="AX433" s="12" t="s">
        <v>77</v>
      </c>
      <c r="AY433" s="227" t="s">
        <v>191</v>
      </c>
    </row>
    <row r="434" spans="2:51" s="12" customFormat="1" ht="13.5">
      <c r="B434" s="217"/>
      <c r="C434" s="218"/>
      <c r="D434" s="214" t="s">
        <v>245</v>
      </c>
      <c r="E434" s="219" t="s">
        <v>23</v>
      </c>
      <c r="F434" s="220" t="s">
        <v>586</v>
      </c>
      <c r="G434" s="218"/>
      <c r="H434" s="221">
        <v>13.45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245</v>
      </c>
      <c r="AU434" s="227" t="s">
        <v>88</v>
      </c>
      <c r="AV434" s="12" t="s">
        <v>88</v>
      </c>
      <c r="AW434" s="12" t="s">
        <v>40</v>
      </c>
      <c r="AX434" s="12" t="s">
        <v>77</v>
      </c>
      <c r="AY434" s="227" t="s">
        <v>191</v>
      </c>
    </row>
    <row r="435" spans="2:51" s="12" customFormat="1" ht="13.5">
      <c r="B435" s="217"/>
      <c r="C435" s="218"/>
      <c r="D435" s="214" t="s">
        <v>245</v>
      </c>
      <c r="E435" s="219" t="s">
        <v>23</v>
      </c>
      <c r="F435" s="220" t="s">
        <v>587</v>
      </c>
      <c r="G435" s="218"/>
      <c r="H435" s="221">
        <v>55.45</v>
      </c>
      <c r="I435" s="222"/>
      <c r="J435" s="218"/>
      <c r="K435" s="218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245</v>
      </c>
      <c r="AU435" s="227" t="s">
        <v>88</v>
      </c>
      <c r="AV435" s="12" t="s">
        <v>88</v>
      </c>
      <c r="AW435" s="12" t="s">
        <v>40</v>
      </c>
      <c r="AX435" s="12" t="s">
        <v>77</v>
      </c>
      <c r="AY435" s="227" t="s">
        <v>191</v>
      </c>
    </row>
    <row r="436" spans="2:51" s="12" customFormat="1" ht="13.5">
      <c r="B436" s="217"/>
      <c r="C436" s="218"/>
      <c r="D436" s="214" t="s">
        <v>245</v>
      </c>
      <c r="E436" s="219" t="s">
        <v>23</v>
      </c>
      <c r="F436" s="220" t="s">
        <v>588</v>
      </c>
      <c r="G436" s="218"/>
      <c r="H436" s="221">
        <v>29.11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245</v>
      </c>
      <c r="AU436" s="227" t="s">
        <v>88</v>
      </c>
      <c r="AV436" s="12" t="s">
        <v>88</v>
      </c>
      <c r="AW436" s="12" t="s">
        <v>40</v>
      </c>
      <c r="AX436" s="12" t="s">
        <v>77</v>
      </c>
      <c r="AY436" s="227" t="s">
        <v>191</v>
      </c>
    </row>
    <row r="437" spans="2:51" s="14" customFormat="1" ht="13.5">
      <c r="B437" s="254"/>
      <c r="C437" s="255"/>
      <c r="D437" s="214" t="s">
        <v>245</v>
      </c>
      <c r="E437" s="256" t="s">
        <v>23</v>
      </c>
      <c r="F437" s="257" t="s">
        <v>371</v>
      </c>
      <c r="G437" s="255"/>
      <c r="H437" s="258">
        <v>281.06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AT437" s="264" t="s">
        <v>245</v>
      </c>
      <c r="AU437" s="264" t="s">
        <v>88</v>
      </c>
      <c r="AV437" s="14" t="s">
        <v>207</v>
      </c>
      <c r="AW437" s="14" t="s">
        <v>40</v>
      </c>
      <c r="AX437" s="14" t="s">
        <v>77</v>
      </c>
      <c r="AY437" s="264" t="s">
        <v>191</v>
      </c>
    </row>
    <row r="438" spans="2:51" s="13" customFormat="1" ht="13.5">
      <c r="B438" s="244"/>
      <c r="C438" s="245"/>
      <c r="D438" s="214" t="s">
        <v>245</v>
      </c>
      <c r="E438" s="246" t="s">
        <v>23</v>
      </c>
      <c r="F438" s="247" t="s">
        <v>372</v>
      </c>
      <c r="G438" s="245"/>
      <c r="H438" s="246" t="s">
        <v>23</v>
      </c>
      <c r="I438" s="248"/>
      <c r="J438" s="245"/>
      <c r="K438" s="245"/>
      <c r="L438" s="249"/>
      <c r="M438" s="250"/>
      <c r="N438" s="251"/>
      <c r="O438" s="251"/>
      <c r="P438" s="251"/>
      <c r="Q438" s="251"/>
      <c r="R438" s="251"/>
      <c r="S438" s="251"/>
      <c r="T438" s="252"/>
      <c r="AT438" s="253" t="s">
        <v>245</v>
      </c>
      <c r="AU438" s="253" t="s">
        <v>88</v>
      </c>
      <c r="AV438" s="13" t="s">
        <v>85</v>
      </c>
      <c r="AW438" s="13" t="s">
        <v>40</v>
      </c>
      <c r="AX438" s="13" t="s">
        <v>77</v>
      </c>
      <c r="AY438" s="253" t="s">
        <v>191</v>
      </c>
    </row>
    <row r="439" spans="2:51" s="12" customFormat="1" ht="27">
      <c r="B439" s="217"/>
      <c r="C439" s="218"/>
      <c r="D439" s="214" t="s">
        <v>245</v>
      </c>
      <c r="E439" s="219" t="s">
        <v>23</v>
      </c>
      <c r="F439" s="220" t="s">
        <v>589</v>
      </c>
      <c r="G439" s="218"/>
      <c r="H439" s="221">
        <v>42.823999999999998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245</v>
      </c>
      <c r="AU439" s="227" t="s">
        <v>88</v>
      </c>
      <c r="AV439" s="12" t="s">
        <v>88</v>
      </c>
      <c r="AW439" s="12" t="s">
        <v>40</v>
      </c>
      <c r="AX439" s="12" t="s">
        <v>77</v>
      </c>
      <c r="AY439" s="227" t="s">
        <v>191</v>
      </c>
    </row>
    <row r="440" spans="2:51" s="12" customFormat="1" ht="13.5">
      <c r="B440" s="217"/>
      <c r="C440" s="218"/>
      <c r="D440" s="214" t="s">
        <v>245</v>
      </c>
      <c r="E440" s="219" t="s">
        <v>23</v>
      </c>
      <c r="F440" s="220" t="s">
        <v>590</v>
      </c>
      <c r="G440" s="218"/>
      <c r="H440" s="221">
        <v>17.145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245</v>
      </c>
      <c r="AU440" s="227" t="s">
        <v>88</v>
      </c>
      <c r="AV440" s="12" t="s">
        <v>88</v>
      </c>
      <c r="AW440" s="12" t="s">
        <v>40</v>
      </c>
      <c r="AX440" s="12" t="s">
        <v>77</v>
      </c>
      <c r="AY440" s="227" t="s">
        <v>191</v>
      </c>
    </row>
    <row r="441" spans="2:51" s="12" customFormat="1" ht="13.5">
      <c r="B441" s="217"/>
      <c r="C441" s="218"/>
      <c r="D441" s="214" t="s">
        <v>245</v>
      </c>
      <c r="E441" s="219" t="s">
        <v>23</v>
      </c>
      <c r="F441" s="220" t="s">
        <v>591</v>
      </c>
      <c r="G441" s="218"/>
      <c r="H441" s="221">
        <v>104.89700000000001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245</v>
      </c>
      <c r="AU441" s="227" t="s">
        <v>88</v>
      </c>
      <c r="AV441" s="12" t="s">
        <v>88</v>
      </c>
      <c r="AW441" s="12" t="s">
        <v>40</v>
      </c>
      <c r="AX441" s="12" t="s">
        <v>77</v>
      </c>
      <c r="AY441" s="227" t="s">
        <v>191</v>
      </c>
    </row>
    <row r="442" spans="2:51" s="12" customFormat="1" ht="13.5">
      <c r="B442" s="217"/>
      <c r="C442" s="218"/>
      <c r="D442" s="214" t="s">
        <v>245</v>
      </c>
      <c r="E442" s="219" t="s">
        <v>23</v>
      </c>
      <c r="F442" s="220" t="s">
        <v>592</v>
      </c>
      <c r="G442" s="218"/>
      <c r="H442" s="221">
        <v>13.007999999999999</v>
      </c>
      <c r="I442" s="222"/>
      <c r="J442" s="218"/>
      <c r="K442" s="218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245</v>
      </c>
      <c r="AU442" s="227" t="s">
        <v>88</v>
      </c>
      <c r="AV442" s="12" t="s">
        <v>88</v>
      </c>
      <c r="AW442" s="12" t="s">
        <v>40</v>
      </c>
      <c r="AX442" s="12" t="s">
        <v>77</v>
      </c>
      <c r="AY442" s="227" t="s">
        <v>191</v>
      </c>
    </row>
    <row r="443" spans="2:51" s="12" customFormat="1" ht="13.5">
      <c r="B443" s="217"/>
      <c r="C443" s="218"/>
      <c r="D443" s="214" t="s">
        <v>245</v>
      </c>
      <c r="E443" s="219" t="s">
        <v>23</v>
      </c>
      <c r="F443" s="220" t="s">
        <v>593</v>
      </c>
      <c r="G443" s="218"/>
      <c r="H443" s="221">
        <v>15.103999999999999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245</v>
      </c>
      <c r="AU443" s="227" t="s">
        <v>88</v>
      </c>
      <c r="AV443" s="12" t="s">
        <v>88</v>
      </c>
      <c r="AW443" s="12" t="s">
        <v>40</v>
      </c>
      <c r="AX443" s="12" t="s">
        <v>77</v>
      </c>
      <c r="AY443" s="227" t="s">
        <v>191</v>
      </c>
    </row>
    <row r="444" spans="2:51" s="12" customFormat="1" ht="13.5">
      <c r="B444" s="217"/>
      <c r="C444" s="218"/>
      <c r="D444" s="214" t="s">
        <v>245</v>
      </c>
      <c r="E444" s="219" t="s">
        <v>23</v>
      </c>
      <c r="F444" s="220" t="s">
        <v>594</v>
      </c>
      <c r="G444" s="218"/>
      <c r="H444" s="221">
        <v>78.531999999999996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245</v>
      </c>
      <c r="AU444" s="227" t="s">
        <v>88</v>
      </c>
      <c r="AV444" s="12" t="s">
        <v>88</v>
      </c>
      <c r="AW444" s="12" t="s">
        <v>40</v>
      </c>
      <c r="AX444" s="12" t="s">
        <v>77</v>
      </c>
      <c r="AY444" s="227" t="s">
        <v>191</v>
      </c>
    </row>
    <row r="445" spans="2:51" s="12" customFormat="1" ht="13.5">
      <c r="B445" s="217"/>
      <c r="C445" s="218"/>
      <c r="D445" s="214" t="s">
        <v>245</v>
      </c>
      <c r="E445" s="219" t="s">
        <v>23</v>
      </c>
      <c r="F445" s="220" t="s">
        <v>595</v>
      </c>
      <c r="G445" s="218"/>
      <c r="H445" s="221">
        <v>43.868000000000002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245</v>
      </c>
      <c r="AU445" s="227" t="s">
        <v>88</v>
      </c>
      <c r="AV445" s="12" t="s">
        <v>88</v>
      </c>
      <c r="AW445" s="12" t="s">
        <v>40</v>
      </c>
      <c r="AX445" s="12" t="s">
        <v>77</v>
      </c>
      <c r="AY445" s="227" t="s">
        <v>191</v>
      </c>
    </row>
    <row r="446" spans="2:51" s="12" customFormat="1" ht="13.5">
      <c r="B446" s="217"/>
      <c r="C446" s="218"/>
      <c r="D446" s="214" t="s">
        <v>245</v>
      </c>
      <c r="E446" s="219" t="s">
        <v>23</v>
      </c>
      <c r="F446" s="220" t="s">
        <v>596</v>
      </c>
      <c r="G446" s="218"/>
      <c r="H446" s="221">
        <v>22.213999999999999</v>
      </c>
      <c r="I446" s="222"/>
      <c r="J446" s="218"/>
      <c r="K446" s="218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245</v>
      </c>
      <c r="AU446" s="227" t="s">
        <v>88</v>
      </c>
      <c r="AV446" s="12" t="s">
        <v>88</v>
      </c>
      <c r="AW446" s="12" t="s">
        <v>40</v>
      </c>
      <c r="AX446" s="12" t="s">
        <v>77</v>
      </c>
      <c r="AY446" s="227" t="s">
        <v>191</v>
      </c>
    </row>
    <row r="447" spans="2:51" s="12" customFormat="1" ht="13.5">
      <c r="B447" s="217"/>
      <c r="C447" s="218"/>
      <c r="D447" s="214" t="s">
        <v>245</v>
      </c>
      <c r="E447" s="219" t="s">
        <v>23</v>
      </c>
      <c r="F447" s="220" t="s">
        <v>597</v>
      </c>
      <c r="G447" s="218"/>
      <c r="H447" s="221">
        <v>23.834</v>
      </c>
      <c r="I447" s="222"/>
      <c r="J447" s="218"/>
      <c r="K447" s="218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245</v>
      </c>
      <c r="AU447" s="227" t="s">
        <v>88</v>
      </c>
      <c r="AV447" s="12" t="s">
        <v>88</v>
      </c>
      <c r="AW447" s="12" t="s">
        <v>40</v>
      </c>
      <c r="AX447" s="12" t="s">
        <v>77</v>
      </c>
      <c r="AY447" s="227" t="s">
        <v>191</v>
      </c>
    </row>
    <row r="448" spans="2:51" s="12" customFormat="1" ht="13.5">
      <c r="B448" s="217"/>
      <c r="C448" s="218"/>
      <c r="D448" s="214" t="s">
        <v>245</v>
      </c>
      <c r="E448" s="219" t="s">
        <v>23</v>
      </c>
      <c r="F448" s="220" t="s">
        <v>598</v>
      </c>
      <c r="G448" s="218"/>
      <c r="H448" s="221">
        <v>23.834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245</v>
      </c>
      <c r="AU448" s="227" t="s">
        <v>88</v>
      </c>
      <c r="AV448" s="12" t="s">
        <v>88</v>
      </c>
      <c r="AW448" s="12" t="s">
        <v>40</v>
      </c>
      <c r="AX448" s="12" t="s">
        <v>77</v>
      </c>
      <c r="AY448" s="227" t="s">
        <v>191</v>
      </c>
    </row>
    <row r="449" spans="2:51" s="12" customFormat="1" ht="13.5">
      <c r="B449" s="217"/>
      <c r="C449" s="218"/>
      <c r="D449" s="214" t="s">
        <v>245</v>
      </c>
      <c r="E449" s="219" t="s">
        <v>23</v>
      </c>
      <c r="F449" s="220" t="s">
        <v>599</v>
      </c>
      <c r="G449" s="218"/>
      <c r="H449" s="221">
        <v>65.882999999999996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245</v>
      </c>
      <c r="AU449" s="227" t="s">
        <v>88</v>
      </c>
      <c r="AV449" s="12" t="s">
        <v>88</v>
      </c>
      <c r="AW449" s="12" t="s">
        <v>40</v>
      </c>
      <c r="AX449" s="12" t="s">
        <v>77</v>
      </c>
      <c r="AY449" s="227" t="s">
        <v>191</v>
      </c>
    </row>
    <row r="450" spans="2:51" s="12" customFormat="1" ht="13.5">
      <c r="B450" s="217"/>
      <c r="C450" s="218"/>
      <c r="D450" s="214" t="s">
        <v>245</v>
      </c>
      <c r="E450" s="219" t="s">
        <v>23</v>
      </c>
      <c r="F450" s="220" t="s">
        <v>600</v>
      </c>
      <c r="G450" s="218"/>
      <c r="H450" s="221">
        <v>55.732999999999997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245</v>
      </c>
      <c r="AU450" s="227" t="s">
        <v>88</v>
      </c>
      <c r="AV450" s="12" t="s">
        <v>88</v>
      </c>
      <c r="AW450" s="12" t="s">
        <v>40</v>
      </c>
      <c r="AX450" s="12" t="s">
        <v>77</v>
      </c>
      <c r="AY450" s="227" t="s">
        <v>191</v>
      </c>
    </row>
    <row r="451" spans="2:51" s="12" customFormat="1" ht="13.5">
      <c r="B451" s="217"/>
      <c r="C451" s="218"/>
      <c r="D451" s="214" t="s">
        <v>245</v>
      </c>
      <c r="E451" s="219" t="s">
        <v>23</v>
      </c>
      <c r="F451" s="220" t="s">
        <v>601</v>
      </c>
      <c r="G451" s="218"/>
      <c r="H451" s="221">
        <v>48.12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245</v>
      </c>
      <c r="AU451" s="227" t="s">
        <v>88</v>
      </c>
      <c r="AV451" s="12" t="s">
        <v>88</v>
      </c>
      <c r="AW451" s="12" t="s">
        <v>40</v>
      </c>
      <c r="AX451" s="12" t="s">
        <v>77</v>
      </c>
      <c r="AY451" s="227" t="s">
        <v>191</v>
      </c>
    </row>
    <row r="452" spans="2:51" s="12" customFormat="1" ht="13.5">
      <c r="B452" s="217"/>
      <c r="C452" s="218"/>
      <c r="D452" s="214" t="s">
        <v>245</v>
      </c>
      <c r="E452" s="219" t="s">
        <v>23</v>
      </c>
      <c r="F452" s="220" t="s">
        <v>602</v>
      </c>
      <c r="G452" s="218"/>
      <c r="H452" s="221">
        <v>28.039000000000001</v>
      </c>
      <c r="I452" s="222"/>
      <c r="J452" s="218"/>
      <c r="K452" s="218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245</v>
      </c>
      <c r="AU452" s="227" t="s">
        <v>88</v>
      </c>
      <c r="AV452" s="12" t="s">
        <v>88</v>
      </c>
      <c r="AW452" s="12" t="s">
        <v>40</v>
      </c>
      <c r="AX452" s="12" t="s">
        <v>77</v>
      </c>
      <c r="AY452" s="227" t="s">
        <v>191</v>
      </c>
    </row>
    <row r="453" spans="2:51" s="14" customFormat="1" ht="13.5">
      <c r="B453" s="254"/>
      <c r="C453" s="255"/>
      <c r="D453" s="214" t="s">
        <v>245</v>
      </c>
      <c r="E453" s="256" t="s">
        <v>23</v>
      </c>
      <c r="F453" s="257" t="s">
        <v>371</v>
      </c>
      <c r="G453" s="255"/>
      <c r="H453" s="258">
        <v>583.03499999999997</v>
      </c>
      <c r="I453" s="259"/>
      <c r="J453" s="255"/>
      <c r="K453" s="255"/>
      <c r="L453" s="260"/>
      <c r="M453" s="261"/>
      <c r="N453" s="262"/>
      <c r="O453" s="262"/>
      <c r="P453" s="262"/>
      <c r="Q453" s="262"/>
      <c r="R453" s="262"/>
      <c r="S453" s="262"/>
      <c r="T453" s="263"/>
      <c r="AT453" s="264" t="s">
        <v>245</v>
      </c>
      <c r="AU453" s="264" t="s">
        <v>88</v>
      </c>
      <c r="AV453" s="14" t="s">
        <v>207</v>
      </c>
      <c r="AW453" s="14" t="s">
        <v>40</v>
      </c>
      <c r="AX453" s="14" t="s">
        <v>77</v>
      </c>
      <c r="AY453" s="264" t="s">
        <v>191</v>
      </c>
    </row>
    <row r="454" spans="2:51" s="13" customFormat="1" ht="13.5">
      <c r="B454" s="244"/>
      <c r="C454" s="245"/>
      <c r="D454" s="214" t="s">
        <v>245</v>
      </c>
      <c r="E454" s="246" t="s">
        <v>23</v>
      </c>
      <c r="F454" s="247" t="s">
        <v>603</v>
      </c>
      <c r="G454" s="245"/>
      <c r="H454" s="246" t="s">
        <v>23</v>
      </c>
      <c r="I454" s="248"/>
      <c r="J454" s="245"/>
      <c r="K454" s="245"/>
      <c r="L454" s="249"/>
      <c r="M454" s="250"/>
      <c r="N454" s="251"/>
      <c r="O454" s="251"/>
      <c r="P454" s="251"/>
      <c r="Q454" s="251"/>
      <c r="R454" s="251"/>
      <c r="S454" s="251"/>
      <c r="T454" s="252"/>
      <c r="AT454" s="253" t="s">
        <v>245</v>
      </c>
      <c r="AU454" s="253" t="s">
        <v>88</v>
      </c>
      <c r="AV454" s="13" t="s">
        <v>85</v>
      </c>
      <c r="AW454" s="13" t="s">
        <v>40</v>
      </c>
      <c r="AX454" s="13" t="s">
        <v>77</v>
      </c>
      <c r="AY454" s="253" t="s">
        <v>191</v>
      </c>
    </row>
    <row r="455" spans="2:51" s="12" customFormat="1" ht="13.5">
      <c r="B455" s="217"/>
      <c r="C455" s="218"/>
      <c r="D455" s="214" t="s">
        <v>245</v>
      </c>
      <c r="E455" s="219" t="s">
        <v>23</v>
      </c>
      <c r="F455" s="220" t="s">
        <v>604</v>
      </c>
      <c r="G455" s="218"/>
      <c r="H455" s="221">
        <v>51.835999999999999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245</v>
      </c>
      <c r="AU455" s="227" t="s">
        <v>88</v>
      </c>
      <c r="AV455" s="12" t="s">
        <v>88</v>
      </c>
      <c r="AW455" s="12" t="s">
        <v>40</v>
      </c>
      <c r="AX455" s="12" t="s">
        <v>77</v>
      </c>
      <c r="AY455" s="227" t="s">
        <v>191</v>
      </c>
    </row>
    <row r="456" spans="2:51" s="12" customFormat="1" ht="13.5">
      <c r="B456" s="217"/>
      <c r="C456" s="218"/>
      <c r="D456" s="214" t="s">
        <v>245</v>
      </c>
      <c r="E456" s="219" t="s">
        <v>23</v>
      </c>
      <c r="F456" s="220" t="s">
        <v>605</v>
      </c>
      <c r="G456" s="218"/>
      <c r="H456" s="221">
        <v>14.01</v>
      </c>
      <c r="I456" s="222"/>
      <c r="J456" s="218"/>
      <c r="K456" s="218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245</v>
      </c>
      <c r="AU456" s="227" t="s">
        <v>88</v>
      </c>
      <c r="AV456" s="12" t="s">
        <v>88</v>
      </c>
      <c r="AW456" s="12" t="s">
        <v>40</v>
      </c>
      <c r="AX456" s="12" t="s">
        <v>77</v>
      </c>
      <c r="AY456" s="227" t="s">
        <v>191</v>
      </c>
    </row>
    <row r="457" spans="2:51" s="12" customFormat="1" ht="13.5">
      <c r="B457" s="217"/>
      <c r="C457" s="218"/>
      <c r="D457" s="214" t="s">
        <v>245</v>
      </c>
      <c r="E457" s="219" t="s">
        <v>23</v>
      </c>
      <c r="F457" s="220" t="s">
        <v>606</v>
      </c>
      <c r="G457" s="218"/>
      <c r="H457" s="221">
        <v>44.28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245</v>
      </c>
      <c r="AU457" s="227" t="s">
        <v>88</v>
      </c>
      <c r="AV457" s="12" t="s">
        <v>88</v>
      </c>
      <c r="AW457" s="12" t="s">
        <v>40</v>
      </c>
      <c r="AX457" s="12" t="s">
        <v>77</v>
      </c>
      <c r="AY457" s="227" t="s">
        <v>191</v>
      </c>
    </row>
    <row r="458" spans="2:51" s="12" customFormat="1" ht="13.5">
      <c r="B458" s="217"/>
      <c r="C458" s="218"/>
      <c r="D458" s="214" t="s">
        <v>245</v>
      </c>
      <c r="E458" s="219" t="s">
        <v>23</v>
      </c>
      <c r="F458" s="220" t="s">
        <v>607</v>
      </c>
      <c r="G458" s="218"/>
      <c r="H458" s="221">
        <v>24.92</v>
      </c>
      <c r="I458" s="222"/>
      <c r="J458" s="218"/>
      <c r="K458" s="218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245</v>
      </c>
      <c r="AU458" s="227" t="s">
        <v>88</v>
      </c>
      <c r="AV458" s="12" t="s">
        <v>88</v>
      </c>
      <c r="AW458" s="12" t="s">
        <v>40</v>
      </c>
      <c r="AX458" s="12" t="s">
        <v>77</v>
      </c>
      <c r="AY458" s="227" t="s">
        <v>191</v>
      </c>
    </row>
    <row r="459" spans="2:51" s="12" customFormat="1" ht="13.5">
      <c r="B459" s="217"/>
      <c r="C459" s="218"/>
      <c r="D459" s="214" t="s">
        <v>245</v>
      </c>
      <c r="E459" s="219" t="s">
        <v>23</v>
      </c>
      <c r="F459" s="220" t="s">
        <v>608</v>
      </c>
      <c r="G459" s="218"/>
      <c r="H459" s="221">
        <v>26.66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245</v>
      </c>
      <c r="AU459" s="227" t="s">
        <v>88</v>
      </c>
      <c r="AV459" s="12" t="s">
        <v>88</v>
      </c>
      <c r="AW459" s="12" t="s">
        <v>40</v>
      </c>
      <c r="AX459" s="12" t="s">
        <v>77</v>
      </c>
      <c r="AY459" s="227" t="s">
        <v>191</v>
      </c>
    </row>
    <row r="460" spans="2:51" s="12" customFormat="1" ht="13.5">
      <c r="B460" s="217"/>
      <c r="C460" s="218"/>
      <c r="D460" s="214" t="s">
        <v>245</v>
      </c>
      <c r="E460" s="219" t="s">
        <v>23</v>
      </c>
      <c r="F460" s="220" t="s">
        <v>609</v>
      </c>
      <c r="G460" s="218"/>
      <c r="H460" s="221">
        <v>26.66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245</v>
      </c>
      <c r="AU460" s="227" t="s">
        <v>88</v>
      </c>
      <c r="AV460" s="12" t="s">
        <v>88</v>
      </c>
      <c r="AW460" s="12" t="s">
        <v>40</v>
      </c>
      <c r="AX460" s="12" t="s">
        <v>77</v>
      </c>
      <c r="AY460" s="227" t="s">
        <v>191</v>
      </c>
    </row>
    <row r="461" spans="2:51" s="12" customFormat="1" ht="13.5">
      <c r="B461" s="217"/>
      <c r="C461" s="218"/>
      <c r="D461" s="214" t="s">
        <v>245</v>
      </c>
      <c r="E461" s="219" t="s">
        <v>23</v>
      </c>
      <c r="F461" s="220" t="s">
        <v>610</v>
      </c>
      <c r="G461" s="218"/>
      <c r="H461" s="221">
        <v>89.06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245</v>
      </c>
      <c r="AU461" s="227" t="s">
        <v>88</v>
      </c>
      <c r="AV461" s="12" t="s">
        <v>88</v>
      </c>
      <c r="AW461" s="12" t="s">
        <v>40</v>
      </c>
      <c r="AX461" s="12" t="s">
        <v>77</v>
      </c>
      <c r="AY461" s="227" t="s">
        <v>191</v>
      </c>
    </row>
    <row r="462" spans="2:51" s="12" customFormat="1" ht="13.5">
      <c r="B462" s="217"/>
      <c r="C462" s="218"/>
      <c r="D462" s="214" t="s">
        <v>245</v>
      </c>
      <c r="E462" s="219" t="s">
        <v>23</v>
      </c>
      <c r="F462" s="220" t="s">
        <v>611</v>
      </c>
      <c r="G462" s="218"/>
      <c r="H462" s="221">
        <v>42.533000000000001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245</v>
      </c>
      <c r="AU462" s="227" t="s">
        <v>88</v>
      </c>
      <c r="AV462" s="12" t="s">
        <v>88</v>
      </c>
      <c r="AW462" s="12" t="s">
        <v>40</v>
      </c>
      <c r="AX462" s="12" t="s">
        <v>77</v>
      </c>
      <c r="AY462" s="227" t="s">
        <v>191</v>
      </c>
    </row>
    <row r="463" spans="2:51" s="12" customFormat="1" ht="13.5">
      <c r="B463" s="217"/>
      <c r="C463" s="218"/>
      <c r="D463" s="214" t="s">
        <v>245</v>
      </c>
      <c r="E463" s="219" t="s">
        <v>23</v>
      </c>
      <c r="F463" s="220" t="s">
        <v>612</v>
      </c>
      <c r="G463" s="218"/>
      <c r="H463" s="221">
        <v>50.777999999999999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245</v>
      </c>
      <c r="AU463" s="227" t="s">
        <v>88</v>
      </c>
      <c r="AV463" s="12" t="s">
        <v>88</v>
      </c>
      <c r="AW463" s="12" t="s">
        <v>40</v>
      </c>
      <c r="AX463" s="12" t="s">
        <v>77</v>
      </c>
      <c r="AY463" s="227" t="s">
        <v>191</v>
      </c>
    </row>
    <row r="464" spans="2:51" s="12" customFormat="1" ht="13.5">
      <c r="B464" s="217"/>
      <c r="C464" s="218"/>
      <c r="D464" s="214" t="s">
        <v>245</v>
      </c>
      <c r="E464" s="219" t="s">
        <v>23</v>
      </c>
      <c r="F464" s="220" t="s">
        <v>613</v>
      </c>
      <c r="G464" s="218"/>
      <c r="H464" s="221">
        <v>26.300999999999998</v>
      </c>
      <c r="I464" s="222"/>
      <c r="J464" s="218"/>
      <c r="K464" s="218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245</v>
      </c>
      <c r="AU464" s="227" t="s">
        <v>88</v>
      </c>
      <c r="AV464" s="12" t="s">
        <v>88</v>
      </c>
      <c r="AW464" s="12" t="s">
        <v>40</v>
      </c>
      <c r="AX464" s="12" t="s">
        <v>77</v>
      </c>
      <c r="AY464" s="227" t="s">
        <v>191</v>
      </c>
    </row>
    <row r="465" spans="2:51" s="14" customFormat="1" ht="13.5">
      <c r="B465" s="254"/>
      <c r="C465" s="255"/>
      <c r="D465" s="214" t="s">
        <v>245</v>
      </c>
      <c r="E465" s="256" t="s">
        <v>23</v>
      </c>
      <c r="F465" s="257" t="s">
        <v>371</v>
      </c>
      <c r="G465" s="255"/>
      <c r="H465" s="258">
        <v>397.03800000000001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AT465" s="264" t="s">
        <v>245</v>
      </c>
      <c r="AU465" s="264" t="s">
        <v>88</v>
      </c>
      <c r="AV465" s="14" t="s">
        <v>207</v>
      </c>
      <c r="AW465" s="14" t="s">
        <v>40</v>
      </c>
      <c r="AX465" s="14" t="s">
        <v>77</v>
      </c>
      <c r="AY465" s="264" t="s">
        <v>191</v>
      </c>
    </row>
    <row r="466" spans="2:51" s="13" customFormat="1" ht="13.5">
      <c r="B466" s="244"/>
      <c r="C466" s="245"/>
      <c r="D466" s="214" t="s">
        <v>245</v>
      </c>
      <c r="E466" s="246" t="s">
        <v>23</v>
      </c>
      <c r="F466" s="247" t="s">
        <v>380</v>
      </c>
      <c r="G466" s="245"/>
      <c r="H466" s="246" t="s">
        <v>23</v>
      </c>
      <c r="I466" s="248"/>
      <c r="J466" s="245"/>
      <c r="K466" s="245"/>
      <c r="L466" s="249"/>
      <c r="M466" s="250"/>
      <c r="N466" s="251"/>
      <c r="O466" s="251"/>
      <c r="P466" s="251"/>
      <c r="Q466" s="251"/>
      <c r="R466" s="251"/>
      <c r="S466" s="251"/>
      <c r="T466" s="252"/>
      <c r="AT466" s="253" t="s">
        <v>245</v>
      </c>
      <c r="AU466" s="253" t="s">
        <v>88</v>
      </c>
      <c r="AV466" s="13" t="s">
        <v>85</v>
      </c>
      <c r="AW466" s="13" t="s">
        <v>40</v>
      </c>
      <c r="AX466" s="13" t="s">
        <v>77</v>
      </c>
      <c r="AY466" s="253" t="s">
        <v>191</v>
      </c>
    </row>
    <row r="467" spans="2:51" s="12" customFormat="1" ht="13.5">
      <c r="B467" s="217"/>
      <c r="C467" s="218"/>
      <c r="D467" s="214" t="s">
        <v>245</v>
      </c>
      <c r="E467" s="219" t="s">
        <v>23</v>
      </c>
      <c r="F467" s="220" t="s">
        <v>614</v>
      </c>
      <c r="G467" s="218"/>
      <c r="H467" s="221">
        <v>51.835999999999999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245</v>
      </c>
      <c r="AU467" s="227" t="s">
        <v>88</v>
      </c>
      <c r="AV467" s="12" t="s">
        <v>88</v>
      </c>
      <c r="AW467" s="12" t="s">
        <v>40</v>
      </c>
      <c r="AX467" s="12" t="s">
        <v>77</v>
      </c>
      <c r="AY467" s="227" t="s">
        <v>191</v>
      </c>
    </row>
    <row r="468" spans="2:51" s="12" customFormat="1" ht="13.5">
      <c r="B468" s="217"/>
      <c r="C468" s="218"/>
      <c r="D468" s="214" t="s">
        <v>245</v>
      </c>
      <c r="E468" s="219" t="s">
        <v>23</v>
      </c>
      <c r="F468" s="220" t="s">
        <v>615</v>
      </c>
      <c r="G468" s="218"/>
      <c r="H468" s="221">
        <v>14.01</v>
      </c>
      <c r="I468" s="222"/>
      <c r="J468" s="218"/>
      <c r="K468" s="218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245</v>
      </c>
      <c r="AU468" s="227" t="s">
        <v>88</v>
      </c>
      <c r="AV468" s="12" t="s">
        <v>88</v>
      </c>
      <c r="AW468" s="12" t="s">
        <v>40</v>
      </c>
      <c r="AX468" s="12" t="s">
        <v>77</v>
      </c>
      <c r="AY468" s="227" t="s">
        <v>191</v>
      </c>
    </row>
    <row r="469" spans="2:51" s="12" customFormat="1" ht="13.5">
      <c r="B469" s="217"/>
      <c r="C469" s="218"/>
      <c r="D469" s="214" t="s">
        <v>245</v>
      </c>
      <c r="E469" s="219" t="s">
        <v>23</v>
      </c>
      <c r="F469" s="220" t="s">
        <v>616</v>
      </c>
      <c r="G469" s="218"/>
      <c r="H469" s="221">
        <v>43.98</v>
      </c>
      <c r="I469" s="222"/>
      <c r="J469" s="218"/>
      <c r="K469" s="218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245</v>
      </c>
      <c r="AU469" s="227" t="s">
        <v>88</v>
      </c>
      <c r="AV469" s="12" t="s">
        <v>88</v>
      </c>
      <c r="AW469" s="12" t="s">
        <v>40</v>
      </c>
      <c r="AX469" s="12" t="s">
        <v>77</v>
      </c>
      <c r="AY469" s="227" t="s">
        <v>191</v>
      </c>
    </row>
    <row r="470" spans="2:51" s="12" customFormat="1" ht="13.5">
      <c r="B470" s="217"/>
      <c r="C470" s="218"/>
      <c r="D470" s="214" t="s">
        <v>245</v>
      </c>
      <c r="E470" s="219" t="s">
        <v>23</v>
      </c>
      <c r="F470" s="220" t="s">
        <v>617</v>
      </c>
      <c r="G470" s="218"/>
      <c r="H470" s="221">
        <v>24.32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245</v>
      </c>
      <c r="AU470" s="227" t="s">
        <v>88</v>
      </c>
      <c r="AV470" s="12" t="s">
        <v>88</v>
      </c>
      <c r="AW470" s="12" t="s">
        <v>40</v>
      </c>
      <c r="AX470" s="12" t="s">
        <v>77</v>
      </c>
      <c r="AY470" s="227" t="s">
        <v>191</v>
      </c>
    </row>
    <row r="471" spans="2:51" s="12" customFormat="1" ht="13.5">
      <c r="B471" s="217"/>
      <c r="C471" s="218"/>
      <c r="D471" s="214" t="s">
        <v>245</v>
      </c>
      <c r="E471" s="219" t="s">
        <v>23</v>
      </c>
      <c r="F471" s="220" t="s">
        <v>618</v>
      </c>
      <c r="G471" s="218"/>
      <c r="H471" s="221">
        <v>26.66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245</v>
      </c>
      <c r="AU471" s="227" t="s">
        <v>88</v>
      </c>
      <c r="AV471" s="12" t="s">
        <v>88</v>
      </c>
      <c r="AW471" s="12" t="s">
        <v>40</v>
      </c>
      <c r="AX471" s="12" t="s">
        <v>77</v>
      </c>
      <c r="AY471" s="227" t="s">
        <v>191</v>
      </c>
    </row>
    <row r="472" spans="2:51" s="12" customFormat="1" ht="13.5">
      <c r="B472" s="217"/>
      <c r="C472" s="218"/>
      <c r="D472" s="214" t="s">
        <v>245</v>
      </c>
      <c r="E472" s="219" t="s">
        <v>23</v>
      </c>
      <c r="F472" s="220" t="s">
        <v>619</v>
      </c>
      <c r="G472" s="218"/>
      <c r="H472" s="221">
        <v>26.66</v>
      </c>
      <c r="I472" s="222"/>
      <c r="J472" s="218"/>
      <c r="K472" s="218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245</v>
      </c>
      <c r="AU472" s="227" t="s">
        <v>88</v>
      </c>
      <c r="AV472" s="12" t="s">
        <v>88</v>
      </c>
      <c r="AW472" s="12" t="s">
        <v>40</v>
      </c>
      <c r="AX472" s="12" t="s">
        <v>77</v>
      </c>
      <c r="AY472" s="227" t="s">
        <v>191</v>
      </c>
    </row>
    <row r="473" spans="2:51" s="12" customFormat="1" ht="13.5">
      <c r="B473" s="217"/>
      <c r="C473" s="218"/>
      <c r="D473" s="214" t="s">
        <v>245</v>
      </c>
      <c r="E473" s="219" t="s">
        <v>23</v>
      </c>
      <c r="F473" s="220" t="s">
        <v>620</v>
      </c>
      <c r="G473" s="218"/>
      <c r="H473" s="221">
        <v>59.895000000000003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245</v>
      </c>
      <c r="AU473" s="227" t="s">
        <v>88</v>
      </c>
      <c r="AV473" s="12" t="s">
        <v>88</v>
      </c>
      <c r="AW473" s="12" t="s">
        <v>40</v>
      </c>
      <c r="AX473" s="12" t="s">
        <v>77</v>
      </c>
      <c r="AY473" s="227" t="s">
        <v>191</v>
      </c>
    </row>
    <row r="474" spans="2:51" s="12" customFormat="1" ht="13.5">
      <c r="B474" s="217"/>
      <c r="C474" s="218"/>
      <c r="D474" s="214" t="s">
        <v>245</v>
      </c>
      <c r="E474" s="219" t="s">
        <v>23</v>
      </c>
      <c r="F474" s="220" t="s">
        <v>621</v>
      </c>
      <c r="G474" s="218"/>
      <c r="H474" s="221">
        <v>44.963000000000001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245</v>
      </c>
      <c r="AU474" s="227" t="s">
        <v>88</v>
      </c>
      <c r="AV474" s="12" t="s">
        <v>88</v>
      </c>
      <c r="AW474" s="12" t="s">
        <v>40</v>
      </c>
      <c r="AX474" s="12" t="s">
        <v>77</v>
      </c>
      <c r="AY474" s="227" t="s">
        <v>191</v>
      </c>
    </row>
    <row r="475" spans="2:51" s="12" customFormat="1" ht="13.5">
      <c r="B475" s="217"/>
      <c r="C475" s="218"/>
      <c r="D475" s="214" t="s">
        <v>245</v>
      </c>
      <c r="E475" s="219" t="s">
        <v>23</v>
      </c>
      <c r="F475" s="220" t="s">
        <v>622</v>
      </c>
      <c r="G475" s="218"/>
      <c r="H475" s="221">
        <v>55.664999999999999</v>
      </c>
      <c r="I475" s="222"/>
      <c r="J475" s="218"/>
      <c r="K475" s="218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245</v>
      </c>
      <c r="AU475" s="227" t="s">
        <v>88</v>
      </c>
      <c r="AV475" s="12" t="s">
        <v>88</v>
      </c>
      <c r="AW475" s="12" t="s">
        <v>40</v>
      </c>
      <c r="AX475" s="12" t="s">
        <v>77</v>
      </c>
      <c r="AY475" s="227" t="s">
        <v>191</v>
      </c>
    </row>
    <row r="476" spans="2:51" s="12" customFormat="1" ht="13.5">
      <c r="B476" s="217"/>
      <c r="C476" s="218"/>
      <c r="D476" s="214" t="s">
        <v>245</v>
      </c>
      <c r="E476" s="219" t="s">
        <v>23</v>
      </c>
      <c r="F476" s="220" t="s">
        <v>623</v>
      </c>
      <c r="G476" s="218"/>
      <c r="H476" s="221">
        <v>48.198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245</v>
      </c>
      <c r="AU476" s="227" t="s">
        <v>88</v>
      </c>
      <c r="AV476" s="12" t="s">
        <v>88</v>
      </c>
      <c r="AW476" s="12" t="s">
        <v>40</v>
      </c>
      <c r="AX476" s="12" t="s">
        <v>77</v>
      </c>
      <c r="AY476" s="227" t="s">
        <v>191</v>
      </c>
    </row>
    <row r="477" spans="2:51" s="12" customFormat="1" ht="13.5">
      <c r="B477" s="217"/>
      <c r="C477" s="218"/>
      <c r="D477" s="214" t="s">
        <v>245</v>
      </c>
      <c r="E477" s="219" t="s">
        <v>23</v>
      </c>
      <c r="F477" s="220" t="s">
        <v>624</v>
      </c>
      <c r="G477" s="218"/>
      <c r="H477" s="221">
        <v>27.922999999999998</v>
      </c>
      <c r="I477" s="222"/>
      <c r="J477" s="218"/>
      <c r="K477" s="218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245</v>
      </c>
      <c r="AU477" s="227" t="s">
        <v>88</v>
      </c>
      <c r="AV477" s="12" t="s">
        <v>88</v>
      </c>
      <c r="AW477" s="12" t="s">
        <v>40</v>
      </c>
      <c r="AX477" s="12" t="s">
        <v>77</v>
      </c>
      <c r="AY477" s="227" t="s">
        <v>191</v>
      </c>
    </row>
    <row r="478" spans="2:51" s="14" customFormat="1" ht="13.5">
      <c r="B478" s="254"/>
      <c r="C478" s="255"/>
      <c r="D478" s="214" t="s">
        <v>245</v>
      </c>
      <c r="E478" s="256" t="s">
        <v>23</v>
      </c>
      <c r="F478" s="257" t="s">
        <v>371</v>
      </c>
      <c r="G478" s="255"/>
      <c r="H478" s="258">
        <v>424.11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AT478" s="264" t="s">
        <v>245</v>
      </c>
      <c r="AU478" s="264" t="s">
        <v>88</v>
      </c>
      <c r="AV478" s="14" t="s">
        <v>207</v>
      </c>
      <c r="AW478" s="14" t="s">
        <v>40</v>
      </c>
      <c r="AX478" s="14" t="s">
        <v>77</v>
      </c>
      <c r="AY478" s="264" t="s">
        <v>191</v>
      </c>
    </row>
    <row r="479" spans="2:51" s="13" customFormat="1" ht="13.5">
      <c r="B479" s="244"/>
      <c r="C479" s="245"/>
      <c r="D479" s="214" t="s">
        <v>245</v>
      </c>
      <c r="E479" s="246" t="s">
        <v>23</v>
      </c>
      <c r="F479" s="247" t="s">
        <v>384</v>
      </c>
      <c r="G479" s="245"/>
      <c r="H479" s="246" t="s">
        <v>23</v>
      </c>
      <c r="I479" s="248"/>
      <c r="J479" s="245"/>
      <c r="K479" s="245"/>
      <c r="L479" s="249"/>
      <c r="M479" s="250"/>
      <c r="N479" s="251"/>
      <c r="O479" s="251"/>
      <c r="P479" s="251"/>
      <c r="Q479" s="251"/>
      <c r="R479" s="251"/>
      <c r="S479" s="251"/>
      <c r="T479" s="252"/>
      <c r="AT479" s="253" t="s">
        <v>245</v>
      </c>
      <c r="AU479" s="253" t="s">
        <v>88</v>
      </c>
      <c r="AV479" s="13" t="s">
        <v>85</v>
      </c>
      <c r="AW479" s="13" t="s">
        <v>40</v>
      </c>
      <c r="AX479" s="13" t="s">
        <v>77</v>
      </c>
      <c r="AY479" s="253" t="s">
        <v>191</v>
      </c>
    </row>
    <row r="480" spans="2:51" s="12" customFormat="1" ht="27">
      <c r="B480" s="217"/>
      <c r="C480" s="218"/>
      <c r="D480" s="214" t="s">
        <v>245</v>
      </c>
      <c r="E480" s="219" t="s">
        <v>23</v>
      </c>
      <c r="F480" s="220" t="s">
        <v>625</v>
      </c>
      <c r="G480" s="218"/>
      <c r="H480" s="221">
        <v>51.581000000000003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245</v>
      </c>
      <c r="AU480" s="227" t="s">
        <v>88</v>
      </c>
      <c r="AV480" s="12" t="s">
        <v>88</v>
      </c>
      <c r="AW480" s="12" t="s">
        <v>40</v>
      </c>
      <c r="AX480" s="12" t="s">
        <v>77</v>
      </c>
      <c r="AY480" s="227" t="s">
        <v>191</v>
      </c>
    </row>
    <row r="481" spans="2:65" s="12" customFormat="1" ht="13.5">
      <c r="B481" s="217"/>
      <c r="C481" s="218"/>
      <c r="D481" s="214" t="s">
        <v>245</v>
      </c>
      <c r="E481" s="219" t="s">
        <v>23</v>
      </c>
      <c r="F481" s="220" t="s">
        <v>626</v>
      </c>
      <c r="G481" s="218"/>
      <c r="H481" s="221">
        <v>14.135999999999999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245</v>
      </c>
      <c r="AU481" s="227" t="s">
        <v>88</v>
      </c>
      <c r="AV481" s="12" t="s">
        <v>88</v>
      </c>
      <c r="AW481" s="12" t="s">
        <v>40</v>
      </c>
      <c r="AX481" s="12" t="s">
        <v>77</v>
      </c>
      <c r="AY481" s="227" t="s">
        <v>191</v>
      </c>
    </row>
    <row r="482" spans="2:65" s="12" customFormat="1" ht="13.5">
      <c r="B482" s="217"/>
      <c r="C482" s="218"/>
      <c r="D482" s="214" t="s">
        <v>245</v>
      </c>
      <c r="E482" s="219" t="s">
        <v>23</v>
      </c>
      <c r="F482" s="220" t="s">
        <v>627</v>
      </c>
      <c r="G482" s="218"/>
      <c r="H482" s="221">
        <v>40.86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245</v>
      </c>
      <c r="AU482" s="227" t="s">
        <v>88</v>
      </c>
      <c r="AV482" s="12" t="s">
        <v>88</v>
      </c>
      <c r="AW482" s="12" t="s">
        <v>40</v>
      </c>
      <c r="AX482" s="12" t="s">
        <v>77</v>
      </c>
      <c r="AY482" s="227" t="s">
        <v>191</v>
      </c>
    </row>
    <row r="483" spans="2:65" s="12" customFormat="1" ht="13.5">
      <c r="B483" s="217"/>
      <c r="C483" s="218"/>
      <c r="D483" s="214" t="s">
        <v>245</v>
      </c>
      <c r="E483" s="219" t="s">
        <v>23</v>
      </c>
      <c r="F483" s="220" t="s">
        <v>628</v>
      </c>
      <c r="G483" s="218"/>
      <c r="H483" s="221">
        <v>24.95</v>
      </c>
      <c r="I483" s="222"/>
      <c r="J483" s="218"/>
      <c r="K483" s="218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245</v>
      </c>
      <c r="AU483" s="227" t="s">
        <v>88</v>
      </c>
      <c r="AV483" s="12" t="s">
        <v>88</v>
      </c>
      <c r="AW483" s="12" t="s">
        <v>40</v>
      </c>
      <c r="AX483" s="12" t="s">
        <v>77</v>
      </c>
      <c r="AY483" s="227" t="s">
        <v>191</v>
      </c>
    </row>
    <row r="484" spans="2:65" s="12" customFormat="1" ht="13.5">
      <c r="B484" s="217"/>
      <c r="C484" s="218"/>
      <c r="D484" s="214" t="s">
        <v>245</v>
      </c>
      <c r="E484" s="219" t="s">
        <v>23</v>
      </c>
      <c r="F484" s="220" t="s">
        <v>629</v>
      </c>
      <c r="G484" s="218"/>
      <c r="H484" s="221">
        <v>26.84</v>
      </c>
      <c r="I484" s="222"/>
      <c r="J484" s="218"/>
      <c r="K484" s="218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245</v>
      </c>
      <c r="AU484" s="227" t="s">
        <v>88</v>
      </c>
      <c r="AV484" s="12" t="s">
        <v>88</v>
      </c>
      <c r="AW484" s="12" t="s">
        <v>40</v>
      </c>
      <c r="AX484" s="12" t="s">
        <v>77</v>
      </c>
      <c r="AY484" s="227" t="s">
        <v>191</v>
      </c>
    </row>
    <row r="485" spans="2:65" s="12" customFormat="1" ht="13.5">
      <c r="B485" s="217"/>
      <c r="C485" s="218"/>
      <c r="D485" s="214" t="s">
        <v>245</v>
      </c>
      <c r="E485" s="219" t="s">
        <v>23</v>
      </c>
      <c r="F485" s="220" t="s">
        <v>630</v>
      </c>
      <c r="G485" s="218"/>
      <c r="H485" s="221">
        <v>26.84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245</v>
      </c>
      <c r="AU485" s="227" t="s">
        <v>88</v>
      </c>
      <c r="AV485" s="12" t="s">
        <v>88</v>
      </c>
      <c r="AW485" s="12" t="s">
        <v>40</v>
      </c>
      <c r="AX485" s="12" t="s">
        <v>77</v>
      </c>
      <c r="AY485" s="227" t="s">
        <v>191</v>
      </c>
    </row>
    <row r="486" spans="2:65" s="12" customFormat="1" ht="13.5">
      <c r="B486" s="217"/>
      <c r="C486" s="218"/>
      <c r="D486" s="214" t="s">
        <v>245</v>
      </c>
      <c r="E486" s="219" t="s">
        <v>23</v>
      </c>
      <c r="F486" s="220" t="s">
        <v>631</v>
      </c>
      <c r="G486" s="218"/>
      <c r="H486" s="221">
        <v>56.381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245</v>
      </c>
      <c r="AU486" s="227" t="s">
        <v>88</v>
      </c>
      <c r="AV486" s="12" t="s">
        <v>88</v>
      </c>
      <c r="AW486" s="12" t="s">
        <v>40</v>
      </c>
      <c r="AX486" s="12" t="s">
        <v>77</v>
      </c>
      <c r="AY486" s="227" t="s">
        <v>191</v>
      </c>
    </row>
    <row r="487" spans="2:65" s="12" customFormat="1" ht="13.5">
      <c r="B487" s="217"/>
      <c r="C487" s="218"/>
      <c r="D487" s="214" t="s">
        <v>245</v>
      </c>
      <c r="E487" s="219" t="s">
        <v>23</v>
      </c>
      <c r="F487" s="220" t="s">
        <v>632</v>
      </c>
      <c r="G487" s="218"/>
      <c r="H487" s="221">
        <v>50.295999999999999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245</v>
      </c>
      <c r="AU487" s="227" t="s">
        <v>88</v>
      </c>
      <c r="AV487" s="12" t="s">
        <v>88</v>
      </c>
      <c r="AW487" s="12" t="s">
        <v>40</v>
      </c>
      <c r="AX487" s="12" t="s">
        <v>77</v>
      </c>
      <c r="AY487" s="227" t="s">
        <v>191</v>
      </c>
    </row>
    <row r="488" spans="2:65" s="12" customFormat="1" ht="13.5">
      <c r="B488" s="217"/>
      <c r="C488" s="218"/>
      <c r="D488" s="214" t="s">
        <v>245</v>
      </c>
      <c r="E488" s="219" t="s">
        <v>23</v>
      </c>
      <c r="F488" s="220" t="s">
        <v>633</v>
      </c>
      <c r="G488" s="218"/>
      <c r="H488" s="221">
        <v>66.655000000000001</v>
      </c>
      <c r="I488" s="222"/>
      <c r="J488" s="218"/>
      <c r="K488" s="218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245</v>
      </c>
      <c r="AU488" s="227" t="s">
        <v>88</v>
      </c>
      <c r="AV488" s="12" t="s">
        <v>88</v>
      </c>
      <c r="AW488" s="12" t="s">
        <v>40</v>
      </c>
      <c r="AX488" s="12" t="s">
        <v>77</v>
      </c>
      <c r="AY488" s="227" t="s">
        <v>191</v>
      </c>
    </row>
    <row r="489" spans="2:65" s="12" customFormat="1" ht="13.5">
      <c r="B489" s="217"/>
      <c r="C489" s="218"/>
      <c r="D489" s="214" t="s">
        <v>245</v>
      </c>
      <c r="E489" s="219" t="s">
        <v>23</v>
      </c>
      <c r="F489" s="220" t="s">
        <v>634</v>
      </c>
      <c r="G489" s="218"/>
      <c r="H489" s="221">
        <v>37.656999999999996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245</v>
      </c>
      <c r="AU489" s="227" t="s">
        <v>88</v>
      </c>
      <c r="AV489" s="12" t="s">
        <v>88</v>
      </c>
      <c r="AW489" s="12" t="s">
        <v>40</v>
      </c>
      <c r="AX489" s="12" t="s">
        <v>77</v>
      </c>
      <c r="AY489" s="227" t="s">
        <v>191</v>
      </c>
    </row>
    <row r="490" spans="2:65" s="12" customFormat="1" ht="13.5">
      <c r="B490" s="217"/>
      <c r="C490" s="218"/>
      <c r="D490" s="214" t="s">
        <v>245</v>
      </c>
      <c r="E490" s="219" t="s">
        <v>23</v>
      </c>
      <c r="F490" s="220" t="s">
        <v>635</v>
      </c>
      <c r="G490" s="218"/>
      <c r="H490" s="221">
        <v>18.809999999999999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245</v>
      </c>
      <c r="AU490" s="227" t="s">
        <v>88</v>
      </c>
      <c r="AV490" s="12" t="s">
        <v>88</v>
      </c>
      <c r="AW490" s="12" t="s">
        <v>40</v>
      </c>
      <c r="AX490" s="12" t="s">
        <v>77</v>
      </c>
      <c r="AY490" s="227" t="s">
        <v>191</v>
      </c>
    </row>
    <row r="491" spans="2:65" s="12" customFormat="1" ht="13.5">
      <c r="B491" s="217"/>
      <c r="C491" s="218"/>
      <c r="D491" s="214" t="s">
        <v>245</v>
      </c>
      <c r="E491" s="219" t="s">
        <v>23</v>
      </c>
      <c r="F491" s="220" t="s">
        <v>636</v>
      </c>
      <c r="G491" s="218"/>
      <c r="H491" s="221">
        <v>25.67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245</v>
      </c>
      <c r="AU491" s="227" t="s">
        <v>88</v>
      </c>
      <c r="AV491" s="12" t="s">
        <v>88</v>
      </c>
      <c r="AW491" s="12" t="s">
        <v>40</v>
      </c>
      <c r="AX491" s="12" t="s">
        <v>77</v>
      </c>
      <c r="AY491" s="227" t="s">
        <v>191</v>
      </c>
    </row>
    <row r="492" spans="2:65" s="14" customFormat="1" ht="13.5">
      <c r="B492" s="254"/>
      <c r="C492" s="255"/>
      <c r="D492" s="214" t="s">
        <v>245</v>
      </c>
      <c r="E492" s="256" t="s">
        <v>23</v>
      </c>
      <c r="F492" s="257" t="s">
        <v>371</v>
      </c>
      <c r="G492" s="255"/>
      <c r="H492" s="258">
        <v>440.67599999999999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AT492" s="264" t="s">
        <v>245</v>
      </c>
      <c r="AU492" s="264" t="s">
        <v>88</v>
      </c>
      <c r="AV492" s="14" t="s">
        <v>207</v>
      </c>
      <c r="AW492" s="14" t="s">
        <v>40</v>
      </c>
      <c r="AX492" s="14" t="s">
        <v>77</v>
      </c>
      <c r="AY492" s="264" t="s">
        <v>191</v>
      </c>
    </row>
    <row r="493" spans="2:65" s="15" customFormat="1" ht="13.5">
      <c r="B493" s="265"/>
      <c r="C493" s="266"/>
      <c r="D493" s="214" t="s">
        <v>245</v>
      </c>
      <c r="E493" s="267" t="s">
        <v>23</v>
      </c>
      <c r="F493" s="268" t="s">
        <v>388</v>
      </c>
      <c r="G493" s="266"/>
      <c r="H493" s="269">
        <v>2125.9189999999999</v>
      </c>
      <c r="I493" s="270"/>
      <c r="J493" s="266"/>
      <c r="K493" s="266"/>
      <c r="L493" s="271"/>
      <c r="M493" s="272"/>
      <c r="N493" s="273"/>
      <c r="O493" s="273"/>
      <c r="P493" s="273"/>
      <c r="Q493" s="273"/>
      <c r="R493" s="273"/>
      <c r="S493" s="273"/>
      <c r="T493" s="274"/>
      <c r="AT493" s="275" t="s">
        <v>245</v>
      </c>
      <c r="AU493" s="275" t="s">
        <v>88</v>
      </c>
      <c r="AV493" s="15" t="s">
        <v>215</v>
      </c>
      <c r="AW493" s="15" t="s">
        <v>40</v>
      </c>
      <c r="AX493" s="15" t="s">
        <v>85</v>
      </c>
      <c r="AY493" s="275" t="s">
        <v>191</v>
      </c>
    </row>
    <row r="494" spans="2:65" s="1" customFormat="1" ht="25.5" customHeight="1">
      <c r="B494" s="42"/>
      <c r="C494" s="202" t="s">
        <v>637</v>
      </c>
      <c r="D494" s="202" t="s">
        <v>194</v>
      </c>
      <c r="E494" s="203" t="s">
        <v>638</v>
      </c>
      <c r="F494" s="204" t="s">
        <v>639</v>
      </c>
      <c r="G494" s="205" t="s">
        <v>218</v>
      </c>
      <c r="H494" s="206">
        <v>51.085999999999999</v>
      </c>
      <c r="I494" s="207"/>
      <c r="J494" s="208">
        <f>ROUND(I494*H494,2)</f>
        <v>0</v>
      </c>
      <c r="K494" s="204" t="s">
        <v>203</v>
      </c>
      <c r="L494" s="62"/>
      <c r="M494" s="209" t="s">
        <v>23</v>
      </c>
      <c r="N494" s="210" t="s">
        <v>48</v>
      </c>
      <c r="O494" s="43"/>
      <c r="P494" s="211">
        <f>O494*H494</f>
        <v>0</v>
      </c>
      <c r="Q494" s="211">
        <v>4.8900000000000002E-3</v>
      </c>
      <c r="R494" s="211">
        <f>Q494*H494</f>
        <v>0.24981054</v>
      </c>
      <c r="S494" s="211">
        <v>0</v>
      </c>
      <c r="T494" s="212">
        <f>S494*H494</f>
        <v>0</v>
      </c>
      <c r="AR494" s="25" t="s">
        <v>215</v>
      </c>
      <c r="AT494" s="25" t="s">
        <v>194</v>
      </c>
      <c r="AU494" s="25" t="s">
        <v>88</v>
      </c>
      <c r="AY494" s="25" t="s">
        <v>191</v>
      </c>
      <c r="BE494" s="213">
        <f>IF(N494="základní",J494,0)</f>
        <v>0</v>
      </c>
      <c r="BF494" s="213">
        <f>IF(N494="snížená",J494,0)</f>
        <v>0</v>
      </c>
      <c r="BG494" s="213">
        <f>IF(N494="zákl. přenesená",J494,0)</f>
        <v>0</v>
      </c>
      <c r="BH494" s="213">
        <f>IF(N494="sníž. přenesená",J494,0)</f>
        <v>0</v>
      </c>
      <c r="BI494" s="213">
        <f>IF(N494="nulová",J494,0)</f>
        <v>0</v>
      </c>
      <c r="BJ494" s="25" t="s">
        <v>85</v>
      </c>
      <c r="BK494" s="213">
        <f>ROUND(I494*H494,2)</f>
        <v>0</v>
      </c>
      <c r="BL494" s="25" t="s">
        <v>215</v>
      </c>
      <c r="BM494" s="25" t="s">
        <v>640</v>
      </c>
    </row>
    <row r="495" spans="2:65" s="13" customFormat="1" ht="13.5">
      <c r="B495" s="244"/>
      <c r="C495" s="245"/>
      <c r="D495" s="214" t="s">
        <v>245</v>
      </c>
      <c r="E495" s="246" t="s">
        <v>23</v>
      </c>
      <c r="F495" s="247" t="s">
        <v>524</v>
      </c>
      <c r="G495" s="245"/>
      <c r="H495" s="246" t="s">
        <v>23</v>
      </c>
      <c r="I495" s="248"/>
      <c r="J495" s="245"/>
      <c r="K495" s="245"/>
      <c r="L495" s="249"/>
      <c r="M495" s="250"/>
      <c r="N495" s="251"/>
      <c r="O495" s="251"/>
      <c r="P495" s="251"/>
      <c r="Q495" s="251"/>
      <c r="R495" s="251"/>
      <c r="S495" s="251"/>
      <c r="T495" s="252"/>
      <c r="AT495" s="253" t="s">
        <v>245</v>
      </c>
      <c r="AU495" s="253" t="s">
        <v>88</v>
      </c>
      <c r="AV495" s="13" t="s">
        <v>85</v>
      </c>
      <c r="AW495" s="13" t="s">
        <v>40</v>
      </c>
      <c r="AX495" s="13" t="s">
        <v>77</v>
      </c>
      <c r="AY495" s="253" t="s">
        <v>191</v>
      </c>
    </row>
    <row r="496" spans="2:65" s="12" customFormat="1" ht="13.5">
      <c r="B496" s="217"/>
      <c r="C496" s="218"/>
      <c r="D496" s="214" t="s">
        <v>245</v>
      </c>
      <c r="E496" s="219" t="s">
        <v>23</v>
      </c>
      <c r="F496" s="220" t="s">
        <v>525</v>
      </c>
      <c r="G496" s="218"/>
      <c r="H496" s="221">
        <v>23.486000000000001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245</v>
      </c>
      <c r="AU496" s="227" t="s">
        <v>88</v>
      </c>
      <c r="AV496" s="12" t="s">
        <v>88</v>
      </c>
      <c r="AW496" s="12" t="s">
        <v>40</v>
      </c>
      <c r="AX496" s="12" t="s">
        <v>77</v>
      </c>
      <c r="AY496" s="227" t="s">
        <v>191</v>
      </c>
    </row>
    <row r="497" spans="2:65" s="13" customFormat="1" ht="13.5">
      <c r="B497" s="244"/>
      <c r="C497" s="245"/>
      <c r="D497" s="214" t="s">
        <v>245</v>
      </c>
      <c r="E497" s="246" t="s">
        <v>23</v>
      </c>
      <c r="F497" s="247" t="s">
        <v>376</v>
      </c>
      <c r="G497" s="245"/>
      <c r="H497" s="246" t="s">
        <v>23</v>
      </c>
      <c r="I497" s="248"/>
      <c r="J497" s="245"/>
      <c r="K497" s="245"/>
      <c r="L497" s="249"/>
      <c r="M497" s="250"/>
      <c r="N497" s="251"/>
      <c r="O497" s="251"/>
      <c r="P497" s="251"/>
      <c r="Q497" s="251"/>
      <c r="R497" s="251"/>
      <c r="S497" s="251"/>
      <c r="T497" s="252"/>
      <c r="AT497" s="253" t="s">
        <v>245</v>
      </c>
      <c r="AU497" s="253" t="s">
        <v>88</v>
      </c>
      <c r="AV497" s="13" t="s">
        <v>85</v>
      </c>
      <c r="AW497" s="13" t="s">
        <v>40</v>
      </c>
      <c r="AX497" s="13" t="s">
        <v>77</v>
      </c>
      <c r="AY497" s="253" t="s">
        <v>191</v>
      </c>
    </row>
    <row r="498" spans="2:65" s="12" customFormat="1" ht="13.5">
      <c r="B498" s="217"/>
      <c r="C498" s="218"/>
      <c r="D498" s="214" t="s">
        <v>245</v>
      </c>
      <c r="E498" s="219" t="s">
        <v>23</v>
      </c>
      <c r="F498" s="220" t="s">
        <v>641</v>
      </c>
      <c r="G498" s="218"/>
      <c r="H498" s="221">
        <v>13.8</v>
      </c>
      <c r="I498" s="222"/>
      <c r="J498" s="218"/>
      <c r="K498" s="218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245</v>
      </c>
      <c r="AU498" s="227" t="s">
        <v>88</v>
      </c>
      <c r="AV498" s="12" t="s">
        <v>88</v>
      </c>
      <c r="AW498" s="12" t="s">
        <v>40</v>
      </c>
      <c r="AX498" s="12" t="s">
        <v>77</v>
      </c>
      <c r="AY498" s="227" t="s">
        <v>191</v>
      </c>
    </row>
    <row r="499" spans="2:65" s="14" customFormat="1" ht="13.5">
      <c r="B499" s="254"/>
      <c r="C499" s="255"/>
      <c r="D499" s="214" t="s">
        <v>245</v>
      </c>
      <c r="E499" s="256" t="s">
        <v>23</v>
      </c>
      <c r="F499" s="257" t="s">
        <v>371</v>
      </c>
      <c r="G499" s="255"/>
      <c r="H499" s="258">
        <v>37.286000000000001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AT499" s="264" t="s">
        <v>245</v>
      </c>
      <c r="AU499" s="264" t="s">
        <v>88</v>
      </c>
      <c r="AV499" s="14" t="s">
        <v>207</v>
      </c>
      <c r="AW499" s="14" t="s">
        <v>40</v>
      </c>
      <c r="AX499" s="14" t="s">
        <v>77</v>
      </c>
      <c r="AY499" s="264" t="s">
        <v>191</v>
      </c>
    </row>
    <row r="500" spans="2:65" s="13" customFormat="1" ht="13.5">
      <c r="B500" s="244"/>
      <c r="C500" s="245"/>
      <c r="D500" s="214" t="s">
        <v>245</v>
      </c>
      <c r="E500" s="246" t="s">
        <v>23</v>
      </c>
      <c r="F500" s="247" t="s">
        <v>380</v>
      </c>
      <c r="G500" s="245"/>
      <c r="H500" s="246" t="s">
        <v>23</v>
      </c>
      <c r="I500" s="248"/>
      <c r="J500" s="245"/>
      <c r="K500" s="245"/>
      <c r="L500" s="249"/>
      <c r="M500" s="250"/>
      <c r="N500" s="251"/>
      <c r="O500" s="251"/>
      <c r="P500" s="251"/>
      <c r="Q500" s="251"/>
      <c r="R500" s="251"/>
      <c r="S500" s="251"/>
      <c r="T500" s="252"/>
      <c r="AT500" s="253" t="s">
        <v>245</v>
      </c>
      <c r="AU500" s="253" t="s">
        <v>88</v>
      </c>
      <c r="AV500" s="13" t="s">
        <v>85</v>
      </c>
      <c r="AW500" s="13" t="s">
        <v>40</v>
      </c>
      <c r="AX500" s="13" t="s">
        <v>77</v>
      </c>
      <c r="AY500" s="253" t="s">
        <v>191</v>
      </c>
    </row>
    <row r="501" spans="2:65" s="12" customFormat="1" ht="13.5">
      <c r="B501" s="217"/>
      <c r="C501" s="218"/>
      <c r="D501" s="214" t="s">
        <v>245</v>
      </c>
      <c r="E501" s="219" t="s">
        <v>23</v>
      </c>
      <c r="F501" s="220" t="s">
        <v>642</v>
      </c>
      <c r="G501" s="218"/>
      <c r="H501" s="221">
        <v>13.8</v>
      </c>
      <c r="I501" s="222"/>
      <c r="J501" s="218"/>
      <c r="K501" s="218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245</v>
      </c>
      <c r="AU501" s="227" t="s">
        <v>88</v>
      </c>
      <c r="AV501" s="12" t="s">
        <v>88</v>
      </c>
      <c r="AW501" s="12" t="s">
        <v>40</v>
      </c>
      <c r="AX501" s="12" t="s">
        <v>77</v>
      </c>
      <c r="AY501" s="227" t="s">
        <v>191</v>
      </c>
    </row>
    <row r="502" spans="2:65" s="14" customFormat="1" ht="13.5">
      <c r="B502" s="254"/>
      <c r="C502" s="255"/>
      <c r="D502" s="214" t="s">
        <v>245</v>
      </c>
      <c r="E502" s="256" t="s">
        <v>23</v>
      </c>
      <c r="F502" s="257" t="s">
        <v>371</v>
      </c>
      <c r="G502" s="255"/>
      <c r="H502" s="258">
        <v>13.8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AT502" s="264" t="s">
        <v>245</v>
      </c>
      <c r="AU502" s="264" t="s">
        <v>88</v>
      </c>
      <c r="AV502" s="14" t="s">
        <v>207</v>
      </c>
      <c r="AW502" s="14" t="s">
        <v>40</v>
      </c>
      <c r="AX502" s="14" t="s">
        <v>77</v>
      </c>
      <c r="AY502" s="264" t="s">
        <v>191</v>
      </c>
    </row>
    <row r="503" spans="2:65" s="15" customFormat="1" ht="13.5">
      <c r="B503" s="265"/>
      <c r="C503" s="266"/>
      <c r="D503" s="214" t="s">
        <v>245</v>
      </c>
      <c r="E503" s="267" t="s">
        <v>23</v>
      </c>
      <c r="F503" s="268" t="s">
        <v>388</v>
      </c>
      <c r="G503" s="266"/>
      <c r="H503" s="269">
        <v>51.085999999999999</v>
      </c>
      <c r="I503" s="270"/>
      <c r="J503" s="266"/>
      <c r="K503" s="266"/>
      <c r="L503" s="271"/>
      <c r="M503" s="272"/>
      <c r="N503" s="273"/>
      <c r="O503" s="273"/>
      <c r="P503" s="273"/>
      <c r="Q503" s="273"/>
      <c r="R503" s="273"/>
      <c r="S503" s="273"/>
      <c r="T503" s="274"/>
      <c r="AT503" s="275" t="s">
        <v>245</v>
      </c>
      <c r="AU503" s="275" t="s">
        <v>88</v>
      </c>
      <c r="AV503" s="15" t="s">
        <v>215</v>
      </c>
      <c r="AW503" s="15" t="s">
        <v>40</v>
      </c>
      <c r="AX503" s="15" t="s">
        <v>85</v>
      </c>
      <c r="AY503" s="275" t="s">
        <v>191</v>
      </c>
    </row>
    <row r="504" spans="2:65" s="1" customFormat="1" ht="16.5" customHeight="1">
      <c r="B504" s="42"/>
      <c r="C504" s="202" t="s">
        <v>643</v>
      </c>
      <c r="D504" s="202" t="s">
        <v>194</v>
      </c>
      <c r="E504" s="203" t="s">
        <v>644</v>
      </c>
      <c r="F504" s="204" t="s">
        <v>645</v>
      </c>
      <c r="G504" s="205" t="s">
        <v>218</v>
      </c>
      <c r="H504" s="206">
        <v>1838.048</v>
      </c>
      <c r="I504" s="207"/>
      <c r="J504" s="208">
        <f>ROUND(I504*H504,2)</f>
        <v>0</v>
      </c>
      <c r="K504" s="204" t="s">
        <v>203</v>
      </c>
      <c r="L504" s="62"/>
      <c r="M504" s="209" t="s">
        <v>23</v>
      </c>
      <c r="N504" s="210" t="s">
        <v>48</v>
      </c>
      <c r="O504" s="43"/>
      <c r="P504" s="211">
        <f>O504*H504</f>
        <v>0</v>
      </c>
      <c r="Q504" s="211">
        <v>3.0000000000000001E-3</v>
      </c>
      <c r="R504" s="211">
        <f>Q504*H504</f>
        <v>5.5141439999999999</v>
      </c>
      <c r="S504" s="211">
        <v>0</v>
      </c>
      <c r="T504" s="212">
        <f>S504*H504</f>
        <v>0</v>
      </c>
      <c r="AR504" s="25" t="s">
        <v>215</v>
      </c>
      <c r="AT504" s="25" t="s">
        <v>194</v>
      </c>
      <c r="AU504" s="25" t="s">
        <v>88</v>
      </c>
      <c r="AY504" s="25" t="s">
        <v>191</v>
      </c>
      <c r="BE504" s="213">
        <f>IF(N504="základní",J504,0)</f>
        <v>0</v>
      </c>
      <c r="BF504" s="213">
        <f>IF(N504="snížená",J504,0)</f>
        <v>0</v>
      </c>
      <c r="BG504" s="213">
        <f>IF(N504="zákl. přenesená",J504,0)</f>
        <v>0</v>
      </c>
      <c r="BH504" s="213">
        <f>IF(N504="sníž. přenesená",J504,0)</f>
        <v>0</v>
      </c>
      <c r="BI504" s="213">
        <f>IF(N504="nulová",J504,0)</f>
        <v>0</v>
      </c>
      <c r="BJ504" s="25" t="s">
        <v>85</v>
      </c>
      <c r="BK504" s="213">
        <f>ROUND(I504*H504,2)</f>
        <v>0</v>
      </c>
      <c r="BL504" s="25" t="s">
        <v>215</v>
      </c>
      <c r="BM504" s="25" t="s">
        <v>646</v>
      </c>
    </row>
    <row r="505" spans="2:65" s="13" customFormat="1" ht="13.5">
      <c r="B505" s="244"/>
      <c r="C505" s="245"/>
      <c r="D505" s="214" t="s">
        <v>245</v>
      </c>
      <c r="E505" s="246" t="s">
        <v>23</v>
      </c>
      <c r="F505" s="247" t="s">
        <v>368</v>
      </c>
      <c r="G505" s="245"/>
      <c r="H505" s="246" t="s">
        <v>23</v>
      </c>
      <c r="I505" s="248"/>
      <c r="J505" s="245"/>
      <c r="K505" s="245"/>
      <c r="L505" s="249"/>
      <c r="M505" s="250"/>
      <c r="N505" s="251"/>
      <c r="O505" s="251"/>
      <c r="P505" s="251"/>
      <c r="Q505" s="251"/>
      <c r="R505" s="251"/>
      <c r="S505" s="251"/>
      <c r="T505" s="252"/>
      <c r="AT505" s="253" t="s">
        <v>245</v>
      </c>
      <c r="AU505" s="253" t="s">
        <v>88</v>
      </c>
      <c r="AV505" s="13" t="s">
        <v>85</v>
      </c>
      <c r="AW505" s="13" t="s">
        <v>40</v>
      </c>
      <c r="AX505" s="13" t="s">
        <v>77</v>
      </c>
      <c r="AY505" s="253" t="s">
        <v>191</v>
      </c>
    </row>
    <row r="506" spans="2:65" s="12" customFormat="1" ht="13.5">
      <c r="B506" s="217"/>
      <c r="C506" s="218"/>
      <c r="D506" s="214" t="s">
        <v>245</v>
      </c>
      <c r="E506" s="219" t="s">
        <v>23</v>
      </c>
      <c r="F506" s="220" t="s">
        <v>582</v>
      </c>
      <c r="G506" s="218"/>
      <c r="H506" s="221">
        <v>41.35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245</v>
      </c>
      <c r="AU506" s="227" t="s">
        <v>88</v>
      </c>
      <c r="AV506" s="12" t="s">
        <v>88</v>
      </c>
      <c r="AW506" s="12" t="s">
        <v>40</v>
      </c>
      <c r="AX506" s="12" t="s">
        <v>77</v>
      </c>
      <c r="AY506" s="227" t="s">
        <v>191</v>
      </c>
    </row>
    <row r="507" spans="2:65" s="12" customFormat="1" ht="13.5">
      <c r="B507" s="217"/>
      <c r="C507" s="218"/>
      <c r="D507" s="214" t="s">
        <v>245</v>
      </c>
      <c r="E507" s="219" t="s">
        <v>23</v>
      </c>
      <c r="F507" s="220" t="s">
        <v>583</v>
      </c>
      <c r="G507" s="218"/>
      <c r="H507" s="221">
        <v>10.31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245</v>
      </c>
      <c r="AU507" s="227" t="s">
        <v>88</v>
      </c>
      <c r="AV507" s="12" t="s">
        <v>88</v>
      </c>
      <c r="AW507" s="12" t="s">
        <v>40</v>
      </c>
      <c r="AX507" s="12" t="s">
        <v>77</v>
      </c>
      <c r="AY507" s="227" t="s">
        <v>191</v>
      </c>
    </row>
    <row r="508" spans="2:65" s="12" customFormat="1" ht="13.5">
      <c r="B508" s="217"/>
      <c r="C508" s="218"/>
      <c r="D508" s="214" t="s">
        <v>245</v>
      </c>
      <c r="E508" s="219" t="s">
        <v>23</v>
      </c>
      <c r="F508" s="220" t="s">
        <v>584</v>
      </c>
      <c r="G508" s="218"/>
      <c r="H508" s="221">
        <v>65.069999999999993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245</v>
      </c>
      <c r="AU508" s="227" t="s">
        <v>88</v>
      </c>
      <c r="AV508" s="12" t="s">
        <v>88</v>
      </c>
      <c r="AW508" s="12" t="s">
        <v>40</v>
      </c>
      <c r="AX508" s="12" t="s">
        <v>77</v>
      </c>
      <c r="AY508" s="227" t="s">
        <v>191</v>
      </c>
    </row>
    <row r="509" spans="2:65" s="12" customFormat="1" ht="13.5">
      <c r="B509" s="217"/>
      <c r="C509" s="218"/>
      <c r="D509" s="214" t="s">
        <v>245</v>
      </c>
      <c r="E509" s="219" t="s">
        <v>23</v>
      </c>
      <c r="F509" s="220" t="s">
        <v>585</v>
      </c>
      <c r="G509" s="218"/>
      <c r="H509" s="221">
        <v>66.319999999999993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245</v>
      </c>
      <c r="AU509" s="227" t="s">
        <v>88</v>
      </c>
      <c r="AV509" s="12" t="s">
        <v>88</v>
      </c>
      <c r="AW509" s="12" t="s">
        <v>40</v>
      </c>
      <c r="AX509" s="12" t="s">
        <v>77</v>
      </c>
      <c r="AY509" s="227" t="s">
        <v>191</v>
      </c>
    </row>
    <row r="510" spans="2:65" s="12" customFormat="1" ht="13.5">
      <c r="B510" s="217"/>
      <c r="C510" s="218"/>
      <c r="D510" s="214" t="s">
        <v>245</v>
      </c>
      <c r="E510" s="219" t="s">
        <v>23</v>
      </c>
      <c r="F510" s="220" t="s">
        <v>586</v>
      </c>
      <c r="G510" s="218"/>
      <c r="H510" s="221">
        <v>13.45</v>
      </c>
      <c r="I510" s="222"/>
      <c r="J510" s="218"/>
      <c r="K510" s="218"/>
      <c r="L510" s="223"/>
      <c r="M510" s="224"/>
      <c r="N510" s="225"/>
      <c r="O510" s="225"/>
      <c r="P510" s="225"/>
      <c r="Q510" s="225"/>
      <c r="R510" s="225"/>
      <c r="S510" s="225"/>
      <c r="T510" s="226"/>
      <c r="AT510" s="227" t="s">
        <v>245</v>
      </c>
      <c r="AU510" s="227" t="s">
        <v>88</v>
      </c>
      <c r="AV510" s="12" t="s">
        <v>88</v>
      </c>
      <c r="AW510" s="12" t="s">
        <v>40</v>
      </c>
      <c r="AX510" s="12" t="s">
        <v>77</v>
      </c>
      <c r="AY510" s="227" t="s">
        <v>191</v>
      </c>
    </row>
    <row r="511" spans="2:65" s="12" customFormat="1" ht="13.5">
      <c r="B511" s="217"/>
      <c r="C511" s="218"/>
      <c r="D511" s="214" t="s">
        <v>245</v>
      </c>
      <c r="E511" s="219" t="s">
        <v>23</v>
      </c>
      <c r="F511" s="220" t="s">
        <v>587</v>
      </c>
      <c r="G511" s="218"/>
      <c r="H511" s="221">
        <v>55.45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245</v>
      </c>
      <c r="AU511" s="227" t="s">
        <v>88</v>
      </c>
      <c r="AV511" s="12" t="s">
        <v>88</v>
      </c>
      <c r="AW511" s="12" t="s">
        <v>40</v>
      </c>
      <c r="AX511" s="12" t="s">
        <v>77</v>
      </c>
      <c r="AY511" s="227" t="s">
        <v>191</v>
      </c>
    </row>
    <row r="512" spans="2:65" s="12" customFormat="1" ht="13.5">
      <c r="B512" s="217"/>
      <c r="C512" s="218"/>
      <c r="D512" s="214" t="s">
        <v>245</v>
      </c>
      <c r="E512" s="219" t="s">
        <v>23</v>
      </c>
      <c r="F512" s="220" t="s">
        <v>588</v>
      </c>
      <c r="G512" s="218"/>
      <c r="H512" s="221">
        <v>29.11</v>
      </c>
      <c r="I512" s="222"/>
      <c r="J512" s="218"/>
      <c r="K512" s="218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245</v>
      </c>
      <c r="AU512" s="227" t="s">
        <v>88</v>
      </c>
      <c r="AV512" s="12" t="s">
        <v>88</v>
      </c>
      <c r="AW512" s="12" t="s">
        <v>40</v>
      </c>
      <c r="AX512" s="12" t="s">
        <v>77</v>
      </c>
      <c r="AY512" s="227" t="s">
        <v>191</v>
      </c>
    </row>
    <row r="513" spans="2:51" s="14" customFormat="1" ht="13.5">
      <c r="B513" s="254"/>
      <c r="C513" s="255"/>
      <c r="D513" s="214" t="s">
        <v>245</v>
      </c>
      <c r="E513" s="256" t="s">
        <v>23</v>
      </c>
      <c r="F513" s="257" t="s">
        <v>371</v>
      </c>
      <c r="G513" s="255"/>
      <c r="H513" s="258">
        <v>281.06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AT513" s="264" t="s">
        <v>245</v>
      </c>
      <c r="AU513" s="264" t="s">
        <v>88</v>
      </c>
      <c r="AV513" s="14" t="s">
        <v>207</v>
      </c>
      <c r="AW513" s="14" t="s">
        <v>40</v>
      </c>
      <c r="AX513" s="14" t="s">
        <v>77</v>
      </c>
      <c r="AY513" s="264" t="s">
        <v>191</v>
      </c>
    </row>
    <row r="514" spans="2:51" s="13" customFormat="1" ht="13.5">
      <c r="B514" s="244"/>
      <c r="C514" s="245"/>
      <c r="D514" s="214" t="s">
        <v>245</v>
      </c>
      <c r="E514" s="246" t="s">
        <v>23</v>
      </c>
      <c r="F514" s="247" t="s">
        <v>372</v>
      </c>
      <c r="G514" s="245"/>
      <c r="H514" s="246" t="s">
        <v>23</v>
      </c>
      <c r="I514" s="248"/>
      <c r="J514" s="245"/>
      <c r="K514" s="245"/>
      <c r="L514" s="249"/>
      <c r="M514" s="250"/>
      <c r="N514" s="251"/>
      <c r="O514" s="251"/>
      <c r="P514" s="251"/>
      <c r="Q514" s="251"/>
      <c r="R514" s="251"/>
      <c r="S514" s="251"/>
      <c r="T514" s="252"/>
      <c r="AT514" s="253" t="s">
        <v>245</v>
      </c>
      <c r="AU514" s="253" t="s">
        <v>88</v>
      </c>
      <c r="AV514" s="13" t="s">
        <v>85</v>
      </c>
      <c r="AW514" s="13" t="s">
        <v>40</v>
      </c>
      <c r="AX514" s="13" t="s">
        <v>77</v>
      </c>
      <c r="AY514" s="253" t="s">
        <v>191</v>
      </c>
    </row>
    <row r="515" spans="2:51" s="12" customFormat="1" ht="27">
      <c r="B515" s="217"/>
      <c r="C515" s="218"/>
      <c r="D515" s="214" t="s">
        <v>245</v>
      </c>
      <c r="E515" s="219" t="s">
        <v>23</v>
      </c>
      <c r="F515" s="220" t="s">
        <v>589</v>
      </c>
      <c r="G515" s="218"/>
      <c r="H515" s="221">
        <v>42.823999999999998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245</v>
      </c>
      <c r="AU515" s="227" t="s">
        <v>88</v>
      </c>
      <c r="AV515" s="12" t="s">
        <v>88</v>
      </c>
      <c r="AW515" s="12" t="s">
        <v>40</v>
      </c>
      <c r="AX515" s="12" t="s">
        <v>77</v>
      </c>
      <c r="AY515" s="227" t="s">
        <v>191</v>
      </c>
    </row>
    <row r="516" spans="2:51" s="12" customFormat="1" ht="13.5">
      <c r="B516" s="217"/>
      <c r="C516" s="218"/>
      <c r="D516" s="214" t="s">
        <v>245</v>
      </c>
      <c r="E516" s="219" t="s">
        <v>23</v>
      </c>
      <c r="F516" s="220" t="s">
        <v>590</v>
      </c>
      <c r="G516" s="218"/>
      <c r="H516" s="221">
        <v>17.145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245</v>
      </c>
      <c r="AU516" s="227" t="s">
        <v>88</v>
      </c>
      <c r="AV516" s="12" t="s">
        <v>88</v>
      </c>
      <c r="AW516" s="12" t="s">
        <v>40</v>
      </c>
      <c r="AX516" s="12" t="s">
        <v>77</v>
      </c>
      <c r="AY516" s="227" t="s">
        <v>191</v>
      </c>
    </row>
    <row r="517" spans="2:51" s="12" customFormat="1" ht="13.5">
      <c r="B517" s="217"/>
      <c r="C517" s="218"/>
      <c r="D517" s="214" t="s">
        <v>245</v>
      </c>
      <c r="E517" s="219" t="s">
        <v>23</v>
      </c>
      <c r="F517" s="220" t="s">
        <v>592</v>
      </c>
      <c r="G517" s="218"/>
      <c r="H517" s="221">
        <v>13.007999999999999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245</v>
      </c>
      <c r="AU517" s="227" t="s">
        <v>88</v>
      </c>
      <c r="AV517" s="12" t="s">
        <v>88</v>
      </c>
      <c r="AW517" s="12" t="s">
        <v>40</v>
      </c>
      <c r="AX517" s="12" t="s">
        <v>77</v>
      </c>
      <c r="AY517" s="227" t="s">
        <v>191</v>
      </c>
    </row>
    <row r="518" spans="2:51" s="12" customFormat="1" ht="13.5">
      <c r="B518" s="217"/>
      <c r="C518" s="218"/>
      <c r="D518" s="214" t="s">
        <v>245</v>
      </c>
      <c r="E518" s="219" t="s">
        <v>23</v>
      </c>
      <c r="F518" s="220" t="s">
        <v>647</v>
      </c>
      <c r="G518" s="218"/>
      <c r="H518" s="221">
        <v>5.7519999999999998</v>
      </c>
      <c r="I518" s="222"/>
      <c r="J518" s="218"/>
      <c r="K518" s="218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245</v>
      </c>
      <c r="AU518" s="227" t="s">
        <v>88</v>
      </c>
      <c r="AV518" s="12" t="s">
        <v>88</v>
      </c>
      <c r="AW518" s="12" t="s">
        <v>40</v>
      </c>
      <c r="AX518" s="12" t="s">
        <v>77</v>
      </c>
      <c r="AY518" s="227" t="s">
        <v>191</v>
      </c>
    </row>
    <row r="519" spans="2:51" s="12" customFormat="1" ht="13.5">
      <c r="B519" s="217"/>
      <c r="C519" s="218"/>
      <c r="D519" s="214" t="s">
        <v>245</v>
      </c>
      <c r="E519" s="219" t="s">
        <v>23</v>
      </c>
      <c r="F519" s="220" t="s">
        <v>594</v>
      </c>
      <c r="G519" s="218"/>
      <c r="H519" s="221">
        <v>78.531999999999996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245</v>
      </c>
      <c r="AU519" s="227" t="s">
        <v>88</v>
      </c>
      <c r="AV519" s="12" t="s">
        <v>88</v>
      </c>
      <c r="AW519" s="12" t="s">
        <v>40</v>
      </c>
      <c r="AX519" s="12" t="s">
        <v>77</v>
      </c>
      <c r="AY519" s="227" t="s">
        <v>191</v>
      </c>
    </row>
    <row r="520" spans="2:51" s="12" customFormat="1" ht="13.5">
      <c r="B520" s="217"/>
      <c r="C520" s="218"/>
      <c r="D520" s="214" t="s">
        <v>245</v>
      </c>
      <c r="E520" s="219" t="s">
        <v>23</v>
      </c>
      <c r="F520" s="220" t="s">
        <v>595</v>
      </c>
      <c r="G520" s="218"/>
      <c r="H520" s="221">
        <v>43.868000000000002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245</v>
      </c>
      <c r="AU520" s="227" t="s">
        <v>88</v>
      </c>
      <c r="AV520" s="12" t="s">
        <v>88</v>
      </c>
      <c r="AW520" s="12" t="s">
        <v>40</v>
      </c>
      <c r="AX520" s="12" t="s">
        <v>77</v>
      </c>
      <c r="AY520" s="227" t="s">
        <v>191</v>
      </c>
    </row>
    <row r="521" spans="2:51" s="12" customFormat="1" ht="13.5">
      <c r="B521" s="217"/>
      <c r="C521" s="218"/>
      <c r="D521" s="214" t="s">
        <v>245</v>
      </c>
      <c r="E521" s="219" t="s">
        <v>23</v>
      </c>
      <c r="F521" s="220" t="s">
        <v>648</v>
      </c>
      <c r="G521" s="218"/>
      <c r="H521" s="221">
        <v>6.1740000000000004</v>
      </c>
      <c r="I521" s="222"/>
      <c r="J521" s="218"/>
      <c r="K521" s="218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245</v>
      </c>
      <c r="AU521" s="227" t="s">
        <v>88</v>
      </c>
      <c r="AV521" s="12" t="s">
        <v>88</v>
      </c>
      <c r="AW521" s="12" t="s">
        <v>40</v>
      </c>
      <c r="AX521" s="12" t="s">
        <v>77</v>
      </c>
      <c r="AY521" s="227" t="s">
        <v>191</v>
      </c>
    </row>
    <row r="522" spans="2:51" s="12" customFormat="1" ht="13.5">
      <c r="B522" s="217"/>
      <c r="C522" s="218"/>
      <c r="D522" s="214" t="s">
        <v>245</v>
      </c>
      <c r="E522" s="219" t="s">
        <v>23</v>
      </c>
      <c r="F522" s="220" t="s">
        <v>649</v>
      </c>
      <c r="G522" s="218"/>
      <c r="H522" s="221">
        <v>6.5940000000000003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245</v>
      </c>
      <c r="AU522" s="227" t="s">
        <v>88</v>
      </c>
      <c r="AV522" s="12" t="s">
        <v>88</v>
      </c>
      <c r="AW522" s="12" t="s">
        <v>40</v>
      </c>
      <c r="AX522" s="12" t="s">
        <v>77</v>
      </c>
      <c r="AY522" s="227" t="s">
        <v>191</v>
      </c>
    </row>
    <row r="523" spans="2:51" s="12" customFormat="1" ht="13.5">
      <c r="B523" s="217"/>
      <c r="C523" s="218"/>
      <c r="D523" s="214" t="s">
        <v>245</v>
      </c>
      <c r="E523" s="219" t="s">
        <v>23</v>
      </c>
      <c r="F523" s="220" t="s">
        <v>650</v>
      </c>
      <c r="G523" s="218"/>
      <c r="H523" s="221">
        <v>6.5940000000000003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245</v>
      </c>
      <c r="AU523" s="227" t="s">
        <v>88</v>
      </c>
      <c r="AV523" s="12" t="s">
        <v>88</v>
      </c>
      <c r="AW523" s="12" t="s">
        <v>40</v>
      </c>
      <c r="AX523" s="12" t="s">
        <v>77</v>
      </c>
      <c r="AY523" s="227" t="s">
        <v>191</v>
      </c>
    </row>
    <row r="524" spans="2:51" s="12" customFormat="1" ht="13.5">
      <c r="B524" s="217"/>
      <c r="C524" s="218"/>
      <c r="D524" s="214" t="s">
        <v>245</v>
      </c>
      <c r="E524" s="219" t="s">
        <v>23</v>
      </c>
      <c r="F524" s="220" t="s">
        <v>599</v>
      </c>
      <c r="G524" s="218"/>
      <c r="H524" s="221">
        <v>65.882999999999996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245</v>
      </c>
      <c r="AU524" s="227" t="s">
        <v>88</v>
      </c>
      <c r="AV524" s="12" t="s">
        <v>88</v>
      </c>
      <c r="AW524" s="12" t="s">
        <v>40</v>
      </c>
      <c r="AX524" s="12" t="s">
        <v>77</v>
      </c>
      <c r="AY524" s="227" t="s">
        <v>191</v>
      </c>
    </row>
    <row r="525" spans="2:51" s="12" customFormat="1" ht="13.5">
      <c r="B525" s="217"/>
      <c r="C525" s="218"/>
      <c r="D525" s="214" t="s">
        <v>245</v>
      </c>
      <c r="E525" s="219" t="s">
        <v>23</v>
      </c>
      <c r="F525" s="220" t="s">
        <v>600</v>
      </c>
      <c r="G525" s="218"/>
      <c r="H525" s="221">
        <v>55.732999999999997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245</v>
      </c>
      <c r="AU525" s="227" t="s">
        <v>88</v>
      </c>
      <c r="AV525" s="12" t="s">
        <v>88</v>
      </c>
      <c r="AW525" s="12" t="s">
        <v>40</v>
      </c>
      <c r="AX525" s="12" t="s">
        <v>77</v>
      </c>
      <c r="AY525" s="227" t="s">
        <v>191</v>
      </c>
    </row>
    <row r="526" spans="2:51" s="12" customFormat="1" ht="13.5">
      <c r="B526" s="217"/>
      <c r="C526" s="218"/>
      <c r="D526" s="214" t="s">
        <v>245</v>
      </c>
      <c r="E526" s="219" t="s">
        <v>23</v>
      </c>
      <c r="F526" s="220" t="s">
        <v>601</v>
      </c>
      <c r="G526" s="218"/>
      <c r="H526" s="221">
        <v>48.12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245</v>
      </c>
      <c r="AU526" s="227" t="s">
        <v>88</v>
      </c>
      <c r="AV526" s="12" t="s">
        <v>88</v>
      </c>
      <c r="AW526" s="12" t="s">
        <v>40</v>
      </c>
      <c r="AX526" s="12" t="s">
        <v>77</v>
      </c>
      <c r="AY526" s="227" t="s">
        <v>191</v>
      </c>
    </row>
    <row r="527" spans="2:51" s="12" customFormat="1" ht="13.5">
      <c r="B527" s="217"/>
      <c r="C527" s="218"/>
      <c r="D527" s="214" t="s">
        <v>245</v>
      </c>
      <c r="E527" s="219" t="s">
        <v>23</v>
      </c>
      <c r="F527" s="220" t="s">
        <v>602</v>
      </c>
      <c r="G527" s="218"/>
      <c r="H527" s="221">
        <v>28.039000000000001</v>
      </c>
      <c r="I527" s="222"/>
      <c r="J527" s="218"/>
      <c r="K527" s="218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245</v>
      </c>
      <c r="AU527" s="227" t="s">
        <v>88</v>
      </c>
      <c r="AV527" s="12" t="s">
        <v>88</v>
      </c>
      <c r="AW527" s="12" t="s">
        <v>40</v>
      </c>
      <c r="AX527" s="12" t="s">
        <v>77</v>
      </c>
      <c r="AY527" s="227" t="s">
        <v>191</v>
      </c>
    </row>
    <row r="528" spans="2:51" s="12" customFormat="1" ht="13.5">
      <c r="B528" s="217"/>
      <c r="C528" s="218"/>
      <c r="D528" s="214" t="s">
        <v>245</v>
      </c>
      <c r="E528" s="219" t="s">
        <v>23</v>
      </c>
      <c r="F528" s="220" t="s">
        <v>23</v>
      </c>
      <c r="G528" s="218"/>
      <c r="H528" s="221">
        <v>0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245</v>
      </c>
      <c r="AU528" s="227" t="s">
        <v>88</v>
      </c>
      <c r="AV528" s="12" t="s">
        <v>88</v>
      </c>
      <c r="AW528" s="12" t="s">
        <v>40</v>
      </c>
      <c r="AX528" s="12" t="s">
        <v>77</v>
      </c>
      <c r="AY528" s="227" t="s">
        <v>191</v>
      </c>
    </row>
    <row r="529" spans="2:51" s="14" customFormat="1" ht="13.5">
      <c r="B529" s="254"/>
      <c r="C529" s="255"/>
      <c r="D529" s="214" t="s">
        <v>245</v>
      </c>
      <c r="E529" s="256" t="s">
        <v>23</v>
      </c>
      <c r="F529" s="257" t="s">
        <v>371</v>
      </c>
      <c r="G529" s="255"/>
      <c r="H529" s="258">
        <v>418.26600000000002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AT529" s="264" t="s">
        <v>245</v>
      </c>
      <c r="AU529" s="264" t="s">
        <v>88</v>
      </c>
      <c r="AV529" s="14" t="s">
        <v>207</v>
      </c>
      <c r="AW529" s="14" t="s">
        <v>40</v>
      </c>
      <c r="AX529" s="14" t="s">
        <v>77</v>
      </c>
      <c r="AY529" s="264" t="s">
        <v>191</v>
      </c>
    </row>
    <row r="530" spans="2:51" s="13" customFormat="1" ht="13.5">
      <c r="B530" s="244"/>
      <c r="C530" s="245"/>
      <c r="D530" s="214" t="s">
        <v>245</v>
      </c>
      <c r="E530" s="246" t="s">
        <v>23</v>
      </c>
      <c r="F530" s="247" t="s">
        <v>603</v>
      </c>
      <c r="G530" s="245"/>
      <c r="H530" s="246" t="s">
        <v>23</v>
      </c>
      <c r="I530" s="248"/>
      <c r="J530" s="245"/>
      <c r="K530" s="245"/>
      <c r="L530" s="249"/>
      <c r="M530" s="250"/>
      <c r="N530" s="251"/>
      <c r="O530" s="251"/>
      <c r="P530" s="251"/>
      <c r="Q530" s="251"/>
      <c r="R530" s="251"/>
      <c r="S530" s="251"/>
      <c r="T530" s="252"/>
      <c r="AT530" s="253" t="s">
        <v>245</v>
      </c>
      <c r="AU530" s="253" t="s">
        <v>88</v>
      </c>
      <c r="AV530" s="13" t="s">
        <v>85</v>
      </c>
      <c r="AW530" s="13" t="s">
        <v>40</v>
      </c>
      <c r="AX530" s="13" t="s">
        <v>77</v>
      </c>
      <c r="AY530" s="253" t="s">
        <v>191</v>
      </c>
    </row>
    <row r="531" spans="2:51" s="12" customFormat="1" ht="13.5">
      <c r="B531" s="217"/>
      <c r="C531" s="218"/>
      <c r="D531" s="214" t="s">
        <v>245</v>
      </c>
      <c r="E531" s="219" t="s">
        <v>23</v>
      </c>
      <c r="F531" s="220" t="s">
        <v>604</v>
      </c>
      <c r="G531" s="218"/>
      <c r="H531" s="221">
        <v>51.835999999999999</v>
      </c>
      <c r="I531" s="222"/>
      <c r="J531" s="218"/>
      <c r="K531" s="218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245</v>
      </c>
      <c r="AU531" s="227" t="s">
        <v>88</v>
      </c>
      <c r="AV531" s="12" t="s">
        <v>88</v>
      </c>
      <c r="AW531" s="12" t="s">
        <v>40</v>
      </c>
      <c r="AX531" s="12" t="s">
        <v>77</v>
      </c>
      <c r="AY531" s="227" t="s">
        <v>191</v>
      </c>
    </row>
    <row r="532" spans="2:51" s="12" customFormat="1" ht="13.5">
      <c r="B532" s="217"/>
      <c r="C532" s="218"/>
      <c r="D532" s="214" t="s">
        <v>245</v>
      </c>
      <c r="E532" s="219" t="s">
        <v>23</v>
      </c>
      <c r="F532" s="220" t="s">
        <v>605</v>
      </c>
      <c r="G532" s="218"/>
      <c r="H532" s="221">
        <v>14.01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245</v>
      </c>
      <c r="AU532" s="227" t="s">
        <v>88</v>
      </c>
      <c r="AV532" s="12" t="s">
        <v>88</v>
      </c>
      <c r="AW532" s="12" t="s">
        <v>40</v>
      </c>
      <c r="AX532" s="12" t="s">
        <v>77</v>
      </c>
      <c r="AY532" s="227" t="s">
        <v>191</v>
      </c>
    </row>
    <row r="533" spans="2:51" s="12" customFormat="1" ht="13.5">
      <c r="B533" s="217"/>
      <c r="C533" s="218"/>
      <c r="D533" s="214" t="s">
        <v>245</v>
      </c>
      <c r="E533" s="219" t="s">
        <v>23</v>
      </c>
      <c r="F533" s="220" t="s">
        <v>606</v>
      </c>
      <c r="G533" s="218"/>
      <c r="H533" s="221">
        <v>44.28</v>
      </c>
      <c r="I533" s="222"/>
      <c r="J533" s="218"/>
      <c r="K533" s="218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245</v>
      </c>
      <c r="AU533" s="227" t="s">
        <v>88</v>
      </c>
      <c r="AV533" s="12" t="s">
        <v>88</v>
      </c>
      <c r="AW533" s="12" t="s">
        <v>40</v>
      </c>
      <c r="AX533" s="12" t="s">
        <v>77</v>
      </c>
      <c r="AY533" s="227" t="s">
        <v>191</v>
      </c>
    </row>
    <row r="534" spans="2:51" s="12" customFormat="1" ht="13.5">
      <c r="B534" s="217"/>
      <c r="C534" s="218"/>
      <c r="D534" s="214" t="s">
        <v>245</v>
      </c>
      <c r="E534" s="219" t="s">
        <v>23</v>
      </c>
      <c r="F534" s="220" t="s">
        <v>651</v>
      </c>
      <c r="G534" s="218"/>
      <c r="H534" s="221">
        <v>8.84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245</v>
      </c>
      <c r="AU534" s="227" t="s">
        <v>88</v>
      </c>
      <c r="AV534" s="12" t="s">
        <v>88</v>
      </c>
      <c r="AW534" s="12" t="s">
        <v>40</v>
      </c>
      <c r="AX534" s="12" t="s">
        <v>77</v>
      </c>
      <c r="AY534" s="227" t="s">
        <v>191</v>
      </c>
    </row>
    <row r="535" spans="2:51" s="12" customFormat="1" ht="13.5">
      <c r="B535" s="217"/>
      <c r="C535" s="218"/>
      <c r="D535" s="214" t="s">
        <v>245</v>
      </c>
      <c r="E535" s="219" t="s">
        <v>23</v>
      </c>
      <c r="F535" s="220" t="s">
        <v>652</v>
      </c>
      <c r="G535" s="218"/>
      <c r="H535" s="221">
        <v>9.42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245</v>
      </c>
      <c r="AU535" s="227" t="s">
        <v>88</v>
      </c>
      <c r="AV535" s="12" t="s">
        <v>88</v>
      </c>
      <c r="AW535" s="12" t="s">
        <v>40</v>
      </c>
      <c r="AX535" s="12" t="s">
        <v>77</v>
      </c>
      <c r="AY535" s="227" t="s">
        <v>191</v>
      </c>
    </row>
    <row r="536" spans="2:51" s="12" customFormat="1" ht="13.5">
      <c r="B536" s="217"/>
      <c r="C536" s="218"/>
      <c r="D536" s="214" t="s">
        <v>245</v>
      </c>
      <c r="E536" s="219" t="s">
        <v>23</v>
      </c>
      <c r="F536" s="220" t="s">
        <v>653</v>
      </c>
      <c r="G536" s="218"/>
      <c r="H536" s="221">
        <v>9.42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245</v>
      </c>
      <c r="AU536" s="227" t="s">
        <v>88</v>
      </c>
      <c r="AV536" s="12" t="s">
        <v>88</v>
      </c>
      <c r="AW536" s="12" t="s">
        <v>40</v>
      </c>
      <c r="AX536" s="12" t="s">
        <v>77</v>
      </c>
      <c r="AY536" s="227" t="s">
        <v>191</v>
      </c>
    </row>
    <row r="537" spans="2:51" s="12" customFormat="1" ht="13.5">
      <c r="B537" s="217"/>
      <c r="C537" s="218"/>
      <c r="D537" s="214" t="s">
        <v>245</v>
      </c>
      <c r="E537" s="219" t="s">
        <v>23</v>
      </c>
      <c r="F537" s="220" t="s">
        <v>610</v>
      </c>
      <c r="G537" s="218"/>
      <c r="H537" s="221">
        <v>89.06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245</v>
      </c>
      <c r="AU537" s="227" t="s">
        <v>88</v>
      </c>
      <c r="AV537" s="12" t="s">
        <v>88</v>
      </c>
      <c r="AW537" s="12" t="s">
        <v>40</v>
      </c>
      <c r="AX537" s="12" t="s">
        <v>77</v>
      </c>
      <c r="AY537" s="227" t="s">
        <v>191</v>
      </c>
    </row>
    <row r="538" spans="2:51" s="12" customFormat="1" ht="13.5">
      <c r="B538" s="217"/>
      <c r="C538" s="218"/>
      <c r="D538" s="214" t="s">
        <v>245</v>
      </c>
      <c r="E538" s="219" t="s">
        <v>23</v>
      </c>
      <c r="F538" s="220" t="s">
        <v>654</v>
      </c>
      <c r="G538" s="218"/>
      <c r="H538" s="221">
        <v>39.773000000000003</v>
      </c>
      <c r="I538" s="222"/>
      <c r="J538" s="218"/>
      <c r="K538" s="218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245</v>
      </c>
      <c r="AU538" s="227" t="s">
        <v>88</v>
      </c>
      <c r="AV538" s="12" t="s">
        <v>88</v>
      </c>
      <c r="AW538" s="12" t="s">
        <v>40</v>
      </c>
      <c r="AX538" s="12" t="s">
        <v>77</v>
      </c>
      <c r="AY538" s="227" t="s">
        <v>191</v>
      </c>
    </row>
    <row r="539" spans="2:51" s="12" customFormat="1" ht="13.5">
      <c r="B539" s="217"/>
      <c r="C539" s="218"/>
      <c r="D539" s="214" t="s">
        <v>245</v>
      </c>
      <c r="E539" s="219" t="s">
        <v>23</v>
      </c>
      <c r="F539" s="220" t="s">
        <v>612</v>
      </c>
      <c r="G539" s="218"/>
      <c r="H539" s="221">
        <v>50.777999999999999</v>
      </c>
      <c r="I539" s="222"/>
      <c r="J539" s="218"/>
      <c r="K539" s="218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245</v>
      </c>
      <c r="AU539" s="227" t="s">
        <v>88</v>
      </c>
      <c r="AV539" s="12" t="s">
        <v>88</v>
      </c>
      <c r="AW539" s="12" t="s">
        <v>40</v>
      </c>
      <c r="AX539" s="12" t="s">
        <v>77</v>
      </c>
      <c r="AY539" s="227" t="s">
        <v>191</v>
      </c>
    </row>
    <row r="540" spans="2:51" s="12" customFormat="1" ht="13.5">
      <c r="B540" s="217"/>
      <c r="C540" s="218"/>
      <c r="D540" s="214" t="s">
        <v>245</v>
      </c>
      <c r="E540" s="219" t="s">
        <v>23</v>
      </c>
      <c r="F540" s="220" t="s">
        <v>613</v>
      </c>
      <c r="G540" s="218"/>
      <c r="H540" s="221">
        <v>26.300999999999998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245</v>
      </c>
      <c r="AU540" s="227" t="s">
        <v>88</v>
      </c>
      <c r="AV540" s="12" t="s">
        <v>88</v>
      </c>
      <c r="AW540" s="12" t="s">
        <v>40</v>
      </c>
      <c r="AX540" s="12" t="s">
        <v>77</v>
      </c>
      <c r="AY540" s="227" t="s">
        <v>191</v>
      </c>
    </row>
    <row r="541" spans="2:51" s="14" customFormat="1" ht="13.5">
      <c r="B541" s="254"/>
      <c r="C541" s="255"/>
      <c r="D541" s="214" t="s">
        <v>245</v>
      </c>
      <c r="E541" s="256" t="s">
        <v>23</v>
      </c>
      <c r="F541" s="257" t="s">
        <v>371</v>
      </c>
      <c r="G541" s="255"/>
      <c r="H541" s="258">
        <v>343.71800000000002</v>
      </c>
      <c r="I541" s="259"/>
      <c r="J541" s="255"/>
      <c r="K541" s="255"/>
      <c r="L541" s="260"/>
      <c r="M541" s="261"/>
      <c r="N541" s="262"/>
      <c r="O541" s="262"/>
      <c r="P541" s="262"/>
      <c r="Q541" s="262"/>
      <c r="R541" s="262"/>
      <c r="S541" s="262"/>
      <c r="T541" s="263"/>
      <c r="AT541" s="264" t="s">
        <v>245</v>
      </c>
      <c r="AU541" s="264" t="s">
        <v>88</v>
      </c>
      <c r="AV541" s="14" t="s">
        <v>207</v>
      </c>
      <c r="AW541" s="14" t="s">
        <v>40</v>
      </c>
      <c r="AX541" s="14" t="s">
        <v>77</v>
      </c>
      <c r="AY541" s="264" t="s">
        <v>191</v>
      </c>
    </row>
    <row r="542" spans="2:51" s="13" customFormat="1" ht="13.5">
      <c r="B542" s="244"/>
      <c r="C542" s="245"/>
      <c r="D542" s="214" t="s">
        <v>245</v>
      </c>
      <c r="E542" s="246" t="s">
        <v>23</v>
      </c>
      <c r="F542" s="247" t="s">
        <v>380</v>
      </c>
      <c r="G542" s="245"/>
      <c r="H542" s="246" t="s">
        <v>23</v>
      </c>
      <c r="I542" s="248"/>
      <c r="J542" s="245"/>
      <c r="K542" s="245"/>
      <c r="L542" s="249"/>
      <c r="M542" s="250"/>
      <c r="N542" s="251"/>
      <c r="O542" s="251"/>
      <c r="P542" s="251"/>
      <c r="Q542" s="251"/>
      <c r="R542" s="251"/>
      <c r="S542" s="251"/>
      <c r="T542" s="252"/>
      <c r="AT542" s="253" t="s">
        <v>245</v>
      </c>
      <c r="AU542" s="253" t="s">
        <v>88</v>
      </c>
      <c r="AV542" s="13" t="s">
        <v>85</v>
      </c>
      <c r="AW542" s="13" t="s">
        <v>40</v>
      </c>
      <c r="AX542" s="13" t="s">
        <v>77</v>
      </c>
      <c r="AY542" s="253" t="s">
        <v>191</v>
      </c>
    </row>
    <row r="543" spans="2:51" s="12" customFormat="1" ht="13.5">
      <c r="B543" s="217"/>
      <c r="C543" s="218"/>
      <c r="D543" s="214" t="s">
        <v>245</v>
      </c>
      <c r="E543" s="219" t="s">
        <v>23</v>
      </c>
      <c r="F543" s="220" t="s">
        <v>614</v>
      </c>
      <c r="G543" s="218"/>
      <c r="H543" s="221">
        <v>51.835999999999999</v>
      </c>
      <c r="I543" s="222"/>
      <c r="J543" s="218"/>
      <c r="K543" s="218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245</v>
      </c>
      <c r="AU543" s="227" t="s">
        <v>88</v>
      </c>
      <c r="AV543" s="12" t="s">
        <v>88</v>
      </c>
      <c r="AW543" s="12" t="s">
        <v>40</v>
      </c>
      <c r="AX543" s="12" t="s">
        <v>77</v>
      </c>
      <c r="AY543" s="227" t="s">
        <v>191</v>
      </c>
    </row>
    <row r="544" spans="2:51" s="12" customFormat="1" ht="13.5">
      <c r="B544" s="217"/>
      <c r="C544" s="218"/>
      <c r="D544" s="214" t="s">
        <v>245</v>
      </c>
      <c r="E544" s="219" t="s">
        <v>23</v>
      </c>
      <c r="F544" s="220" t="s">
        <v>615</v>
      </c>
      <c r="G544" s="218"/>
      <c r="H544" s="221">
        <v>14.01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245</v>
      </c>
      <c r="AU544" s="227" t="s">
        <v>88</v>
      </c>
      <c r="AV544" s="12" t="s">
        <v>88</v>
      </c>
      <c r="AW544" s="12" t="s">
        <v>40</v>
      </c>
      <c r="AX544" s="12" t="s">
        <v>77</v>
      </c>
      <c r="AY544" s="227" t="s">
        <v>191</v>
      </c>
    </row>
    <row r="545" spans="2:51" s="12" customFormat="1" ht="13.5">
      <c r="B545" s="217"/>
      <c r="C545" s="218"/>
      <c r="D545" s="214" t="s">
        <v>245</v>
      </c>
      <c r="E545" s="219" t="s">
        <v>23</v>
      </c>
      <c r="F545" s="220" t="s">
        <v>616</v>
      </c>
      <c r="G545" s="218"/>
      <c r="H545" s="221">
        <v>43.98</v>
      </c>
      <c r="I545" s="222"/>
      <c r="J545" s="218"/>
      <c r="K545" s="218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245</v>
      </c>
      <c r="AU545" s="227" t="s">
        <v>88</v>
      </c>
      <c r="AV545" s="12" t="s">
        <v>88</v>
      </c>
      <c r="AW545" s="12" t="s">
        <v>40</v>
      </c>
      <c r="AX545" s="12" t="s">
        <v>77</v>
      </c>
      <c r="AY545" s="227" t="s">
        <v>191</v>
      </c>
    </row>
    <row r="546" spans="2:51" s="12" customFormat="1" ht="13.5">
      <c r="B546" s="217"/>
      <c r="C546" s="218"/>
      <c r="D546" s="214" t="s">
        <v>245</v>
      </c>
      <c r="E546" s="219" t="s">
        <v>23</v>
      </c>
      <c r="F546" s="220" t="s">
        <v>655</v>
      </c>
      <c r="G546" s="218"/>
      <c r="H546" s="221">
        <v>8.64</v>
      </c>
      <c r="I546" s="222"/>
      <c r="J546" s="218"/>
      <c r="K546" s="218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245</v>
      </c>
      <c r="AU546" s="227" t="s">
        <v>88</v>
      </c>
      <c r="AV546" s="12" t="s">
        <v>88</v>
      </c>
      <c r="AW546" s="12" t="s">
        <v>40</v>
      </c>
      <c r="AX546" s="12" t="s">
        <v>77</v>
      </c>
      <c r="AY546" s="227" t="s">
        <v>191</v>
      </c>
    </row>
    <row r="547" spans="2:51" s="12" customFormat="1" ht="13.5">
      <c r="B547" s="217"/>
      <c r="C547" s="218"/>
      <c r="D547" s="214" t="s">
        <v>245</v>
      </c>
      <c r="E547" s="219" t="s">
        <v>23</v>
      </c>
      <c r="F547" s="220" t="s">
        <v>656</v>
      </c>
      <c r="G547" s="218"/>
      <c r="H547" s="221">
        <v>9.42</v>
      </c>
      <c r="I547" s="222"/>
      <c r="J547" s="218"/>
      <c r="K547" s="218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245</v>
      </c>
      <c r="AU547" s="227" t="s">
        <v>88</v>
      </c>
      <c r="AV547" s="12" t="s">
        <v>88</v>
      </c>
      <c r="AW547" s="12" t="s">
        <v>40</v>
      </c>
      <c r="AX547" s="12" t="s">
        <v>77</v>
      </c>
      <c r="AY547" s="227" t="s">
        <v>191</v>
      </c>
    </row>
    <row r="548" spans="2:51" s="12" customFormat="1" ht="13.5">
      <c r="B548" s="217"/>
      <c r="C548" s="218"/>
      <c r="D548" s="214" t="s">
        <v>245</v>
      </c>
      <c r="E548" s="219" t="s">
        <v>23</v>
      </c>
      <c r="F548" s="220" t="s">
        <v>657</v>
      </c>
      <c r="G548" s="218"/>
      <c r="H548" s="221">
        <v>24.968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245</v>
      </c>
      <c r="AU548" s="227" t="s">
        <v>88</v>
      </c>
      <c r="AV548" s="12" t="s">
        <v>88</v>
      </c>
      <c r="AW548" s="12" t="s">
        <v>40</v>
      </c>
      <c r="AX548" s="12" t="s">
        <v>77</v>
      </c>
      <c r="AY548" s="227" t="s">
        <v>191</v>
      </c>
    </row>
    <row r="549" spans="2:51" s="12" customFormat="1" ht="13.5">
      <c r="B549" s="217"/>
      <c r="C549" s="218"/>
      <c r="D549" s="214" t="s">
        <v>245</v>
      </c>
      <c r="E549" s="219" t="s">
        <v>23</v>
      </c>
      <c r="F549" s="220" t="s">
        <v>620</v>
      </c>
      <c r="G549" s="218"/>
      <c r="H549" s="221">
        <v>59.895000000000003</v>
      </c>
      <c r="I549" s="222"/>
      <c r="J549" s="218"/>
      <c r="K549" s="218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245</v>
      </c>
      <c r="AU549" s="227" t="s">
        <v>88</v>
      </c>
      <c r="AV549" s="12" t="s">
        <v>88</v>
      </c>
      <c r="AW549" s="12" t="s">
        <v>40</v>
      </c>
      <c r="AX549" s="12" t="s">
        <v>77</v>
      </c>
      <c r="AY549" s="227" t="s">
        <v>191</v>
      </c>
    </row>
    <row r="550" spans="2:51" s="12" customFormat="1" ht="13.5">
      <c r="B550" s="217"/>
      <c r="C550" s="218"/>
      <c r="D550" s="214" t="s">
        <v>245</v>
      </c>
      <c r="E550" s="219" t="s">
        <v>23</v>
      </c>
      <c r="F550" s="220" t="s">
        <v>621</v>
      </c>
      <c r="G550" s="218"/>
      <c r="H550" s="221">
        <v>44.963000000000001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245</v>
      </c>
      <c r="AU550" s="227" t="s">
        <v>88</v>
      </c>
      <c r="AV550" s="12" t="s">
        <v>88</v>
      </c>
      <c r="AW550" s="12" t="s">
        <v>40</v>
      </c>
      <c r="AX550" s="12" t="s">
        <v>77</v>
      </c>
      <c r="AY550" s="227" t="s">
        <v>191</v>
      </c>
    </row>
    <row r="551" spans="2:51" s="12" customFormat="1" ht="13.5">
      <c r="B551" s="217"/>
      <c r="C551" s="218"/>
      <c r="D551" s="214" t="s">
        <v>245</v>
      </c>
      <c r="E551" s="219" t="s">
        <v>23</v>
      </c>
      <c r="F551" s="220" t="s">
        <v>622</v>
      </c>
      <c r="G551" s="218"/>
      <c r="H551" s="221">
        <v>55.664999999999999</v>
      </c>
      <c r="I551" s="222"/>
      <c r="J551" s="218"/>
      <c r="K551" s="218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245</v>
      </c>
      <c r="AU551" s="227" t="s">
        <v>88</v>
      </c>
      <c r="AV551" s="12" t="s">
        <v>88</v>
      </c>
      <c r="AW551" s="12" t="s">
        <v>40</v>
      </c>
      <c r="AX551" s="12" t="s">
        <v>77</v>
      </c>
      <c r="AY551" s="227" t="s">
        <v>191</v>
      </c>
    </row>
    <row r="552" spans="2:51" s="12" customFormat="1" ht="13.5">
      <c r="B552" s="217"/>
      <c r="C552" s="218"/>
      <c r="D552" s="214" t="s">
        <v>245</v>
      </c>
      <c r="E552" s="219" t="s">
        <v>23</v>
      </c>
      <c r="F552" s="220" t="s">
        <v>623</v>
      </c>
      <c r="G552" s="218"/>
      <c r="H552" s="221">
        <v>48.198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245</v>
      </c>
      <c r="AU552" s="227" t="s">
        <v>88</v>
      </c>
      <c r="AV552" s="12" t="s">
        <v>88</v>
      </c>
      <c r="AW552" s="12" t="s">
        <v>40</v>
      </c>
      <c r="AX552" s="12" t="s">
        <v>77</v>
      </c>
      <c r="AY552" s="227" t="s">
        <v>191</v>
      </c>
    </row>
    <row r="553" spans="2:51" s="12" customFormat="1" ht="13.5">
      <c r="B553" s="217"/>
      <c r="C553" s="218"/>
      <c r="D553" s="214" t="s">
        <v>245</v>
      </c>
      <c r="E553" s="219" t="s">
        <v>23</v>
      </c>
      <c r="F553" s="220" t="s">
        <v>624</v>
      </c>
      <c r="G553" s="218"/>
      <c r="H553" s="221">
        <v>27.922999999999998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245</v>
      </c>
      <c r="AU553" s="227" t="s">
        <v>88</v>
      </c>
      <c r="AV553" s="12" t="s">
        <v>88</v>
      </c>
      <c r="AW553" s="12" t="s">
        <v>40</v>
      </c>
      <c r="AX553" s="12" t="s">
        <v>77</v>
      </c>
      <c r="AY553" s="227" t="s">
        <v>191</v>
      </c>
    </row>
    <row r="554" spans="2:51" s="14" customFormat="1" ht="13.5">
      <c r="B554" s="254"/>
      <c r="C554" s="255"/>
      <c r="D554" s="214" t="s">
        <v>245</v>
      </c>
      <c r="E554" s="256" t="s">
        <v>23</v>
      </c>
      <c r="F554" s="257" t="s">
        <v>371</v>
      </c>
      <c r="G554" s="255"/>
      <c r="H554" s="258">
        <v>389.49799999999999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AT554" s="264" t="s">
        <v>245</v>
      </c>
      <c r="AU554" s="264" t="s">
        <v>88</v>
      </c>
      <c r="AV554" s="14" t="s">
        <v>207</v>
      </c>
      <c r="AW554" s="14" t="s">
        <v>40</v>
      </c>
      <c r="AX554" s="14" t="s">
        <v>77</v>
      </c>
      <c r="AY554" s="264" t="s">
        <v>191</v>
      </c>
    </row>
    <row r="555" spans="2:51" s="13" customFormat="1" ht="13.5">
      <c r="B555" s="244"/>
      <c r="C555" s="245"/>
      <c r="D555" s="214" t="s">
        <v>245</v>
      </c>
      <c r="E555" s="246" t="s">
        <v>23</v>
      </c>
      <c r="F555" s="247" t="s">
        <v>384</v>
      </c>
      <c r="G555" s="245"/>
      <c r="H555" s="246" t="s">
        <v>23</v>
      </c>
      <c r="I555" s="248"/>
      <c r="J555" s="245"/>
      <c r="K555" s="245"/>
      <c r="L555" s="249"/>
      <c r="M555" s="250"/>
      <c r="N555" s="251"/>
      <c r="O555" s="251"/>
      <c r="P555" s="251"/>
      <c r="Q555" s="251"/>
      <c r="R555" s="251"/>
      <c r="S555" s="251"/>
      <c r="T555" s="252"/>
      <c r="AT555" s="253" t="s">
        <v>245</v>
      </c>
      <c r="AU555" s="253" t="s">
        <v>88</v>
      </c>
      <c r="AV555" s="13" t="s">
        <v>85</v>
      </c>
      <c r="AW555" s="13" t="s">
        <v>40</v>
      </c>
      <c r="AX555" s="13" t="s">
        <v>77</v>
      </c>
      <c r="AY555" s="253" t="s">
        <v>191</v>
      </c>
    </row>
    <row r="556" spans="2:51" s="12" customFormat="1" ht="27">
      <c r="B556" s="217"/>
      <c r="C556" s="218"/>
      <c r="D556" s="214" t="s">
        <v>245</v>
      </c>
      <c r="E556" s="219" t="s">
        <v>23</v>
      </c>
      <c r="F556" s="220" t="s">
        <v>625</v>
      </c>
      <c r="G556" s="218"/>
      <c r="H556" s="221">
        <v>51.581000000000003</v>
      </c>
      <c r="I556" s="222"/>
      <c r="J556" s="218"/>
      <c r="K556" s="218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245</v>
      </c>
      <c r="AU556" s="227" t="s">
        <v>88</v>
      </c>
      <c r="AV556" s="12" t="s">
        <v>88</v>
      </c>
      <c r="AW556" s="12" t="s">
        <v>40</v>
      </c>
      <c r="AX556" s="12" t="s">
        <v>77</v>
      </c>
      <c r="AY556" s="227" t="s">
        <v>191</v>
      </c>
    </row>
    <row r="557" spans="2:51" s="12" customFormat="1" ht="13.5">
      <c r="B557" s="217"/>
      <c r="C557" s="218"/>
      <c r="D557" s="214" t="s">
        <v>245</v>
      </c>
      <c r="E557" s="219" t="s">
        <v>23</v>
      </c>
      <c r="F557" s="220" t="s">
        <v>626</v>
      </c>
      <c r="G557" s="218"/>
      <c r="H557" s="221">
        <v>14.135999999999999</v>
      </c>
      <c r="I557" s="222"/>
      <c r="J557" s="218"/>
      <c r="K557" s="218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245</v>
      </c>
      <c r="AU557" s="227" t="s">
        <v>88</v>
      </c>
      <c r="AV557" s="12" t="s">
        <v>88</v>
      </c>
      <c r="AW557" s="12" t="s">
        <v>40</v>
      </c>
      <c r="AX557" s="12" t="s">
        <v>77</v>
      </c>
      <c r="AY557" s="227" t="s">
        <v>191</v>
      </c>
    </row>
    <row r="558" spans="2:51" s="12" customFormat="1" ht="13.5">
      <c r="B558" s="217"/>
      <c r="C558" s="218"/>
      <c r="D558" s="214" t="s">
        <v>245</v>
      </c>
      <c r="E558" s="219" t="s">
        <v>23</v>
      </c>
      <c r="F558" s="220" t="s">
        <v>627</v>
      </c>
      <c r="G558" s="218"/>
      <c r="H558" s="221">
        <v>40.86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245</v>
      </c>
      <c r="AU558" s="227" t="s">
        <v>88</v>
      </c>
      <c r="AV558" s="12" t="s">
        <v>88</v>
      </c>
      <c r="AW558" s="12" t="s">
        <v>40</v>
      </c>
      <c r="AX558" s="12" t="s">
        <v>77</v>
      </c>
      <c r="AY558" s="227" t="s">
        <v>191</v>
      </c>
    </row>
    <row r="559" spans="2:51" s="12" customFormat="1" ht="13.5">
      <c r="B559" s="217"/>
      <c r="C559" s="218"/>
      <c r="D559" s="214" t="s">
        <v>245</v>
      </c>
      <c r="E559" s="219" t="s">
        <v>23</v>
      </c>
      <c r="F559" s="220" t="s">
        <v>658</v>
      </c>
      <c r="G559" s="218"/>
      <c r="H559" s="221">
        <v>8.85</v>
      </c>
      <c r="I559" s="222"/>
      <c r="J559" s="218"/>
      <c r="K559" s="218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245</v>
      </c>
      <c r="AU559" s="227" t="s">
        <v>88</v>
      </c>
      <c r="AV559" s="12" t="s">
        <v>88</v>
      </c>
      <c r="AW559" s="12" t="s">
        <v>40</v>
      </c>
      <c r="AX559" s="12" t="s">
        <v>77</v>
      </c>
      <c r="AY559" s="227" t="s">
        <v>191</v>
      </c>
    </row>
    <row r="560" spans="2:51" s="12" customFormat="1" ht="13.5">
      <c r="B560" s="217"/>
      <c r="C560" s="218"/>
      <c r="D560" s="214" t="s">
        <v>245</v>
      </c>
      <c r="E560" s="219" t="s">
        <v>23</v>
      </c>
      <c r="F560" s="220" t="s">
        <v>659</v>
      </c>
      <c r="G560" s="218"/>
      <c r="H560" s="221">
        <v>9.48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245</v>
      </c>
      <c r="AU560" s="227" t="s">
        <v>88</v>
      </c>
      <c r="AV560" s="12" t="s">
        <v>88</v>
      </c>
      <c r="AW560" s="12" t="s">
        <v>40</v>
      </c>
      <c r="AX560" s="12" t="s">
        <v>77</v>
      </c>
      <c r="AY560" s="227" t="s">
        <v>191</v>
      </c>
    </row>
    <row r="561" spans="2:65" s="12" customFormat="1" ht="13.5">
      <c r="B561" s="217"/>
      <c r="C561" s="218"/>
      <c r="D561" s="214" t="s">
        <v>245</v>
      </c>
      <c r="E561" s="219" t="s">
        <v>23</v>
      </c>
      <c r="F561" s="220" t="s">
        <v>660</v>
      </c>
      <c r="G561" s="218"/>
      <c r="H561" s="221">
        <v>25.13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245</v>
      </c>
      <c r="AU561" s="227" t="s">
        <v>88</v>
      </c>
      <c r="AV561" s="12" t="s">
        <v>88</v>
      </c>
      <c r="AW561" s="12" t="s">
        <v>40</v>
      </c>
      <c r="AX561" s="12" t="s">
        <v>77</v>
      </c>
      <c r="AY561" s="227" t="s">
        <v>191</v>
      </c>
    </row>
    <row r="562" spans="2:65" s="12" customFormat="1" ht="13.5">
      <c r="B562" s="217"/>
      <c r="C562" s="218"/>
      <c r="D562" s="214" t="s">
        <v>245</v>
      </c>
      <c r="E562" s="219" t="s">
        <v>23</v>
      </c>
      <c r="F562" s="220" t="s">
        <v>631</v>
      </c>
      <c r="G562" s="218"/>
      <c r="H562" s="221">
        <v>56.381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245</v>
      </c>
      <c r="AU562" s="227" t="s">
        <v>88</v>
      </c>
      <c r="AV562" s="12" t="s">
        <v>88</v>
      </c>
      <c r="AW562" s="12" t="s">
        <v>40</v>
      </c>
      <c r="AX562" s="12" t="s">
        <v>77</v>
      </c>
      <c r="AY562" s="227" t="s">
        <v>191</v>
      </c>
    </row>
    <row r="563" spans="2:65" s="12" customFormat="1" ht="13.5">
      <c r="B563" s="217"/>
      <c r="C563" s="218"/>
      <c r="D563" s="214" t="s">
        <v>245</v>
      </c>
      <c r="E563" s="219" t="s">
        <v>23</v>
      </c>
      <c r="F563" s="220" t="s">
        <v>632</v>
      </c>
      <c r="G563" s="218"/>
      <c r="H563" s="221">
        <v>50.295999999999999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245</v>
      </c>
      <c r="AU563" s="227" t="s">
        <v>88</v>
      </c>
      <c r="AV563" s="12" t="s">
        <v>88</v>
      </c>
      <c r="AW563" s="12" t="s">
        <v>40</v>
      </c>
      <c r="AX563" s="12" t="s">
        <v>77</v>
      </c>
      <c r="AY563" s="227" t="s">
        <v>191</v>
      </c>
    </row>
    <row r="564" spans="2:65" s="12" customFormat="1" ht="13.5">
      <c r="B564" s="217"/>
      <c r="C564" s="218"/>
      <c r="D564" s="214" t="s">
        <v>245</v>
      </c>
      <c r="E564" s="219" t="s">
        <v>23</v>
      </c>
      <c r="F564" s="220" t="s">
        <v>633</v>
      </c>
      <c r="G564" s="218"/>
      <c r="H564" s="221">
        <v>66.655000000000001</v>
      </c>
      <c r="I564" s="222"/>
      <c r="J564" s="218"/>
      <c r="K564" s="218"/>
      <c r="L564" s="223"/>
      <c r="M564" s="224"/>
      <c r="N564" s="225"/>
      <c r="O564" s="225"/>
      <c r="P564" s="225"/>
      <c r="Q564" s="225"/>
      <c r="R564" s="225"/>
      <c r="S564" s="225"/>
      <c r="T564" s="226"/>
      <c r="AT564" s="227" t="s">
        <v>245</v>
      </c>
      <c r="AU564" s="227" t="s">
        <v>88</v>
      </c>
      <c r="AV564" s="12" t="s">
        <v>88</v>
      </c>
      <c r="AW564" s="12" t="s">
        <v>40</v>
      </c>
      <c r="AX564" s="12" t="s">
        <v>77</v>
      </c>
      <c r="AY564" s="227" t="s">
        <v>191</v>
      </c>
    </row>
    <row r="565" spans="2:65" s="12" customFormat="1" ht="13.5">
      <c r="B565" s="217"/>
      <c r="C565" s="218"/>
      <c r="D565" s="214" t="s">
        <v>245</v>
      </c>
      <c r="E565" s="219" t="s">
        <v>23</v>
      </c>
      <c r="F565" s="220" t="s">
        <v>634</v>
      </c>
      <c r="G565" s="218"/>
      <c r="H565" s="221">
        <v>37.656999999999996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245</v>
      </c>
      <c r="AU565" s="227" t="s">
        <v>88</v>
      </c>
      <c r="AV565" s="12" t="s">
        <v>88</v>
      </c>
      <c r="AW565" s="12" t="s">
        <v>40</v>
      </c>
      <c r="AX565" s="12" t="s">
        <v>77</v>
      </c>
      <c r="AY565" s="227" t="s">
        <v>191</v>
      </c>
    </row>
    <row r="566" spans="2:65" s="12" customFormat="1" ht="13.5">
      <c r="B566" s="217"/>
      <c r="C566" s="218"/>
      <c r="D566" s="214" t="s">
        <v>245</v>
      </c>
      <c r="E566" s="219" t="s">
        <v>23</v>
      </c>
      <c r="F566" s="220" t="s">
        <v>635</v>
      </c>
      <c r="G566" s="218"/>
      <c r="H566" s="221">
        <v>18.809999999999999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245</v>
      </c>
      <c r="AU566" s="227" t="s">
        <v>88</v>
      </c>
      <c r="AV566" s="12" t="s">
        <v>88</v>
      </c>
      <c r="AW566" s="12" t="s">
        <v>40</v>
      </c>
      <c r="AX566" s="12" t="s">
        <v>77</v>
      </c>
      <c r="AY566" s="227" t="s">
        <v>191</v>
      </c>
    </row>
    <row r="567" spans="2:65" s="12" customFormat="1" ht="13.5">
      <c r="B567" s="217"/>
      <c r="C567" s="218"/>
      <c r="D567" s="214" t="s">
        <v>245</v>
      </c>
      <c r="E567" s="219" t="s">
        <v>23</v>
      </c>
      <c r="F567" s="220" t="s">
        <v>636</v>
      </c>
      <c r="G567" s="218"/>
      <c r="H567" s="221">
        <v>25.67</v>
      </c>
      <c r="I567" s="222"/>
      <c r="J567" s="218"/>
      <c r="K567" s="218"/>
      <c r="L567" s="223"/>
      <c r="M567" s="224"/>
      <c r="N567" s="225"/>
      <c r="O567" s="225"/>
      <c r="P567" s="225"/>
      <c r="Q567" s="225"/>
      <c r="R567" s="225"/>
      <c r="S567" s="225"/>
      <c r="T567" s="226"/>
      <c r="AT567" s="227" t="s">
        <v>245</v>
      </c>
      <c r="AU567" s="227" t="s">
        <v>88</v>
      </c>
      <c r="AV567" s="12" t="s">
        <v>88</v>
      </c>
      <c r="AW567" s="12" t="s">
        <v>40</v>
      </c>
      <c r="AX567" s="12" t="s">
        <v>77</v>
      </c>
      <c r="AY567" s="227" t="s">
        <v>191</v>
      </c>
    </row>
    <row r="568" spans="2:65" s="14" customFormat="1" ht="13.5">
      <c r="B568" s="254"/>
      <c r="C568" s="255"/>
      <c r="D568" s="214" t="s">
        <v>245</v>
      </c>
      <c r="E568" s="256" t="s">
        <v>23</v>
      </c>
      <c r="F568" s="257" t="s">
        <v>371</v>
      </c>
      <c r="G568" s="255"/>
      <c r="H568" s="258">
        <v>405.50599999999997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AT568" s="264" t="s">
        <v>245</v>
      </c>
      <c r="AU568" s="264" t="s">
        <v>88</v>
      </c>
      <c r="AV568" s="14" t="s">
        <v>207</v>
      </c>
      <c r="AW568" s="14" t="s">
        <v>40</v>
      </c>
      <c r="AX568" s="14" t="s">
        <v>77</v>
      </c>
      <c r="AY568" s="264" t="s">
        <v>191</v>
      </c>
    </row>
    <row r="569" spans="2:65" s="15" customFormat="1" ht="13.5">
      <c r="B569" s="265"/>
      <c r="C569" s="266"/>
      <c r="D569" s="214" t="s">
        <v>245</v>
      </c>
      <c r="E569" s="267" t="s">
        <v>23</v>
      </c>
      <c r="F569" s="268" t="s">
        <v>388</v>
      </c>
      <c r="G569" s="266"/>
      <c r="H569" s="269">
        <v>1838.048</v>
      </c>
      <c r="I569" s="270"/>
      <c r="J569" s="266"/>
      <c r="K569" s="266"/>
      <c r="L569" s="271"/>
      <c r="M569" s="272"/>
      <c r="N569" s="273"/>
      <c r="O569" s="273"/>
      <c r="P569" s="273"/>
      <c r="Q569" s="273"/>
      <c r="R569" s="273"/>
      <c r="S569" s="273"/>
      <c r="T569" s="274"/>
      <c r="AT569" s="275" t="s">
        <v>245</v>
      </c>
      <c r="AU569" s="275" t="s">
        <v>88</v>
      </c>
      <c r="AV569" s="15" t="s">
        <v>215</v>
      </c>
      <c r="AW569" s="15" t="s">
        <v>40</v>
      </c>
      <c r="AX569" s="15" t="s">
        <v>85</v>
      </c>
      <c r="AY569" s="275" t="s">
        <v>191</v>
      </c>
    </row>
    <row r="570" spans="2:65" s="1" customFormat="1" ht="25.5" customHeight="1">
      <c r="B570" s="42"/>
      <c r="C570" s="202" t="s">
        <v>661</v>
      </c>
      <c r="D570" s="202" t="s">
        <v>194</v>
      </c>
      <c r="E570" s="203" t="s">
        <v>662</v>
      </c>
      <c r="F570" s="204" t="s">
        <v>663</v>
      </c>
      <c r="G570" s="205" t="s">
        <v>218</v>
      </c>
      <c r="H570" s="206">
        <v>2021.0219999999999</v>
      </c>
      <c r="I570" s="207"/>
      <c r="J570" s="208">
        <f>ROUND(I570*H570,2)</f>
        <v>0</v>
      </c>
      <c r="K570" s="204" t="s">
        <v>203</v>
      </c>
      <c r="L570" s="62"/>
      <c r="M570" s="209" t="s">
        <v>23</v>
      </c>
      <c r="N570" s="210" t="s">
        <v>48</v>
      </c>
      <c r="O570" s="43"/>
      <c r="P570" s="211">
        <f>O570*H570</f>
        <v>0</v>
      </c>
      <c r="Q570" s="211">
        <v>1.54E-2</v>
      </c>
      <c r="R570" s="211">
        <f>Q570*H570</f>
        <v>31.123738800000002</v>
      </c>
      <c r="S570" s="211">
        <v>0</v>
      </c>
      <c r="T570" s="212">
        <f>S570*H570</f>
        <v>0</v>
      </c>
      <c r="AR570" s="25" t="s">
        <v>215</v>
      </c>
      <c r="AT570" s="25" t="s">
        <v>194</v>
      </c>
      <c r="AU570" s="25" t="s">
        <v>88</v>
      </c>
      <c r="AY570" s="25" t="s">
        <v>191</v>
      </c>
      <c r="BE570" s="213">
        <f>IF(N570="základní",J570,0)</f>
        <v>0</v>
      </c>
      <c r="BF570" s="213">
        <f>IF(N570="snížená",J570,0)</f>
        <v>0</v>
      </c>
      <c r="BG570" s="213">
        <f>IF(N570="zákl. přenesená",J570,0)</f>
        <v>0</v>
      </c>
      <c r="BH570" s="213">
        <f>IF(N570="sníž. přenesená",J570,0)</f>
        <v>0</v>
      </c>
      <c r="BI570" s="213">
        <f>IF(N570="nulová",J570,0)</f>
        <v>0</v>
      </c>
      <c r="BJ570" s="25" t="s">
        <v>85</v>
      </c>
      <c r="BK570" s="213">
        <f>ROUND(I570*H570,2)</f>
        <v>0</v>
      </c>
      <c r="BL570" s="25" t="s">
        <v>215</v>
      </c>
      <c r="BM570" s="25" t="s">
        <v>664</v>
      </c>
    </row>
    <row r="571" spans="2:65" s="13" customFormat="1" ht="13.5">
      <c r="B571" s="244"/>
      <c r="C571" s="245"/>
      <c r="D571" s="214" t="s">
        <v>245</v>
      </c>
      <c r="E571" s="246" t="s">
        <v>23</v>
      </c>
      <c r="F571" s="247" t="s">
        <v>368</v>
      </c>
      <c r="G571" s="245"/>
      <c r="H571" s="246" t="s">
        <v>23</v>
      </c>
      <c r="I571" s="248"/>
      <c r="J571" s="245"/>
      <c r="K571" s="245"/>
      <c r="L571" s="249"/>
      <c r="M571" s="250"/>
      <c r="N571" s="251"/>
      <c r="O571" s="251"/>
      <c r="P571" s="251"/>
      <c r="Q571" s="251"/>
      <c r="R571" s="251"/>
      <c r="S571" s="251"/>
      <c r="T571" s="252"/>
      <c r="AT571" s="253" t="s">
        <v>245</v>
      </c>
      <c r="AU571" s="253" t="s">
        <v>88</v>
      </c>
      <c r="AV571" s="13" t="s">
        <v>85</v>
      </c>
      <c r="AW571" s="13" t="s">
        <v>40</v>
      </c>
      <c r="AX571" s="13" t="s">
        <v>77</v>
      </c>
      <c r="AY571" s="253" t="s">
        <v>191</v>
      </c>
    </row>
    <row r="572" spans="2:65" s="12" customFormat="1" ht="13.5">
      <c r="B572" s="217"/>
      <c r="C572" s="218"/>
      <c r="D572" s="214" t="s">
        <v>245</v>
      </c>
      <c r="E572" s="219" t="s">
        <v>23</v>
      </c>
      <c r="F572" s="220" t="s">
        <v>582</v>
      </c>
      <c r="G572" s="218"/>
      <c r="H572" s="221">
        <v>41.35</v>
      </c>
      <c r="I572" s="222"/>
      <c r="J572" s="218"/>
      <c r="K572" s="218"/>
      <c r="L572" s="223"/>
      <c r="M572" s="224"/>
      <c r="N572" s="225"/>
      <c r="O572" s="225"/>
      <c r="P572" s="225"/>
      <c r="Q572" s="225"/>
      <c r="R572" s="225"/>
      <c r="S572" s="225"/>
      <c r="T572" s="226"/>
      <c r="AT572" s="227" t="s">
        <v>245</v>
      </c>
      <c r="AU572" s="227" t="s">
        <v>88</v>
      </c>
      <c r="AV572" s="12" t="s">
        <v>88</v>
      </c>
      <c r="AW572" s="12" t="s">
        <v>40</v>
      </c>
      <c r="AX572" s="12" t="s">
        <v>77</v>
      </c>
      <c r="AY572" s="227" t="s">
        <v>191</v>
      </c>
    </row>
    <row r="573" spans="2:65" s="12" customFormat="1" ht="13.5">
      <c r="B573" s="217"/>
      <c r="C573" s="218"/>
      <c r="D573" s="214" t="s">
        <v>245</v>
      </c>
      <c r="E573" s="219" t="s">
        <v>23</v>
      </c>
      <c r="F573" s="220" t="s">
        <v>583</v>
      </c>
      <c r="G573" s="218"/>
      <c r="H573" s="221">
        <v>10.31</v>
      </c>
      <c r="I573" s="222"/>
      <c r="J573" s="218"/>
      <c r="K573" s="218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245</v>
      </c>
      <c r="AU573" s="227" t="s">
        <v>88</v>
      </c>
      <c r="AV573" s="12" t="s">
        <v>88</v>
      </c>
      <c r="AW573" s="12" t="s">
        <v>40</v>
      </c>
      <c r="AX573" s="12" t="s">
        <v>77</v>
      </c>
      <c r="AY573" s="227" t="s">
        <v>191</v>
      </c>
    </row>
    <row r="574" spans="2:65" s="12" customFormat="1" ht="13.5">
      <c r="B574" s="217"/>
      <c r="C574" s="218"/>
      <c r="D574" s="214" t="s">
        <v>245</v>
      </c>
      <c r="E574" s="219" t="s">
        <v>23</v>
      </c>
      <c r="F574" s="220" t="s">
        <v>584</v>
      </c>
      <c r="G574" s="218"/>
      <c r="H574" s="221">
        <v>65.069999999999993</v>
      </c>
      <c r="I574" s="222"/>
      <c r="J574" s="218"/>
      <c r="K574" s="218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245</v>
      </c>
      <c r="AU574" s="227" t="s">
        <v>88</v>
      </c>
      <c r="AV574" s="12" t="s">
        <v>88</v>
      </c>
      <c r="AW574" s="12" t="s">
        <v>40</v>
      </c>
      <c r="AX574" s="12" t="s">
        <v>77</v>
      </c>
      <c r="AY574" s="227" t="s">
        <v>191</v>
      </c>
    </row>
    <row r="575" spans="2:65" s="12" customFormat="1" ht="13.5">
      <c r="B575" s="217"/>
      <c r="C575" s="218"/>
      <c r="D575" s="214" t="s">
        <v>245</v>
      </c>
      <c r="E575" s="219" t="s">
        <v>23</v>
      </c>
      <c r="F575" s="220" t="s">
        <v>585</v>
      </c>
      <c r="G575" s="218"/>
      <c r="H575" s="221">
        <v>66.319999999999993</v>
      </c>
      <c r="I575" s="222"/>
      <c r="J575" s="218"/>
      <c r="K575" s="218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245</v>
      </c>
      <c r="AU575" s="227" t="s">
        <v>88</v>
      </c>
      <c r="AV575" s="12" t="s">
        <v>88</v>
      </c>
      <c r="AW575" s="12" t="s">
        <v>40</v>
      </c>
      <c r="AX575" s="12" t="s">
        <v>77</v>
      </c>
      <c r="AY575" s="227" t="s">
        <v>191</v>
      </c>
    </row>
    <row r="576" spans="2:65" s="12" customFormat="1" ht="13.5">
      <c r="B576" s="217"/>
      <c r="C576" s="218"/>
      <c r="D576" s="214" t="s">
        <v>245</v>
      </c>
      <c r="E576" s="219" t="s">
        <v>23</v>
      </c>
      <c r="F576" s="220" t="s">
        <v>586</v>
      </c>
      <c r="G576" s="218"/>
      <c r="H576" s="221">
        <v>13.45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245</v>
      </c>
      <c r="AU576" s="227" t="s">
        <v>88</v>
      </c>
      <c r="AV576" s="12" t="s">
        <v>88</v>
      </c>
      <c r="AW576" s="12" t="s">
        <v>40</v>
      </c>
      <c r="AX576" s="12" t="s">
        <v>77</v>
      </c>
      <c r="AY576" s="227" t="s">
        <v>191</v>
      </c>
    </row>
    <row r="577" spans="2:51" s="12" customFormat="1" ht="13.5">
      <c r="B577" s="217"/>
      <c r="C577" s="218"/>
      <c r="D577" s="214" t="s">
        <v>245</v>
      </c>
      <c r="E577" s="219" t="s">
        <v>23</v>
      </c>
      <c r="F577" s="220" t="s">
        <v>587</v>
      </c>
      <c r="G577" s="218"/>
      <c r="H577" s="221">
        <v>55.45</v>
      </c>
      <c r="I577" s="222"/>
      <c r="J577" s="218"/>
      <c r="K577" s="218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245</v>
      </c>
      <c r="AU577" s="227" t="s">
        <v>88</v>
      </c>
      <c r="AV577" s="12" t="s">
        <v>88</v>
      </c>
      <c r="AW577" s="12" t="s">
        <v>40</v>
      </c>
      <c r="AX577" s="12" t="s">
        <v>77</v>
      </c>
      <c r="AY577" s="227" t="s">
        <v>191</v>
      </c>
    </row>
    <row r="578" spans="2:51" s="12" customFormat="1" ht="13.5">
      <c r="B578" s="217"/>
      <c r="C578" s="218"/>
      <c r="D578" s="214" t="s">
        <v>245</v>
      </c>
      <c r="E578" s="219" t="s">
        <v>23</v>
      </c>
      <c r="F578" s="220" t="s">
        <v>588</v>
      </c>
      <c r="G578" s="218"/>
      <c r="H578" s="221">
        <v>29.11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245</v>
      </c>
      <c r="AU578" s="227" t="s">
        <v>88</v>
      </c>
      <c r="AV578" s="12" t="s">
        <v>88</v>
      </c>
      <c r="AW578" s="12" t="s">
        <v>40</v>
      </c>
      <c r="AX578" s="12" t="s">
        <v>77</v>
      </c>
      <c r="AY578" s="227" t="s">
        <v>191</v>
      </c>
    </row>
    <row r="579" spans="2:51" s="14" customFormat="1" ht="13.5">
      <c r="B579" s="254"/>
      <c r="C579" s="255"/>
      <c r="D579" s="214" t="s">
        <v>245</v>
      </c>
      <c r="E579" s="256" t="s">
        <v>23</v>
      </c>
      <c r="F579" s="257" t="s">
        <v>371</v>
      </c>
      <c r="G579" s="255"/>
      <c r="H579" s="258">
        <v>281.06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AT579" s="264" t="s">
        <v>245</v>
      </c>
      <c r="AU579" s="264" t="s">
        <v>88</v>
      </c>
      <c r="AV579" s="14" t="s">
        <v>207</v>
      </c>
      <c r="AW579" s="14" t="s">
        <v>40</v>
      </c>
      <c r="AX579" s="14" t="s">
        <v>77</v>
      </c>
      <c r="AY579" s="264" t="s">
        <v>191</v>
      </c>
    </row>
    <row r="580" spans="2:51" s="13" customFormat="1" ht="13.5">
      <c r="B580" s="244"/>
      <c r="C580" s="245"/>
      <c r="D580" s="214" t="s">
        <v>245</v>
      </c>
      <c r="E580" s="246" t="s">
        <v>23</v>
      </c>
      <c r="F580" s="247" t="s">
        <v>372</v>
      </c>
      <c r="G580" s="245"/>
      <c r="H580" s="246" t="s">
        <v>23</v>
      </c>
      <c r="I580" s="248"/>
      <c r="J580" s="245"/>
      <c r="K580" s="245"/>
      <c r="L580" s="249"/>
      <c r="M580" s="250"/>
      <c r="N580" s="251"/>
      <c r="O580" s="251"/>
      <c r="P580" s="251"/>
      <c r="Q580" s="251"/>
      <c r="R580" s="251"/>
      <c r="S580" s="251"/>
      <c r="T580" s="252"/>
      <c r="AT580" s="253" t="s">
        <v>245</v>
      </c>
      <c r="AU580" s="253" t="s">
        <v>88</v>
      </c>
      <c r="AV580" s="13" t="s">
        <v>85</v>
      </c>
      <c r="AW580" s="13" t="s">
        <v>40</v>
      </c>
      <c r="AX580" s="13" t="s">
        <v>77</v>
      </c>
      <c r="AY580" s="253" t="s">
        <v>191</v>
      </c>
    </row>
    <row r="581" spans="2:51" s="12" customFormat="1" ht="27">
      <c r="B581" s="217"/>
      <c r="C581" s="218"/>
      <c r="D581" s="214" t="s">
        <v>245</v>
      </c>
      <c r="E581" s="219" t="s">
        <v>23</v>
      </c>
      <c r="F581" s="220" t="s">
        <v>589</v>
      </c>
      <c r="G581" s="218"/>
      <c r="H581" s="221">
        <v>42.823999999999998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245</v>
      </c>
      <c r="AU581" s="227" t="s">
        <v>88</v>
      </c>
      <c r="AV581" s="12" t="s">
        <v>88</v>
      </c>
      <c r="AW581" s="12" t="s">
        <v>40</v>
      </c>
      <c r="AX581" s="12" t="s">
        <v>77</v>
      </c>
      <c r="AY581" s="227" t="s">
        <v>191</v>
      </c>
    </row>
    <row r="582" spans="2:51" s="12" customFormat="1" ht="13.5">
      <c r="B582" s="217"/>
      <c r="C582" s="218"/>
      <c r="D582" s="214" t="s">
        <v>245</v>
      </c>
      <c r="E582" s="219" t="s">
        <v>23</v>
      </c>
      <c r="F582" s="220" t="s">
        <v>590</v>
      </c>
      <c r="G582" s="218"/>
      <c r="H582" s="221">
        <v>17.145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245</v>
      </c>
      <c r="AU582" s="227" t="s">
        <v>88</v>
      </c>
      <c r="AV582" s="12" t="s">
        <v>88</v>
      </c>
      <c r="AW582" s="12" t="s">
        <v>40</v>
      </c>
      <c r="AX582" s="12" t="s">
        <v>77</v>
      </c>
      <c r="AY582" s="227" t="s">
        <v>191</v>
      </c>
    </row>
    <row r="583" spans="2:51" s="12" customFormat="1" ht="13.5">
      <c r="B583" s="217"/>
      <c r="C583" s="218"/>
      <c r="D583" s="214" t="s">
        <v>245</v>
      </c>
      <c r="E583" s="219" t="s">
        <v>23</v>
      </c>
      <c r="F583" s="220" t="s">
        <v>592</v>
      </c>
      <c r="G583" s="218"/>
      <c r="H583" s="221">
        <v>13.007999999999999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245</v>
      </c>
      <c r="AU583" s="227" t="s">
        <v>88</v>
      </c>
      <c r="AV583" s="12" t="s">
        <v>88</v>
      </c>
      <c r="AW583" s="12" t="s">
        <v>40</v>
      </c>
      <c r="AX583" s="12" t="s">
        <v>77</v>
      </c>
      <c r="AY583" s="227" t="s">
        <v>191</v>
      </c>
    </row>
    <row r="584" spans="2:51" s="12" customFormat="1" ht="13.5">
      <c r="B584" s="217"/>
      <c r="C584" s="218"/>
      <c r="D584" s="214" t="s">
        <v>245</v>
      </c>
      <c r="E584" s="219" t="s">
        <v>23</v>
      </c>
      <c r="F584" s="220" t="s">
        <v>593</v>
      </c>
      <c r="G584" s="218"/>
      <c r="H584" s="221">
        <v>15.103999999999999</v>
      </c>
      <c r="I584" s="222"/>
      <c r="J584" s="218"/>
      <c r="K584" s="218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245</v>
      </c>
      <c r="AU584" s="227" t="s">
        <v>88</v>
      </c>
      <c r="AV584" s="12" t="s">
        <v>88</v>
      </c>
      <c r="AW584" s="12" t="s">
        <v>40</v>
      </c>
      <c r="AX584" s="12" t="s">
        <v>77</v>
      </c>
      <c r="AY584" s="227" t="s">
        <v>191</v>
      </c>
    </row>
    <row r="585" spans="2:51" s="12" customFormat="1" ht="13.5">
      <c r="B585" s="217"/>
      <c r="C585" s="218"/>
      <c r="D585" s="214" t="s">
        <v>245</v>
      </c>
      <c r="E585" s="219" t="s">
        <v>23</v>
      </c>
      <c r="F585" s="220" t="s">
        <v>594</v>
      </c>
      <c r="G585" s="218"/>
      <c r="H585" s="221">
        <v>78.531999999999996</v>
      </c>
      <c r="I585" s="222"/>
      <c r="J585" s="218"/>
      <c r="K585" s="218"/>
      <c r="L585" s="223"/>
      <c r="M585" s="224"/>
      <c r="N585" s="225"/>
      <c r="O585" s="225"/>
      <c r="P585" s="225"/>
      <c r="Q585" s="225"/>
      <c r="R585" s="225"/>
      <c r="S585" s="225"/>
      <c r="T585" s="226"/>
      <c r="AT585" s="227" t="s">
        <v>245</v>
      </c>
      <c r="AU585" s="227" t="s">
        <v>88</v>
      </c>
      <c r="AV585" s="12" t="s">
        <v>88</v>
      </c>
      <c r="AW585" s="12" t="s">
        <v>40</v>
      </c>
      <c r="AX585" s="12" t="s">
        <v>77</v>
      </c>
      <c r="AY585" s="227" t="s">
        <v>191</v>
      </c>
    </row>
    <row r="586" spans="2:51" s="12" customFormat="1" ht="13.5">
      <c r="B586" s="217"/>
      <c r="C586" s="218"/>
      <c r="D586" s="214" t="s">
        <v>245</v>
      </c>
      <c r="E586" s="219" t="s">
        <v>23</v>
      </c>
      <c r="F586" s="220" t="s">
        <v>595</v>
      </c>
      <c r="G586" s="218"/>
      <c r="H586" s="221">
        <v>43.868000000000002</v>
      </c>
      <c r="I586" s="222"/>
      <c r="J586" s="218"/>
      <c r="K586" s="218"/>
      <c r="L586" s="223"/>
      <c r="M586" s="224"/>
      <c r="N586" s="225"/>
      <c r="O586" s="225"/>
      <c r="P586" s="225"/>
      <c r="Q586" s="225"/>
      <c r="R586" s="225"/>
      <c r="S586" s="225"/>
      <c r="T586" s="226"/>
      <c r="AT586" s="227" t="s">
        <v>245</v>
      </c>
      <c r="AU586" s="227" t="s">
        <v>88</v>
      </c>
      <c r="AV586" s="12" t="s">
        <v>88</v>
      </c>
      <c r="AW586" s="12" t="s">
        <v>40</v>
      </c>
      <c r="AX586" s="12" t="s">
        <v>77</v>
      </c>
      <c r="AY586" s="227" t="s">
        <v>191</v>
      </c>
    </row>
    <row r="587" spans="2:51" s="12" customFormat="1" ht="13.5">
      <c r="B587" s="217"/>
      <c r="C587" s="218"/>
      <c r="D587" s="214" t="s">
        <v>245</v>
      </c>
      <c r="E587" s="219" t="s">
        <v>23</v>
      </c>
      <c r="F587" s="220" t="s">
        <v>596</v>
      </c>
      <c r="G587" s="218"/>
      <c r="H587" s="221">
        <v>22.213999999999999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245</v>
      </c>
      <c r="AU587" s="227" t="s">
        <v>88</v>
      </c>
      <c r="AV587" s="12" t="s">
        <v>88</v>
      </c>
      <c r="AW587" s="12" t="s">
        <v>40</v>
      </c>
      <c r="AX587" s="12" t="s">
        <v>77</v>
      </c>
      <c r="AY587" s="227" t="s">
        <v>191</v>
      </c>
    </row>
    <row r="588" spans="2:51" s="12" customFormat="1" ht="13.5">
      <c r="B588" s="217"/>
      <c r="C588" s="218"/>
      <c r="D588" s="214" t="s">
        <v>245</v>
      </c>
      <c r="E588" s="219" t="s">
        <v>23</v>
      </c>
      <c r="F588" s="220" t="s">
        <v>597</v>
      </c>
      <c r="G588" s="218"/>
      <c r="H588" s="221">
        <v>23.834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245</v>
      </c>
      <c r="AU588" s="227" t="s">
        <v>88</v>
      </c>
      <c r="AV588" s="12" t="s">
        <v>88</v>
      </c>
      <c r="AW588" s="12" t="s">
        <v>40</v>
      </c>
      <c r="AX588" s="12" t="s">
        <v>77</v>
      </c>
      <c r="AY588" s="227" t="s">
        <v>191</v>
      </c>
    </row>
    <row r="589" spans="2:51" s="12" customFormat="1" ht="13.5">
      <c r="B589" s="217"/>
      <c r="C589" s="218"/>
      <c r="D589" s="214" t="s">
        <v>245</v>
      </c>
      <c r="E589" s="219" t="s">
        <v>23</v>
      </c>
      <c r="F589" s="220" t="s">
        <v>598</v>
      </c>
      <c r="G589" s="218"/>
      <c r="H589" s="221">
        <v>23.834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245</v>
      </c>
      <c r="AU589" s="227" t="s">
        <v>88</v>
      </c>
      <c r="AV589" s="12" t="s">
        <v>88</v>
      </c>
      <c r="AW589" s="12" t="s">
        <v>40</v>
      </c>
      <c r="AX589" s="12" t="s">
        <v>77</v>
      </c>
      <c r="AY589" s="227" t="s">
        <v>191</v>
      </c>
    </row>
    <row r="590" spans="2:51" s="12" customFormat="1" ht="13.5">
      <c r="B590" s="217"/>
      <c r="C590" s="218"/>
      <c r="D590" s="214" t="s">
        <v>245</v>
      </c>
      <c r="E590" s="219" t="s">
        <v>23</v>
      </c>
      <c r="F590" s="220" t="s">
        <v>599</v>
      </c>
      <c r="G590" s="218"/>
      <c r="H590" s="221">
        <v>65.882999999999996</v>
      </c>
      <c r="I590" s="222"/>
      <c r="J590" s="218"/>
      <c r="K590" s="218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245</v>
      </c>
      <c r="AU590" s="227" t="s">
        <v>88</v>
      </c>
      <c r="AV590" s="12" t="s">
        <v>88</v>
      </c>
      <c r="AW590" s="12" t="s">
        <v>40</v>
      </c>
      <c r="AX590" s="12" t="s">
        <v>77</v>
      </c>
      <c r="AY590" s="227" t="s">
        <v>191</v>
      </c>
    </row>
    <row r="591" spans="2:51" s="12" customFormat="1" ht="13.5">
      <c r="B591" s="217"/>
      <c r="C591" s="218"/>
      <c r="D591" s="214" t="s">
        <v>245</v>
      </c>
      <c r="E591" s="219" t="s">
        <v>23</v>
      </c>
      <c r="F591" s="220" t="s">
        <v>600</v>
      </c>
      <c r="G591" s="218"/>
      <c r="H591" s="221">
        <v>55.732999999999997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245</v>
      </c>
      <c r="AU591" s="227" t="s">
        <v>88</v>
      </c>
      <c r="AV591" s="12" t="s">
        <v>88</v>
      </c>
      <c r="AW591" s="12" t="s">
        <v>40</v>
      </c>
      <c r="AX591" s="12" t="s">
        <v>77</v>
      </c>
      <c r="AY591" s="227" t="s">
        <v>191</v>
      </c>
    </row>
    <row r="592" spans="2:51" s="12" customFormat="1" ht="13.5">
      <c r="B592" s="217"/>
      <c r="C592" s="218"/>
      <c r="D592" s="214" t="s">
        <v>245</v>
      </c>
      <c r="E592" s="219" t="s">
        <v>23</v>
      </c>
      <c r="F592" s="220" t="s">
        <v>601</v>
      </c>
      <c r="G592" s="218"/>
      <c r="H592" s="221">
        <v>48.12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245</v>
      </c>
      <c r="AU592" s="227" t="s">
        <v>88</v>
      </c>
      <c r="AV592" s="12" t="s">
        <v>88</v>
      </c>
      <c r="AW592" s="12" t="s">
        <v>40</v>
      </c>
      <c r="AX592" s="12" t="s">
        <v>77</v>
      </c>
      <c r="AY592" s="227" t="s">
        <v>191</v>
      </c>
    </row>
    <row r="593" spans="2:51" s="12" customFormat="1" ht="13.5">
      <c r="B593" s="217"/>
      <c r="C593" s="218"/>
      <c r="D593" s="214" t="s">
        <v>245</v>
      </c>
      <c r="E593" s="219" t="s">
        <v>23</v>
      </c>
      <c r="F593" s="220" t="s">
        <v>602</v>
      </c>
      <c r="G593" s="218"/>
      <c r="H593" s="221">
        <v>28.039000000000001</v>
      </c>
      <c r="I593" s="222"/>
      <c r="J593" s="218"/>
      <c r="K593" s="218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245</v>
      </c>
      <c r="AU593" s="227" t="s">
        <v>88</v>
      </c>
      <c r="AV593" s="12" t="s">
        <v>88</v>
      </c>
      <c r="AW593" s="12" t="s">
        <v>40</v>
      </c>
      <c r="AX593" s="12" t="s">
        <v>77</v>
      </c>
      <c r="AY593" s="227" t="s">
        <v>191</v>
      </c>
    </row>
    <row r="594" spans="2:51" s="14" customFormat="1" ht="13.5">
      <c r="B594" s="254"/>
      <c r="C594" s="255"/>
      <c r="D594" s="214" t="s">
        <v>245</v>
      </c>
      <c r="E594" s="256" t="s">
        <v>23</v>
      </c>
      <c r="F594" s="257" t="s">
        <v>371</v>
      </c>
      <c r="G594" s="255"/>
      <c r="H594" s="258">
        <v>478.13799999999998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AT594" s="264" t="s">
        <v>245</v>
      </c>
      <c r="AU594" s="264" t="s">
        <v>88</v>
      </c>
      <c r="AV594" s="14" t="s">
        <v>207</v>
      </c>
      <c r="AW594" s="14" t="s">
        <v>40</v>
      </c>
      <c r="AX594" s="14" t="s">
        <v>77</v>
      </c>
      <c r="AY594" s="264" t="s">
        <v>191</v>
      </c>
    </row>
    <row r="595" spans="2:51" s="13" customFormat="1" ht="13.5">
      <c r="B595" s="244"/>
      <c r="C595" s="245"/>
      <c r="D595" s="214" t="s">
        <v>245</v>
      </c>
      <c r="E595" s="246" t="s">
        <v>23</v>
      </c>
      <c r="F595" s="247" t="s">
        <v>603</v>
      </c>
      <c r="G595" s="245"/>
      <c r="H595" s="246" t="s">
        <v>23</v>
      </c>
      <c r="I595" s="248"/>
      <c r="J595" s="245"/>
      <c r="K595" s="245"/>
      <c r="L595" s="249"/>
      <c r="M595" s="250"/>
      <c r="N595" s="251"/>
      <c r="O595" s="251"/>
      <c r="P595" s="251"/>
      <c r="Q595" s="251"/>
      <c r="R595" s="251"/>
      <c r="S595" s="251"/>
      <c r="T595" s="252"/>
      <c r="AT595" s="253" t="s">
        <v>245</v>
      </c>
      <c r="AU595" s="253" t="s">
        <v>88</v>
      </c>
      <c r="AV595" s="13" t="s">
        <v>85</v>
      </c>
      <c r="AW595" s="13" t="s">
        <v>40</v>
      </c>
      <c r="AX595" s="13" t="s">
        <v>77</v>
      </c>
      <c r="AY595" s="253" t="s">
        <v>191</v>
      </c>
    </row>
    <row r="596" spans="2:51" s="12" customFormat="1" ht="13.5">
      <c r="B596" s="217"/>
      <c r="C596" s="218"/>
      <c r="D596" s="214" t="s">
        <v>245</v>
      </c>
      <c r="E596" s="219" t="s">
        <v>23</v>
      </c>
      <c r="F596" s="220" t="s">
        <v>604</v>
      </c>
      <c r="G596" s="218"/>
      <c r="H596" s="221">
        <v>51.835999999999999</v>
      </c>
      <c r="I596" s="222"/>
      <c r="J596" s="218"/>
      <c r="K596" s="218"/>
      <c r="L596" s="223"/>
      <c r="M596" s="224"/>
      <c r="N596" s="225"/>
      <c r="O596" s="225"/>
      <c r="P596" s="225"/>
      <c r="Q596" s="225"/>
      <c r="R596" s="225"/>
      <c r="S596" s="225"/>
      <c r="T596" s="226"/>
      <c r="AT596" s="227" t="s">
        <v>245</v>
      </c>
      <c r="AU596" s="227" t="s">
        <v>88</v>
      </c>
      <c r="AV596" s="12" t="s">
        <v>88</v>
      </c>
      <c r="AW596" s="12" t="s">
        <v>40</v>
      </c>
      <c r="AX596" s="12" t="s">
        <v>77</v>
      </c>
      <c r="AY596" s="227" t="s">
        <v>191</v>
      </c>
    </row>
    <row r="597" spans="2:51" s="12" customFormat="1" ht="13.5">
      <c r="B597" s="217"/>
      <c r="C597" s="218"/>
      <c r="D597" s="214" t="s">
        <v>245</v>
      </c>
      <c r="E597" s="219" t="s">
        <v>23</v>
      </c>
      <c r="F597" s="220" t="s">
        <v>605</v>
      </c>
      <c r="G597" s="218"/>
      <c r="H597" s="221">
        <v>14.01</v>
      </c>
      <c r="I597" s="222"/>
      <c r="J597" s="218"/>
      <c r="K597" s="218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245</v>
      </c>
      <c r="AU597" s="227" t="s">
        <v>88</v>
      </c>
      <c r="AV597" s="12" t="s">
        <v>88</v>
      </c>
      <c r="AW597" s="12" t="s">
        <v>40</v>
      </c>
      <c r="AX597" s="12" t="s">
        <v>77</v>
      </c>
      <c r="AY597" s="227" t="s">
        <v>191</v>
      </c>
    </row>
    <row r="598" spans="2:51" s="12" customFormat="1" ht="13.5">
      <c r="B598" s="217"/>
      <c r="C598" s="218"/>
      <c r="D598" s="214" t="s">
        <v>245</v>
      </c>
      <c r="E598" s="219" t="s">
        <v>23</v>
      </c>
      <c r="F598" s="220" t="s">
        <v>606</v>
      </c>
      <c r="G598" s="218"/>
      <c r="H598" s="221">
        <v>44.28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245</v>
      </c>
      <c r="AU598" s="227" t="s">
        <v>88</v>
      </c>
      <c r="AV598" s="12" t="s">
        <v>88</v>
      </c>
      <c r="AW598" s="12" t="s">
        <v>40</v>
      </c>
      <c r="AX598" s="12" t="s">
        <v>77</v>
      </c>
      <c r="AY598" s="227" t="s">
        <v>191</v>
      </c>
    </row>
    <row r="599" spans="2:51" s="12" customFormat="1" ht="13.5">
      <c r="B599" s="217"/>
      <c r="C599" s="218"/>
      <c r="D599" s="214" t="s">
        <v>245</v>
      </c>
      <c r="E599" s="219" t="s">
        <v>23</v>
      </c>
      <c r="F599" s="220" t="s">
        <v>607</v>
      </c>
      <c r="G599" s="218"/>
      <c r="H599" s="221">
        <v>24.92</v>
      </c>
      <c r="I599" s="222"/>
      <c r="J599" s="218"/>
      <c r="K599" s="218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245</v>
      </c>
      <c r="AU599" s="227" t="s">
        <v>88</v>
      </c>
      <c r="AV599" s="12" t="s">
        <v>88</v>
      </c>
      <c r="AW599" s="12" t="s">
        <v>40</v>
      </c>
      <c r="AX599" s="12" t="s">
        <v>77</v>
      </c>
      <c r="AY599" s="227" t="s">
        <v>191</v>
      </c>
    </row>
    <row r="600" spans="2:51" s="12" customFormat="1" ht="13.5">
      <c r="B600" s="217"/>
      <c r="C600" s="218"/>
      <c r="D600" s="214" t="s">
        <v>245</v>
      </c>
      <c r="E600" s="219" t="s">
        <v>23</v>
      </c>
      <c r="F600" s="220" t="s">
        <v>608</v>
      </c>
      <c r="G600" s="218"/>
      <c r="H600" s="221">
        <v>26.66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245</v>
      </c>
      <c r="AU600" s="227" t="s">
        <v>88</v>
      </c>
      <c r="AV600" s="12" t="s">
        <v>88</v>
      </c>
      <c r="AW600" s="12" t="s">
        <v>40</v>
      </c>
      <c r="AX600" s="12" t="s">
        <v>77</v>
      </c>
      <c r="AY600" s="227" t="s">
        <v>191</v>
      </c>
    </row>
    <row r="601" spans="2:51" s="12" customFormat="1" ht="13.5">
      <c r="B601" s="217"/>
      <c r="C601" s="218"/>
      <c r="D601" s="214" t="s">
        <v>245</v>
      </c>
      <c r="E601" s="219" t="s">
        <v>23</v>
      </c>
      <c r="F601" s="220" t="s">
        <v>609</v>
      </c>
      <c r="G601" s="218"/>
      <c r="H601" s="221">
        <v>26.66</v>
      </c>
      <c r="I601" s="222"/>
      <c r="J601" s="218"/>
      <c r="K601" s="218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245</v>
      </c>
      <c r="AU601" s="227" t="s">
        <v>88</v>
      </c>
      <c r="AV601" s="12" t="s">
        <v>88</v>
      </c>
      <c r="AW601" s="12" t="s">
        <v>40</v>
      </c>
      <c r="AX601" s="12" t="s">
        <v>77</v>
      </c>
      <c r="AY601" s="227" t="s">
        <v>191</v>
      </c>
    </row>
    <row r="602" spans="2:51" s="12" customFormat="1" ht="13.5">
      <c r="B602" s="217"/>
      <c r="C602" s="218"/>
      <c r="D602" s="214" t="s">
        <v>245</v>
      </c>
      <c r="E602" s="219" t="s">
        <v>23</v>
      </c>
      <c r="F602" s="220" t="s">
        <v>610</v>
      </c>
      <c r="G602" s="218"/>
      <c r="H602" s="221">
        <v>89.06</v>
      </c>
      <c r="I602" s="222"/>
      <c r="J602" s="218"/>
      <c r="K602" s="218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245</v>
      </c>
      <c r="AU602" s="227" t="s">
        <v>88</v>
      </c>
      <c r="AV602" s="12" t="s">
        <v>88</v>
      </c>
      <c r="AW602" s="12" t="s">
        <v>40</v>
      </c>
      <c r="AX602" s="12" t="s">
        <v>77</v>
      </c>
      <c r="AY602" s="227" t="s">
        <v>191</v>
      </c>
    </row>
    <row r="603" spans="2:51" s="12" customFormat="1" ht="13.5">
      <c r="B603" s="217"/>
      <c r="C603" s="218"/>
      <c r="D603" s="214" t="s">
        <v>245</v>
      </c>
      <c r="E603" s="219" t="s">
        <v>23</v>
      </c>
      <c r="F603" s="220" t="s">
        <v>611</v>
      </c>
      <c r="G603" s="218"/>
      <c r="H603" s="221">
        <v>42.533000000000001</v>
      </c>
      <c r="I603" s="222"/>
      <c r="J603" s="218"/>
      <c r="K603" s="218"/>
      <c r="L603" s="223"/>
      <c r="M603" s="224"/>
      <c r="N603" s="225"/>
      <c r="O603" s="225"/>
      <c r="P603" s="225"/>
      <c r="Q603" s="225"/>
      <c r="R603" s="225"/>
      <c r="S603" s="225"/>
      <c r="T603" s="226"/>
      <c r="AT603" s="227" t="s">
        <v>245</v>
      </c>
      <c r="AU603" s="227" t="s">
        <v>88</v>
      </c>
      <c r="AV603" s="12" t="s">
        <v>88</v>
      </c>
      <c r="AW603" s="12" t="s">
        <v>40</v>
      </c>
      <c r="AX603" s="12" t="s">
        <v>77</v>
      </c>
      <c r="AY603" s="227" t="s">
        <v>191</v>
      </c>
    </row>
    <row r="604" spans="2:51" s="12" customFormat="1" ht="13.5">
      <c r="B604" s="217"/>
      <c r="C604" s="218"/>
      <c r="D604" s="214" t="s">
        <v>245</v>
      </c>
      <c r="E604" s="219" t="s">
        <v>23</v>
      </c>
      <c r="F604" s="220" t="s">
        <v>612</v>
      </c>
      <c r="G604" s="218"/>
      <c r="H604" s="221">
        <v>50.777999999999999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245</v>
      </c>
      <c r="AU604" s="227" t="s">
        <v>88</v>
      </c>
      <c r="AV604" s="12" t="s">
        <v>88</v>
      </c>
      <c r="AW604" s="12" t="s">
        <v>40</v>
      </c>
      <c r="AX604" s="12" t="s">
        <v>77</v>
      </c>
      <c r="AY604" s="227" t="s">
        <v>191</v>
      </c>
    </row>
    <row r="605" spans="2:51" s="12" customFormat="1" ht="13.5">
      <c r="B605" s="217"/>
      <c r="C605" s="218"/>
      <c r="D605" s="214" t="s">
        <v>245</v>
      </c>
      <c r="E605" s="219" t="s">
        <v>23</v>
      </c>
      <c r="F605" s="220" t="s">
        <v>613</v>
      </c>
      <c r="G605" s="218"/>
      <c r="H605" s="221">
        <v>26.300999999999998</v>
      </c>
      <c r="I605" s="222"/>
      <c r="J605" s="218"/>
      <c r="K605" s="218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245</v>
      </c>
      <c r="AU605" s="227" t="s">
        <v>88</v>
      </c>
      <c r="AV605" s="12" t="s">
        <v>88</v>
      </c>
      <c r="AW605" s="12" t="s">
        <v>40</v>
      </c>
      <c r="AX605" s="12" t="s">
        <v>77</v>
      </c>
      <c r="AY605" s="227" t="s">
        <v>191</v>
      </c>
    </row>
    <row r="606" spans="2:51" s="14" customFormat="1" ht="13.5">
      <c r="B606" s="254"/>
      <c r="C606" s="255"/>
      <c r="D606" s="214" t="s">
        <v>245</v>
      </c>
      <c r="E606" s="256" t="s">
        <v>23</v>
      </c>
      <c r="F606" s="257" t="s">
        <v>371</v>
      </c>
      <c r="G606" s="255"/>
      <c r="H606" s="258">
        <v>397.03800000000001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AT606" s="264" t="s">
        <v>245</v>
      </c>
      <c r="AU606" s="264" t="s">
        <v>88</v>
      </c>
      <c r="AV606" s="14" t="s">
        <v>207</v>
      </c>
      <c r="AW606" s="14" t="s">
        <v>40</v>
      </c>
      <c r="AX606" s="14" t="s">
        <v>77</v>
      </c>
      <c r="AY606" s="264" t="s">
        <v>191</v>
      </c>
    </row>
    <row r="607" spans="2:51" s="13" customFormat="1" ht="13.5">
      <c r="B607" s="244"/>
      <c r="C607" s="245"/>
      <c r="D607" s="214" t="s">
        <v>245</v>
      </c>
      <c r="E607" s="246" t="s">
        <v>23</v>
      </c>
      <c r="F607" s="247" t="s">
        <v>380</v>
      </c>
      <c r="G607" s="245"/>
      <c r="H607" s="246" t="s">
        <v>23</v>
      </c>
      <c r="I607" s="248"/>
      <c r="J607" s="245"/>
      <c r="K607" s="245"/>
      <c r="L607" s="249"/>
      <c r="M607" s="250"/>
      <c r="N607" s="251"/>
      <c r="O607" s="251"/>
      <c r="P607" s="251"/>
      <c r="Q607" s="251"/>
      <c r="R607" s="251"/>
      <c r="S607" s="251"/>
      <c r="T607" s="252"/>
      <c r="AT607" s="253" t="s">
        <v>245</v>
      </c>
      <c r="AU607" s="253" t="s">
        <v>88</v>
      </c>
      <c r="AV607" s="13" t="s">
        <v>85</v>
      </c>
      <c r="AW607" s="13" t="s">
        <v>40</v>
      </c>
      <c r="AX607" s="13" t="s">
        <v>77</v>
      </c>
      <c r="AY607" s="253" t="s">
        <v>191</v>
      </c>
    </row>
    <row r="608" spans="2:51" s="12" customFormat="1" ht="13.5">
      <c r="B608" s="217"/>
      <c r="C608" s="218"/>
      <c r="D608" s="214" t="s">
        <v>245</v>
      </c>
      <c r="E608" s="219" t="s">
        <v>23</v>
      </c>
      <c r="F608" s="220" t="s">
        <v>614</v>
      </c>
      <c r="G608" s="218"/>
      <c r="H608" s="221">
        <v>51.835999999999999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245</v>
      </c>
      <c r="AU608" s="227" t="s">
        <v>88</v>
      </c>
      <c r="AV608" s="12" t="s">
        <v>88</v>
      </c>
      <c r="AW608" s="12" t="s">
        <v>40</v>
      </c>
      <c r="AX608" s="12" t="s">
        <v>77</v>
      </c>
      <c r="AY608" s="227" t="s">
        <v>191</v>
      </c>
    </row>
    <row r="609" spans="2:51" s="12" customFormat="1" ht="13.5">
      <c r="B609" s="217"/>
      <c r="C609" s="218"/>
      <c r="D609" s="214" t="s">
        <v>245</v>
      </c>
      <c r="E609" s="219" t="s">
        <v>23</v>
      </c>
      <c r="F609" s="220" t="s">
        <v>615</v>
      </c>
      <c r="G609" s="218"/>
      <c r="H609" s="221">
        <v>14.01</v>
      </c>
      <c r="I609" s="222"/>
      <c r="J609" s="218"/>
      <c r="K609" s="218"/>
      <c r="L609" s="223"/>
      <c r="M609" s="224"/>
      <c r="N609" s="225"/>
      <c r="O609" s="225"/>
      <c r="P609" s="225"/>
      <c r="Q609" s="225"/>
      <c r="R609" s="225"/>
      <c r="S609" s="225"/>
      <c r="T609" s="226"/>
      <c r="AT609" s="227" t="s">
        <v>245</v>
      </c>
      <c r="AU609" s="227" t="s">
        <v>88</v>
      </c>
      <c r="AV609" s="12" t="s">
        <v>88</v>
      </c>
      <c r="AW609" s="12" t="s">
        <v>40</v>
      </c>
      <c r="AX609" s="12" t="s">
        <v>77</v>
      </c>
      <c r="AY609" s="227" t="s">
        <v>191</v>
      </c>
    </row>
    <row r="610" spans="2:51" s="12" customFormat="1" ht="13.5">
      <c r="B610" s="217"/>
      <c r="C610" s="218"/>
      <c r="D610" s="214" t="s">
        <v>245</v>
      </c>
      <c r="E610" s="219" t="s">
        <v>23</v>
      </c>
      <c r="F610" s="220" t="s">
        <v>616</v>
      </c>
      <c r="G610" s="218"/>
      <c r="H610" s="221">
        <v>43.98</v>
      </c>
      <c r="I610" s="222"/>
      <c r="J610" s="218"/>
      <c r="K610" s="218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245</v>
      </c>
      <c r="AU610" s="227" t="s">
        <v>88</v>
      </c>
      <c r="AV610" s="12" t="s">
        <v>88</v>
      </c>
      <c r="AW610" s="12" t="s">
        <v>40</v>
      </c>
      <c r="AX610" s="12" t="s">
        <v>77</v>
      </c>
      <c r="AY610" s="227" t="s">
        <v>191</v>
      </c>
    </row>
    <row r="611" spans="2:51" s="12" customFormat="1" ht="13.5">
      <c r="B611" s="217"/>
      <c r="C611" s="218"/>
      <c r="D611" s="214" t="s">
        <v>245</v>
      </c>
      <c r="E611" s="219" t="s">
        <v>23</v>
      </c>
      <c r="F611" s="220" t="s">
        <v>617</v>
      </c>
      <c r="G611" s="218"/>
      <c r="H611" s="221">
        <v>24.32</v>
      </c>
      <c r="I611" s="222"/>
      <c r="J611" s="218"/>
      <c r="K611" s="218"/>
      <c r="L611" s="223"/>
      <c r="M611" s="224"/>
      <c r="N611" s="225"/>
      <c r="O611" s="225"/>
      <c r="P611" s="225"/>
      <c r="Q611" s="225"/>
      <c r="R611" s="225"/>
      <c r="S611" s="225"/>
      <c r="T611" s="226"/>
      <c r="AT611" s="227" t="s">
        <v>245</v>
      </c>
      <c r="AU611" s="227" t="s">
        <v>88</v>
      </c>
      <c r="AV611" s="12" t="s">
        <v>88</v>
      </c>
      <c r="AW611" s="12" t="s">
        <v>40</v>
      </c>
      <c r="AX611" s="12" t="s">
        <v>77</v>
      </c>
      <c r="AY611" s="227" t="s">
        <v>191</v>
      </c>
    </row>
    <row r="612" spans="2:51" s="12" customFormat="1" ht="13.5">
      <c r="B612" s="217"/>
      <c r="C612" s="218"/>
      <c r="D612" s="214" t="s">
        <v>245</v>
      </c>
      <c r="E612" s="219" t="s">
        <v>23</v>
      </c>
      <c r="F612" s="220" t="s">
        <v>618</v>
      </c>
      <c r="G612" s="218"/>
      <c r="H612" s="221">
        <v>26.66</v>
      </c>
      <c r="I612" s="222"/>
      <c r="J612" s="218"/>
      <c r="K612" s="218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245</v>
      </c>
      <c r="AU612" s="227" t="s">
        <v>88</v>
      </c>
      <c r="AV612" s="12" t="s">
        <v>88</v>
      </c>
      <c r="AW612" s="12" t="s">
        <v>40</v>
      </c>
      <c r="AX612" s="12" t="s">
        <v>77</v>
      </c>
      <c r="AY612" s="227" t="s">
        <v>191</v>
      </c>
    </row>
    <row r="613" spans="2:51" s="12" customFormat="1" ht="13.5">
      <c r="B613" s="217"/>
      <c r="C613" s="218"/>
      <c r="D613" s="214" t="s">
        <v>245</v>
      </c>
      <c r="E613" s="219" t="s">
        <v>23</v>
      </c>
      <c r="F613" s="220" t="s">
        <v>619</v>
      </c>
      <c r="G613" s="218"/>
      <c r="H613" s="221">
        <v>26.66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245</v>
      </c>
      <c r="AU613" s="227" t="s">
        <v>88</v>
      </c>
      <c r="AV613" s="12" t="s">
        <v>88</v>
      </c>
      <c r="AW613" s="12" t="s">
        <v>40</v>
      </c>
      <c r="AX613" s="12" t="s">
        <v>77</v>
      </c>
      <c r="AY613" s="227" t="s">
        <v>191</v>
      </c>
    </row>
    <row r="614" spans="2:51" s="12" customFormat="1" ht="13.5">
      <c r="B614" s="217"/>
      <c r="C614" s="218"/>
      <c r="D614" s="214" t="s">
        <v>245</v>
      </c>
      <c r="E614" s="219" t="s">
        <v>23</v>
      </c>
      <c r="F614" s="220" t="s">
        <v>620</v>
      </c>
      <c r="G614" s="218"/>
      <c r="H614" s="221">
        <v>59.895000000000003</v>
      </c>
      <c r="I614" s="222"/>
      <c r="J614" s="218"/>
      <c r="K614" s="218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245</v>
      </c>
      <c r="AU614" s="227" t="s">
        <v>88</v>
      </c>
      <c r="AV614" s="12" t="s">
        <v>88</v>
      </c>
      <c r="AW614" s="12" t="s">
        <v>40</v>
      </c>
      <c r="AX614" s="12" t="s">
        <v>77</v>
      </c>
      <c r="AY614" s="227" t="s">
        <v>191</v>
      </c>
    </row>
    <row r="615" spans="2:51" s="12" customFormat="1" ht="13.5">
      <c r="B615" s="217"/>
      <c r="C615" s="218"/>
      <c r="D615" s="214" t="s">
        <v>245</v>
      </c>
      <c r="E615" s="219" t="s">
        <v>23</v>
      </c>
      <c r="F615" s="220" t="s">
        <v>621</v>
      </c>
      <c r="G615" s="218"/>
      <c r="H615" s="221">
        <v>44.963000000000001</v>
      </c>
      <c r="I615" s="222"/>
      <c r="J615" s="218"/>
      <c r="K615" s="218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245</v>
      </c>
      <c r="AU615" s="227" t="s">
        <v>88</v>
      </c>
      <c r="AV615" s="12" t="s">
        <v>88</v>
      </c>
      <c r="AW615" s="12" t="s">
        <v>40</v>
      </c>
      <c r="AX615" s="12" t="s">
        <v>77</v>
      </c>
      <c r="AY615" s="227" t="s">
        <v>191</v>
      </c>
    </row>
    <row r="616" spans="2:51" s="12" customFormat="1" ht="13.5">
      <c r="B616" s="217"/>
      <c r="C616" s="218"/>
      <c r="D616" s="214" t="s">
        <v>245</v>
      </c>
      <c r="E616" s="219" t="s">
        <v>23</v>
      </c>
      <c r="F616" s="220" t="s">
        <v>622</v>
      </c>
      <c r="G616" s="218"/>
      <c r="H616" s="221">
        <v>55.664999999999999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245</v>
      </c>
      <c r="AU616" s="227" t="s">
        <v>88</v>
      </c>
      <c r="AV616" s="12" t="s">
        <v>88</v>
      </c>
      <c r="AW616" s="12" t="s">
        <v>40</v>
      </c>
      <c r="AX616" s="12" t="s">
        <v>77</v>
      </c>
      <c r="AY616" s="227" t="s">
        <v>191</v>
      </c>
    </row>
    <row r="617" spans="2:51" s="12" customFormat="1" ht="13.5">
      <c r="B617" s="217"/>
      <c r="C617" s="218"/>
      <c r="D617" s="214" t="s">
        <v>245</v>
      </c>
      <c r="E617" s="219" t="s">
        <v>23</v>
      </c>
      <c r="F617" s="220" t="s">
        <v>623</v>
      </c>
      <c r="G617" s="218"/>
      <c r="H617" s="221">
        <v>48.198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245</v>
      </c>
      <c r="AU617" s="227" t="s">
        <v>88</v>
      </c>
      <c r="AV617" s="12" t="s">
        <v>88</v>
      </c>
      <c r="AW617" s="12" t="s">
        <v>40</v>
      </c>
      <c r="AX617" s="12" t="s">
        <v>77</v>
      </c>
      <c r="AY617" s="227" t="s">
        <v>191</v>
      </c>
    </row>
    <row r="618" spans="2:51" s="12" customFormat="1" ht="13.5">
      <c r="B618" s="217"/>
      <c r="C618" s="218"/>
      <c r="D618" s="214" t="s">
        <v>245</v>
      </c>
      <c r="E618" s="219" t="s">
        <v>23</v>
      </c>
      <c r="F618" s="220" t="s">
        <v>624</v>
      </c>
      <c r="G618" s="218"/>
      <c r="H618" s="221">
        <v>27.922999999999998</v>
      </c>
      <c r="I618" s="222"/>
      <c r="J618" s="218"/>
      <c r="K618" s="218"/>
      <c r="L618" s="223"/>
      <c r="M618" s="224"/>
      <c r="N618" s="225"/>
      <c r="O618" s="225"/>
      <c r="P618" s="225"/>
      <c r="Q618" s="225"/>
      <c r="R618" s="225"/>
      <c r="S618" s="225"/>
      <c r="T618" s="226"/>
      <c r="AT618" s="227" t="s">
        <v>245</v>
      </c>
      <c r="AU618" s="227" t="s">
        <v>88</v>
      </c>
      <c r="AV618" s="12" t="s">
        <v>88</v>
      </c>
      <c r="AW618" s="12" t="s">
        <v>40</v>
      </c>
      <c r="AX618" s="12" t="s">
        <v>77</v>
      </c>
      <c r="AY618" s="227" t="s">
        <v>191</v>
      </c>
    </row>
    <row r="619" spans="2:51" s="14" customFormat="1" ht="13.5">
      <c r="B619" s="254"/>
      <c r="C619" s="255"/>
      <c r="D619" s="214" t="s">
        <v>245</v>
      </c>
      <c r="E619" s="256" t="s">
        <v>23</v>
      </c>
      <c r="F619" s="257" t="s">
        <v>371</v>
      </c>
      <c r="G619" s="255"/>
      <c r="H619" s="258">
        <v>424.11</v>
      </c>
      <c r="I619" s="259"/>
      <c r="J619" s="255"/>
      <c r="K619" s="255"/>
      <c r="L619" s="260"/>
      <c r="M619" s="261"/>
      <c r="N619" s="262"/>
      <c r="O619" s="262"/>
      <c r="P619" s="262"/>
      <c r="Q619" s="262"/>
      <c r="R619" s="262"/>
      <c r="S619" s="262"/>
      <c r="T619" s="263"/>
      <c r="AT619" s="264" t="s">
        <v>245</v>
      </c>
      <c r="AU619" s="264" t="s">
        <v>88</v>
      </c>
      <c r="AV619" s="14" t="s">
        <v>207</v>
      </c>
      <c r="AW619" s="14" t="s">
        <v>40</v>
      </c>
      <c r="AX619" s="14" t="s">
        <v>77</v>
      </c>
      <c r="AY619" s="264" t="s">
        <v>191</v>
      </c>
    </row>
    <row r="620" spans="2:51" s="13" customFormat="1" ht="13.5">
      <c r="B620" s="244"/>
      <c r="C620" s="245"/>
      <c r="D620" s="214" t="s">
        <v>245</v>
      </c>
      <c r="E620" s="246" t="s">
        <v>23</v>
      </c>
      <c r="F620" s="247" t="s">
        <v>384</v>
      </c>
      <c r="G620" s="245"/>
      <c r="H620" s="246" t="s">
        <v>23</v>
      </c>
      <c r="I620" s="248"/>
      <c r="J620" s="245"/>
      <c r="K620" s="245"/>
      <c r="L620" s="249"/>
      <c r="M620" s="250"/>
      <c r="N620" s="251"/>
      <c r="O620" s="251"/>
      <c r="P620" s="251"/>
      <c r="Q620" s="251"/>
      <c r="R620" s="251"/>
      <c r="S620" s="251"/>
      <c r="T620" s="252"/>
      <c r="AT620" s="253" t="s">
        <v>245</v>
      </c>
      <c r="AU620" s="253" t="s">
        <v>88</v>
      </c>
      <c r="AV620" s="13" t="s">
        <v>85</v>
      </c>
      <c r="AW620" s="13" t="s">
        <v>40</v>
      </c>
      <c r="AX620" s="13" t="s">
        <v>77</v>
      </c>
      <c r="AY620" s="253" t="s">
        <v>191</v>
      </c>
    </row>
    <row r="621" spans="2:51" s="12" customFormat="1" ht="27">
      <c r="B621" s="217"/>
      <c r="C621" s="218"/>
      <c r="D621" s="214" t="s">
        <v>245</v>
      </c>
      <c r="E621" s="219" t="s">
        <v>23</v>
      </c>
      <c r="F621" s="220" t="s">
        <v>625</v>
      </c>
      <c r="G621" s="218"/>
      <c r="H621" s="221">
        <v>51.581000000000003</v>
      </c>
      <c r="I621" s="222"/>
      <c r="J621" s="218"/>
      <c r="K621" s="218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245</v>
      </c>
      <c r="AU621" s="227" t="s">
        <v>88</v>
      </c>
      <c r="AV621" s="12" t="s">
        <v>88</v>
      </c>
      <c r="AW621" s="12" t="s">
        <v>40</v>
      </c>
      <c r="AX621" s="12" t="s">
        <v>77</v>
      </c>
      <c r="AY621" s="227" t="s">
        <v>191</v>
      </c>
    </row>
    <row r="622" spans="2:51" s="12" customFormat="1" ht="13.5">
      <c r="B622" s="217"/>
      <c r="C622" s="218"/>
      <c r="D622" s="214" t="s">
        <v>245</v>
      </c>
      <c r="E622" s="219" t="s">
        <v>23</v>
      </c>
      <c r="F622" s="220" t="s">
        <v>626</v>
      </c>
      <c r="G622" s="218"/>
      <c r="H622" s="221">
        <v>14.135999999999999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245</v>
      </c>
      <c r="AU622" s="227" t="s">
        <v>88</v>
      </c>
      <c r="AV622" s="12" t="s">
        <v>88</v>
      </c>
      <c r="AW622" s="12" t="s">
        <v>40</v>
      </c>
      <c r="AX622" s="12" t="s">
        <v>77</v>
      </c>
      <c r="AY622" s="227" t="s">
        <v>191</v>
      </c>
    </row>
    <row r="623" spans="2:51" s="12" customFormat="1" ht="13.5">
      <c r="B623" s="217"/>
      <c r="C623" s="218"/>
      <c r="D623" s="214" t="s">
        <v>245</v>
      </c>
      <c r="E623" s="219" t="s">
        <v>23</v>
      </c>
      <c r="F623" s="220" t="s">
        <v>627</v>
      </c>
      <c r="G623" s="218"/>
      <c r="H623" s="221">
        <v>40.86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245</v>
      </c>
      <c r="AU623" s="227" t="s">
        <v>88</v>
      </c>
      <c r="AV623" s="12" t="s">
        <v>88</v>
      </c>
      <c r="AW623" s="12" t="s">
        <v>40</v>
      </c>
      <c r="AX623" s="12" t="s">
        <v>77</v>
      </c>
      <c r="AY623" s="227" t="s">
        <v>191</v>
      </c>
    </row>
    <row r="624" spans="2:51" s="12" customFormat="1" ht="13.5">
      <c r="B624" s="217"/>
      <c r="C624" s="218"/>
      <c r="D624" s="214" t="s">
        <v>245</v>
      </c>
      <c r="E624" s="219" t="s">
        <v>23</v>
      </c>
      <c r="F624" s="220" t="s">
        <v>628</v>
      </c>
      <c r="G624" s="218"/>
      <c r="H624" s="221">
        <v>24.95</v>
      </c>
      <c r="I624" s="222"/>
      <c r="J624" s="218"/>
      <c r="K624" s="218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245</v>
      </c>
      <c r="AU624" s="227" t="s">
        <v>88</v>
      </c>
      <c r="AV624" s="12" t="s">
        <v>88</v>
      </c>
      <c r="AW624" s="12" t="s">
        <v>40</v>
      </c>
      <c r="AX624" s="12" t="s">
        <v>77</v>
      </c>
      <c r="AY624" s="227" t="s">
        <v>191</v>
      </c>
    </row>
    <row r="625" spans="2:65" s="12" customFormat="1" ht="13.5">
      <c r="B625" s="217"/>
      <c r="C625" s="218"/>
      <c r="D625" s="214" t="s">
        <v>245</v>
      </c>
      <c r="E625" s="219" t="s">
        <v>23</v>
      </c>
      <c r="F625" s="220" t="s">
        <v>629</v>
      </c>
      <c r="G625" s="218"/>
      <c r="H625" s="221">
        <v>26.84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245</v>
      </c>
      <c r="AU625" s="227" t="s">
        <v>88</v>
      </c>
      <c r="AV625" s="12" t="s">
        <v>88</v>
      </c>
      <c r="AW625" s="12" t="s">
        <v>40</v>
      </c>
      <c r="AX625" s="12" t="s">
        <v>77</v>
      </c>
      <c r="AY625" s="227" t="s">
        <v>191</v>
      </c>
    </row>
    <row r="626" spans="2:65" s="12" customFormat="1" ht="13.5">
      <c r="B626" s="217"/>
      <c r="C626" s="218"/>
      <c r="D626" s="214" t="s">
        <v>245</v>
      </c>
      <c r="E626" s="219" t="s">
        <v>23</v>
      </c>
      <c r="F626" s="220" t="s">
        <v>630</v>
      </c>
      <c r="G626" s="218"/>
      <c r="H626" s="221">
        <v>26.84</v>
      </c>
      <c r="I626" s="222"/>
      <c r="J626" s="218"/>
      <c r="K626" s="218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245</v>
      </c>
      <c r="AU626" s="227" t="s">
        <v>88</v>
      </c>
      <c r="AV626" s="12" t="s">
        <v>88</v>
      </c>
      <c r="AW626" s="12" t="s">
        <v>40</v>
      </c>
      <c r="AX626" s="12" t="s">
        <v>77</v>
      </c>
      <c r="AY626" s="227" t="s">
        <v>191</v>
      </c>
    </row>
    <row r="627" spans="2:65" s="12" customFormat="1" ht="13.5">
      <c r="B627" s="217"/>
      <c r="C627" s="218"/>
      <c r="D627" s="214" t="s">
        <v>245</v>
      </c>
      <c r="E627" s="219" t="s">
        <v>23</v>
      </c>
      <c r="F627" s="220" t="s">
        <v>631</v>
      </c>
      <c r="G627" s="218"/>
      <c r="H627" s="221">
        <v>56.381</v>
      </c>
      <c r="I627" s="222"/>
      <c r="J627" s="218"/>
      <c r="K627" s="218"/>
      <c r="L627" s="223"/>
      <c r="M627" s="224"/>
      <c r="N627" s="225"/>
      <c r="O627" s="225"/>
      <c r="P627" s="225"/>
      <c r="Q627" s="225"/>
      <c r="R627" s="225"/>
      <c r="S627" s="225"/>
      <c r="T627" s="226"/>
      <c r="AT627" s="227" t="s">
        <v>245</v>
      </c>
      <c r="AU627" s="227" t="s">
        <v>88</v>
      </c>
      <c r="AV627" s="12" t="s">
        <v>88</v>
      </c>
      <c r="AW627" s="12" t="s">
        <v>40</v>
      </c>
      <c r="AX627" s="12" t="s">
        <v>77</v>
      </c>
      <c r="AY627" s="227" t="s">
        <v>191</v>
      </c>
    </row>
    <row r="628" spans="2:65" s="12" customFormat="1" ht="13.5">
      <c r="B628" s="217"/>
      <c r="C628" s="218"/>
      <c r="D628" s="214" t="s">
        <v>245</v>
      </c>
      <c r="E628" s="219" t="s">
        <v>23</v>
      </c>
      <c r="F628" s="220" t="s">
        <v>632</v>
      </c>
      <c r="G628" s="218"/>
      <c r="H628" s="221">
        <v>50.295999999999999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245</v>
      </c>
      <c r="AU628" s="227" t="s">
        <v>88</v>
      </c>
      <c r="AV628" s="12" t="s">
        <v>88</v>
      </c>
      <c r="AW628" s="12" t="s">
        <v>40</v>
      </c>
      <c r="AX628" s="12" t="s">
        <v>77</v>
      </c>
      <c r="AY628" s="227" t="s">
        <v>191</v>
      </c>
    </row>
    <row r="629" spans="2:65" s="12" customFormat="1" ht="13.5">
      <c r="B629" s="217"/>
      <c r="C629" s="218"/>
      <c r="D629" s="214" t="s">
        <v>245</v>
      </c>
      <c r="E629" s="219" t="s">
        <v>23</v>
      </c>
      <c r="F629" s="220" t="s">
        <v>633</v>
      </c>
      <c r="G629" s="218"/>
      <c r="H629" s="221">
        <v>66.655000000000001</v>
      </c>
      <c r="I629" s="222"/>
      <c r="J629" s="218"/>
      <c r="K629" s="218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245</v>
      </c>
      <c r="AU629" s="227" t="s">
        <v>88</v>
      </c>
      <c r="AV629" s="12" t="s">
        <v>88</v>
      </c>
      <c r="AW629" s="12" t="s">
        <v>40</v>
      </c>
      <c r="AX629" s="12" t="s">
        <v>77</v>
      </c>
      <c r="AY629" s="227" t="s">
        <v>191</v>
      </c>
    </row>
    <row r="630" spans="2:65" s="12" customFormat="1" ht="13.5">
      <c r="B630" s="217"/>
      <c r="C630" s="218"/>
      <c r="D630" s="214" t="s">
        <v>245</v>
      </c>
      <c r="E630" s="219" t="s">
        <v>23</v>
      </c>
      <c r="F630" s="220" t="s">
        <v>634</v>
      </c>
      <c r="G630" s="218"/>
      <c r="H630" s="221">
        <v>37.656999999999996</v>
      </c>
      <c r="I630" s="222"/>
      <c r="J630" s="218"/>
      <c r="K630" s="218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245</v>
      </c>
      <c r="AU630" s="227" t="s">
        <v>88</v>
      </c>
      <c r="AV630" s="12" t="s">
        <v>88</v>
      </c>
      <c r="AW630" s="12" t="s">
        <v>40</v>
      </c>
      <c r="AX630" s="12" t="s">
        <v>77</v>
      </c>
      <c r="AY630" s="227" t="s">
        <v>191</v>
      </c>
    </row>
    <row r="631" spans="2:65" s="12" customFormat="1" ht="13.5">
      <c r="B631" s="217"/>
      <c r="C631" s="218"/>
      <c r="D631" s="214" t="s">
        <v>245</v>
      </c>
      <c r="E631" s="219" t="s">
        <v>23</v>
      </c>
      <c r="F631" s="220" t="s">
        <v>635</v>
      </c>
      <c r="G631" s="218"/>
      <c r="H631" s="221">
        <v>18.809999999999999</v>
      </c>
      <c r="I631" s="222"/>
      <c r="J631" s="218"/>
      <c r="K631" s="218"/>
      <c r="L631" s="223"/>
      <c r="M631" s="224"/>
      <c r="N631" s="225"/>
      <c r="O631" s="225"/>
      <c r="P631" s="225"/>
      <c r="Q631" s="225"/>
      <c r="R631" s="225"/>
      <c r="S631" s="225"/>
      <c r="T631" s="226"/>
      <c r="AT631" s="227" t="s">
        <v>245</v>
      </c>
      <c r="AU631" s="227" t="s">
        <v>88</v>
      </c>
      <c r="AV631" s="12" t="s">
        <v>88</v>
      </c>
      <c r="AW631" s="12" t="s">
        <v>40</v>
      </c>
      <c r="AX631" s="12" t="s">
        <v>77</v>
      </c>
      <c r="AY631" s="227" t="s">
        <v>191</v>
      </c>
    </row>
    <row r="632" spans="2:65" s="12" customFormat="1" ht="13.5">
      <c r="B632" s="217"/>
      <c r="C632" s="218"/>
      <c r="D632" s="214" t="s">
        <v>245</v>
      </c>
      <c r="E632" s="219" t="s">
        <v>23</v>
      </c>
      <c r="F632" s="220" t="s">
        <v>636</v>
      </c>
      <c r="G632" s="218"/>
      <c r="H632" s="221">
        <v>25.67</v>
      </c>
      <c r="I632" s="222"/>
      <c r="J632" s="218"/>
      <c r="K632" s="218"/>
      <c r="L632" s="223"/>
      <c r="M632" s="224"/>
      <c r="N632" s="225"/>
      <c r="O632" s="225"/>
      <c r="P632" s="225"/>
      <c r="Q632" s="225"/>
      <c r="R632" s="225"/>
      <c r="S632" s="225"/>
      <c r="T632" s="226"/>
      <c r="AT632" s="227" t="s">
        <v>245</v>
      </c>
      <c r="AU632" s="227" t="s">
        <v>88</v>
      </c>
      <c r="AV632" s="12" t="s">
        <v>88</v>
      </c>
      <c r="AW632" s="12" t="s">
        <v>40</v>
      </c>
      <c r="AX632" s="12" t="s">
        <v>77</v>
      </c>
      <c r="AY632" s="227" t="s">
        <v>191</v>
      </c>
    </row>
    <row r="633" spans="2:65" s="14" customFormat="1" ht="13.5">
      <c r="B633" s="254"/>
      <c r="C633" s="255"/>
      <c r="D633" s="214" t="s">
        <v>245</v>
      </c>
      <c r="E633" s="256" t="s">
        <v>23</v>
      </c>
      <c r="F633" s="257" t="s">
        <v>371</v>
      </c>
      <c r="G633" s="255"/>
      <c r="H633" s="258">
        <v>440.67599999999999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AT633" s="264" t="s">
        <v>245</v>
      </c>
      <c r="AU633" s="264" t="s">
        <v>88</v>
      </c>
      <c r="AV633" s="14" t="s">
        <v>207</v>
      </c>
      <c r="AW633" s="14" t="s">
        <v>40</v>
      </c>
      <c r="AX633" s="14" t="s">
        <v>77</v>
      </c>
      <c r="AY633" s="264" t="s">
        <v>191</v>
      </c>
    </row>
    <row r="634" spans="2:65" s="15" customFormat="1" ht="13.5">
      <c r="B634" s="265"/>
      <c r="C634" s="266"/>
      <c r="D634" s="214" t="s">
        <v>245</v>
      </c>
      <c r="E634" s="267" t="s">
        <v>23</v>
      </c>
      <c r="F634" s="268" t="s">
        <v>388</v>
      </c>
      <c r="G634" s="266"/>
      <c r="H634" s="269">
        <v>2021.0219999999999</v>
      </c>
      <c r="I634" s="270"/>
      <c r="J634" s="266"/>
      <c r="K634" s="266"/>
      <c r="L634" s="271"/>
      <c r="M634" s="272"/>
      <c r="N634" s="273"/>
      <c r="O634" s="273"/>
      <c r="P634" s="273"/>
      <c r="Q634" s="273"/>
      <c r="R634" s="273"/>
      <c r="S634" s="273"/>
      <c r="T634" s="274"/>
      <c r="AT634" s="275" t="s">
        <v>245</v>
      </c>
      <c r="AU634" s="275" t="s">
        <v>88</v>
      </c>
      <c r="AV634" s="15" t="s">
        <v>215</v>
      </c>
      <c r="AW634" s="15" t="s">
        <v>40</v>
      </c>
      <c r="AX634" s="15" t="s">
        <v>85</v>
      </c>
      <c r="AY634" s="275" t="s">
        <v>191</v>
      </c>
    </row>
    <row r="635" spans="2:65" s="1" customFormat="1" ht="25.5" customHeight="1">
      <c r="B635" s="42"/>
      <c r="C635" s="202" t="s">
        <v>665</v>
      </c>
      <c r="D635" s="202" t="s">
        <v>194</v>
      </c>
      <c r="E635" s="203" t="s">
        <v>666</v>
      </c>
      <c r="F635" s="204" t="s">
        <v>667</v>
      </c>
      <c r="G635" s="205" t="s">
        <v>218</v>
      </c>
      <c r="H635" s="206">
        <v>2021.0219999999999</v>
      </c>
      <c r="I635" s="207"/>
      <c r="J635" s="208">
        <f>ROUND(I635*H635,2)</f>
        <v>0</v>
      </c>
      <c r="K635" s="204" t="s">
        <v>203</v>
      </c>
      <c r="L635" s="62"/>
      <c r="M635" s="209" t="s">
        <v>23</v>
      </c>
      <c r="N635" s="210" t="s">
        <v>48</v>
      </c>
      <c r="O635" s="43"/>
      <c r="P635" s="211">
        <f>O635*H635</f>
        <v>0</v>
      </c>
      <c r="Q635" s="211">
        <v>7.9000000000000008E-3</v>
      </c>
      <c r="R635" s="211">
        <f>Q635*H635</f>
        <v>15.9660738</v>
      </c>
      <c r="S635" s="211">
        <v>0</v>
      </c>
      <c r="T635" s="212">
        <f>S635*H635</f>
        <v>0</v>
      </c>
      <c r="AR635" s="25" t="s">
        <v>215</v>
      </c>
      <c r="AT635" s="25" t="s">
        <v>194</v>
      </c>
      <c r="AU635" s="25" t="s">
        <v>88</v>
      </c>
      <c r="AY635" s="25" t="s">
        <v>191</v>
      </c>
      <c r="BE635" s="213">
        <f>IF(N635="základní",J635,0)</f>
        <v>0</v>
      </c>
      <c r="BF635" s="213">
        <f>IF(N635="snížená",J635,0)</f>
        <v>0</v>
      </c>
      <c r="BG635" s="213">
        <f>IF(N635="zákl. přenesená",J635,0)</f>
        <v>0</v>
      </c>
      <c r="BH635" s="213">
        <f>IF(N635="sníž. přenesená",J635,0)</f>
        <v>0</v>
      </c>
      <c r="BI635" s="213">
        <f>IF(N635="nulová",J635,0)</f>
        <v>0</v>
      </c>
      <c r="BJ635" s="25" t="s">
        <v>85</v>
      </c>
      <c r="BK635" s="213">
        <f>ROUND(I635*H635,2)</f>
        <v>0</v>
      </c>
      <c r="BL635" s="25" t="s">
        <v>215</v>
      </c>
      <c r="BM635" s="25" t="s">
        <v>668</v>
      </c>
    </row>
    <row r="636" spans="2:65" s="13" customFormat="1" ht="13.5">
      <c r="B636" s="244"/>
      <c r="C636" s="245"/>
      <c r="D636" s="214" t="s">
        <v>245</v>
      </c>
      <c r="E636" s="246" t="s">
        <v>23</v>
      </c>
      <c r="F636" s="247" t="s">
        <v>368</v>
      </c>
      <c r="G636" s="245"/>
      <c r="H636" s="246" t="s">
        <v>23</v>
      </c>
      <c r="I636" s="248"/>
      <c r="J636" s="245"/>
      <c r="K636" s="245"/>
      <c r="L636" s="249"/>
      <c r="M636" s="250"/>
      <c r="N636" s="251"/>
      <c r="O636" s="251"/>
      <c r="P636" s="251"/>
      <c r="Q636" s="251"/>
      <c r="R636" s="251"/>
      <c r="S636" s="251"/>
      <c r="T636" s="252"/>
      <c r="AT636" s="253" t="s">
        <v>245</v>
      </c>
      <c r="AU636" s="253" t="s">
        <v>88</v>
      </c>
      <c r="AV636" s="13" t="s">
        <v>85</v>
      </c>
      <c r="AW636" s="13" t="s">
        <v>40</v>
      </c>
      <c r="AX636" s="13" t="s">
        <v>77</v>
      </c>
      <c r="AY636" s="253" t="s">
        <v>191</v>
      </c>
    </row>
    <row r="637" spans="2:65" s="12" customFormat="1" ht="13.5">
      <c r="B637" s="217"/>
      <c r="C637" s="218"/>
      <c r="D637" s="214" t="s">
        <v>245</v>
      </c>
      <c r="E637" s="219" t="s">
        <v>23</v>
      </c>
      <c r="F637" s="220" t="s">
        <v>582</v>
      </c>
      <c r="G637" s="218"/>
      <c r="H637" s="221">
        <v>41.35</v>
      </c>
      <c r="I637" s="222"/>
      <c r="J637" s="218"/>
      <c r="K637" s="218"/>
      <c r="L637" s="223"/>
      <c r="M637" s="224"/>
      <c r="N637" s="225"/>
      <c r="O637" s="225"/>
      <c r="P637" s="225"/>
      <c r="Q637" s="225"/>
      <c r="R637" s="225"/>
      <c r="S637" s="225"/>
      <c r="T637" s="226"/>
      <c r="AT637" s="227" t="s">
        <v>245</v>
      </c>
      <c r="AU637" s="227" t="s">
        <v>88</v>
      </c>
      <c r="AV637" s="12" t="s">
        <v>88</v>
      </c>
      <c r="AW637" s="12" t="s">
        <v>40</v>
      </c>
      <c r="AX637" s="12" t="s">
        <v>77</v>
      </c>
      <c r="AY637" s="227" t="s">
        <v>191</v>
      </c>
    </row>
    <row r="638" spans="2:65" s="12" customFormat="1" ht="13.5">
      <c r="B638" s="217"/>
      <c r="C638" s="218"/>
      <c r="D638" s="214" t="s">
        <v>245</v>
      </c>
      <c r="E638" s="219" t="s">
        <v>23</v>
      </c>
      <c r="F638" s="220" t="s">
        <v>583</v>
      </c>
      <c r="G638" s="218"/>
      <c r="H638" s="221">
        <v>10.31</v>
      </c>
      <c r="I638" s="222"/>
      <c r="J638" s="218"/>
      <c r="K638" s="218"/>
      <c r="L638" s="223"/>
      <c r="M638" s="224"/>
      <c r="N638" s="225"/>
      <c r="O638" s="225"/>
      <c r="P638" s="225"/>
      <c r="Q638" s="225"/>
      <c r="R638" s="225"/>
      <c r="S638" s="225"/>
      <c r="T638" s="226"/>
      <c r="AT638" s="227" t="s">
        <v>245</v>
      </c>
      <c r="AU638" s="227" t="s">
        <v>88</v>
      </c>
      <c r="AV638" s="12" t="s">
        <v>88</v>
      </c>
      <c r="AW638" s="12" t="s">
        <v>40</v>
      </c>
      <c r="AX638" s="12" t="s">
        <v>77</v>
      </c>
      <c r="AY638" s="227" t="s">
        <v>191</v>
      </c>
    </row>
    <row r="639" spans="2:65" s="12" customFormat="1" ht="13.5">
      <c r="B639" s="217"/>
      <c r="C639" s="218"/>
      <c r="D639" s="214" t="s">
        <v>245</v>
      </c>
      <c r="E639" s="219" t="s">
        <v>23</v>
      </c>
      <c r="F639" s="220" t="s">
        <v>584</v>
      </c>
      <c r="G639" s="218"/>
      <c r="H639" s="221">
        <v>65.069999999999993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245</v>
      </c>
      <c r="AU639" s="227" t="s">
        <v>88</v>
      </c>
      <c r="AV639" s="12" t="s">
        <v>88</v>
      </c>
      <c r="AW639" s="12" t="s">
        <v>40</v>
      </c>
      <c r="AX639" s="12" t="s">
        <v>77</v>
      </c>
      <c r="AY639" s="227" t="s">
        <v>191</v>
      </c>
    </row>
    <row r="640" spans="2:65" s="12" customFormat="1" ht="13.5">
      <c r="B640" s="217"/>
      <c r="C640" s="218"/>
      <c r="D640" s="214" t="s">
        <v>245</v>
      </c>
      <c r="E640" s="219" t="s">
        <v>23</v>
      </c>
      <c r="F640" s="220" t="s">
        <v>585</v>
      </c>
      <c r="G640" s="218"/>
      <c r="H640" s="221">
        <v>66.319999999999993</v>
      </c>
      <c r="I640" s="222"/>
      <c r="J640" s="218"/>
      <c r="K640" s="218"/>
      <c r="L640" s="223"/>
      <c r="M640" s="224"/>
      <c r="N640" s="225"/>
      <c r="O640" s="225"/>
      <c r="P640" s="225"/>
      <c r="Q640" s="225"/>
      <c r="R640" s="225"/>
      <c r="S640" s="225"/>
      <c r="T640" s="226"/>
      <c r="AT640" s="227" t="s">
        <v>245</v>
      </c>
      <c r="AU640" s="227" t="s">
        <v>88</v>
      </c>
      <c r="AV640" s="12" t="s">
        <v>88</v>
      </c>
      <c r="AW640" s="12" t="s">
        <v>40</v>
      </c>
      <c r="AX640" s="12" t="s">
        <v>77</v>
      </c>
      <c r="AY640" s="227" t="s">
        <v>191</v>
      </c>
    </row>
    <row r="641" spans="2:51" s="12" customFormat="1" ht="13.5">
      <c r="B641" s="217"/>
      <c r="C641" s="218"/>
      <c r="D641" s="214" t="s">
        <v>245</v>
      </c>
      <c r="E641" s="219" t="s">
        <v>23</v>
      </c>
      <c r="F641" s="220" t="s">
        <v>586</v>
      </c>
      <c r="G641" s="218"/>
      <c r="H641" s="221">
        <v>13.45</v>
      </c>
      <c r="I641" s="222"/>
      <c r="J641" s="218"/>
      <c r="K641" s="218"/>
      <c r="L641" s="223"/>
      <c r="M641" s="224"/>
      <c r="N641" s="225"/>
      <c r="O641" s="225"/>
      <c r="P641" s="225"/>
      <c r="Q641" s="225"/>
      <c r="R641" s="225"/>
      <c r="S641" s="225"/>
      <c r="T641" s="226"/>
      <c r="AT641" s="227" t="s">
        <v>245</v>
      </c>
      <c r="AU641" s="227" t="s">
        <v>88</v>
      </c>
      <c r="AV641" s="12" t="s">
        <v>88</v>
      </c>
      <c r="AW641" s="12" t="s">
        <v>40</v>
      </c>
      <c r="AX641" s="12" t="s">
        <v>77</v>
      </c>
      <c r="AY641" s="227" t="s">
        <v>191</v>
      </c>
    </row>
    <row r="642" spans="2:51" s="12" customFormat="1" ht="13.5">
      <c r="B642" s="217"/>
      <c r="C642" s="218"/>
      <c r="D642" s="214" t="s">
        <v>245</v>
      </c>
      <c r="E642" s="219" t="s">
        <v>23</v>
      </c>
      <c r="F642" s="220" t="s">
        <v>587</v>
      </c>
      <c r="G642" s="218"/>
      <c r="H642" s="221">
        <v>55.45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245</v>
      </c>
      <c r="AU642" s="227" t="s">
        <v>88</v>
      </c>
      <c r="AV642" s="12" t="s">
        <v>88</v>
      </c>
      <c r="AW642" s="12" t="s">
        <v>40</v>
      </c>
      <c r="AX642" s="12" t="s">
        <v>77</v>
      </c>
      <c r="AY642" s="227" t="s">
        <v>191</v>
      </c>
    </row>
    <row r="643" spans="2:51" s="12" customFormat="1" ht="13.5">
      <c r="B643" s="217"/>
      <c r="C643" s="218"/>
      <c r="D643" s="214" t="s">
        <v>245</v>
      </c>
      <c r="E643" s="219" t="s">
        <v>23</v>
      </c>
      <c r="F643" s="220" t="s">
        <v>588</v>
      </c>
      <c r="G643" s="218"/>
      <c r="H643" s="221">
        <v>29.11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245</v>
      </c>
      <c r="AU643" s="227" t="s">
        <v>88</v>
      </c>
      <c r="AV643" s="12" t="s">
        <v>88</v>
      </c>
      <c r="AW643" s="12" t="s">
        <v>40</v>
      </c>
      <c r="AX643" s="12" t="s">
        <v>77</v>
      </c>
      <c r="AY643" s="227" t="s">
        <v>191</v>
      </c>
    </row>
    <row r="644" spans="2:51" s="14" customFormat="1" ht="13.5">
      <c r="B644" s="254"/>
      <c r="C644" s="255"/>
      <c r="D644" s="214" t="s">
        <v>245</v>
      </c>
      <c r="E644" s="256" t="s">
        <v>23</v>
      </c>
      <c r="F644" s="257" t="s">
        <v>371</v>
      </c>
      <c r="G644" s="255"/>
      <c r="H644" s="258">
        <v>281.06</v>
      </c>
      <c r="I644" s="259"/>
      <c r="J644" s="255"/>
      <c r="K644" s="255"/>
      <c r="L644" s="260"/>
      <c r="M644" s="261"/>
      <c r="N644" s="262"/>
      <c r="O644" s="262"/>
      <c r="P644" s="262"/>
      <c r="Q644" s="262"/>
      <c r="R644" s="262"/>
      <c r="S644" s="262"/>
      <c r="T644" s="263"/>
      <c r="AT644" s="264" t="s">
        <v>245</v>
      </c>
      <c r="AU644" s="264" t="s">
        <v>88</v>
      </c>
      <c r="AV644" s="14" t="s">
        <v>207</v>
      </c>
      <c r="AW644" s="14" t="s">
        <v>40</v>
      </c>
      <c r="AX644" s="14" t="s">
        <v>77</v>
      </c>
      <c r="AY644" s="264" t="s">
        <v>191</v>
      </c>
    </row>
    <row r="645" spans="2:51" s="13" customFormat="1" ht="13.5">
      <c r="B645" s="244"/>
      <c r="C645" s="245"/>
      <c r="D645" s="214" t="s">
        <v>245</v>
      </c>
      <c r="E645" s="246" t="s">
        <v>23</v>
      </c>
      <c r="F645" s="247" t="s">
        <v>372</v>
      </c>
      <c r="G645" s="245"/>
      <c r="H645" s="246" t="s">
        <v>23</v>
      </c>
      <c r="I645" s="248"/>
      <c r="J645" s="245"/>
      <c r="K645" s="245"/>
      <c r="L645" s="249"/>
      <c r="M645" s="250"/>
      <c r="N645" s="251"/>
      <c r="O645" s="251"/>
      <c r="P645" s="251"/>
      <c r="Q645" s="251"/>
      <c r="R645" s="251"/>
      <c r="S645" s="251"/>
      <c r="T645" s="252"/>
      <c r="AT645" s="253" t="s">
        <v>245</v>
      </c>
      <c r="AU645" s="253" t="s">
        <v>88</v>
      </c>
      <c r="AV645" s="13" t="s">
        <v>85</v>
      </c>
      <c r="AW645" s="13" t="s">
        <v>40</v>
      </c>
      <c r="AX645" s="13" t="s">
        <v>77</v>
      </c>
      <c r="AY645" s="253" t="s">
        <v>191</v>
      </c>
    </row>
    <row r="646" spans="2:51" s="12" customFormat="1" ht="27">
      <c r="B646" s="217"/>
      <c r="C646" s="218"/>
      <c r="D646" s="214" t="s">
        <v>245</v>
      </c>
      <c r="E646" s="219" t="s">
        <v>23</v>
      </c>
      <c r="F646" s="220" t="s">
        <v>589</v>
      </c>
      <c r="G646" s="218"/>
      <c r="H646" s="221">
        <v>42.823999999999998</v>
      </c>
      <c r="I646" s="222"/>
      <c r="J646" s="218"/>
      <c r="K646" s="218"/>
      <c r="L646" s="223"/>
      <c r="M646" s="224"/>
      <c r="N646" s="225"/>
      <c r="O646" s="225"/>
      <c r="P646" s="225"/>
      <c r="Q646" s="225"/>
      <c r="R646" s="225"/>
      <c r="S646" s="225"/>
      <c r="T646" s="226"/>
      <c r="AT646" s="227" t="s">
        <v>245</v>
      </c>
      <c r="AU646" s="227" t="s">
        <v>88</v>
      </c>
      <c r="AV646" s="12" t="s">
        <v>88</v>
      </c>
      <c r="AW646" s="12" t="s">
        <v>40</v>
      </c>
      <c r="AX646" s="12" t="s">
        <v>77</v>
      </c>
      <c r="AY646" s="227" t="s">
        <v>191</v>
      </c>
    </row>
    <row r="647" spans="2:51" s="12" customFormat="1" ht="13.5">
      <c r="B647" s="217"/>
      <c r="C647" s="218"/>
      <c r="D647" s="214" t="s">
        <v>245</v>
      </c>
      <c r="E647" s="219" t="s">
        <v>23</v>
      </c>
      <c r="F647" s="220" t="s">
        <v>590</v>
      </c>
      <c r="G647" s="218"/>
      <c r="H647" s="221">
        <v>17.145</v>
      </c>
      <c r="I647" s="222"/>
      <c r="J647" s="218"/>
      <c r="K647" s="218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245</v>
      </c>
      <c r="AU647" s="227" t="s">
        <v>88</v>
      </c>
      <c r="AV647" s="12" t="s">
        <v>88</v>
      </c>
      <c r="AW647" s="12" t="s">
        <v>40</v>
      </c>
      <c r="AX647" s="12" t="s">
        <v>77</v>
      </c>
      <c r="AY647" s="227" t="s">
        <v>191</v>
      </c>
    </row>
    <row r="648" spans="2:51" s="12" customFormat="1" ht="13.5">
      <c r="B648" s="217"/>
      <c r="C648" s="218"/>
      <c r="D648" s="214" t="s">
        <v>245</v>
      </c>
      <c r="E648" s="219" t="s">
        <v>23</v>
      </c>
      <c r="F648" s="220" t="s">
        <v>592</v>
      </c>
      <c r="G648" s="218"/>
      <c r="H648" s="221">
        <v>13.007999999999999</v>
      </c>
      <c r="I648" s="222"/>
      <c r="J648" s="218"/>
      <c r="K648" s="218"/>
      <c r="L648" s="223"/>
      <c r="M648" s="224"/>
      <c r="N648" s="225"/>
      <c r="O648" s="225"/>
      <c r="P648" s="225"/>
      <c r="Q648" s="225"/>
      <c r="R648" s="225"/>
      <c r="S648" s="225"/>
      <c r="T648" s="226"/>
      <c r="AT648" s="227" t="s">
        <v>245</v>
      </c>
      <c r="AU648" s="227" t="s">
        <v>88</v>
      </c>
      <c r="AV648" s="12" t="s">
        <v>88</v>
      </c>
      <c r="AW648" s="12" t="s">
        <v>40</v>
      </c>
      <c r="AX648" s="12" t="s">
        <v>77</v>
      </c>
      <c r="AY648" s="227" t="s">
        <v>191</v>
      </c>
    </row>
    <row r="649" spans="2:51" s="12" customFormat="1" ht="13.5">
      <c r="B649" s="217"/>
      <c r="C649" s="218"/>
      <c r="D649" s="214" t="s">
        <v>245</v>
      </c>
      <c r="E649" s="219" t="s">
        <v>23</v>
      </c>
      <c r="F649" s="220" t="s">
        <v>593</v>
      </c>
      <c r="G649" s="218"/>
      <c r="H649" s="221">
        <v>15.103999999999999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245</v>
      </c>
      <c r="AU649" s="227" t="s">
        <v>88</v>
      </c>
      <c r="AV649" s="12" t="s">
        <v>88</v>
      </c>
      <c r="AW649" s="12" t="s">
        <v>40</v>
      </c>
      <c r="AX649" s="12" t="s">
        <v>77</v>
      </c>
      <c r="AY649" s="227" t="s">
        <v>191</v>
      </c>
    </row>
    <row r="650" spans="2:51" s="12" customFormat="1" ht="13.5">
      <c r="B650" s="217"/>
      <c r="C650" s="218"/>
      <c r="D650" s="214" t="s">
        <v>245</v>
      </c>
      <c r="E650" s="219" t="s">
        <v>23</v>
      </c>
      <c r="F650" s="220" t="s">
        <v>594</v>
      </c>
      <c r="G650" s="218"/>
      <c r="H650" s="221">
        <v>78.531999999999996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245</v>
      </c>
      <c r="AU650" s="227" t="s">
        <v>88</v>
      </c>
      <c r="AV650" s="12" t="s">
        <v>88</v>
      </c>
      <c r="AW650" s="12" t="s">
        <v>40</v>
      </c>
      <c r="AX650" s="12" t="s">
        <v>77</v>
      </c>
      <c r="AY650" s="227" t="s">
        <v>191</v>
      </c>
    </row>
    <row r="651" spans="2:51" s="12" customFormat="1" ht="13.5">
      <c r="B651" s="217"/>
      <c r="C651" s="218"/>
      <c r="D651" s="214" t="s">
        <v>245</v>
      </c>
      <c r="E651" s="219" t="s">
        <v>23</v>
      </c>
      <c r="F651" s="220" t="s">
        <v>595</v>
      </c>
      <c r="G651" s="218"/>
      <c r="H651" s="221">
        <v>43.868000000000002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245</v>
      </c>
      <c r="AU651" s="227" t="s">
        <v>88</v>
      </c>
      <c r="AV651" s="12" t="s">
        <v>88</v>
      </c>
      <c r="AW651" s="12" t="s">
        <v>40</v>
      </c>
      <c r="AX651" s="12" t="s">
        <v>77</v>
      </c>
      <c r="AY651" s="227" t="s">
        <v>191</v>
      </c>
    </row>
    <row r="652" spans="2:51" s="12" customFormat="1" ht="13.5">
      <c r="B652" s="217"/>
      <c r="C652" s="218"/>
      <c r="D652" s="214" t="s">
        <v>245</v>
      </c>
      <c r="E652" s="219" t="s">
        <v>23</v>
      </c>
      <c r="F652" s="220" t="s">
        <v>596</v>
      </c>
      <c r="G652" s="218"/>
      <c r="H652" s="221">
        <v>22.213999999999999</v>
      </c>
      <c r="I652" s="222"/>
      <c r="J652" s="218"/>
      <c r="K652" s="218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245</v>
      </c>
      <c r="AU652" s="227" t="s">
        <v>88</v>
      </c>
      <c r="AV652" s="12" t="s">
        <v>88</v>
      </c>
      <c r="AW652" s="12" t="s">
        <v>40</v>
      </c>
      <c r="AX652" s="12" t="s">
        <v>77</v>
      </c>
      <c r="AY652" s="227" t="s">
        <v>191</v>
      </c>
    </row>
    <row r="653" spans="2:51" s="12" customFormat="1" ht="13.5">
      <c r="B653" s="217"/>
      <c r="C653" s="218"/>
      <c r="D653" s="214" t="s">
        <v>245</v>
      </c>
      <c r="E653" s="219" t="s">
        <v>23</v>
      </c>
      <c r="F653" s="220" t="s">
        <v>597</v>
      </c>
      <c r="G653" s="218"/>
      <c r="H653" s="221">
        <v>23.834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245</v>
      </c>
      <c r="AU653" s="227" t="s">
        <v>88</v>
      </c>
      <c r="AV653" s="12" t="s">
        <v>88</v>
      </c>
      <c r="AW653" s="12" t="s">
        <v>40</v>
      </c>
      <c r="AX653" s="12" t="s">
        <v>77</v>
      </c>
      <c r="AY653" s="227" t="s">
        <v>191</v>
      </c>
    </row>
    <row r="654" spans="2:51" s="12" customFormat="1" ht="13.5">
      <c r="B654" s="217"/>
      <c r="C654" s="218"/>
      <c r="D654" s="214" t="s">
        <v>245</v>
      </c>
      <c r="E654" s="219" t="s">
        <v>23</v>
      </c>
      <c r="F654" s="220" t="s">
        <v>598</v>
      </c>
      <c r="G654" s="218"/>
      <c r="H654" s="221">
        <v>23.834</v>
      </c>
      <c r="I654" s="222"/>
      <c r="J654" s="218"/>
      <c r="K654" s="218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245</v>
      </c>
      <c r="AU654" s="227" t="s">
        <v>88</v>
      </c>
      <c r="AV654" s="12" t="s">
        <v>88</v>
      </c>
      <c r="AW654" s="12" t="s">
        <v>40</v>
      </c>
      <c r="AX654" s="12" t="s">
        <v>77</v>
      </c>
      <c r="AY654" s="227" t="s">
        <v>191</v>
      </c>
    </row>
    <row r="655" spans="2:51" s="12" customFormat="1" ht="13.5">
      <c r="B655" s="217"/>
      <c r="C655" s="218"/>
      <c r="D655" s="214" t="s">
        <v>245</v>
      </c>
      <c r="E655" s="219" t="s">
        <v>23</v>
      </c>
      <c r="F655" s="220" t="s">
        <v>599</v>
      </c>
      <c r="G655" s="218"/>
      <c r="H655" s="221">
        <v>65.882999999999996</v>
      </c>
      <c r="I655" s="222"/>
      <c r="J655" s="218"/>
      <c r="K655" s="218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245</v>
      </c>
      <c r="AU655" s="227" t="s">
        <v>88</v>
      </c>
      <c r="AV655" s="12" t="s">
        <v>88</v>
      </c>
      <c r="AW655" s="12" t="s">
        <v>40</v>
      </c>
      <c r="AX655" s="12" t="s">
        <v>77</v>
      </c>
      <c r="AY655" s="227" t="s">
        <v>191</v>
      </c>
    </row>
    <row r="656" spans="2:51" s="12" customFormat="1" ht="13.5">
      <c r="B656" s="217"/>
      <c r="C656" s="218"/>
      <c r="D656" s="214" t="s">
        <v>245</v>
      </c>
      <c r="E656" s="219" t="s">
        <v>23</v>
      </c>
      <c r="F656" s="220" t="s">
        <v>600</v>
      </c>
      <c r="G656" s="218"/>
      <c r="H656" s="221">
        <v>55.732999999999997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245</v>
      </c>
      <c r="AU656" s="227" t="s">
        <v>88</v>
      </c>
      <c r="AV656" s="12" t="s">
        <v>88</v>
      </c>
      <c r="AW656" s="12" t="s">
        <v>40</v>
      </c>
      <c r="AX656" s="12" t="s">
        <v>77</v>
      </c>
      <c r="AY656" s="227" t="s">
        <v>191</v>
      </c>
    </row>
    <row r="657" spans="2:51" s="12" customFormat="1" ht="13.5">
      <c r="B657" s="217"/>
      <c r="C657" s="218"/>
      <c r="D657" s="214" t="s">
        <v>245</v>
      </c>
      <c r="E657" s="219" t="s">
        <v>23</v>
      </c>
      <c r="F657" s="220" t="s">
        <v>601</v>
      </c>
      <c r="G657" s="218"/>
      <c r="H657" s="221">
        <v>48.12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245</v>
      </c>
      <c r="AU657" s="227" t="s">
        <v>88</v>
      </c>
      <c r="AV657" s="12" t="s">
        <v>88</v>
      </c>
      <c r="AW657" s="12" t="s">
        <v>40</v>
      </c>
      <c r="AX657" s="12" t="s">
        <v>77</v>
      </c>
      <c r="AY657" s="227" t="s">
        <v>191</v>
      </c>
    </row>
    <row r="658" spans="2:51" s="12" customFormat="1" ht="13.5">
      <c r="B658" s="217"/>
      <c r="C658" s="218"/>
      <c r="D658" s="214" t="s">
        <v>245</v>
      </c>
      <c r="E658" s="219" t="s">
        <v>23</v>
      </c>
      <c r="F658" s="220" t="s">
        <v>602</v>
      </c>
      <c r="G658" s="218"/>
      <c r="H658" s="221">
        <v>28.039000000000001</v>
      </c>
      <c r="I658" s="222"/>
      <c r="J658" s="218"/>
      <c r="K658" s="218"/>
      <c r="L658" s="223"/>
      <c r="M658" s="224"/>
      <c r="N658" s="225"/>
      <c r="O658" s="225"/>
      <c r="P658" s="225"/>
      <c r="Q658" s="225"/>
      <c r="R658" s="225"/>
      <c r="S658" s="225"/>
      <c r="T658" s="226"/>
      <c r="AT658" s="227" t="s">
        <v>245</v>
      </c>
      <c r="AU658" s="227" t="s">
        <v>88</v>
      </c>
      <c r="AV658" s="12" t="s">
        <v>88</v>
      </c>
      <c r="AW658" s="12" t="s">
        <v>40</v>
      </c>
      <c r="AX658" s="12" t="s">
        <v>77</v>
      </c>
      <c r="AY658" s="227" t="s">
        <v>191</v>
      </c>
    </row>
    <row r="659" spans="2:51" s="14" customFormat="1" ht="13.5">
      <c r="B659" s="254"/>
      <c r="C659" s="255"/>
      <c r="D659" s="214" t="s">
        <v>245</v>
      </c>
      <c r="E659" s="256" t="s">
        <v>23</v>
      </c>
      <c r="F659" s="257" t="s">
        <v>371</v>
      </c>
      <c r="G659" s="255"/>
      <c r="H659" s="258">
        <v>478.13799999999998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AT659" s="264" t="s">
        <v>245</v>
      </c>
      <c r="AU659" s="264" t="s">
        <v>88</v>
      </c>
      <c r="AV659" s="14" t="s">
        <v>207</v>
      </c>
      <c r="AW659" s="14" t="s">
        <v>40</v>
      </c>
      <c r="AX659" s="14" t="s">
        <v>77</v>
      </c>
      <c r="AY659" s="264" t="s">
        <v>191</v>
      </c>
    </row>
    <row r="660" spans="2:51" s="13" customFormat="1" ht="13.5">
      <c r="B660" s="244"/>
      <c r="C660" s="245"/>
      <c r="D660" s="214" t="s">
        <v>245</v>
      </c>
      <c r="E660" s="246" t="s">
        <v>23</v>
      </c>
      <c r="F660" s="247" t="s">
        <v>603</v>
      </c>
      <c r="G660" s="245"/>
      <c r="H660" s="246" t="s">
        <v>23</v>
      </c>
      <c r="I660" s="248"/>
      <c r="J660" s="245"/>
      <c r="K660" s="245"/>
      <c r="L660" s="249"/>
      <c r="M660" s="250"/>
      <c r="N660" s="251"/>
      <c r="O660" s="251"/>
      <c r="P660" s="251"/>
      <c r="Q660" s="251"/>
      <c r="R660" s="251"/>
      <c r="S660" s="251"/>
      <c r="T660" s="252"/>
      <c r="AT660" s="253" t="s">
        <v>245</v>
      </c>
      <c r="AU660" s="253" t="s">
        <v>88</v>
      </c>
      <c r="AV660" s="13" t="s">
        <v>85</v>
      </c>
      <c r="AW660" s="13" t="s">
        <v>40</v>
      </c>
      <c r="AX660" s="13" t="s">
        <v>77</v>
      </c>
      <c r="AY660" s="253" t="s">
        <v>191</v>
      </c>
    </row>
    <row r="661" spans="2:51" s="12" customFormat="1" ht="13.5">
      <c r="B661" s="217"/>
      <c r="C661" s="218"/>
      <c r="D661" s="214" t="s">
        <v>245</v>
      </c>
      <c r="E661" s="219" t="s">
        <v>23</v>
      </c>
      <c r="F661" s="220" t="s">
        <v>604</v>
      </c>
      <c r="G661" s="218"/>
      <c r="H661" s="221">
        <v>51.835999999999999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245</v>
      </c>
      <c r="AU661" s="227" t="s">
        <v>88</v>
      </c>
      <c r="AV661" s="12" t="s">
        <v>88</v>
      </c>
      <c r="AW661" s="12" t="s">
        <v>40</v>
      </c>
      <c r="AX661" s="12" t="s">
        <v>77</v>
      </c>
      <c r="AY661" s="227" t="s">
        <v>191</v>
      </c>
    </row>
    <row r="662" spans="2:51" s="12" customFormat="1" ht="13.5">
      <c r="B662" s="217"/>
      <c r="C662" s="218"/>
      <c r="D662" s="214" t="s">
        <v>245</v>
      </c>
      <c r="E662" s="219" t="s">
        <v>23</v>
      </c>
      <c r="F662" s="220" t="s">
        <v>605</v>
      </c>
      <c r="G662" s="218"/>
      <c r="H662" s="221">
        <v>14.01</v>
      </c>
      <c r="I662" s="222"/>
      <c r="J662" s="218"/>
      <c r="K662" s="218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245</v>
      </c>
      <c r="AU662" s="227" t="s">
        <v>88</v>
      </c>
      <c r="AV662" s="12" t="s">
        <v>88</v>
      </c>
      <c r="AW662" s="12" t="s">
        <v>40</v>
      </c>
      <c r="AX662" s="12" t="s">
        <v>77</v>
      </c>
      <c r="AY662" s="227" t="s">
        <v>191</v>
      </c>
    </row>
    <row r="663" spans="2:51" s="12" customFormat="1" ht="13.5">
      <c r="B663" s="217"/>
      <c r="C663" s="218"/>
      <c r="D663" s="214" t="s">
        <v>245</v>
      </c>
      <c r="E663" s="219" t="s">
        <v>23</v>
      </c>
      <c r="F663" s="220" t="s">
        <v>606</v>
      </c>
      <c r="G663" s="218"/>
      <c r="H663" s="221">
        <v>44.28</v>
      </c>
      <c r="I663" s="222"/>
      <c r="J663" s="218"/>
      <c r="K663" s="218"/>
      <c r="L663" s="223"/>
      <c r="M663" s="224"/>
      <c r="N663" s="225"/>
      <c r="O663" s="225"/>
      <c r="P663" s="225"/>
      <c r="Q663" s="225"/>
      <c r="R663" s="225"/>
      <c r="S663" s="225"/>
      <c r="T663" s="226"/>
      <c r="AT663" s="227" t="s">
        <v>245</v>
      </c>
      <c r="AU663" s="227" t="s">
        <v>88</v>
      </c>
      <c r="AV663" s="12" t="s">
        <v>88</v>
      </c>
      <c r="AW663" s="12" t="s">
        <v>40</v>
      </c>
      <c r="AX663" s="12" t="s">
        <v>77</v>
      </c>
      <c r="AY663" s="227" t="s">
        <v>191</v>
      </c>
    </row>
    <row r="664" spans="2:51" s="12" customFormat="1" ht="13.5">
      <c r="B664" s="217"/>
      <c r="C664" s="218"/>
      <c r="D664" s="214" t="s">
        <v>245</v>
      </c>
      <c r="E664" s="219" t="s">
        <v>23</v>
      </c>
      <c r="F664" s="220" t="s">
        <v>607</v>
      </c>
      <c r="G664" s="218"/>
      <c r="H664" s="221">
        <v>24.92</v>
      </c>
      <c r="I664" s="222"/>
      <c r="J664" s="218"/>
      <c r="K664" s="218"/>
      <c r="L664" s="223"/>
      <c r="M664" s="224"/>
      <c r="N664" s="225"/>
      <c r="O664" s="225"/>
      <c r="P664" s="225"/>
      <c r="Q664" s="225"/>
      <c r="R664" s="225"/>
      <c r="S664" s="225"/>
      <c r="T664" s="226"/>
      <c r="AT664" s="227" t="s">
        <v>245</v>
      </c>
      <c r="AU664" s="227" t="s">
        <v>88</v>
      </c>
      <c r="AV664" s="12" t="s">
        <v>88</v>
      </c>
      <c r="AW664" s="12" t="s">
        <v>40</v>
      </c>
      <c r="AX664" s="12" t="s">
        <v>77</v>
      </c>
      <c r="AY664" s="227" t="s">
        <v>191</v>
      </c>
    </row>
    <row r="665" spans="2:51" s="12" customFormat="1" ht="13.5">
      <c r="B665" s="217"/>
      <c r="C665" s="218"/>
      <c r="D665" s="214" t="s">
        <v>245</v>
      </c>
      <c r="E665" s="219" t="s">
        <v>23</v>
      </c>
      <c r="F665" s="220" t="s">
        <v>608</v>
      </c>
      <c r="G665" s="218"/>
      <c r="H665" s="221">
        <v>26.66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245</v>
      </c>
      <c r="AU665" s="227" t="s">
        <v>88</v>
      </c>
      <c r="AV665" s="12" t="s">
        <v>88</v>
      </c>
      <c r="AW665" s="12" t="s">
        <v>40</v>
      </c>
      <c r="AX665" s="12" t="s">
        <v>77</v>
      </c>
      <c r="AY665" s="227" t="s">
        <v>191</v>
      </c>
    </row>
    <row r="666" spans="2:51" s="12" customFormat="1" ht="13.5">
      <c r="B666" s="217"/>
      <c r="C666" s="218"/>
      <c r="D666" s="214" t="s">
        <v>245</v>
      </c>
      <c r="E666" s="219" t="s">
        <v>23</v>
      </c>
      <c r="F666" s="220" t="s">
        <v>609</v>
      </c>
      <c r="G666" s="218"/>
      <c r="H666" s="221">
        <v>26.66</v>
      </c>
      <c r="I666" s="222"/>
      <c r="J666" s="218"/>
      <c r="K666" s="218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245</v>
      </c>
      <c r="AU666" s="227" t="s">
        <v>88</v>
      </c>
      <c r="AV666" s="12" t="s">
        <v>88</v>
      </c>
      <c r="AW666" s="12" t="s">
        <v>40</v>
      </c>
      <c r="AX666" s="12" t="s">
        <v>77</v>
      </c>
      <c r="AY666" s="227" t="s">
        <v>191</v>
      </c>
    </row>
    <row r="667" spans="2:51" s="12" customFormat="1" ht="13.5">
      <c r="B667" s="217"/>
      <c r="C667" s="218"/>
      <c r="D667" s="214" t="s">
        <v>245</v>
      </c>
      <c r="E667" s="219" t="s">
        <v>23</v>
      </c>
      <c r="F667" s="220" t="s">
        <v>610</v>
      </c>
      <c r="G667" s="218"/>
      <c r="H667" s="221">
        <v>89.06</v>
      </c>
      <c r="I667" s="222"/>
      <c r="J667" s="218"/>
      <c r="K667" s="218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245</v>
      </c>
      <c r="AU667" s="227" t="s">
        <v>88</v>
      </c>
      <c r="AV667" s="12" t="s">
        <v>88</v>
      </c>
      <c r="AW667" s="12" t="s">
        <v>40</v>
      </c>
      <c r="AX667" s="12" t="s">
        <v>77</v>
      </c>
      <c r="AY667" s="227" t="s">
        <v>191</v>
      </c>
    </row>
    <row r="668" spans="2:51" s="12" customFormat="1" ht="13.5">
      <c r="B668" s="217"/>
      <c r="C668" s="218"/>
      <c r="D668" s="214" t="s">
        <v>245</v>
      </c>
      <c r="E668" s="219" t="s">
        <v>23</v>
      </c>
      <c r="F668" s="220" t="s">
        <v>611</v>
      </c>
      <c r="G668" s="218"/>
      <c r="H668" s="221">
        <v>42.533000000000001</v>
      </c>
      <c r="I668" s="222"/>
      <c r="J668" s="218"/>
      <c r="K668" s="218"/>
      <c r="L668" s="223"/>
      <c r="M668" s="224"/>
      <c r="N668" s="225"/>
      <c r="O668" s="225"/>
      <c r="P668" s="225"/>
      <c r="Q668" s="225"/>
      <c r="R668" s="225"/>
      <c r="S668" s="225"/>
      <c r="T668" s="226"/>
      <c r="AT668" s="227" t="s">
        <v>245</v>
      </c>
      <c r="AU668" s="227" t="s">
        <v>88</v>
      </c>
      <c r="AV668" s="12" t="s">
        <v>88</v>
      </c>
      <c r="AW668" s="12" t="s">
        <v>40</v>
      </c>
      <c r="AX668" s="12" t="s">
        <v>77</v>
      </c>
      <c r="AY668" s="227" t="s">
        <v>191</v>
      </c>
    </row>
    <row r="669" spans="2:51" s="12" customFormat="1" ht="13.5">
      <c r="B669" s="217"/>
      <c r="C669" s="218"/>
      <c r="D669" s="214" t="s">
        <v>245</v>
      </c>
      <c r="E669" s="219" t="s">
        <v>23</v>
      </c>
      <c r="F669" s="220" t="s">
        <v>612</v>
      </c>
      <c r="G669" s="218"/>
      <c r="H669" s="221">
        <v>50.777999999999999</v>
      </c>
      <c r="I669" s="222"/>
      <c r="J669" s="218"/>
      <c r="K669" s="218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245</v>
      </c>
      <c r="AU669" s="227" t="s">
        <v>88</v>
      </c>
      <c r="AV669" s="12" t="s">
        <v>88</v>
      </c>
      <c r="AW669" s="12" t="s">
        <v>40</v>
      </c>
      <c r="AX669" s="12" t="s">
        <v>77</v>
      </c>
      <c r="AY669" s="227" t="s">
        <v>191</v>
      </c>
    </row>
    <row r="670" spans="2:51" s="12" customFormat="1" ht="13.5">
      <c r="B670" s="217"/>
      <c r="C670" s="218"/>
      <c r="D670" s="214" t="s">
        <v>245</v>
      </c>
      <c r="E670" s="219" t="s">
        <v>23</v>
      </c>
      <c r="F670" s="220" t="s">
        <v>613</v>
      </c>
      <c r="G670" s="218"/>
      <c r="H670" s="221">
        <v>26.300999999999998</v>
      </c>
      <c r="I670" s="222"/>
      <c r="J670" s="218"/>
      <c r="K670" s="218"/>
      <c r="L670" s="223"/>
      <c r="M670" s="224"/>
      <c r="N670" s="225"/>
      <c r="O670" s="225"/>
      <c r="P670" s="225"/>
      <c r="Q670" s="225"/>
      <c r="R670" s="225"/>
      <c r="S670" s="225"/>
      <c r="T670" s="226"/>
      <c r="AT670" s="227" t="s">
        <v>245</v>
      </c>
      <c r="AU670" s="227" t="s">
        <v>88</v>
      </c>
      <c r="AV670" s="12" t="s">
        <v>88</v>
      </c>
      <c r="AW670" s="12" t="s">
        <v>40</v>
      </c>
      <c r="AX670" s="12" t="s">
        <v>77</v>
      </c>
      <c r="AY670" s="227" t="s">
        <v>191</v>
      </c>
    </row>
    <row r="671" spans="2:51" s="14" customFormat="1" ht="13.5">
      <c r="B671" s="254"/>
      <c r="C671" s="255"/>
      <c r="D671" s="214" t="s">
        <v>245</v>
      </c>
      <c r="E671" s="256" t="s">
        <v>23</v>
      </c>
      <c r="F671" s="257" t="s">
        <v>371</v>
      </c>
      <c r="G671" s="255"/>
      <c r="H671" s="258">
        <v>397.03800000000001</v>
      </c>
      <c r="I671" s="259"/>
      <c r="J671" s="255"/>
      <c r="K671" s="255"/>
      <c r="L671" s="260"/>
      <c r="M671" s="261"/>
      <c r="N671" s="262"/>
      <c r="O671" s="262"/>
      <c r="P671" s="262"/>
      <c r="Q671" s="262"/>
      <c r="R671" s="262"/>
      <c r="S671" s="262"/>
      <c r="T671" s="263"/>
      <c r="AT671" s="264" t="s">
        <v>245</v>
      </c>
      <c r="AU671" s="264" t="s">
        <v>88</v>
      </c>
      <c r="AV671" s="14" t="s">
        <v>207</v>
      </c>
      <c r="AW671" s="14" t="s">
        <v>40</v>
      </c>
      <c r="AX671" s="14" t="s">
        <v>77</v>
      </c>
      <c r="AY671" s="264" t="s">
        <v>191</v>
      </c>
    </row>
    <row r="672" spans="2:51" s="13" customFormat="1" ht="13.5">
      <c r="B672" s="244"/>
      <c r="C672" s="245"/>
      <c r="D672" s="214" t="s">
        <v>245</v>
      </c>
      <c r="E672" s="246" t="s">
        <v>23</v>
      </c>
      <c r="F672" s="247" t="s">
        <v>380</v>
      </c>
      <c r="G672" s="245"/>
      <c r="H672" s="246" t="s">
        <v>23</v>
      </c>
      <c r="I672" s="248"/>
      <c r="J672" s="245"/>
      <c r="K672" s="245"/>
      <c r="L672" s="249"/>
      <c r="M672" s="250"/>
      <c r="N672" s="251"/>
      <c r="O672" s="251"/>
      <c r="P672" s="251"/>
      <c r="Q672" s="251"/>
      <c r="R672" s="251"/>
      <c r="S672" s="251"/>
      <c r="T672" s="252"/>
      <c r="AT672" s="253" t="s">
        <v>245</v>
      </c>
      <c r="AU672" s="253" t="s">
        <v>88</v>
      </c>
      <c r="AV672" s="13" t="s">
        <v>85</v>
      </c>
      <c r="AW672" s="13" t="s">
        <v>40</v>
      </c>
      <c r="AX672" s="13" t="s">
        <v>77</v>
      </c>
      <c r="AY672" s="253" t="s">
        <v>191</v>
      </c>
    </row>
    <row r="673" spans="2:51" s="12" customFormat="1" ht="13.5">
      <c r="B673" s="217"/>
      <c r="C673" s="218"/>
      <c r="D673" s="214" t="s">
        <v>245</v>
      </c>
      <c r="E673" s="219" t="s">
        <v>23</v>
      </c>
      <c r="F673" s="220" t="s">
        <v>614</v>
      </c>
      <c r="G673" s="218"/>
      <c r="H673" s="221">
        <v>51.835999999999999</v>
      </c>
      <c r="I673" s="222"/>
      <c r="J673" s="218"/>
      <c r="K673" s="218"/>
      <c r="L673" s="223"/>
      <c r="M673" s="224"/>
      <c r="N673" s="225"/>
      <c r="O673" s="225"/>
      <c r="P673" s="225"/>
      <c r="Q673" s="225"/>
      <c r="R673" s="225"/>
      <c r="S673" s="225"/>
      <c r="T673" s="226"/>
      <c r="AT673" s="227" t="s">
        <v>245</v>
      </c>
      <c r="AU673" s="227" t="s">
        <v>88</v>
      </c>
      <c r="AV673" s="12" t="s">
        <v>88</v>
      </c>
      <c r="AW673" s="12" t="s">
        <v>40</v>
      </c>
      <c r="AX673" s="12" t="s">
        <v>77</v>
      </c>
      <c r="AY673" s="227" t="s">
        <v>191</v>
      </c>
    </row>
    <row r="674" spans="2:51" s="12" customFormat="1" ht="13.5">
      <c r="B674" s="217"/>
      <c r="C674" s="218"/>
      <c r="D674" s="214" t="s">
        <v>245</v>
      </c>
      <c r="E674" s="219" t="s">
        <v>23</v>
      </c>
      <c r="F674" s="220" t="s">
        <v>615</v>
      </c>
      <c r="G674" s="218"/>
      <c r="H674" s="221">
        <v>14.01</v>
      </c>
      <c r="I674" s="222"/>
      <c r="J674" s="218"/>
      <c r="K674" s="218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245</v>
      </c>
      <c r="AU674" s="227" t="s">
        <v>88</v>
      </c>
      <c r="AV674" s="12" t="s">
        <v>88</v>
      </c>
      <c r="AW674" s="12" t="s">
        <v>40</v>
      </c>
      <c r="AX674" s="12" t="s">
        <v>77</v>
      </c>
      <c r="AY674" s="227" t="s">
        <v>191</v>
      </c>
    </row>
    <row r="675" spans="2:51" s="12" customFormat="1" ht="13.5">
      <c r="B675" s="217"/>
      <c r="C675" s="218"/>
      <c r="D675" s="214" t="s">
        <v>245</v>
      </c>
      <c r="E675" s="219" t="s">
        <v>23</v>
      </c>
      <c r="F675" s="220" t="s">
        <v>616</v>
      </c>
      <c r="G675" s="218"/>
      <c r="H675" s="221">
        <v>43.98</v>
      </c>
      <c r="I675" s="222"/>
      <c r="J675" s="218"/>
      <c r="K675" s="218"/>
      <c r="L675" s="223"/>
      <c r="M675" s="224"/>
      <c r="N675" s="225"/>
      <c r="O675" s="225"/>
      <c r="P675" s="225"/>
      <c r="Q675" s="225"/>
      <c r="R675" s="225"/>
      <c r="S675" s="225"/>
      <c r="T675" s="226"/>
      <c r="AT675" s="227" t="s">
        <v>245</v>
      </c>
      <c r="AU675" s="227" t="s">
        <v>88</v>
      </c>
      <c r="AV675" s="12" t="s">
        <v>88</v>
      </c>
      <c r="AW675" s="12" t="s">
        <v>40</v>
      </c>
      <c r="AX675" s="12" t="s">
        <v>77</v>
      </c>
      <c r="AY675" s="227" t="s">
        <v>191</v>
      </c>
    </row>
    <row r="676" spans="2:51" s="12" customFormat="1" ht="13.5">
      <c r="B676" s="217"/>
      <c r="C676" s="218"/>
      <c r="D676" s="214" t="s">
        <v>245</v>
      </c>
      <c r="E676" s="219" t="s">
        <v>23</v>
      </c>
      <c r="F676" s="220" t="s">
        <v>617</v>
      </c>
      <c r="G676" s="218"/>
      <c r="H676" s="221">
        <v>24.32</v>
      </c>
      <c r="I676" s="222"/>
      <c r="J676" s="218"/>
      <c r="K676" s="218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245</v>
      </c>
      <c r="AU676" s="227" t="s">
        <v>88</v>
      </c>
      <c r="AV676" s="12" t="s">
        <v>88</v>
      </c>
      <c r="AW676" s="12" t="s">
        <v>40</v>
      </c>
      <c r="AX676" s="12" t="s">
        <v>77</v>
      </c>
      <c r="AY676" s="227" t="s">
        <v>191</v>
      </c>
    </row>
    <row r="677" spans="2:51" s="12" customFormat="1" ht="13.5">
      <c r="B677" s="217"/>
      <c r="C677" s="218"/>
      <c r="D677" s="214" t="s">
        <v>245</v>
      </c>
      <c r="E677" s="219" t="s">
        <v>23</v>
      </c>
      <c r="F677" s="220" t="s">
        <v>618</v>
      </c>
      <c r="G677" s="218"/>
      <c r="H677" s="221">
        <v>26.66</v>
      </c>
      <c r="I677" s="222"/>
      <c r="J677" s="218"/>
      <c r="K677" s="218"/>
      <c r="L677" s="223"/>
      <c r="M677" s="224"/>
      <c r="N677" s="225"/>
      <c r="O677" s="225"/>
      <c r="P677" s="225"/>
      <c r="Q677" s="225"/>
      <c r="R677" s="225"/>
      <c r="S677" s="225"/>
      <c r="T677" s="226"/>
      <c r="AT677" s="227" t="s">
        <v>245</v>
      </c>
      <c r="AU677" s="227" t="s">
        <v>88</v>
      </c>
      <c r="AV677" s="12" t="s">
        <v>88</v>
      </c>
      <c r="AW677" s="12" t="s">
        <v>40</v>
      </c>
      <c r="AX677" s="12" t="s">
        <v>77</v>
      </c>
      <c r="AY677" s="227" t="s">
        <v>191</v>
      </c>
    </row>
    <row r="678" spans="2:51" s="12" customFormat="1" ht="13.5">
      <c r="B678" s="217"/>
      <c r="C678" s="218"/>
      <c r="D678" s="214" t="s">
        <v>245</v>
      </c>
      <c r="E678" s="219" t="s">
        <v>23</v>
      </c>
      <c r="F678" s="220" t="s">
        <v>619</v>
      </c>
      <c r="G678" s="218"/>
      <c r="H678" s="221">
        <v>26.66</v>
      </c>
      <c r="I678" s="222"/>
      <c r="J678" s="218"/>
      <c r="K678" s="218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245</v>
      </c>
      <c r="AU678" s="227" t="s">
        <v>88</v>
      </c>
      <c r="AV678" s="12" t="s">
        <v>88</v>
      </c>
      <c r="AW678" s="12" t="s">
        <v>40</v>
      </c>
      <c r="AX678" s="12" t="s">
        <v>77</v>
      </c>
      <c r="AY678" s="227" t="s">
        <v>191</v>
      </c>
    </row>
    <row r="679" spans="2:51" s="12" customFormat="1" ht="13.5">
      <c r="B679" s="217"/>
      <c r="C679" s="218"/>
      <c r="D679" s="214" t="s">
        <v>245</v>
      </c>
      <c r="E679" s="219" t="s">
        <v>23</v>
      </c>
      <c r="F679" s="220" t="s">
        <v>620</v>
      </c>
      <c r="G679" s="218"/>
      <c r="H679" s="221">
        <v>59.895000000000003</v>
      </c>
      <c r="I679" s="222"/>
      <c r="J679" s="218"/>
      <c r="K679" s="218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245</v>
      </c>
      <c r="AU679" s="227" t="s">
        <v>88</v>
      </c>
      <c r="AV679" s="12" t="s">
        <v>88</v>
      </c>
      <c r="AW679" s="12" t="s">
        <v>40</v>
      </c>
      <c r="AX679" s="12" t="s">
        <v>77</v>
      </c>
      <c r="AY679" s="227" t="s">
        <v>191</v>
      </c>
    </row>
    <row r="680" spans="2:51" s="12" customFormat="1" ht="13.5">
      <c r="B680" s="217"/>
      <c r="C680" s="218"/>
      <c r="D680" s="214" t="s">
        <v>245</v>
      </c>
      <c r="E680" s="219" t="s">
        <v>23</v>
      </c>
      <c r="F680" s="220" t="s">
        <v>621</v>
      </c>
      <c r="G680" s="218"/>
      <c r="H680" s="221">
        <v>44.963000000000001</v>
      </c>
      <c r="I680" s="222"/>
      <c r="J680" s="218"/>
      <c r="K680" s="218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245</v>
      </c>
      <c r="AU680" s="227" t="s">
        <v>88</v>
      </c>
      <c r="AV680" s="12" t="s">
        <v>88</v>
      </c>
      <c r="AW680" s="12" t="s">
        <v>40</v>
      </c>
      <c r="AX680" s="12" t="s">
        <v>77</v>
      </c>
      <c r="AY680" s="227" t="s">
        <v>191</v>
      </c>
    </row>
    <row r="681" spans="2:51" s="12" customFormat="1" ht="13.5">
      <c r="B681" s="217"/>
      <c r="C681" s="218"/>
      <c r="D681" s="214" t="s">
        <v>245</v>
      </c>
      <c r="E681" s="219" t="s">
        <v>23</v>
      </c>
      <c r="F681" s="220" t="s">
        <v>622</v>
      </c>
      <c r="G681" s="218"/>
      <c r="H681" s="221">
        <v>55.664999999999999</v>
      </c>
      <c r="I681" s="222"/>
      <c r="J681" s="218"/>
      <c r="K681" s="218"/>
      <c r="L681" s="223"/>
      <c r="M681" s="224"/>
      <c r="N681" s="225"/>
      <c r="O681" s="225"/>
      <c r="P681" s="225"/>
      <c r="Q681" s="225"/>
      <c r="R681" s="225"/>
      <c r="S681" s="225"/>
      <c r="T681" s="226"/>
      <c r="AT681" s="227" t="s">
        <v>245</v>
      </c>
      <c r="AU681" s="227" t="s">
        <v>88</v>
      </c>
      <c r="AV681" s="12" t="s">
        <v>88</v>
      </c>
      <c r="AW681" s="12" t="s">
        <v>40</v>
      </c>
      <c r="AX681" s="12" t="s">
        <v>77</v>
      </c>
      <c r="AY681" s="227" t="s">
        <v>191</v>
      </c>
    </row>
    <row r="682" spans="2:51" s="12" customFormat="1" ht="13.5">
      <c r="B682" s="217"/>
      <c r="C682" s="218"/>
      <c r="D682" s="214" t="s">
        <v>245</v>
      </c>
      <c r="E682" s="219" t="s">
        <v>23</v>
      </c>
      <c r="F682" s="220" t="s">
        <v>623</v>
      </c>
      <c r="G682" s="218"/>
      <c r="H682" s="221">
        <v>48.198</v>
      </c>
      <c r="I682" s="222"/>
      <c r="J682" s="218"/>
      <c r="K682" s="218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245</v>
      </c>
      <c r="AU682" s="227" t="s">
        <v>88</v>
      </c>
      <c r="AV682" s="12" t="s">
        <v>88</v>
      </c>
      <c r="AW682" s="12" t="s">
        <v>40</v>
      </c>
      <c r="AX682" s="12" t="s">
        <v>77</v>
      </c>
      <c r="AY682" s="227" t="s">
        <v>191</v>
      </c>
    </row>
    <row r="683" spans="2:51" s="12" customFormat="1" ht="13.5">
      <c r="B683" s="217"/>
      <c r="C683" s="218"/>
      <c r="D683" s="214" t="s">
        <v>245</v>
      </c>
      <c r="E683" s="219" t="s">
        <v>23</v>
      </c>
      <c r="F683" s="220" t="s">
        <v>624</v>
      </c>
      <c r="G683" s="218"/>
      <c r="H683" s="221">
        <v>27.922999999999998</v>
      </c>
      <c r="I683" s="222"/>
      <c r="J683" s="218"/>
      <c r="K683" s="218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245</v>
      </c>
      <c r="AU683" s="227" t="s">
        <v>88</v>
      </c>
      <c r="AV683" s="12" t="s">
        <v>88</v>
      </c>
      <c r="AW683" s="12" t="s">
        <v>40</v>
      </c>
      <c r="AX683" s="12" t="s">
        <v>77</v>
      </c>
      <c r="AY683" s="227" t="s">
        <v>191</v>
      </c>
    </row>
    <row r="684" spans="2:51" s="14" customFormat="1" ht="13.5">
      <c r="B684" s="254"/>
      <c r="C684" s="255"/>
      <c r="D684" s="214" t="s">
        <v>245</v>
      </c>
      <c r="E684" s="256" t="s">
        <v>23</v>
      </c>
      <c r="F684" s="257" t="s">
        <v>371</v>
      </c>
      <c r="G684" s="255"/>
      <c r="H684" s="258">
        <v>424.11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AT684" s="264" t="s">
        <v>245</v>
      </c>
      <c r="AU684" s="264" t="s">
        <v>88</v>
      </c>
      <c r="AV684" s="14" t="s">
        <v>207</v>
      </c>
      <c r="AW684" s="14" t="s">
        <v>40</v>
      </c>
      <c r="AX684" s="14" t="s">
        <v>77</v>
      </c>
      <c r="AY684" s="264" t="s">
        <v>191</v>
      </c>
    </row>
    <row r="685" spans="2:51" s="13" customFormat="1" ht="13.5">
      <c r="B685" s="244"/>
      <c r="C685" s="245"/>
      <c r="D685" s="214" t="s">
        <v>245</v>
      </c>
      <c r="E685" s="246" t="s">
        <v>23</v>
      </c>
      <c r="F685" s="247" t="s">
        <v>384</v>
      </c>
      <c r="G685" s="245"/>
      <c r="H685" s="246" t="s">
        <v>23</v>
      </c>
      <c r="I685" s="248"/>
      <c r="J685" s="245"/>
      <c r="K685" s="245"/>
      <c r="L685" s="249"/>
      <c r="M685" s="250"/>
      <c r="N685" s="251"/>
      <c r="O685" s="251"/>
      <c r="P685" s="251"/>
      <c r="Q685" s="251"/>
      <c r="R685" s="251"/>
      <c r="S685" s="251"/>
      <c r="T685" s="252"/>
      <c r="AT685" s="253" t="s">
        <v>245</v>
      </c>
      <c r="AU685" s="253" t="s">
        <v>88</v>
      </c>
      <c r="AV685" s="13" t="s">
        <v>85</v>
      </c>
      <c r="AW685" s="13" t="s">
        <v>40</v>
      </c>
      <c r="AX685" s="13" t="s">
        <v>77</v>
      </c>
      <c r="AY685" s="253" t="s">
        <v>191</v>
      </c>
    </row>
    <row r="686" spans="2:51" s="12" customFormat="1" ht="27">
      <c r="B686" s="217"/>
      <c r="C686" s="218"/>
      <c r="D686" s="214" t="s">
        <v>245</v>
      </c>
      <c r="E686" s="219" t="s">
        <v>23</v>
      </c>
      <c r="F686" s="220" t="s">
        <v>625</v>
      </c>
      <c r="G686" s="218"/>
      <c r="H686" s="221">
        <v>51.581000000000003</v>
      </c>
      <c r="I686" s="222"/>
      <c r="J686" s="218"/>
      <c r="K686" s="218"/>
      <c r="L686" s="223"/>
      <c r="M686" s="224"/>
      <c r="N686" s="225"/>
      <c r="O686" s="225"/>
      <c r="P686" s="225"/>
      <c r="Q686" s="225"/>
      <c r="R686" s="225"/>
      <c r="S686" s="225"/>
      <c r="T686" s="226"/>
      <c r="AT686" s="227" t="s">
        <v>245</v>
      </c>
      <c r="AU686" s="227" t="s">
        <v>88</v>
      </c>
      <c r="AV686" s="12" t="s">
        <v>88</v>
      </c>
      <c r="AW686" s="12" t="s">
        <v>40</v>
      </c>
      <c r="AX686" s="12" t="s">
        <v>77</v>
      </c>
      <c r="AY686" s="227" t="s">
        <v>191</v>
      </c>
    </row>
    <row r="687" spans="2:51" s="12" customFormat="1" ht="13.5">
      <c r="B687" s="217"/>
      <c r="C687" s="218"/>
      <c r="D687" s="214" t="s">
        <v>245</v>
      </c>
      <c r="E687" s="219" t="s">
        <v>23</v>
      </c>
      <c r="F687" s="220" t="s">
        <v>626</v>
      </c>
      <c r="G687" s="218"/>
      <c r="H687" s="221">
        <v>14.135999999999999</v>
      </c>
      <c r="I687" s="222"/>
      <c r="J687" s="218"/>
      <c r="K687" s="218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245</v>
      </c>
      <c r="AU687" s="227" t="s">
        <v>88</v>
      </c>
      <c r="AV687" s="12" t="s">
        <v>88</v>
      </c>
      <c r="AW687" s="12" t="s">
        <v>40</v>
      </c>
      <c r="AX687" s="12" t="s">
        <v>77</v>
      </c>
      <c r="AY687" s="227" t="s">
        <v>191</v>
      </c>
    </row>
    <row r="688" spans="2:51" s="12" customFormat="1" ht="13.5">
      <c r="B688" s="217"/>
      <c r="C688" s="218"/>
      <c r="D688" s="214" t="s">
        <v>245</v>
      </c>
      <c r="E688" s="219" t="s">
        <v>23</v>
      </c>
      <c r="F688" s="220" t="s">
        <v>627</v>
      </c>
      <c r="G688" s="218"/>
      <c r="H688" s="221">
        <v>40.86</v>
      </c>
      <c r="I688" s="222"/>
      <c r="J688" s="218"/>
      <c r="K688" s="218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245</v>
      </c>
      <c r="AU688" s="227" t="s">
        <v>88</v>
      </c>
      <c r="AV688" s="12" t="s">
        <v>88</v>
      </c>
      <c r="AW688" s="12" t="s">
        <v>40</v>
      </c>
      <c r="AX688" s="12" t="s">
        <v>77</v>
      </c>
      <c r="AY688" s="227" t="s">
        <v>191</v>
      </c>
    </row>
    <row r="689" spans="2:65" s="12" customFormat="1" ht="13.5">
      <c r="B689" s="217"/>
      <c r="C689" s="218"/>
      <c r="D689" s="214" t="s">
        <v>245</v>
      </c>
      <c r="E689" s="219" t="s">
        <v>23</v>
      </c>
      <c r="F689" s="220" t="s">
        <v>628</v>
      </c>
      <c r="G689" s="218"/>
      <c r="H689" s="221">
        <v>24.95</v>
      </c>
      <c r="I689" s="222"/>
      <c r="J689" s="218"/>
      <c r="K689" s="218"/>
      <c r="L689" s="223"/>
      <c r="M689" s="224"/>
      <c r="N689" s="225"/>
      <c r="O689" s="225"/>
      <c r="P689" s="225"/>
      <c r="Q689" s="225"/>
      <c r="R689" s="225"/>
      <c r="S689" s="225"/>
      <c r="T689" s="226"/>
      <c r="AT689" s="227" t="s">
        <v>245</v>
      </c>
      <c r="AU689" s="227" t="s">
        <v>88</v>
      </c>
      <c r="AV689" s="12" t="s">
        <v>88</v>
      </c>
      <c r="AW689" s="12" t="s">
        <v>40</v>
      </c>
      <c r="AX689" s="12" t="s">
        <v>77</v>
      </c>
      <c r="AY689" s="227" t="s">
        <v>191</v>
      </c>
    </row>
    <row r="690" spans="2:65" s="12" customFormat="1" ht="13.5">
      <c r="B690" s="217"/>
      <c r="C690" s="218"/>
      <c r="D690" s="214" t="s">
        <v>245</v>
      </c>
      <c r="E690" s="219" t="s">
        <v>23</v>
      </c>
      <c r="F690" s="220" t="s">
        <v>629</v>
      </c>
      <c r="G690" s="218"/>
      <c r="H690" s="221">
        <v>26.84</v>
      </c>
      <c r="I690" s="222"/>
      <c r="J690" s="218"/>
      <c r="K690" s="218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245</v>
      </c>
      <c r="AU690" s="227" t="s">
        <v>88</v>
      </c>
      <c r="AV690" s="12" t="s">
        <v>88</v>
      </c>
      <c r="AW690" s="12" t="s">
        <v>40</v>
      </c>
      <c r="AX690" s="12" t="s">
        <v>77</v>
      </c>
      <c r="AY690" s="227" t="s">
        <v>191</v>
      </c>
    </row>
    <row r="691" spans="2:65" s="12" customFormat="1" ht="13.5">
      <c r="B691" s="217"/>
      <c r="C691" s="218"/>
      <c r="D691" s="214" t="s">
        <v>245</v>
      </c>
      <c r="E691" s="219" t="s">
        <v>23</v>
      </c>
      <c r="F691" s="220" t="s">
        <v>630</v>
      </c>
      <c r="G691" s="218"/>
      <c r="H691" s="221">
        <v>26.84</v>
      </c>
      <c r="I691" s="222"/>
      <c r="J691" s="218"/>
      <c r="K691" s="218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245</v>
      </c>
      <c r="AU691" s="227" t="s">
        <v>88</v>
      </c>
      <c r="AV691" s="12" t="s">
        <v>88</v>
      </c>
      <c r="AW691" s="12" t="s">
        <v>40</v>
      </c>
      <c r="AX691" s="12" t="s">
        <v>77</v>
      </c>
      <c r="AY691" s="227" t="s">
        <v>191</v>
      </c>
    </row>
    <row r="692" spans="2:65" s="12" customFormat="1" ht="13.5">
      <c r="B692" s="217"/>
      <c r="C692" s="218"/>
      <c r="D692" s="214" t="s">
        <v>245</v>
      </c>
      <c r="E692" s="219" t="s">
        <v>23</v>
      </c>
      <c r="F692" s="220" t="s">
        <v>631</v>
      </c>
      <c r="G692" s="218"/>
      <c r="H692" s="221">
        <v>56.381</v>
      </c>
      <c r="I692" s="222"/>
      <c r="J692" s="218"/>
      <c r="K692" s="218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245</v>
      </c>
      <c r="AU692" s="227" t="s">
        <v>88</v>
      </c>
      <c r="AV692" s="12" t="s">
        <v>88</v>
      </c>
      <c r="AW692" s="12" t="s">
        <v>40</v>
      </c>
      <c r="AX692" s="12" t="s">
        <v>77</v>
      </c>
      <c r="AY692" s="227" t="s">
        <v>191</v>
      </c>
    </row>
    <row r="693" spans="2:65" s="12" customFormat="1" ht="13.5">
      <c r="B693" s="217"/>
      <c r="C693" s="218"/>
      <c r="D693" s="214" t="s">
        <v>245</v>
      </c>
      <c r="E693" s="219" t="s">
        <v>23</v>
      </c>
      <c r="F693" s="220" t="s">
        <v>632</v>
      </c>
      <c r="G693" s="218"/>
      <c r="H693" s="221">
        <v>50.295999999999999</v>
      </c>
      <c r="I693" s="222"/>
      <c r="J693" s="218"/>
      <c r="K693" s="218"/>
      <c r="L693" s="223"/>
      <c r="M693" s="224"/>
      <c r="N693" s="225"/>
      <c r="O693" s="225"/>
      <c r="P693" s="225"/>
      <c r="Q693" s="225"/>
      <c r="R693" s="225"/>
      <c r="S693" s="225"/>
      <c r="T693" s="226"/>
      <c r="AT693" s="227" t="s">
        <v>245</v>
      </c>
      <c r="AU693" s="227" t="s">
        <v>88</v>
      </c>
      <c r="AV693" s="12" t="s">
        <v>88</v>
      </c>
      <c r="AW693" s="12" t="s">
        <v>40</v>
      </c>
      <c r="AX693" s="12" t="s">
        <v>77</v>
      </c>
      <c r="AY693" s="227" t="s">
        <v>191</v>
      </c>
    </row>
    <row r="694" spans="2:65" s="12" customFormat="1" ht="13.5">
      <c r="B694" s="217"/>
      <c r="C694" s="218"/>
      <c r="D694" s="214" t="s">
        <v>245</v>
      </c>
      <c r="E694" s="219" t="s">
        <v>23</v>
      </c>
      <c r="F694" s="220" t="s">
        <v>633</v>
      </c>
      <c r="G694" s="218"/>
      <c r="H694" s="221">
        <v>66.655000000000001</v>
      </c>
      <c r="I694" s="222"/>
      <c r="J694" s="218"/>
      <c r="K694" s="218"/>
      <c r="L694" s="223"/>
      <c r="M694" s="224"/>
      <c r="N694" s="225"/>
      <c r="O694" s="225"/>
      <c r="P694" s="225"/>
      <c r="Q694" s="225"/>
      <c r="R694" s="225"/>
      <c r="S694" s="225"/>
      <c r="T694" s="226"/>
      <c r="AT694" s="227" t="s">
        <v>245</v>
      </c>
      <c r="AU694" s="227" t="s">
        <v>88</v>
      </c>
      <c r="AV694" s="12" t="s">
        <v>88</v>
      </c>
      <c r="AW694" s="12" t="s">
        <v>40</v>
      </c>
      <c r="AX694" s="12" t="s">
        <v>77</v>
      </c>
      <c r="AY694" s="227" t="s">
        <v>191</v>
      </c>
    </row>
    <row r="695" spans="2:65" s="12" customFormat="1" ht="13.5">
      <c r="B695" s="217"/>
      <c r="C695" s="218"/>
      <c r="D695" s="214" t="s">
        <v>245</v>
      </c>
      <c r="E695" s="219" t="s">
        <v>23</v>
      </c>
      <c r="F695" s="220" t="s">
        <v>634</v>
      </c>
      <c r="G695" s="218"/>
      <c r="H695" s="221">
        <v>37.656999999999996</v>
      </c>
      <c r="I695" s="222"/>
      <c r="J695" s="218"/>
      <c r="K695" s="218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245</v>
      </c>
      <c r="AU695" s="227" t="s">
        <v>88</v>
      </c>
      <c r="AV695" s="12" t="s">
        <v>88</v>
      </c>
      <c r="AW695" s="12" t="s">
        <v>40</v>
      </c>
      <c r="AX695" s="12" t="s">
        <v>77</v>
      </c>
      <c r="AY695" s="227" t="s">
        <v>191</v>
      </c>
    </row>
    <row r="696" spans="2:65" s="12" customFormat="1" ht="13.5">
      <c r="B696" s="217"/>
      <c r="C696" s="218"/>
      <c r="D696" s="214" t="s">
        <v>245</v>
      </c>
      <c r="E696" s="219" t="s">
        <v>23</v>
      </c>
      <c r="F696" s="220" t="s">
        <v>635</v>
      </c>
      <c r="G696" s="218"/>
      <c r="H696" s="221">
        <v>18.809999999999999</v>
      </c>
      <c r="I696" s="222"/>
      <c r="J696" s="218"/>
      <c r="K696" s="218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245</v>
      </c>
      <c r="AU696" s="227" t="s">
        <v>88</v>
      </c>
      <c r="AV696" s="12" t="s">
        <v>88</v>
      </c>
      <c r="AW696" s="12" t="s">
        <v>40</v>
      </c>
      <c r="AX696" s="12" t="s">
        <v>77</v>
      </c>
      <c r="AY696" s="227" t="s">
        <v>191</v>
      </c>
    </row>
    <row r="697" spans="2:65" s="12" customFormat="1" ht="13.5">
      <c r="B697" s="217"/>
      <c r="C697" s="218"/>
      <c r="D697" s="214" t="s">
        <v>245</v>
      </c>
      <c r="E697" s="219" t="s">
        <v>23</v>
      </c>
      <c r="F697" s="220" t="s">
        <v>636</v>
      </c>
      <c r="G697" s="218"/>
      <c r="H697" s="221">
        <v>25.67</v>
      </c>
      <c r="I697" s="222"/>
      <c r="J697" s="218"/>
      <c r="K697" s="218"/>
      <c r="L697" s="223"/>
      <c r="M697" s="224"/>
      <c r="N697" s="225"/>
      <c r="O697" s="225"/>
      <c r="P697" s="225"/>
      <c r="Q697" s="225"/>
      <c r="R697" s="225"/>
      <c r="S697" s="225"/>
      <c r="T697" s="226"/>
      <c r="AT697" s="227" t="s">
        <v>245</v>
      </c>
      <c r="AU697" s="227" t="s">
        <v>88</v>
      </c>
      <c r="AV697" s="12" t="s">
        <v>88</v>
      </c>
      <c r="AW697" s="12" t="s">
        <v>40</v>
      </c>
      <c r="AX697" s="12" t="s">
        <v>77</v>
      </c>
      <c r="AY697" s="227" t="s">
        <v>191</v>
      </c>
    </row>
    <row r="698" spans="2:65" s="14" customFormat="1" ht="13.5">
      <c r="B698" s="254"/>
      <c r="C698" s="255"/>
      <c r="D698" s="214" t="s">
        <v>245</v>
      </c>
      <c r="E698" s="256" t="s">
        <v>23</v>
      </c>
      <c r="F698" s="257" t="s">
        <v>371</v>
      </c>
      <c r="G698" s="255"/>
      <c r="H698" s="258">
        <v>440.67599999999999</v>
      </c>
      <c r="I698" s="259"/>
      <c r="J698" s="255"/>
      <c r="K698" s="255"/>
      <c r="L698" s="260"/>
      <c r="M698" s="261"/>
      <c r="N698" s="262"/>
      <c r="O698" s="262"/>
      <c r="P698" s="262"/>
      <c r="Q698" s="262"/>
      <c r="R698" s="262"/>
      <c r="S698" s="262"/>
      <c r="T698" s="263"/>
      <c r="AT698" s="264" t="s">
        <v>245</v>
      </c>
      <c r="AU698" s="264" t="s">
        <v>88</v>
      </c>
      <c r="AV698" s="14" t="s">
        <v>207</v>
      </c>
      <c r="AW698" s="14" t="s">
        <v>40</v>
      </c>
      <c r="AX698" s="14" t="s">
        <v>77</v>
      </c>
      <c r="AY698" s="264" t="s">
        <v>191</v>
      </c>
    </row>
    <row r="699" spans="2:65" s="15" customFormat="1" ht="13.5">
      <c r="B699" s="265"/>
      <c r="C699" s="266"/>
      <c r="D699" s="214" t="s">
        <v>245</v>
      </c>
      <c r="E699" s="267" t="s">
        <v>23</v>
      </c>
      <c r="F699" s="268" t="s">
        <v>388</v>
      </c>
      <c r="G699" s="266"/>
      <c r="H699" s="269">
        <v>2021.0219999999999</v>
      </c>
      <c r="I699" s="270"/>
      <c r="J699" s="266"/>
      <c r="K699" s="266"/>
      <c r="L699" s="271"/>
      <c r="M699" s="272"/>
      <c r="N699" s="273"/>
      <c r="O699" s="273"/>
      <c r="P699" s="273"/>
      <c r="Q699" s="273"/>
      <c r="R699" s="273"/>
      <c r="S699" s="273"/>
      <c r="T699" s="274"/>
      <c r="AT699" s="275" t="s">
        <v>245</v>
      </c>
      <c r="AU699" s="275" t="s">
        <v>88</v>
      </c>
      <c r="AV699" s="15" t="s">
        <v>215</v>
      </c>
      <c r="AW699" s="15" t="s">
        <v>40</v>
      </c>
      <c r="AX699" s="15" t="s">
        <v>85</v>
      </c>
      <c r="AY699" s="275" t="s">
        <v>191</v>
      </c>
    </row>
    <row r="700" spans="2:65" s="1" customFormat="1" ht="25.5" customHeight="1">
      <c r="B700" s="42"/>
      <c r="C700" s="202" t="s">
        <v>669</v>
      </c>
      <c r="D700" s="202" t="s">
        <v>194</v>
      </c>
      <c r="E700" s="203" t="s">
        <v>670</v>
      </c>
      <c r="F700" s="204" t="s">
        <v>671</v>
      </c>
      <c r="G700" s="205" t="s">
        <v>218</v>
      </c>
      <c r="H700" s="206">
        <v>104.89700000000001</v>
      </c>
      <c r="I700" s="207"/>
      <c r="J700" s="208">
        <f>ROUND(I700*H700,2)</f>
        <v>0</v>
      </c>
      <c r="K700" s="204" t="s">
        <v>203</v>
      </c>
      <c r="L700" s="62"/>
      <c r="M700" s="209" t="s">
        <v>23</v>
      </c>
      <c r="N700" s="210" t="s">
        <v>48</v>
      </c>
      <c r="O700" s="43"/>
      <c r="P700" s="211">
        <f>O700*H700</f>
        <v>0</v>
      </c>
      <c r="Q700" s="211">
        <v>3.0000000000000001E-3</v>
      </c>
      <c r="R700" s="211">
        <f>Q700*H700</f>
        <v>0.314691</v>
      </c>
      <c r="S700" s="211">
        <v>0</v>
      </c>
      <c r="T700" s="212">
        <f>S700*H700</f>
        <v>0</v>
      </c>
      <c r="AR700" s="25" t="s">
        <v>215</v>
      </c>
      <c r="AT700" s="25" t="s">
        <v>194</v>
      </c>
      <c r="AU700" s="25" t="s">
        <v>88</v>
      </c>
      <c r="AY700" s="25" t="s">
        <v>191</v>
      </c>
      <c r="BE700" s="213">
        <f>IF(N700="základní",J700,0)</f>
        <v>0</v>
      </c>
      <c r="BF700" s="213">
        <f>IF(N700="snížená",J700,0)</f>
        <v>0</v>
      </c>
      <c r="BG700" s="213">
        <f>IF(N700="zákl. přenesená",J700,0)</f>
        <v>0</v>
      </c>
      <c r="BH700" s="213">
        <f>IF(N700="sníž. přenesená",J700,0)</f>
        <v>0</v>
      </c>
      <c r="BI700" s="213">
        <f>IF(N700="nulová",J700,0)</f>
        <v>0</v>
      </c>
      <c r="BJ700" s="25" t="s">
        <v>85</v>
      </c>
      <c r="BK700" s="213">
        <f>ROUND(I700*H700,2)</f>
        <v>0</v>
      </c>
      <c r="BL700" s="25" t="s">
        <v>215</v>
      </c>
      <c r="BM700" s="25" t="s">
        <v>672</v>
      </c>
    </row>
    <row r="701" spans="2:65" s="12" customFormat="1" ht="13.5">
      <c r="B701" s="217"/>
      <c r="C701" s="218"/>
      <c r="D701" s="214" t="s">
        <v>245</v>
      </c>
      <c r="E701" s="219" t="s">
        <v>23</v>
      </c>
      <c r="F701" s="220" t="s">
        <v>673</v>
      </c>
      <c r="G701" s="218"/>
      <c r="H701" s="221">
        <v>104.89700000000001</v>
      </c>
      <c r="I701" s="222"/>
      <c r="J701" s="218"/>
      <c r="K701" s="218"/>
      <c r="L701" s="223"/>
      <c r="M701" s="224"/>
      <c r="N701" s="225"/>
      <c r="O701" s="225"/>
      <c r="P701" s="225"/>
      <c r="Q701" s="225"/>
      <c r="R701" s="225"/>
      <c r="S701" s="225"/>
      <c r="T701" s="226"/>
      <c r="AT701" s="227" t="s">
        <v>245</v>
      </c>
      <c r="AU701" s="227" t="s">
        <v>88</v>
      </c>
      <c r="AV701" s="12" t="s">
        <v>88</v>
      </c>
      <c r="AW701" s="12" t="s">
        <v>40</v>
      </c>
      <c r="AX701" s="12" t="s">
        <v>77</v>
      </c>
      <c r="AY701" s="227" t="s">
        <v>191</v>
      </c>
    </row>
    <row r="702" spans="2:65" s="15" customFormat="1" ht="13.5">
      <c r="B702" s="265"/>
      <c r="C702" s="266"/>
      <c r="D702" s="214" t="s">
        <v>245</v>
      </c>
      <c r="E702" s="267" t="s">
        <v>23</v>
      </c>
      <c r="F702" s="268" t="s">
        <v>388</v>
      </c>
      <c r="G702" s="266"/>
      <c r="H702" s="269">
        <v>104.89700000000001</v>
      </c>
      <c r="I702" s="270"/>
      <c r="J702" s="266"/>
      <c r="K702" s="266"/>
      <c r="L702" s="271"/>
      <c r="M702" s="272"/>
      <c r="N702" s="273"/>
      <c r="O702" s="273"/>
      <c r="P702" s="273"/>
      <c r="Q702" s="273"/>
      <c r="R702" s="273"/>
      <c r="S702" s="273"/>
      <c r="T702" s="274"/>
      <c r="AT702" s="275" t="s">
        <v>245</v>
      </c>
      <c r="AU702" s="275" t="s">
        <v>88</v>
      </c>
      <c r="AV702" s="15" t="s">
        <v>215</v>
      </c>
      <c r="AW702" s="15" t="s">
        <v>40</v>
      </c>
      <c r="AX702" s="15" t="s">
        <v>85</v>
      </c>
      <c r="AY702" s="275" t="s">
        <v>191</v>
      </c>
    </row>
    <row r="703" spans="2:65" s="1" customFormat="1" ht="38.25" customHeight="1">
      <c r="B703" s="42"/>
      <c r="C703" s="202" t="s">
        <v>674</v>
      </c>
      <c r="D703" s="202" t="s">
        <v>194</v>
      </c>
      <c r="E703" s="203" t="s">
        <v>675</v>
      </c>
      <c r="F703" s="204" t="s">
        <v>676</v>
      </c>
      <c r="G703" s="205" t="s">
        <v>218</v>
      </c>
      <c r="H703" s="206">
        <v>104.89700000000001</v>
      </c>
      <c r="I703" s="207"/>
      <c r="J703" s="208">
        <f>ROUND(I703*H703,2)</f>
        <v>0</v>
      </c>
      <c r="K703" s="204" t="s">
        <v>203</v>
      </c>
      <c r="L703" s="62"/>
      <c r="M703" s="209" t="s">
        <v>23</v>
      </c>
      <c r="N703" s="210" t="s">
        <v>48</v>
      </c>
      <c r="O703" s="43"/>
      <c r="P703" s="211">
        <f>O703*H703</f>
        <v>0</v>
      </c>
      <c r="Q703" s="211">
        <v>1.54E-2</v>
      </c>
      <c r="R703" s="211">
        <f>Q703*H703</f>
        <v>1.6154138000000002</v>
      </c>
      <c r="S703" s="211">
        <v>0</v>
      </c>
      <c r="T703" s="212">
        <f>S703*H703</f>
        <v>0</v>
      </c>
      <c r="AR703" s="25" t="s">
        <v>215</v>
      </c>
      <c r="AT703" s="25" t="s">
        <v>194</v>
      </c>
      <c r="AU703" s="25" t="s">
        <v>88</v>
      </c>
      <c r="AY703" s="25" t="s">
        <v>191</v>
      </c>
      <c r="BE703" s="213">
        <f>IF(N703="základní",J703,0)</f>
        <v>0</v>
      </c>
      <c r="BF703" s="213">
        <f>IF(N703="snížená",J703,0)</f>
        <v>0</v>
      </c>
      <c r="BG703" s="213">
        <f>IF(N703="zákl. přenesená",J703,0)</f>
        <v>0</v>
      </c>
      <c r="BH703" s="213">
        <f>IF(N703="sníž. přenesená",J703,0)</f>
        <v>0</v>
      </c>
      <c r="BI703" s="213">
        <f>IF(N703="nulová",J703,0)</f>
        <v>0</v>
      </c>
      <c r="BJ703" s="25" t="s">
        <v>85</v>
      </c>
      <c r="BK703" s="213">
        <f>ROUND(I703*H703,2)</f>
        <v>0</v>
      </c>
      <c r="BL703" s="25" t="s">
        <v>215</v>
      </c>
      <c r="BM703" s="25" t="s">
        <v>677</v>
      </c>
    </row>
    <row r="704" spans="2:65" s="12" customFormat="1" ht="13.5">
      <c r="B704" s="217"/>
      <c r="C704" s="218"/>
      <c r="D704" s="214" t="s">
        <v>245</v>
      </c>
      <c r="E704" s="219" t="s">
        <v>23</v>
      </c>
      <c r="F704" s="220" t="s">
        <v>678</v>
      </c>
      <c r="G704" s="218"/>
      <c r="H704" s="221">
        <v>104.89700000000001</v>
      </c>
      <c r="I704" s="222"/>
      <c r="J704" s="218"/>
      <c r="K704" s="218"/>
      <c r="L704" s="223"/>
      <c r="M704" s="224"/>
      <c r="N704" s="225"/>
      <c r="O704" s="225"/>
      <c r="P704" s="225"/>
      <c r="Q704" s="225"/>
      <c r="R704" s="225"/>
      <c r="S704" s="225"/>
      <c r="T704" s="226"/>
      <c r="AT704" s="227" t="s">
        <v>245</v>
      </c>
      <c r="AU704" s="227" t="s">
        <v>88</v>
      </c>
      <c r="AV704" s="12" t="s">
        <v>88</v>
      </c>
      <c r="AW704" s="12" t="s">
        <v>40</v>
      </c>
      <c r="AX704" s="12" t="s">
        <v>77</v>
      </c>
      <c r="AY704" s="227" t="s">
        <v>191</v>
      </c>
    </row>
    <row r="705" spans="2:65" s="15" customFormat="1" ht="13.5">
      <c r="B705" s="265"/>
      <c r="C705" s="266"/>
      <c r="D705" s="214" t="s">
        <v>245</v>
      </c>
      <c r="E705" s="267" t="s">
        <v>23</v>
      </c>
      <c r="F705" s="268" t="s">
        <v>388</v>
      </c>
      <c r="G705" s="266"/>
      <c r="H705" s="269">
        <v>104.89700000000001</v>
      </c>
      <c r="I705" s="270"/>
      <c r="J705" s="266"/>
      <c r="K705" s="266"/>
      <c r="L705" s="271"/>
      <c r="M705" s="272"/>
      <c r="N705" s="273"/>
      <c r="O705" s="273"/>
      <c r="P705" s="273"/>
      <c r="Q705" s="273"/>
      <c r="R705" s="273"/>
      <c r="S705" s="273"/>
      <c r="T705" s="274"/>
      <c r="AT705" s="275" t="s">
        <v>245</v>
      </c>
      <c r="AU705" s="275" t="s">
        <v>88</v>
      </c>
      <c r="AV705" s="15" t="s">
        <v>215</v>
      </c>
      <c r="AW705" s="15" t="s">
        <v>40</v>
      </c>
      <c r="AX705" s="15" t="s">
        <v>85</v>
      </c>
      <c r="AY705" s="275" t="s">
        <v>191</v>
      </c>
    </row>
    <row r="706" spans="2:65" s="1" customFormat="1" ht="38.25" customHeight="1">
      <c r="B706" s="42"/>
      <c r="C706" s="202" t="s">
        <v>679</v>
      </c>
      <c r="D706" s="202" t="s">
        <v>194</v>
      </c>
      <c r="E706" s="203" t="s">
        <v>680</v>
      </c>
      <c r="F706" s="204" t="s">
        <v>681</v>
      </c>
      <c r="G706" s="205" t="s">
        <v>218</v>
      </c>
      <c r="H706" s="206">
        <v>104.89700000000001</v>
      </c>
      <c r="I706" s="207"/>
      <c r="J706" s="208">
        <f>ROUND(I706*H706,2)</f>
        <v>0</v>
      </c>
      <c r="K706" s="204" t="s">
        <v>203</v>
      </c>
      <c r="L706" s="62"/>
      <c r="M706" s="209" t="s">
        <v>23</v>
      </c>
      <c r="N706" s="210" t="s">
        <v>48</v>
      </c>
      <c r="O706" s="43"/>
      <c r="P706" s="211">
        <f>O706*H706</f>
        <v>0</v>
      </c>
      <c r="Q706" s="211">
        <v>7.9000000000000008E-3</v>
      </c>
      <c r="R706" s="211">
        <f>Q706*H706</f>
        <v>0.8286863000000001</v>
      </c>
      <c r="S706" s="211">
        <v>0</v>
      </c>
      <c r="T706" s="212">
        <f>S706*H706</f>
        <v>0</v>
      </c>
      <c r="AR706" s="25" t="s">
        <v>215</v>
      </c>
      <c r="AT706" s="25" t="s">
        <v>194</v>
      </c>
      <c r="AU706" s="25" t="s">
        <v>88</v>
      </c>
      <c r="AY706" s="25" t="s">
        <v>191</v>
      </c>
      <c r="BE706" s="213">
        <f>IF(N706="základní",J706,0)</f>
        <v>0</v>
      </c>
      <c r="BF706" s="213">
        <f>IF(N706="snížená",J706,0)</f>
        <v>0</v>
      </c>
      <c r="BG706" s="213">
        <f>IF(N706="zákl. přenesená",J706,0)</f>
        <v>0</v>
      </c>
      <c r="BH706" s="213">
        <f>IF(N706="sníž. přenesená",J706,0)</f>
        <v>0</v>
      </c>
      <c r="BI706" s="213">
        <f>IF(N706="nulová",J706,0)</f>
        <v>0</v>
      </c>
      <c r="BJ706" s="25" t="s">
        <v>85</v>
      </c>
      <c r="BK706" s="213">
        <f>ROUND(I706*H706,2)</f>
        <v>0</v>
      </c>
      <c r="BL706" s="25" t="s">
        <v>215</v>
      </c>
      <c r="BM706" s="25" t="s">
        <v>682</v>
      </c>
    </row>
    <row r="707" spans="2:65" s="12" customFormat="1" ht="13.5">
      <c r="B707" s="217"/>
      <c r="C707" s="218"/>
      <c r="D707" s="214" t="s">
        <v>245</v>
      </c>
      <c r="E707" s="219" t="s">
        <v>23</v>
      </c>
      <c r="F707" s="220" t="s">
        <v>678</v>
      </c>
      <c r="G707" s="218"/>
      <c r="H707" s="221">
        <v>104.89700000000001</v>
      </c>
      <c r="I707" s="222"/>
      <c r="J707" s="218"/>
      <c r="K707" s="218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245</v>
      </c>
      <c r="AU707" s="227" t="s">
        <v>88</v>
      </c>
      <c r="AV707" s="12" t="s">
        <v>88</v>
      </c>
      <c r="AW707" s="12" t="s">
        <v>40</v>
      </c>
      <c r="AX707" s="12" t="s">
        <v>77</v>
      </c>
      <c r="AY707" s="227" t="s">
        <v>191</v>
      </c>
    </row>
    <row r="708" spans="2:65" s="15" customFormat="1" ht="13.5">
      <c r="B708" s="265"/>
      <c r="C708" s="266"/>
      <c r="D708" s="214" t="s">
        <v>245</v>
      </c>
      <c r="E708" s="267" t="s">
        <v>23</v>
      </c>
      <c r="F708" s="268" t="s">
        <v>388</v>
      </c>
      <c r="G708" s="266"/>
      <c r="H708" s="269">
        <v>104.89700000000001</v>
      </c>
      <c r="I708" s="270"/>
      <c r="J708" s="266"/>
      <c r="K708" s="266"/>
      <c r="L708" s="271"/>
      <c r="M708" s="272"/>
      <c r="N708" s="273"/>
      <c r="O708" s="273"/>
      <c r="P708" s="273"/>
      <c r="Q708" s="273"/>
      <c r="R708" s="273"/>
      <c r="S708" s="273"/>
      <c r="T708" s="274"/>
      <c r="AT708" s="275" t="s">
        <v>245</v>
      </c>
      <c r="AU708" s="275" t="s">
        <v>88</v>
      </c>
      <c r="AV708" s="15" t="s">
        <v>215</v>
      </c>
      <c r="AW708" s="15" t="s">
        <v>40</v>
      </c>
      <c r="AX708" s="15" t="s">
        <v>85</v>
      </c>
      <c r="AY708" s="275" t="s">
        <v>191</v>
      </c>
    </row>
    <row r="709" spans="2:65" s="1" customFormat="1" ht="16.5" customHeight="1">
      <c r="B709" s="42"/>
      <c r="C709" s="202" t="s">
        <v>683</v>
      </c>
      <c r="D709" s="202" t="s">
        <v>194</v>
      </c>
      <c r="E709" s="203" t="s">
        <v>684</v>
      </c>
      <c r="F709" s="204" t="s">
        <v>685</v>
      </c>
      <c r="G709" s="205" t="s">
        <v>242</v>
      </c>
      <c r="H709" s="206">
        <v>687.67100000000005</v>
      </c>
      <c r="I709" s="207"/>
      <c r="J709" s="208">
        <f>ROUND(I709*H709,2)</f>
        <v>0</v>
      </c>
      <c r="K709" s="204" t="s">
        <v>203</v>
      </c>
      <c r="L709" s="62"/>
      <c r="M709" s="209" t="s">
        <v>23</v>
      </c>
      <c r="N709" s="210" t="s">
        <v>48</v>
      </c>
      <c r="O709" s="43"/>
      <c r="P709" s="211">
        <f>O709*H709</f>
        <v>0</v>
      </c>
      <c r="Q709" s="211">
        <v>1.5E-3</v>
      </c>
      <c r="R709" s="211">
        <f>Q709*H709</f>
        <v>1.0315065000000001</v>
      </c>
      <c r="S709" s="211">
        <v>0</v>
      </c>
      <c r="T709" s="212">
        <f>S709*H709</f>
        <v>0</v>
      </c>
      <c r="AR709" s="25" t="s">
        <v>215</v>
      </c>
      <c r="AT709" s="25" t="s">
        <v>194</v>
      </c>
      <c r="AU709" s="25" t="s">
        <v>88</v>
      </c>
      <c r="AY709" s="25" t="s">
        <v>191</v>
      </c>
      <c r="BE709" s="213">
        <f>IF(N709="základní",J709,0)</f>
        <v>0</v>
      </c>
      <c r="BF709" s="213">
        <f>IF(N709="snížená",J709,0)</f>
        <v>0</v>
      </c>
      <c r="BG709" s="213">
        <f>IF(N709="zákl. přenesená",J709,0)</f>
        <v>0</v>
      </c>
      <c r="BH709" s="213">
        <f>IF(N709="sníž. přenesená",J709,0)</f>
        <v>0</v>
      </c>
      <c r="BI709" s="213">
        <f>IF(N709="nulová",J709,0)</f>
        <v>0</v>
      </c>
      <c r="BJ709" s="25" t="s">
        <v>85</v>
      </c>
      <c r="BK709" s="213">
        <f>ROUND(I709*H709,2)</f>
        <v>0</v>
      </c>
      <c r="BL709" s="25" t="s">
        <v>215</v>
      </c>
      <c r="BM709" s="25" t="s">
        <v>686</v>
      </c>
    </row>
    <row r="710" spans="2:65" s="13" customFormat="1" ht="13.5">
      <c r="B710" s="244"/>
      <c r="C710" s="245"/>
      <c r="D710" s="214" t="s">
        <v>245</v>
      </c>
      <c r="E710" s="246" t="s">
        <v>23</v>
      </c>
      <c r="F710" s="247" t="s">
        <v>368</v>
      </c>
      <c r="G710" s="245"/>
      <c r="H710" s="246" t="s">
        <v>23</v>
      </c>
      <c r="I710" s="248"/>
      <c r="J710" s="245"/>
      <c r="K710" s="245"/>
      <c r="L710" s="249"/>
      <c r="M710" s="250"/>
      <c r="N710" s="251"/>
      <c r="O710" s="251"/>
      <c r="P710" s="251"/>
      <c r="Q710" s="251"/>
      <c r="R710" s="251"/>
      <c r="S710" s="251"/>
      <c r="T710" s="252"/>
      <c r="AT710" s="253" t="s">
        <v>245</v>
      </c>
      <c r="AU710" s="253" t="s">
        <v>88</v>
      </c>
      <c r="AV710" s="13" t="s">
        <v>85</v>
      </c>
      <c r="AW710" s="13" t="s">
        <v>40</v>
      </c>
      <c r="AX710" s="13" t="s">
        <v>77</v>
      </c>
      <c r="AY710" s="253" t="s">
        <v>191</v>
      </c>
    </row>
    <row r="711" spans="2:65" s="12" customFormat="1" ht="13.5">
      <c r="B711" s="217"/>
      <c r="C711" s="218"/>
      <c r="D711" s="214" t="s">
        <v>245</v>
      </c>
      <c r="E711" s="219" t="s">
        <v>23</v>
      </c>
      <c r="F711" s="220" t="s">
        <v>687</v>
      </c>
      <c r="G711" s="218"/>
      <c r="H711" s="221">
        <v>19.399999999999999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245</v>
      </c>
      <c r="AU711" s="227" t="s">
        <v>88</v>
      </c>
      <c r="AV711" s="12" t="s">
        <v>88</v>
      </c>
      <c r="AW711" s="12" t="s">
        <v>40</v>
      </c>
      <c r="AX711" s="12" t="s">
        <v>77</v>
      </c>
      <c r="AY711" s="227" t="s">
        <v>191</v>
      </c>
    </row>
    <row r="712" spans="2:65" s="12" customFormat="1" ht="13.5">
      <c r="B712" s="217"/>
      <c r="C712" s="218"/>
      <c r="D712" s="214" t="s">
        <v>245</v>
      </c>
      <c r="E712" s="219" t="s">
        <v>23</v>
      </c>
      <c r="F712" s="220" t="s">
        <v>688</v>
      </c>
      <c r="G712" s="218"/>
      <c r="H712" s="221">
        <v>4.8</v>
      </c>
      <c r="I712" s="222"/>
      <c r="J712" s="218"/>
      <c r="K712" s="218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245</v>
      </c>
      <c r="AU712" s="227" t="s">
        <v>88</v>
      </c>
      <c r="AV712" s="12" t="s">
        <v>88</v>
      </c>
      <c r="AW712" s="12" t="s">
        <v>40</v>
      </c>
      <c r="AX712" s="12" t="s">
        <v>77</v>
      </c>
      <c r="AY712" s="227" t="s">
        <v>191</v>
      </c>
    </row>
    <row r="713" spans="2:65" s="12" customFormat="1" ht="13.5">
      <c r="B713" s="217"/>
      <c r="C713" s="218"/>
      <c r="D713" s="214" t="s">
        <v>245</v>
      </c>
      <c r="E713" s="219" t="s">
        <v>23</v>
      </c>
      <c r="F713" s="220" t="s">
        <v>689</v>
      </c>
      <c r="G713" s="218"/>
      <c r="H713" s="221">
        <v>17.38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245</v>
      </c>
      <c r="AU713" s="227" t="s">
        <v>88</v>
      </c>
      <c r="AV713" s="12" t="s">
        <v>88</v>
      </c>
      <c r="AW713" s="12" t="s">
        <v>40</v>
      </c>
      <c r="AX713" s="12" t="s">
        <v>77</v>
      </c>
      <c r="AY713" s="227" t="s">
        <v>191</v>
      </c>
    </row>
    <row r="714" spans="2:65" s="12" customFormat="1" ht="13.5">
      <c r="B714" s="217"/>
      <c r="C714" s="218"/>
      <c r="D714" s="214" t="s">
        <v>245</v>
      </c>
      <c r="E714" s="219" t="s">
        <v>23</v>
      </c>
      <c r="F714" s="220" t="s">
        <v>690</v>
      </c>
      <c r="G714" s="218"/>
      <c r="H714" s="221">
        <v>4.8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245</v>
      </c>
      <c r="AU714" s="227" t="s">
        <v>88</v>
      </c>
      <c r="AV714" s="12" t="s">
        <v>88</v>
      </c>
      <c r="AW714" s="12" t="s">
        <v>40</v>
      </c>
      <c r="AX714" s="12" t="s">
        <v>77</v>
      </c>
      <c r="AY714" s="227" t="s">
        <v>191</v>
      </c>
    </row>
    <row r="715" spans="2:65" s="12" customFormat="1" ht="13.5">
      <c r="B715" s="217"/>
      <c r="C715" s="218"/>
      <c r="D715" s="214" t="s">
        <v>245</v>
      </c>
      <c r="E715" s="219" t="s">
        <v>23</v>
      </c>
      <c r="F715" s="220" t="s">
        <v>691</v>
      </c>
      <c r="G715" s="218"/>
      <c r="H715" s="221">
        <v>14.31</v>
      </c>
      <c r="I715" s="222"/>
      <c r="J715" s="218"/>
      <c r="K715" s="218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245</v>
      </c>
      <c r="AU715" s="227" t="s">
        <v>88</v>
      </c>
      <c r="AV715" s="12" t="s">
        <v>88</v>
      </c>
      <c r="AW715" s="12" t="s">
        <v>40</v>
      </c>
      <c r="AX715" s="12" t="s">
        <v>77</v>
      </c>
      <c r="AY715" s="227" t="s">
        <v>191</v>
      </c>
    </row>
    <row r="716" spans="2:65" s="12" customFormat="1" ht="13.5">
      <c r="B716" s="217"/>
      <c r="C716" s="218"/>
      <c r="D716" s="214" t="s">
        <v>245</v>
      </c>
      <c r="E716" s="219" t="s">
        <v>23</v>
      </c>
      <c r="F716" s="220" t="s">
        <v>692</v>
      </c>
      <c r="G716" s="218"/>
      <c r="H716" s="221">
        <v>2.9</v>
      </c>
      <c r="I716" s="222"/>
      <c r="J716" s="218"/>
      <c r="K716" s="218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245</v>
      </c>
      <c r="AU716" s="227" t="s">
        <v>88</v>
      </c>
      <c r="AV716" s="12" t="s">
        <v>88</v>
      </c>
      <c r="AW716" s="12" t="s">
        <v>40</v>
      </c>
      <c r="AX716" s="12" t="s">
        <v>77</v>
      </c>
      <c r="AY716" s="227" t="s">
        <v>191</v>
      </c>
    </row>
    <row r="717" spans="2:65" s="14" customFormat="1" ht="13.5">
      <c r="B717" s="254"/>
      <c r="C717" s="255"/>
      <c r="D717" s="214" t="s">
        <v>245</v>
      </c>
      <c r="E717" s="256" t="s">
        <v>23</v>
      </c>
      <c r="F717" s="257" t="s">
        <v>371</v>
      </c>
      <c r="G717" s="255"/>
      <c r="H717" s="258">
        <v>63.59</v>
      </c>
      <c r="I717" s="259"/>
      <c r="J717" s="255"/>
      <c r="K717" s="255"/>
      <c r="L717" s="260"/>
      <c r="M717" s="261"/>
      <c r="N717" s="262"/>
      <c r="O717" s="262"/>
      <c r="P717" s="262"/>
      <c r="Q717" s="262"/>
      <c r="R717" s="262"/>
      <c r="S717" s="262"/>
      <c r="T717" s="263"/>
      <c r="AT717" s="264" t="s">
        <v>245</v>
      </c>
      <c r="AU717" s="264" t="s">
        <v>88</v>
      </c>
      <c r="AV717" s="14" t="s">
        <v>207</v>
      </c>
      <c r="AW717" s="14" t="s">
        <v>40</v>
      </c>
      <c r="AX717" s="14" t="s">
        <v>77</v>
      </c>
      <c r="AY717" s="264" t="s">
        <v>191</v>
      </c>
    </row>
    <row r="718" spans="2:65" s="13" customFormat="1" ht="13.5">
      <c r="B718" s="244"/>
      <c r="C718" s="245"/>
      <c r="D718" s="214" t="s">
        <v>245</v>
      </c>
      <c r="E718" s="246" t="s">
        <v>23</v>
      </c>
      <c r="F718" s="247" t="s">
        <v>372</v>
      </c>
      <c r="G718" s="245"/>
      <c r="H718" s="246" t="s">
        <v>23</v>
      </c>
      <c r="I718" s="248"/>
      <c r="J718" s="245"/>
      <c r="K718" s="245"/>
      <c r="L718" s="249"/>
      <c r="M718" s="250"/>
      <c r="N718" s="251"/>
      <c r="O718" s="251"/>
      <c r="P718" s="251"/>
      <c r="Q718" s="251"/>
      <c r="R718" s="251"/>
      <c r="S718" s="251"/>
      <c r="T718" s="252"/>
      <c r="AT718" s="253" t="s">
        <v>245</v>
      </c>
      <c r="AU718" s="253" t="s">
        <v>88</v>
      </c>
      <c r="AV718" s="13" t="s">
        <v>85</v>
      </c>
      <c r="AW718" s="13" t="s">
        <v>40</v>
      </c>
      <c r="AX718" s="13" t="s">
        <v>77</v>
      </c>
      <c r="AY718" s="253" t="s">
        <v>191</v>
      </c>
    </row>
    <row r="719" spans="2:65" s="12" customFormat="1" ht="13.5">
      <c r="B719" s="217"/>
      <c r="C719" s="218"/>
      <c r="D719" s="214" t="s">
        <v>245</v>
      </c>
      <c r="E719" s="219" t="s">
        <v>23</v>
      </c>
      <c r="F719" s="220" t="s">
        <v>693</v>
      </c>
      <c r="G719" s="218"/>
      <c r="H719" s="221">
        <v>9.6999999999999993</v>
      </c>
      <c r="I719" s="222"/>
      <c r="J719" s="218"/>
      <c r="K719" s="218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245</v>
      </c>
      <c r="AU719" s="227" t="s">
        <v>88</v>
      </c>
      <c r="AV719" s="12" t="s">
        <v>88</v>
      </c>
      <c r="AW719" s="12" t="s">
        <v>40</v>
      </c>
      <c r="AX719" s="12" t="s">
        <v>77</v>
      </c>
      <c r="AY719" s="227" t="s">
        <v>191</v>
      </c>
    </row>
    <row r="720" spans="2:65" s="12" customFormat="1" ht="13.5">
      <c r="B720" s="217"/>
      <c r="C720" s="218"/>
      <c r="D720" s="214" t="s">
        <v>245</v>
      </c>
      <c r="E720" s="219" t="s">
        <v>23</v>
      </c>
      <c r="F720" s="220" t="s">
        <v>694</v>
      </c>
      <c r="G720" s="218"/>
      <c r="H720" s="221">
        <v>10.64</v>
      </c>
      <c r="I720" s="222"/>
      <c r="J720" s="218"/>
      <c r="K720" s="218"/>
      <c r="L720" s="223"/>
      <c r="M720" s="224"/>
      <c r="N720" s="225"/>
      <c r="O720" s="225"/>
      <c r="P720" s="225"/>
      <c r="Q720" s="225"/>
      <c r="R720" s="225"/>
      <c r="S720" s="225"/>
      <c r="T720" s="226"/>
      <c r="AT720" s="227" t="s">
        <v>245</v>
      </c>
      <c r="AU720" s="227" t="s">
        <v>88</v>
      </c>
      <c r="AV720" s="12" t="s">
        <v>88</v>
      </c>
      <c r="AW720" s="12" t="s">
        <v>40</v>
      </c>
      <c r="AX720" s="12" t="s">
        <v>77</v>
      </c>
      <c r="AY720" s="227" t="s">
        <v>191</v>
      </c>
    </row>
    <row r="721" spans="2:51" s="12" customFormat="1" ht="13.5">
      <c r="B721" s="217"/>
      <c r="C721" s="218"/>
      <c r="D721" s="214" t="s">
        <v>245</v>
      </c>
      <c r="E721" s="219" t="s">
        <v>23</v>
      </c>
      <c r="F721" s="220" t="s">
        <v>695</v>
      </c>
      <c r="G721" s="218"/>
      <c r="H721" s="221">
        <v>4.5999999999999996</v>
      </c>
      <c r="I721" s="222"/>
      <c r="J721" s="218"/>
      <c r="K721" s="218"/>
      <c r="L721" s="223"/>
      <c r="M721" s="224"/>
      <c r="N721" s="225"/>
      <c r="O721" s="225"/>
      <c r="P721" s="225"/>
      <c r="Q721" s="225"/>
      <c r="R721" s="225"/>
      <c r="S721" s="225"/>
      <c r="T721" s="226"/>
      <c r="AT721" s="227" t="s">
        <v>245</v>
      </c>
      <c r="AU721" s="227" t="s">
        <v>88</v>
      </c>
      <c r="AV721" s="12" t="s">
        <v>88</v>
      </c>
      <c r="AW721" s="12" t="s">
        <v>40</v>
      </c>
      <c r="AX721" s="12" t="s">
        <v>77</v>
      </c>
      <c r="AY721" s="227" t="s">
        <v>191</v>
      </c>
    </row>
    <row r="722" spans="2:51" s="12" customFormat="1" ht="13.5">
      <c r="B722" s="217"/>
      <c r="C722" s="218"/>
      <c r="D722" s="214" t="s">
        <v>245</v>
      </c>
      <c r="E722" s="219" t="s">
        <v>23</v>
      </c>
      <c r="F722" s="220" t="s">
        <v>696</v>
      </c>
      <c r="G722" s="218"/>
      <c r="H722" s="221">
        <v>4.8</v>
      </c>
      <c r="I722" s="222"/>
      <c r="J722" s="218"/>
      <c r="K722" s="218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245</v>
      </c>
      <c r="AU722" s="227" t="s">
        <v>88</v>
      </c>
      <c r="AV722" s="12" t="s">
        <v>88</v>
      </c>
      <c r="AW722" s="12" t="s">
        <v>40</v>
      </c>
      <c r="AX722" s="12" t="s">
        <v>77</v>
      </c>
      <c r="AY722" s="227" t="s">
        <v>191</v>
      </c>
    </row>
    <row r="723" spans="2:51" s="12" customFormat="1" ht="13.5">
      <c r="B723" s="217"/>
      <c r="C723" s="218"/>
      <c r="D723" s="214" t="s">
        <v>245</v>
      </c>
      <c r="E723" s="219" t="s">
        <v>23</v>
      </c>
      <c r="F723" s="220" t="s">
        <v>697</v>
      </c>
      <c r="G723" s="218"/>
      <c r="H723" s="221">
        <v>29.1</v>
      </c>
      <c r="I723" s="222"/>
      <c r="J723" s="218"/>
      <c r="K723" s="218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245</v>
      </c>
      <c r="AU723" s="227" t="s">
        <v>88</v>
      </c>
      <c r="AV723" s="12" t="s">
        <v>88</v>
      </c>
      <c r="AW723" s="12" t="s">
        <v>40</v>
      </c>
      <c r="AX723" s="12" t="s">
        <v>77</v>
      </c>
      <c r="AY723" s="227" t="s">
        <v>191</v>
      </c>
    </row>
    <row r="724" spans="2:51" s="12" customFormat="1" ht="13.5">
      <c r="B724" s="217"/>
      <c r="C724" s="218"/>
      <c r="D724" s="214" t="s">
        <v>245</v>
      </c>
      <c r="E724" s="219" t="s">
        <v>23</v>
      </c>
      <c r="F724" s="220" t="s">
        <v>698</v>
      </c>
      <c r="G724" s="218"/>
      <c r="H724" s="221">
        <v>24.2</v>
      </c>
      <c r="I724" s="222"/>
      <c r="J724" s="218"/>
      <c r="K724" s="218"/>
      <c r="L724" s="223"/>
      <c r="M724" s="224"/>
      <c r="N724" s="225"/>
      <c r="O724" s="225"/>
      <c r="P724" s="225"/>
      <c r="Q724" s="225"/>
      <c r="R724" s="225"/>
      <c r="S724" s="225"/>
      <c r="T724" s="226"/>
      <c r="AT724" s="227" t="s">
        <v>245</v>
      </c>
      <c r="AU724" s="227" t="s">
        <v>88</v>
      </c>
      <c r="AV724" s="12" t="s">
        <v>88</v>
      </c>
      <c r="AW724" s="12" t="s">
        <v>40</v>
      </c>
      <c r="AX724" s="12" t="s">
        <v>77</v>
      </c>
      <c r="AY724" s="227" t="s">
        <v>191</v>
      </c>
    </row>
    <row r="725" spans="2:51" s="12" customFormat="1" ht="13.5">
      <c r="B725" s="217"/>
      <c r="C725" s="218"/>
      <c r="D725" s="214" t="s">
        <v>245</v>
      </c>
      <c r="E725" s="219" t="s">
        <v>23</v>
      </c>
      <c r="F725" s="220" t="s">
        <v>699</v>
      </c>
      <c r="G725" s="218"/>
      <c r="H725" s="221">
        <v>4.8</v>
      </c>
      <c r="I725" s="222"/>
      <c r="J725" s="218"/>
      <c r="K725" s="218"/>
      <c r="L725" s="223"/>
      <c r="M725" s="224"/>
      <c r="N725" s="225"/>
      <c r="O725" s="225"/>
      <c r="P725" s="225"/>
      <c r="Q725" s="225"/>
      <c r="R725" s="225"/>
      <c r="S725" s="225"/>
      <c r="T725" s="226"/>
      <c r="AT725" s="227" t="s">
        <v>245</v>
      </c>
      <c r="AU725" s="227" t="s">
        <v>88</v>
      </c>
      <c r="AV725" s="12" t="s">
        <v>88</v>
      </c>
      <c r="AW725" s="12" t="s">
        <v>40</v>
      </c>
      <c r="AX725" s="12" t="s">
        <v>77</v>
      </c>
      <c r="AY725" s="227" t="s">
        <v>191</v>
      </c>
    </row>
    <row r="726" spans="2:51" s="12" customFormat="1" ht="13.5">
      <c r="B726" s="217"/>
      <c r="C726" s="218"/>
      <c r="D726" s="214" t="s">
        <v>245</v>
      </c>
      <c r="E726" s="219" t="s">
        <v>23</v>
      </c>
      <c r="F726" s="220" t="s">
        <v>700</v>
      </c>
      <c r="G726" s="218"/>
      <c r="H726" s="221">
        <v>4.8</v>
      </c>
      <c r="I726" s="222"/>
      <c r="J726" s="218"/>
      <c r="K726" s="218"/>
      <c r="L726" s="223"/>
      <c r="M726" s="224"/>
      <c r="N726" s="225"/>
      <c r="O726" s="225"/>
      <c r="P726" s="225"/>
      <c r="Q726" s="225"/>
      <c r="R726" s="225"/>
      <c r="S726" s="225"/>
      <c r="T726" s="226"/>
      <c r="AT726" s="227" t="s">
        <v>245</v>
      </c>
      <c r="AU726" s="227" t="s">
        <v>88</v>
      </c>
      <c r="AV726" s="12" t="s">
        <v>88</v>
      </c>
      <c r="AW726" s="12" t="s">
        <v>40</v>
      </c>
      <c r="AX726" s="12" t="s">
        <v>77</v>
      </c>
      <c r="AY726" s="227" t="s">
        <v>191</v>
      </c>
    </row>
    <row r="727" spans="2:51" s="12" customFormat="1" ht="13.5">
      <c r="B727" s="217"/>
      <c r="C727" s="218"/>
      <c r="D727" s="214" t="s">
        <v>245</v>
      </c>
      <c r="E727" s="219" t="s">
        <v>23</v>
      </c>
      <c r="F727" s="220" t="s">
        <v>701</v>
      </c>
      <c r="G727" s="218"/>
      <c r="H727" s="221">
        <v>4.8</v>
      </c>
      <c r="I727" s="222"/>
      <c r="J727" s="218"/>
      <c r="K727" s="218"/>
      <c r="L727" s="223"/>
      <c r="M727" s="224"/>
      <c r="N727" s="225"/>
      <c r="O727" s="225"/>
      <c r="P727" s="225"/>
      <c r="Q727" s="225"/>
      <c r="R727" s="225"/>
      <c r="S727" s="225"/>
      <c r="T727" s="226"/>
      <c r="AT727" s="227" t="s">
        <v>245</v>
      </c>
      <c r="AU727" s="227" t="s">
        <v>88</v>
      </c>
      <c r="AV727" s="12" t="s">
        <v>88</v>
      </c>
      <c r="AW727" s="12" t="s">
        <v>40</v>
      </c>
      <c r="AX727" s="12" t="s">
        <v>77</v>
      </c>
      <c r="AY727" s="227" t="s">
        <v>191</v>
      </c>
    </row>
    <row r="728" spans="2:51" s="12" customFormat="1" ht="13.5">
      <c r="B728" s="217"/>
      <c r="C728" s="218"/>
      <c r="D728" s="214" t="s">
        <v>245</v>
      </c>
      <c r="E728" s="219" t="s">
        <v>23</v>
      </c>
      <c r="F728" s="220" t="s">
        <v>702</v>
      </c>
      <c r="G728" s="218"/>
      <c r="H728" s="221">
        <v>16.579999999999998</v>
      </c>
      <c r="I728" s="222"/>
      <c r="J728" s="218"/>
      <c r="K728" s="218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245</v>
      </c>
      <c r="AU728" s="227" t="s">
        <v>88</v>
      </c>
      <c r="AV728" s="12" t="s">
        <v>88</v>
      </c>
      <c r="AW728" s="12" t="s">
        <v>40</v>
      </c>
      <c r="AX728" s="12" t="s">
        <v>77</v>
      </c>
      <c r="AY728" s="227" t="s">
        <v>191</v>
      </c>
    </row>
    <row r="729" spans="2:51" s="12" customFormat="1" ht="13.5">
      <c r="B729" s="217"/>
      <c r="C729" s="218"/>
      <c r="D729" s="214" t="s">
        <v>245</v>
      </c>
      <c r="E729" s="219" t="s">
        <v>23</v>
      </c>
      <c r="F729" s="220" t="s">
        <v>703</v>
      </c>
      <c r="G729" s="218"/>
      <c r="H729" s="221">
        <v>16.579999999999998</v>
      </c>
      <c r="I729" s="222"/>
      <c r="J729" s="218"/>
      <c r="K729" s="218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245</v>
      </c>
      <c r="AU729" s="227" t="s">
        <v>88</v>
      </c>
      <c r="AV729" s="12" t="s">
        <v>88</v>
      </c>
      <c r="AW729" s="12" t="s">
        <v>40</v>
      </c>
      <c r="AX729" s="12" t="s">
        <v>77</v>
      </c>
      <c r="AY729" s="227" t="s">
        <v>191</v>
      </c>
    </row>
    <row r="730" spans="2:51" s="12" customFormat="1" ht="13.5">
      <c r="B730" s="217"/>
      <c r="C730" s="218"/>
      <c r="D730" s="214" t="s">
        <v>245</v>
      </c>
      <c r="E730" s="219" t="s">
        <v>23</v>
      </c>
      <c r="F730" s="220" t="s">
        <v>704</v>
      </c>
      <c r="G730" s="218"/>
      <c r="H730" s="221">
        <v>15.56</v>
      </c>
      <c r="I730" s="222"/>
      <c r="J730" s="218"/>
      <c r="K730" s="218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245</v>
      </c>
      <c r="AU730" s="227" t="s">
        <v>88</v>
      </c>
      <c r="AV730" s="12" t="s">
        <v>88</v>
      </c>
      <c r="AW730" s="12" t="s">
        <v>40</v>
      </c>
      <c r="AX730" s="12" t="s">
        <v>77</v>
      </c>
      <c r="AY730" s="227" t="s">
        <v>191</v>
      </c>
    </row>
    <row r="731" spans="2:51" s="12" customFormat="1" ht="13.5">
      <c r="B731" s="217"/>
      <c r="C731" s="218"/>
      <c r="D731" s="214" t="s">
        <v>245</v>
      </c>
      <c r="E731" s="219" t="s">
        <v>23</v>
      </c>
      <c r="F731" s="220" t="s">
        <v>705</v>
      </c>
      <c r="G731" s="218"/>
      <c r="H731" s="221">
        <v>10.74</v>
      </c>
      <c r="I731" s="222"/>
      <c r="J731" s="218"/>
      <c r="K731" s="218"/>
      <c r="L731" s="223"/>
      <c r="M731" s="224"/>
      <c r="N731" s="225"/>
      <c r="O731" s="225"/>
      <c r="P731" s="225"/>
      <c r="Q731" s="225"/>
      <c r="R731" s="225"/>
      <c r="S731" s="225"/>
      <c r="T731" s="226"/>
      <c r="AT731" s="227" t="s">
        <v>245</v>
      </c>
      <c r="AU731" s="227" t="s">
        <v>88</v>
      </c>
      <c r="AV731" s="12" t="s">
        <v>88</v>
      </c>
      <c r="AW731" s="12" t="s">
        <v>40</v>
      </c>
      <c r="AX731" s="12" t="s">
        <v>77</v>
      </c>
      <c r="AY731" s="227" t="s">
        <v>191</v>
      </c>
    </row>
    <row r="732" spans="2:51" s="14" customFormat="1" ht="13.5">
      <c r="B732" s="254"/>
      <c r="C732" s="255"/>
      <c r="D732" s="214" t="s">
        <v>245</v>
      </c>
      <c r="E732" s="256" t="s">
        <v>23</v>
      </c>
      <c r="F732" s="257" t="s">
        <v>371</v>
      </c>
      <c r="G732" s="255"/>
      <c r="H732" s="258">
        <v>156.9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AT732" s="264" t="s">
        <v>245</v>
      </c>
      <c r="AU732" s="264" t="s">
        <v>88</v>
      </c>
      <c r="AV732" s="14" t="s">
        <v>207</v>
      </c>
      <c r="AW732" s="14" t="s">
        <v>40</v>
      </c>
      <c r="AX732" s="14" t="s">
        <v>77</v>
      </c>
      <c r="AY732" s="264" t="s">
        <v>191</v>
      </c>
    </row>
    <row r="733" spans="2:51" s="13" customFormat="1" ht="13.5">
      <c r="B733" s="244"/>
      <c r="C733" s="245"/>
      <c r="D733" s="214" t="s">
        <v>245</v>
      </c>
      <c r="E733" s="246" t="s">
        <v>23</v>
      </c>
      <c r="F733" s="247" t="s">
        <v>376</v>
      </c>
      <c r="G733" s="245"/>
      <c r="H733" s="246" t="s">
        <v>23</v>
      </c>
      <c r="I733" s="248"/>
      <c r="J733" s="245"/>
      <c r="K733" s="245"/>
      <c r="L733" s="249"/>
      <c r="M733" s="250"/>
      <c r="N733" s="251"/>
      <c r="O733" s="251"/>
      <c r="P733" s="251"/>
      <c r="Q733" s="251"/>
      <c r="R733" s="251"/>
      <c r="S733" s="251"/>
      <c r="T733" s="252"/>
      <c r="AT733" s="253" t="s">
        <v>245</v>
      </c>
      <c r="AU733" s="253" t="s">
        <v>88</v>
      </c>
      <c r="AV733" s="13" t="s">
        <v>85</v>
      </c>
      <c r="AW733" s="13" t="s">
        <v>40</v>
      </c>
      <c r="AX733" s="13" t="s">
        <v>77</v>
      </c>
      <c r="AY733" s="253" t="s">
        <v>191</v>
      </c>
    </row>
    <row r="734" spans="2:51" s="12" customFormat="1" ht="13.5">
      <c r="B734" s="217"/>
      <c r="C734" s="218"/>
      <c r="D734" s="214" t="s">
        <v>245</v>
      </c>
      <c r="E734" s="219" t="s">
        <v>23</v>
      </c>
      <c r="F734" s="220" t="s">
        <v>706</v>
      </c>
      <c r="G734" s="218"/>
      <c r="H734" s="221">
        <v>25.18</v>
      </c>
      <c r="I734" s="222"/>
      <c r="J734" s="218"/>
      <c r="K734" s="218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245</v>
      </c>
      <c r="AU734" s="227" t="s">
        <v>88</v>
      </c>
      <c r="AV734" s="12" t="s">
        <v>88</v>
      </c>
      <c r="AW734" s="12" t="s">
        <v>40</v>
      </c>
      <c r="AX734" s="12" t="s">
        <v>77</v>
      </c>
      <c r="AY734" s="227" t="s">
        <v>191</v>
      </c>
    </row>
    <row r="735" spans="2:51" s="12" customFormat="1" ht="13.5">
      <c r="B735" s="217"/>
      <c r="C735" s="218"/>
      <c r="D735" s="214" t="s">
        <v>245</v>
      </c>
      <c r="E735" s="219" t="s">
        <v>23</v>
      </c>
      <c r="F735" s="220" t="s">
        <v>707</v>
      </c>
      <c r="G735" s="218"/>
      <c r="H735" s="221">
        <v>7.6</v>
      </c>
      <c r="I735" s="222"/>
      <c r="J735" s="218"/>
      <c r="K735" s="218"/>
      <c r="L735" s="223"/>
      <c r="M735" s="224"/>
      <c r="N735" s="225"/>
      <c r="O735" s="225"/>
      <c r="P735" s="225"/>
      <c r="Q735" s="225"/>
      <c r="R735" s="225"/>
      <c r="S735" s="225"/>
      <c r="T735" s="226"/>
      <c r="AT735" s="227" t="s">
        <v>245</v>
      </c>
      <c r="AU735" s="227" t="s">
        <v>88</v>
      </c>
      <c r="AV735" s="12" t="s">
        <v>88</v>
      </c>
      <c r="AW735" s="12" t="s">
        <v>40</v>
      </c>
      <c r="AX735" s="12" t="s">
        <v>77</v>
      </c>
      <c r="AY735" s="227" t="s">
        <v>191</v>
      </c>
    </row>
    <row r="736" spans="2:51" s="12" customFormat="1" ht="13.5">
      <c r="B736" s="217"/>
      <c r="C736" s="218"/>
      <c r="D736" s="214" t="s">
        <v>245</v>
      </c>
      <c r="E736" s="219" t="s">
        <v>23</v>
      </c>
      <c r="F736" s="220" t="s">
        <v>708</v>
      </c>
      <c r="G736" s="218"/>
      <c r="H736" s="221">
        <v>24.2</v>
      </c>
      <c r="I736" s="222"/>
      <c r="J736" s="218"/>
      <c r="K736" s="218"/>
      <c r="L736" s="223"/>
      <c r="M736" s="224"/>
      <c r="N736" s="225"/>
      <c r="O736" s="225"/>
      <c r="P736" s="225"/>
      <c r="Q736" s="225"/>
      <c r="R736" s="225"/>
      <c r="S736" s="225"/>
      <c r="T736" s="226"/>
      <c r="AT736" s="227" t="s">
        <v>245</v>
      </c>
      <c r="AU736" s="227" t="s">
        <v>88</v>
      </c>
      <c r="AV736" s="12" t="s">
        <v>88</v>
      </c>
      <c r="AW736" s="12" t="s">
        <v>40</v>
      </c>
      <c r="AX736" s="12" t="s">
        <v>77</v>
      </c>
      <c r="AY736" s="227" t="s">
        <v>191</v>
      </c>
    </row>
    <row r="737" spans="2:51" s="12" customFormat="1" ht="13.5">
      <c r="B737" s="217"/>
      <c r="C737" s="218"/>
      <c r="D737" s="214" t="s">
        <v>245</v>
      </c>
      <c r="E737" s="219" t="s">
        <v>23</v>
      </c>
      <c r="F737" s="220" t="s">
        <v>709</v>
      </c>
      <c r="G737" s="218"/>
      <c r="H737" s="221">
        <v>4.8</v>
      </c>
      <c r="I737" s="222"/>
      <c r="J737" s="218"/>
      <c r="K737" s="218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245</v>
      </c>
      <c r="AU737" s="227" t="s">
        <v>88</v>
      </c>
      <c r="AV737" s="12" t="s">
        <v>88</v>
      </c>
      <c r="AW737" s="12" t="s">
        <v>40</v>
      </c>
      <c r="AX737" s="12" t="s">
        <v>77</v>
      </c>
      <c r="AY737" s="227" t="s">
        <v>191</v>
      </c>
    </row>
    <row r="738" spans="2:51" s="12" customFormat="1" ht="13.5">
      <c r="B738" s="217"/>
      <c r="C738" s="218"/>
      <c r="D738" s="214" t="s">
        <v>245</v>
      </c>
      <c r="E738" s="219" t="s">
        <v>23</v>
      </c>
      <c r="F738" s="220" t="s">
        <v>710</v>
      </c>
      <c r="G738" s="218"/>
      <c r="H738" s="221">
        <v>10.8</v>
      </c>
      <c r="I738" s="222"/>
      <c r="J738" s="218"/>
      <c r="K738" s="218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245</v>
      </c>
      <c r="AU738" s="227" t="s">
        <v>88</v>
      </c>
      <c r="AV738" s="12" t="s">
        <v>88</v>
      </c>
      <c r="AW738" s="12" t="s">
        <v>40</v>
      </c>
      <c r="AX738" s="12" t="s">
        <v>77</v>
      </c>
      <c r="AY738" s="227" t="s">
        <v>191</v>
      </c>
    </row>
    <row r="739" spans="2:51" s="12" customFormat="1" ht="13.5">
      <c r="B739" s="217"/>
      <c r="C739" s="218"/>
      <c r="D739" s="214" t="s">
        <v>245</v>
      </c>
      <c r="E739" s="219" t="s">
        <v>23</v>
      </c>
      <c r="F739" s="220" t="s">
        <v>711</v>
      </c>
      <c r="G739" s="218"/>
      <c r="H739" s="221">
        <v>10.8</v>
      </c>
      <c r="I739" s="222"/>
      <c r="J739" s="218"/>
      <c r="K739" s="218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245</v>
      </c>
      <c r="AU739" s="227" t="s">
        <v>88</v>
      </c>
      <c r="AV739" s="12" t="s">
        <v>88</v>
      </c>
      <c r="AW739" s="12" t="s">
        <v>40</v>
      </c>
      <c r="AX739" s="12" t="s">
        <v>77</v>
      </c>
      <c r="AY739" s="227" t="s">
        <v>191</v>
      </c>
    </row>
    <row r="740" spans="2:51" s="12" customFormat="1" ht="13.5">
      <c r="B740" s="217"/>
      <c r="C740" s="218"/>
      <c r="D740" s="214" t="s">
        <v>245</v>
      </c>
      <c r="E740" s="219" t="s">
        <v>23</v>
      </c>
      <c r="F740" s="220" t="s">
        <v>712</v>
      </c>
      <c r="G740" s="218"/>
      <c r="H740" s="221">
        <v>48.881</v>
      </c>
      <c r="I740" s="222"/>
      <c r="J740" s="218"/>
      <c r="K740" s="218"/>
      <c r="L740" s="223"/>
      <c r="M740" s="224"/>
      <c r="N740" s="225"/>
      <c r="O740" s="225"/>
      <c r="P740" s="225"/>
      <c r="Q740" s="225"/>
      <c r="R740" s="225"/>
      <c r="S740" s="225"/>
      <c r="T740" s="226"/>
      <c r="AT740" s="227" t="s">
        <v>245</v>
      </c>
      <c r="AU740" s="227" t="s">
        <v>88</v>
      </c>
      <c r="AV740" s="12" t="s">
        <v>88</v>
      </c>
      <c r="AW740" s="12" t="s">
        <v>40</v>
      </c>
      <c r="AX740" s="12" t="s">
        <v>77</v>
      </c>
      <c r="AY740" s="227" t="s">
        <v>191</v>
      </c>
    </row>
    <row r="741" spans="2:51" s="12" customFormat="1" ht="13.5">
      <c r="B741" s="217"/>
      <c r="C741" s="218"/>
      <c r="D741" s="214" t="s">
        <v>245</v>
      </c>
      <c r="E741" s="219" t="s">
        <v>23</v>
      </c>
      <c r="F741" s="220" t="s">
        <v>713</v>
      </c>
      <c r="G741" s="218"/>
      <c r="H741" s="221">
        <v>10.74</v>
      </c>
      <c r="I741" s="222"/>
      <c r="J741" s="218"/>
      <c r="K741" s="218"/>
      <c r="L741" s="223"/>
      <c r="M741" s="224"/>
      <c r="N741" s="225"/>
      <c r="O741" s="225"/>
      <c r="P741" s="225"/>
      <c r="Q741" s="225"/>
      <c r="R741" s="225"/>
      <c r="S741" s="225"/>
      <c r="T741" s="226"/>
      <c r="AT741" s="227" t="s">
        <v>245</v>
      </c>
      <c r="AU741" s="227" t="s">
        <v>88</v>
      </c>
      <c r="AV741" s="12" t="s">
        <v>88</v>
      </c>
      <c r="AW741" s="12" t="s">
        <v>40</v>
      </c>
      <c r="AX741" s="12" t="s">
        <v>77</v>
      </c>
      <c r="AY741" s="227" t="s">
        <v>191</v>
      </c>
    </row>
    <row r="742" spans="2:51" s="12" customFormat="1" ht="13.5">
      <c r="B742" s="217"/>
      <c r="C742" s="218"/>
      <c r="D742" s="214" t="s">
        <v>245</v>
      </c>
      <c r="E742" s="219" t="s">
        <v>23</v>
      </c>
      <c r="F742" s="220" t="s">
        <v>714</v>
      </c>
      <c r="G742" s="218"/>
      <c r="H742" s="221">
        <v>20.54</v>
      </c>
      <c r="I742" s="222"/>
      <c r="J742" s="218"/>
      <c r="K742" s="218"/>
      <c r="L742" s="223"/>
      <c r="M742" s="224"/>
      <c r="N742" s="225"/>
      <c r="O742" s="225"/>
      <c r="P742" s="225"/>
      <c r="Q742" s="225"/>
      <c r="R742" s="225"/>
      <c r="S742" s="225"/>
      <c r="T742" s="226"/>
      <c r="AT742" s="227" t="s">
        <v>245</v>
      </c>
      <c r="AU742" s="227" t="s">
        <v>88</v>
      </c>
      <c r="AV742" s="12" t="s">
        <v>88</v>
      </c>
      <c r="AW742" s="12" t="s">
        <v>40</v>
      </c>
      <c r="AX742" s="12" t="s">
        <v>77</v>
      </c>
      <c r="AY742" s="227" t="s">
        <v>191</v>
      </c>
    </row>
    <row r="743" spans="2:51" s="12" customFormat="1" ht="13.5">
      <c r="B743" s="217"/>
      <c r="C743" s="218"/>
      <c r="D743" s="214" t="s">
        <v>245</v>
      </c>
      <c r="E743" s="219" t="s">
        <v>23</v>
      </c>
      <c r="F743" s="220" t="s">
        <v>715</v>
      </c>
      <c r="G743" s="218"/>
      <c r="H743" s="221">
        <v>10.74</v>
      </c>
      <c r="I743" s="222"/>
      <c r="J743" s="218"/>
      <c r="K743" s="218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245</v>
      </c>
      <c r="AU743" s="227" t="s">
        <v>88</v>
      </c>
      <c r="AV743" s="12" t="s">
        <v>88</v>
      </c>
      <c r="AW743" s="12" t="s">
        <v>40</v>
      </c>
      <c r="AX743" s="12" t="s">
        <v>77</v>
      </c>
      <c r="AY743" s="227" t="s">
        <v>191</v>
      </c>
    </row>
    <row r="744" spans="2:51" s="14" customFormat="1" ht="13.5">
      <c r="B744" s="254"/>
      <c r="C744" s="255"/>
      <c r="D744" s="214" t="s">
        <v>245</v>
      </c>
      <c r="E744" s="256" t="s">
        <v>23</v>
      </c>
      <c r="F744" s="257" t="s">
        <v>371</v>
      </c>
      <c r="G744" s="255"/>
      <c r="H744" s="258">
        <v>174.28100000000001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AT744" s="264" t="s">
        <v>245</v>
      </c>
      <c r="AU744" s="264" t="s">
        <v>88</v>
      </c>
      <c r="AV744" s="14" t="s">
        <v>207</v>
      </c>
      <c r="AW744" s="14" t="s">
        <v>40</v>
      </c>
      <c r="AX744" s="14" t="s">
        <v>77</v>
      </c>
      <c r="AY744" s="264" t="s">
        <v>191</v>
      </c>
    </row>
    <row r="745" spans="2:51" s="13" customFormat="1" ht="13.5">
      <c r="B745" s="244"/>
      <c r="C745" s="245"/>
      <c r="D745" s="214" t="s">
        <v>245</v>
      </c>
      <c r="E745" s="246" t="s">
        <v>23</v>
      </c>
      <c r="F745" s="247" t="s">
        <v>380</v>
      </c>
      <c r="G745" s="245"/>
      <c r="H745" s="246" t="s">
        <v>23</v>
      </c>
      <c r="I745" s="248"/>
      <c r="J745" s="245"/>
      <c r="K745" s="245"/>
      <c r="L745" s="249"/>
      <c r="M745" s="250"/>
      <c r="N745" s="251"/>
      <c r="O745" s="251"/>
      <c r="P745" s="251"/>
      <c r="Q745" s="251"/>
      <c r="R745" s="251"/>
      <c r="S745" s="251"/>
      <c r="T745" s="252"/>
      <c r="AT745" s="253" t="s">
        <v>245</v>
      </c>
      <c r="AU745" s="253" t="s">
        <v>88</v>
      </c>
      <c r="AV745" s="13" t="s">
        <v>85</v>
      </c>
      <c r="AW745" s="13" t="s">
        <v>40</v>
      </c>
      <c r="AX745" s="13" t="s">
        <v>77</v>
      </c>
      <c r="AY745" s="253" t="s">
        <v>191</v>
      </c>
    </row>
    <row r="746" spans="2:51" s="12" customFormat="1" ht="13.5">
      <c r="B746" s="217"/>
      <c r="C746" s="218"/>
      <c r="D746" s="214" t="s">
        <v>245</v>
      </c>
      <c r="E746" s="219" t="s">
        <v>23</v>
      </c>
      <c r="F746" s="220" t="s">
        <v>716</v>
      </c>
      <c r="G746" s="218"/>
      <c r="H746" s="221">
        <v>25.14</v>
      </c>
      <c r="I746" s="222"/>
      <c r="J746" s="218"/>
      <c r="K746" s="218"/>
      <c r="L746" s="223"/>
      <c r="M746" s="224"/>
      <c r="N746" s="225"/>
      <c r="O746" s="225"/>
      <c r="P746" s="225"/>
      <c r="Q746" s="225"/>
      <c r="R746" s="225"/>
      <c r="S746" s="225"/>
      <c r="T746" s="226"/>
      <c r="AT746" s="227" t="s">
        <v>245</v>
      </c>
      <c r="AU746" s="227" t="s">
        <v>88</v>
      </c>
      <c r="AV746" s="12" t="s">
        <v>88</v>
      </c>
      <c r="AW746" s="12" t="s">
        <v>40</v>
      </c>
      <c r="AX746" s="12" t="s">
        <v>77</v>
      </c>
      <c r="AY746" s="227" t="s">
        <v>191</v>
      </c>
    </row>
    <row r="747" spans="2:51" s="12" customFormat="1" ht="13.5">
      <c r="B747" s="217"/>
      <c r="C747" s="218"/>
      <c r="D747" s="214" t="s">
        <v>245</v>
      </c>
      <c r="E747" s="219" t="s">
        <v>23</v>
      </c>
      <c r="F747" s="220" t="s">
        <v>717</v>
      </c>
      <c r="G747" s="218"/>
      <c r="H747" s="221">
        <v>7.6</v>
      </c>
      <c r="I747" s="222"/>
      <c r="J747" s="218"/>
      <c r="K747" s="218"/>
      <c r="L747" s="223"/>
      <c r="M747" s="224"/>
      <c r="N747" s="225"/>
      <c r="O747" s="225"/>
      <c r="P747" s="225"/>
      <c r="Q747" s="225"/>
      <c r="R747" s="225"/>
      <c r="S747" s="225"/>
      <c r="T747" s="226"/>
      <c r="AT747" s="227" t="s">
        <v>245</v>
      </c>
      <c r="AU747" s="227" t="s">
        <v>88</v>
      </c>
      <c r="AV747" s="12" t="s">
        <v>88</v>
      </c>
      <c r="AW747" s="12" t="s">
        <v>40</v>
      </c>
      <c r="AX747" s="12" t="s">
        <v>77</v>
      </c>
      <c r="AY747" s="227" t="s">
        <v>191</v>
      </c>
    </row>
    <row r="748" spans="2:51" s="12" customFormat="1" ht="13.5">
      <c r="B748" s="217"/>
      <c r="C748" s="218"/>
      <c r="D748" s="214" t="s">
        <v>245</v>
      </c>
      <c r="E748" s="219" t="s">
        <v>23</v>
      </c>
      <c r="F748" s="220" t="s">
        <v>718</v>
      </c>
      <c r="G748" s="218"/>
      <c r="H748" s="221">
        <v>24.2</v>
      </c>
      <c r="I748" s="222"/>
      <c r="J748" s="218"/>
      <c r="K748" s="218"/>
      <c r="L748" s="223"/>
      <c r="M748" s="224"/>
      <c r="N748" s="225"/>
      <c r="O748" s="225"/>
      <c r="P748" s="225"/>
      <c r="Q748" s="225"/>
      <c r="R748" s="225"/>
      <c r="S748" s="225"/>
      <c r="T748" s="226"/>
      <c r="AT748" s="227" t="s">
        <v>245</v>
      </c>
      <c r="AU748" s="227" t="s">
        <v>88</v>
      </c>
      <c r="AV748" s="12" t="s">
        <v>88</v>
      </c>
      <c r="AW748" s="12" t="s">
        <v>40</v>
      </c>
      <c r="AX748" s="12" t="s">
        <v>77</v>
      </c>
      <c r="AY748" s="227" t="s">
        <v>191</v>
      </c>
    </row>
    <row r="749" spans="2:51" s="12" customFormat="1" ht="13.5">
      <c r="B749" s="217"/>
      <c r="C749" s="218"/>
      <c r="D749" s="214" t="s">
        <v>245</v>
      </c>
      <c r="E749" s="219" t="s">
        <v>23</v>
      </c>
      <c r="F749" s="220" t="s">
        <v>719</v>
      </c>
      <c r="G749" s="218"/>
      <c r="H749" s="221">
        <v>4.8</v>
      </c>
      <c r="I749" s="222"/>
      <c r="J749" s="218"/>
      <c r="K749" s="218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245</v>
      </c>
      <c r="AU749" s="227" t="s">
        <v>88</v>
      </c>
      <c r="AV749" s="12" t="s">
        <v>88</v>
      </c>
      <c r="AW749" s="12" t="s">
        <v>40</v>
      </c>
      <c r="AX749" s="12" t="s">
        <v>77</v>
      </c>
      <c r="AY749" s="227" t="s">
        <v>191</v>
      </c>
    </row>
    <row r="750" spans="2:51" s="12" customFormat="1" ht="13.5">
      <c r="B750" s="217"/>
      <c r="C750" s="218"/>
      <c r="D750" s="214" t="s">
        <v>245</v>
      </c>
      <c r="E750" s="219" t="s">
        <v>23</v>
      </c>
      <c r="F750" s="220" t="s">
        <v>720</v>
      </c>
      <c r="G750" s="218"/>
      <c r="H750" s="221">
        <v>10.8</v>
      </c>
      <c r="I750" s="222"/>
      <c r="J750" s="218"/>
      <c r="K750" s="218"/>
      <c r="L750" s="223"/>
      <c r="M750" s="224"/>
      <c r="N750" s="225"/>
      <c r="O750" s="225"/>
      <c r="P750" s="225"/>
      <c r="Q750" s="225"/>
      <c r="R750" s="225"/>
      <c r="S750" s="225"/>
      <c r="T750" s="226"/>
      <c r="AT750" s="227" t="s">
        <v>245</v>
      </c>
      <c r="AU750" s="227" t="s">
        <v>88</v>
      </c>
      <c r="AV750" s="12" t="s">
        <v>88</v>
      </c>
      <c r="AW750" s="12" t="s">
        <v>40</v>
      </c>
      <c r="AX750" s="12" t="s">
        <v>77</v>
      </c>
      <c r="AY750" s="227" t="s">
        <v>191</v>
      </c>
    </row>
    <row r="751" spans="2:51" s="12" customFormat="1" ht="13.5">
      <c r="B751" s="217"/>
      <c r="C751" s="218"/>
      <c r="D751" s="214" t="s">
        <v>245</v>
      </c>
      <c r="E751" s="219" t="s">
        <v>23</v>
      </c>
      <c r="F751" s="220" t="s">
        <v>721</v>
      </c>
      <c r="G751" s="218"/>
      <c r="H751" s="221">
        <v>10.64</v>
      </c>
      <c r="I751" s="222"/>
      <c r="J751" s="218"/>
      <c r="K751" s="218"/>
      <c r="L751" s="223"/>
      <c r="M751" s="224"/>
      <c r="N751" s="225"/>
      <c r="O751" s="225"/>
      <c r="P751" s="225"/>
      <c r="Q751" s="225"/>
      <c r="R751" s="225"/>
      <c r="S751" s="225"/>
      <c r="T751" s="226"/>
      <c r="AT751" s="227" t="s">
        <v>245</v>
      </c>
      <c r="AU751" s="227" t="s">
        <v>88</v>
      </c>
      <c r="AV751" s="12" t="s">
        <v>88</v>
      </c>
      <c r="AW751" s="12" t="s">
        <v>40</v>
      </c>
      <c r="AX751" s="12" t="s">
        <v>77</v>
      </c>
      <c r="AY751" s="227" t="s">
        <v>191</v>
      </c>
    </row>
    <row r="752" spans="2:51" s="12" customFormat="1" ht="13.5">
      <c r="B752" s="217"/>
      <c r="C752" s="218"/>
      <c r="D752" s="214" t="s">
        <v>245</v>
      </c>
      <c r="E752" s="219" t="s">
        <v>23</v>
      </c>
      <c r="F752" s="220" t="s">
        <v>722</v>
      </c>
      <c r="G752" s="218"/>
      <c r="H752" s="221">
        <v>16.579999999999998</v>
      </c>
      <c r="I752" s="222"/>
      <c r="J752" s="218"/>
      <c r="K752" s="218"/>
      <c r="L752" s="223"/>
      <c r="M752" s="224"/>
      <c r="N752" s="225"/>
      <c r="O752" s="225"/>
      <c r="P752" s="225"/>
      <c r="Q752" s="225"/>
      <c r="R752" s="225"/>
      <c r="S752" s="225"/>
      <c r="T752" s="226"/>
      <c r="AT752" s="227" t="s">
        <v>245</v>
      </c>
      <c r="AU752" s="227" t="s">
        <v>88</v>
      </c>
      <c r="AV752" s="12" t="s">
        <v>88</v>
      </c>
      <c r="AW752" s="12" t="s">
        <v>40</v>
      </c>
      <c r="AX752" s="12" t="s">
        <v>77</v>
      </c>
      <c r="AY752" s="227" t="s">
        <v>191</v>
      </c>
    </row>
    <row r="753" spans="2:51" s="12" customFormat="1" ht="13.5">
      <c r="B753" s="217"/>
      <c r="C753" s="218"/>
      <c r="D753" s="214" t="s">
        <v>245</v>
      </c>
      <c r="E753" s="219" t="s">
        <v>23</v>
      </c>
      <c r="F753" s="220" t="s">
        <v>723</v>
      </c>
      <c r="G753" s="218"/>
      <c r="H753" s="221">
        <v>11.3</v>
      </c>
      <c r="I753" s="222"/>
      <c r="J753" s="218"/>
      <c r="K753" s="218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245</v>
      </c>
      <c r="AU753" s="227" t="s">
        <v>88</v>
      </c>
      <c r="AV753" s="12" t="s">
        <v>88</v>
      </c>
      <c r="AW753" s="12" t="s">
        <v>40</v>
      </c>
      <c r="AX753" s="12" t="s">
        <v>77</v>
      </c>
      <c r="AY753" s="227" t="s">
        <v>191</v>
      </c>
    </row>
    <row r="754" spans="2:51" s="12" customFormat="1" ht="13.5">
      <c r="B754" s="217"/>
      <c r="C754" s="218"/>
      <c r="D754" s="214" t="s">
        <v>245</v>
      </c>
      <c r="E754" s="219" t="s">
        <v>23</v>
      </c>
      <c r="F754" s="220" t="s">
        <v>724</v>
      </c>
      <c r="G754" s="218"/>
      <c r="H754" s="221">
        <v>16.579999999999998</v>
      </c>
      <c r="I754" s="222"/>
      <c r="J754" s="218"/>
      <c r="K754" s="218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245</v>
      </c>
      <c r="AU754" s="227" t="s">
        <v>88</v>
      </c>
      <c r="AV754" s="12" t="s">
        <v>88</v>
      </c>
      <c r="AW754" s="12" t="s">
        <v>40</v>
      </c>
      <c r="AX754" s="12" t="s">
        <v>77</v>
      </c>
      <c r="AY754" s="227" t="s">
        <v>191</v>
      </c>
    </row>
    <row r="755" spans="2:51" s="12" customFormat="1" ht="13.5">
      <c r="B755" s="217"/>
      <c r="C755" s="218"/>
      <c r="D755" s="214" t="s">
        <v>245</v>
      </c>
      <c r="E755" s="219" t="s">
        <v>23</v>
      </c>
      <c r="F755" s="220" t="s">
        <v>725</v>
      </c>
      <c r="G755" s="218"/>
      <c r="H755" s="221">
        <v>20.54</v>
      </c>
      <c r="I755" s="222"/>
      <c r="J755" s="218"/>
      <c r="K755" s="218"/>
      <c r="L755" s="223"/>
      <c r="M755" s="224"/>
      <c r="N755" s="225"/>
      <c r="O755" s="225"/>
      <c r="P755" s="225"/>
      <c r="Q755" s="225"/>
      <c r="R755" s="225"/>
      <c r="S755" s="225"/>
      <c r="T755" s="226"/>
      <c r="AT755" s="227" t="s">
        <v>245</v>
      </c>
      <c r="AU755" s="227" t="s">
        <v>88</v>
      </c>
      <c r="AV755" s="12" t="s">
        <v>88</v>
      </c>
      <c r="AW755" s="12" t="s">
        <v>40</v>
      </c>
      <c r="AX755" s="12" t="s">
        <v>77</v>
      </c>
      <c r="AY755" s="227" t="s">
        <v>191</v>
      </c>
    </row>
    <row r="756" spans="2:51" s="12" customFormat="1" ht="13.5">
      <c r="B756" s="217"/>
      <c r="C756" s="218"/>
      <c r="D756" s="214" t="s">
        <v>245</v>
      </c>
      <c r="E756" s="219" t="s">
        <v>23</v>
      </c>
      <c r="F756" s="220" t="s">
        <v>726</v>
      </c>
      <c r="G756" s="218"/>
      <c r="H756" s="221">
        <v>10.74</v>
      </c>
      <c r="I756" s="222"/>
      <c r="J756" s="218"/>
      <c r="K756" s="218"/>
      <c r="L756" s="223"/>
      <c r="M756" s="224"/>
      <c r="N756" s="225"/>
      <c r="O756" s="225"/>
      <c r="P756" s="225"/>
      <c r="Q756" s="225"/>
      <c r="R756" s="225"/>
      <c r="S756" s="225"/>
      <c r="T756" s="226"/>
      <c r="AT756" s="227" t="s">
        <v>245</v>
      </c>
      <c r="AU756" s="227" t="s">
        <v>88</v>
      </c>
      <c r="AV756" s="12" t="s">
        <v>88</v>
      </c>
      <c r="AW756" s="12" t="s">
        <v>40</v>
      </c>
      <c r="AX756" s="12" t="s">
        <v>77</v>
      </c>
      <c r="AY756" s="227" t="s">
        <v>191</v>
      </c>
    </row>
    <row r="757" spans="2:51" s="14" customFormat="1" ht="13.5">
      <c r="B757" s="254"/>
      <c r="C757" s="255"/>
      <c r="D757" s="214" t="s">
        <v>245</v>
      </c>
      <c r="E757" s="256" t="s">
        <v>23</v>
      </c>
      <c r="F757" s="257" t="s">
        <v>371</v>
      </c>
      <c r="G757" s="255"/>
      <c r="H757" s="258">
        <v>158.91999999999999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AT757" s="264" t="s">
        <v>245</v>
      </c>
      <c r="AU757" s="264" t="s">
        <v>88</v>
      </c>
      <c r="AV757" s="14" t="s">
        <v>207</v>
      </c>
      <c r="AW757" s="14" t="s">
        <v>40</v>
      </c>
      <c r="AX757" s="14" t="s">
        <v>77</v>
      </c>
      <c r="AY757" s="264" t="s">
        <v>191</v>
      </c>
    </row>
    <row r="758" spans="2:51" s="13" customFormat="1" ht="13.5">
      <c r="B758" s="244"/>
      <c r="C758" s="245"/>
      <c r="D758" s="214" t="s">
        <v>245</v>
      </c>
      <c r="E758" s="246" t="s">
        <v>23</v>
      </c>
      <c r="F758" s="247" t="s">
        <v>384</v>
      </c>
      <c r="G758" s="245"/>
      <c r="H758" s="246" t="s">
        <v>23</v>
      </c>
      <c r="I758" s="248"/>
      <c r="J758" s="245"/>
      <c r="K758" s="245"/>
      <c r="L758" s="249"/>
      <c r="M758" s="250"/>
      <c r="N758" s="251"/>
      <c r="O758" s="251"/>
      <c r="P758" s="251"/>
      <c r="Q758" s="251"/>
      <c r="R758" s="251"/>
      <c r="S758" s="251"/>
      <c r="T758" s="252"/>
      <c r="AT758" s="253" t="s">
        <v>245</v>
      </c>
      <c r="AU758" s="253" t="s">
        <v>88</v>
      </c>
      <c r="AV758" s="13" t="s">
        <v>85</v>
      </c>
      <c r="AW758" s="13" t="s">
        <v>40</v>
      </c>
      <c r="AX758" s="13" t="s">
        <v>77</v>
      </c>
      <c r="AY758" s="253" t="s">
        <v>191</v>
      </c>
    </row>
    <row r="759" spans="2:51" s="12" customFormat="1" ht="13.5">
      <c r="B759" s="217"/>
      <c r="C759" s="218"/>
      <c r="D759" s="214" t="s">
        <v>245</v>
      </c>
      <c r="E759" s="219" t="s">
        <v>23</v>
      </c>
      <c r="F759" s="220" t="s">
        <v>727</v>
      </c>
      <c r="G759" s="218"/>
      <c r="H759" s="221">
        <v>25.14</v>
      </c>
      <c r="I759" s="222"/>
      <c r="J759" s="218"/>
      <c r="K759" s="218"/>
      <c r="L759" s="223"/>
      <c r="M759" s="224"/>
      <c r="N759" s="225"/>
      <c r="O759" s="225"/>
      <c r="P759" s="225"/>
      <c r="Q759" s="225"/>
      <c r="R759" s="225"/>
      <c r="S759" s="225"/>
      <c r="T759" s="226"/>
      <c r="AT759" s="227" t="s">
        <v>245</v>
      </c>
      <c r="AU759" s="227" t="s">
        <v>88</v>
      </c>
      <c r="AV759" s="12" t="s">
        <v>88</v>
      </c>
      <c r="AW759" s="12" t="s">
        <v>40</v>
      </c>
      <c r="AX759" s="12" t="s">
        <v>77</v>
      </c>
      <c r="AY759" s="227" t="s">
        <v>191</v>
      </c>
    </row>
    <row r="760" spans="2:51" s="12" customFormat="1" ht="13.5">
      <c r="B760" s="217"/>
      <c r="C760" s="218"/>
      <c r="D760" s="214" t="s">
        <v>245</v>
      </c>
      <c r="E760" s="219" t="s">
        <v>23</v>
      </c>
      <c r="F760" s="220" t="s">
        <v>728</v>
      </c>
      <c r="G760" s="218"/>
      <c r="H760" s="221">
        <v>7.6</v>
      </c>
      <c r="I760" s="222"/>
      <c r="J760" s="218"/>
      <c r="K760" s="218"/>
      <c r="L760" s="223"/>
      <c r="M760" s="224"/>
      <c r="N760" s="225"/>
      <c r="O760" s="225"/>
      <c r="P760" s="225"/>
      <c r="Q760" s="225"/>
      <c r="R760" s="225"/>
      <c r="S760" s="225"/>
      <c r="T760" s="226"/>
      <c r="AT760" s="227" t="s">
        <v>245</v>
      </c>
      <c r="AU760" s="227" t="s">
        <v>88</v>
      </c>
      <c r="AV760" s="12" t="s">
        <v>88</v>
      </c>
      <c r="AW760" s="12" t="s">
        <v>40</v>
      </c>
      <c r="AX760" s="12" t="s">
        <v>77</v>
      </c>
      <c r="AY760" s="227" t="s">
        <v>191</v>
      </c>
    </row>
    <row r="761" spans="2:51" s="12" customFormat="1" ht="13.5">
      <c r="B761" s="217"/>
      <c r="C761" s="218"/>
      <c r="D761" s="214" t="s">
        <v>245</v>
      </c>
      <c r="E761" s="219" t="s">
        <v>23</v>
      </c>
      <c r="F761" s="220" t="s">
        <v>729</v>
      </c>
      <c r="G761" s="218"/>
      <c r="H761" s="221">
        <v>24.2</v>
      </c>
      <c r="I761" s="222"/>
      <c r="J761" s="218"/>
      <c r="K761" s="218"/>
      <c r="L761" s="223"/>
      <c r="M761" s="224"/>
      <c r="N761" s="225"/>
      <c r="O761" s="225"/>
      <c r="P761" s="225"/>
      <c r="Q761" s="225"/>
      <c r="R761" s="225"/>
      <c r="S761" s="225"/>
      <c r="T761" s="226"/>
      <c r="AT761" s="227" t="s">
        <v>245</v>
      </c>
      <c r="AU761" s="227" t="s">
        <v>88</v>
      </c>
      <c r="AV761" s="12" t="s">
        <v>88</v>
      </c>
      <c r="AW761" s="12" t="s">
        <v>40</v>
      </c>
      <c r="AX761" s="12" t="s">
        <v>77</v>
      </c>
      <c r="AY761" s="227" t="s">
        <v>191</v>
      </c>
    </row>
    <row r="762" spans="2:51" s="12" customFormat="1" ht="13.5">
      <c r="B762" s="217"/>
      <c r="C762" s="218"/>
      <c r="D762" s="214" t="s">
        <v>245</v>
      </c>
      <c r="E762" s="219" t="s">
        <v>23</v>
      </c>
      <c r="F762" s="220" t="s">
        <v>730</v>
      </c>
      <c r="G762" s="218"/>
      <c r="H762" s="221">
        <v>4.8</v>
      </c>
      <c r="I762" s="222"/>
      <c r="J762" s="218"/>
      <c r="K762" s="218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245</v>
      </c>
      <c r="AU762" s="227" t="s">
        <v>88</v>
      </c>
      <c r="AV762" s="12" t="s">
        <v>88</v>
      </c>
      <c r="AW762" s="12" t="s">
        <v>40</v>
      </c>
      <c r="AX762" s="12" t="s">
        <v>77</v>
      </c>
      <c r="AY762" s="227" t="s">
        <v>191</v>
      </c>
    </row>
    <row r="763" spans="2:51" s="12" customFormat="1" ht="13.5">
      <c r="B763" s="217"/>
      <c r="C763" s="218"/>
      <c r="D763" s="214" t="s">
        <v>245</v>
      </c>
      <c r="E763" s="219" t="s">
        <v>23</v>
      </c>
      <c r="F763" s="220" t="s">
        <v>731</v>
      </c>
      <c r="G763" s="218"/>
      <c r="H763" s="221">
        <v>10.8</v>
      </c>
      <c r="I763" s="222"/>
      <c r="J763" s="218"/>
      <c r="K763" s="218"/>
      <c r="L763" s="223"/>
      <c r="M763" s="224"/>
      <c r="N763" s="225"/>
      <c r="O763" s="225"/>
      <c r="P763" s="225"/>
      <c r="Q763" s="225"/>
      <c r="R763" s="225"/>
      <c r="S763" s="225"/>
      <c r="T763" s="226"/>
      <c r="AT763" s="227" t="s">
        <v>245</v>
      </c>
      <c r="AU763" s="227" t="s">
        <v>88</v>
      </c>
      <c r="AV763" s="12" t="s">
        <v>88</v>
      </c>
      <c r="AW763" s="12" t="s">
        <v>40</v>
      </c>
      <c r="AX763" s="12" t="s">
        <v>77</v>
      </c>
      <c r="AY763" s="227" t="s">
        <v>191</v>
      </c>
    </row>
    <row r="764" spans="2:51" s="12" customFormat="1" ht="13.5">
      <c r="B764" s="217"/>
      <c r="C764" s="218"/>
      <c r="D764" s="214" t="s">
        <v>245</v>
      </c>
      <c r="E764" s="219" t="s">
        <v>23</v>
      </c>
      <c r="F764" s="220" t="s">
        <v>732</v>
      </c>
      <c r="G764" s="218"/>
      <c r="H764" s="221">
        <v>10.64</v>
      </c>
      <c r="I764" s="222"/>
      <c r="J764" s="218"/>
      <c r="K764" s="218"/>
      <c r="L764" s="223"/>
      <c r="M764" s="224"/>
      <c r="N764" s="225"/>
      <c r="O764" s="225"/>
      <c r="P764" s="225"/>
      <c r="Q764" s="225"/>
      <c r="R764" s="225"/>
      <c r="S764" s="225"/>
      <c r="T764" s="226"/>
      <c r="AT764" s="227" t="s">
        <v>245</v>
      </c>
      <c r="AU764" s="227" t="s">
        <v>88</v>
      </c>
      <c r="AV764" s="12" t="s">
        <v>88</v>
      </c>
      <c r="AW764" s="12" t="s">
        <v>40</v>
      </c>
      <c r="AX764" s="12" t="s">
        <v>77</v>
      </c>
      <c r="AY764" s="227" t="s">
        <v>191</v>
      </c>
    </row>
    <row r="765" spans="2:51" s="12" customFormat="1" ht="13.5">
      <c r="B765" s="217"/>
      <c r="C765" s="218"/>
      <c r="D765" s="214" t="s">
        <v>245</v>
      </c>
      <c r="E765" s="219" t="s">
        <v>23</v>
      </c>
      <c r="F765" s="220" t="s">
        <v>733</v>
      </c>
      <c r="G765" s="218"/>
      <c r="H765" s="221">
        <v>4.9000000000000004</v>
      </c>
      <c r="I765" s="222"/>
      <c r="J765" s="218"/>
      <c r="K765" s="218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245</v>
      </c>
      <c r="AU765" s="227" t="s">
        <v>88</v>
      </c>
      <c r="AV765" s="12" t="s">
        <v>88</v>
      </c>
      <c r="AW765" s="12" t="s">
        <v>40</v>
      </c>
      <c r="AX765" s="12" t="s">
        <v>77</v>
      </c>
      <c r="AY765" s="227" t="s">
        <v>191</v>
      </c>
    </row>
    <row r="766" spans="2:51" s="12" customFormat="1" ht="13.5">
      <c r="B766" s="217"/>
      <c r="C766" s="218"/>
      <c r="D766" s="214" t="s">
        <v>245</v>
      </c>
      <c r="E766" s="219" t="s">
        <v>23</v>
      </c>
      <c r="F766" s="220" t="s">
        <v>734</v>
      </c>
      <c r="G766" s="218"/>
      <c r="H766" s="221">
        <v>4.9000000000000004</v>
      </c>
      <c r="I766" s="222"/>
      <c r="J766" s="218"/>
      <c r="K766" s="218"/>
      <c r="L766" s="223"/>
      <c r="M766" s="224"/>
      <c r="N766" s="225"/>
      <c r="O766" s="225"/>
      <c r="P766" s="225"/>
      <c r="Q766" s="225"/>
      <c r="R766" s="225"/>
      <c r="S766" s="225"/>
      <c r="T766" s="226"/>
      <c r="AT766" s="227" t="s">
        <v>245</v>
      </c>
      <c r="AU766" s="227" t="s">
        <v>88</v>
      </c>
      <c r="AV766" s="12" t="s">
        <v>88</v>
      </c>
      <c r="AW766" s="12" t="s">
        <v>40</v>
      </c>
      <c r="AX766" s="12" t="s">
        <v>77</v>
      </c>
      <c r="AY766" s="227" t="s">
        <v>191</v>
      </c>
    </row>
    <row r="767" spans="2:51" s="12" customFormat="1" ht="13.5">
      <c r="B767" s="217"/>
      <c r="C767" s="218"/>
      <c r="D767" s="214" t="s">
        <v>245</v>
      </c>
      <c r="E767" s="219" t="s">
        <v>23</v>
      </c>
      <c r="F767" s="220" t="s">
        <v>735</v>
      </c>
      <c r="G767" s="218"/>
      <c r="H767" s="221">
        <v>4.9000000000000004</v>
      </c>
      <c r="I767" s="222"/>
      <c r="J767" s="218"/>
      <c r="K767" s="218"/>
      <c r="L767" s="223"/>
      <c r="M767" s="224"/>
      <c r="N767" s="225"/>
      <c r="O767" s="225"/>
      <c r="P767" s="225"/>
      <c r="Q767" s="225"/>
      <c r="R767" s="225"/>
      <c r="S767" s="225"/>
      <c r="T767" s="226"/>
      <c r="AT767" s="227" t="s">
        <v>245</v>
      </c>
      <c r="AU767" s="227" t="s">
        <v>88</v>
      </c>
      <c r="AV767" s="12" t="s">
        <v>88</v>
      </c>
      <c r="AW767" s="12" t="s">
        <v>40</v>
      </c>
      <c r="AX767" s="12" t="s">
        <v>77</v>
      </c>
      <c r="AY767" s="227" t="s">
        <v>191</v>
      </c>
    </row>
    <row r="768" spans="2:51" s="12" customFormat="1" ht="13.5">
      <c r="B768" s="217"/>
      <c r="C768" s="218"/>
      <c r="D768" s="214" t="s">
        <v>245</v>
      </c>
      <c r="E768" s="219" t="s">
        <v>23</v>
      </c>
      <c r="F768" s="220" t="s">
        <v>736</v>
      </c>
      <c r="G768" s="218"/>
      <c r="H768" s="221">
        <v>14.6</v>
      </c>
      <c r="I768" s="222"/>
      <c r="J768" s="218"/>
      <c r="K768" s="218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245</v>
      </c>
      <c r="AU768" s="227" t="s">
        <v>88</v>
      </c>
      <c r="AV768" s="12" t="s">
        <v>88</v>
      </c>
      <c r="AW768" s="12" t="s">
        <v>40</v>
      </c>
      <c r="AX768" s="12" t="s">
        <v>77</v>
      </c>
      <c r="AY768" s="227" t="s">
        <v>191</v>
      </c>
    </row>
    <row r="769" spans="2:65" s="12" customFormat="1" ht="13.5">
      <c r="B769" s="217"/>
      <c r="C769" s="218"/>
      <c r="D769" s="214" t="s">
        <v>245</v>
      </c>
      <c r="E769" s="219" t="s">
        <v>23</v>
      </c>
      <c r="F769" s="220" t="s">
        <v>737</v>
      </c>
      <c r="G769" s="218"/>
      <c r="H769" s="221">
        <v>10.8</v>
      </c>
      <c r="I769" s="222"/>
      <c r="J769" s="218"/>
      <c r="K769" s="218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245</v>
      </c>
      <c r="AU769" s="227" t="s">
        <v>88</v>
      </c>
      <c r="AV769" s="12" t="s">
        <v>88</v>
      </c>
      <c r="AW769" s="12" t="s">
        <v>40</v>
      </c>
      <c r="AX769" s="12" t="s">
        <v>77</v>
      </c>
      <c r="AY769" s="227" t="s">
        <v>191</v>
      </c>
    </row>
    <row r="770" spans="2:65" s="12" customFormat="1" ht="13.5">
      <c r="B770" s="217"/>
      <c r="C770" s="218"/>
      <c r="D770" s="214" t="s">
        <v>245</v>
      </c>
      <c r="E770" s="219" t="s">
        <v>23</v>
      </c>
      <c r="F770" s="220" t="s">
        <v>738</v>
      </c>
      <c r="G770" s="218"/>
      <c r="H770" s="221">
        <v>10.7</v>
      </c>
      <c r="I770" s="222"/>
      <c r="J770" s="218"/>
      <c r="K770" s="218"/>
      <c r="L770" s="223"/>
      <c r="M770" s="224"/>
      <c r="N770" s="225"/>
      <c r="O770" s="225"/>
      <c r="P770" s="225"/>
      <c r="Q770" s="225"/>
      <c r="R770" s="225"/>
      <c r="S770" s="225"/>
      <c r="T770" s="226"/>
      <c r="AT770" s="227" t="s">
        <v>245</v>
      </c>
      <c r="AU770" s="227" t="s">
        <v>88</v>
      </c>
      <c r="AV770" s="12" t="s">
        <v>88</v>
      </c>
      <c r="AW770" s="12" t="s">
        <v>40</v>
      </c>
      <c r="AX770" s="12" t="s">
        <v>77</v>
      </c>
      <c r="AY770" s="227" t="s">
        <v>191</v>
      </c>
    </row>
    <row r="771" spans="2:65" s="14" customFormat="1" ht="13.5">
      <c r="B771" s="254"/>
      <c r="C771" s="255"/>
      <c r="D771" s="214" t="s">
        <v>245</v>
      </c>
      <c r="E771" s="256" t="s">
        <v>23</v>
      </c>
      <c r="F771" s="257" t="s">
        <v>371</v>
      </c>
      <c r="G771" s="255"/>
      <c r="H771" s="258">
        <v>133.97999999999999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AT771" s="264" t="s">
        <v>245</v>
      </c>
      <c r="AU771" s="264" t="s">
        <v>88</v>
      </c>
      <c r="AV771" s="14" t="s">
        <v>207</v>
      </c>
      <c r="AW771" s="14" t="s">
        <v>40</v>
      </c>
      <c r="AX771" s="14" t="s">
        <v>77</v>
      </c>
      <c r="AY771" s="264" t="s">
        <v>191</v>
      </c>
    </row>
    <row r="772" spans="2:65" s="15" customFormat="1" ht="13.5">
      <c r="B772" s="265"/>
      <c r="C772" s="266"/>
      <c r="D772" s="214" t="s">
        <v>245</v>
      </c>
      <c r="E772" s="267" t="s">
        <v>23</v>
      </c>
      <c r="F772" s="268" t="s">
        <v>388</v>
      </c>
      <c r="G772" s="266"/>
      <c r="H772" s="269">
        <v>687.67100000000005</v>
      </c>
      <c r="I772" s="270"/>
      <c r="J772" s="266"/>
      <c r="K772" s="266"/>
      <c r="L772" s="271"/>
      <c r="M772" s="272"/>
      <c r="N772" s="273"/>
      <c r="O772" s="273"/>
      <c r="P772" s="273"/>
      <c r="Q772" s="273"/>
      <c r="R772" s="273"/>
      <c r="S772" s="273"/>
      <c r="T772" s="274"/>
      <c r="AT772" s="275" t="s">
        <v>245</v>
      </c>
      <c r="AU772" s="275" t="s">
        <v>88</v>
      </c>
      <c r="AV772" s="15" t="s">
        <v>215</v>
      </c>
      <c r="AW772" s="15" t="s">
        <v>40</v>
      </c>
      <c r="AX772" s="15" t="s">
        <v>85</v>
      </c>
      <c r="AY772" s="275" t="s">
        <v>191</v>
      </c>
    </row>
    <row r="773" spans="2:65" s="1" customFormat="1" ht="25.5" customHeight="1">
      <c r="B773" s="42"/>
      <c r="C773" s="202" t="s">
        <v>739</v>
      </c>
      <c r="D773" s="202" t="s">
        <v>194</v>
      </c>
      <c r="E773" s="203" t="s">
        <v>740</v>
      </c>
      <c r="F773" s="204" t="s">
        <v>741</v>
      </c>
      <c r="G773" s="205" t="s">
        <v>218</v>
      </c>
      <c r="H773" s="206">
        <v>18</v>
      </c>
      <c r="I773" s="207"/>
      <c r="J773" s="208">
        <f>ROUND(I773*H773,2)</f>
        <v>0</v>
      </c>
      <c r="K773" s="204" t="s">
        <v>203</v>
      </c>
      <c r="L773" s="62"/>
      <c r="M773" s="209" t="s">
        <v>23</v>
      </c>
      <c r="N773" s="210" t="s">
        <v>48</v>
      </c>
      <c r="O773" s="43"/>
      <c r="P773" s="211">
        <f>O773*H773</f>
        <v>0</v>
      </c>
      <c r="Q773" s="211">
        <v>6.3E-2</v>
      </c>
      <c r="R773" s="211">
        <f>Q773*H773</f>
        <v>1.1339999999999999</v>
      </c>
      <c r="S773" s="211">
        <v>0</v>
      </c>
      <c r="T773" s="212">
        <f>S773*H773</f>
        <v>0</v>
      </c>
      <c r="AR773" s="25" t="s">
        <v>215</v>
      </c>
      <c r="AT773" s="25" t="s">
        <v>194</v>
      </c>
      <c r="AU773" s="25" t="s">
        <v>88</v>
      </c>
      <c r="AY773" s="25" t="s">
        <v>191</v>
      </c>
      <c r="BE773" s="213">
        <f>IF(N773="základní",J773,0)</f>
        <v>0</v>
      </c>
      <c r="BF773" s="213">
        <f>IF(N773="snížená",J773,0)</f>
        <v>0</v>
      </c>
      <c r="BG773" s="213">
        <f>IF(N773="zákl. přenesená",J773,0)</f>
        <v>0</v>
      </c>
      <c r="BH773" s="213">
        <f>IF(N773="sníž. přenesená",J773,0)</f>
        <v>0</v>
      </c>
      <c r="BI773" s="213">
        <f>IF(N773="nulová",J773,0)</f>
        <v>0</v>
      </c>
      <c r="BJ773" s="25" t="s">
        <v>85</v>
      </c>
      <c r="BK773" s="213">
        <f>ROUND(I773*H773,2)</f>
        <v>0</v>
      </c>
      <c r="BL773" s="25" t="s">
        <v>215</v>
      </c>
      <c r="BM773" s="25" t="s">
        <v>742</v>
      </c>
    </row>
    <row r="774" spans="2:65" s="13" customFormat="1" ht="13.5">
      <c r="B774" s="244"/>
      <c r="C774" s="245"/>
      <c r="D774" s="214" t="s">
        <v>245</v>
      </c>
      <c r="E774" s="246" t="s">
        <v>23</v>
      </c>
      <c r="F774" s="247" t="s">
        <v>372</v>
      </c>
      <c r="G774" s="245"/>
      <c r="H774" s="246" t="s">
        <v>23</v>
      </c>
      <c r="I774" s="248"/>
      <c r="J774" s="245"/>
      <c r="K774" s="245"/>
      <c r="L774" s="249"/>
      <c r="M774" s="250"/>
      <c r="N774" s="251"/>
      <c r="O774" s="251"/>
      <c r="P774" s="251"/>
      <c r="Q774" s="251"/>
      <c r="R774" s="251"/>
      <c r="S774" s="251"/>
      <c r="T774" s="252"/>
      <c r="AT774" s="253" t="s">
        <v>245</v>
      </c>
      <c r="AU774" s="253" t="s">
        <v>88</v>
      </c>
      <c r="AV774" s="13" t="s">
        <v>85</v>
      </c>
      <c r="AW774" s="13" t="s">
        <v>40</v>
      </c>
      <c r="AX774" s="13" t="s">
        <v>77</v>
      </c>
      <c r="AY774" s="253" t="s">
        <v>191</v>
      </c>
    </row>
    <row r="775" spans="2:65" s="12" customFormat="1" ht="13.5">
      <c r="B775" s="217"/>
      <c r="C775" s="218"/>
      <c r="D775" s="214" t="s">
        <v>245</v>
      </c>
      <c r="E775" s="219" t="s">
        <v>23</v>
      </c>
      <c r="F775" s="220" t="s">
        <v>545</v>
      </c>
      <c r="G775" s="218"/>
      <c r="H775" s="221">
        <v>1.2</v>
      </c>
      <c r="I775" s="222"/>
      <c r="J775" s="218"/>
      <c r="K775" s="218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245</v>
      </c>
      <c r="AU775" s="227" t="s">
        <v>88</v>
      </c>
      <c r="AV775" s="12" t="s">
        <v>88</v>
      </c>
      <c r="AW775" s="12" t="s">
        <v>40</v>
      </c>
      <c r="AX775" s="12" t="s">
        <v>77</v>
      </c>
      <c r="AY775" s="227" t="s">
        <v>191</v>
      </c>
    </row>
    <row r="776" spans="2:65" s="12" customFormat="1" ht="13.5">
      <c r="B776" s="217"/>
      <c r="C776" s="218"/>
      <c r="D776" s="214" t="s">
        <v>245</v>
      </c>
      <c r="E776" s="219" t="s">
        <v>23</v>
      </c>
      <c r="F776" s="220" t="s">
        <v>743</v>
      </c>
      <c r="G776" s="218"/>
      <c r="H776" s="221">
        <v>4.5999999999999996</v>
      </c>
      <c r="I776" s="222"/>
      <c r="J776" s="218"/>
      <c r="K776" s="218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245</v>
      </c>
      <c r="AU776" s="227" t="s">
        <v>88</v>
      </c>
      <c r="AV776" s="12" t="s">
        <v>88</v>
      </c>
      <c r="AW776" s="12" t="s">
        <v>40</v>
      </c>
      <c r="AX776" s="12" t="s">
        <v>77</v>
      </c>
      <c r="AY776" s="227" t="s">
        <v>191</v>
      </c>
    </row>
    <row r="777" spans="2:65" s="14" customFormat="1" ht="13.5">
      <c r="B777" s="254"/>
      <c r="C777" s="255"/>
      <c r="D777" s="214" t="s">
        <v>245</v>
      </c>
      <c r="E777" s="256" t="s">
        <v>23</v>
      </c>
      <c r="F777" s="257" t="s">
        <v>371</v>
      </c>
      <c r="G777" s="255"/>
      <c r="H777" s="258">
        <v>5.8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AT777" s="264" t="s">
        <v>245</v>
      </c>
      <c r="AU777" s="264" t="s">
        <v>88</v>
      </c>
      <c r="AV777" s="14" t="s">
        <v>207</v>
      </c>
      <c r="AW777" s="14" t="s">
        <v>40</v>
      </c>
      <c r="AX777" s="14" t="s">
        <v>77</v>
      </c>
      <c r="AY777" s="264" t="s">
        <v>191</v>
      </c>
    </row>
    <row r="778" spans="2:65" s="13" customFormat="1" ht="13.5">
      <c r="B778" s="244"/>
      <c r="C778" s="245"/>
      <c r="D778" s="214" t="s">
        <v>245</v>
      </c>
      <c r="E778" s="246" t="s">
        <v>23</v>
      </c>
      <c r="F778" s="247" t="s">
        <v>376</v>
      </c>
      <c r="G778" s="245"/>
      <c r="H778" s="246" t="s">
        <v>23</v>
      </c>
      <c r="I778" s="248"/>
      <c r="J778" s="245"/>
      <c r="K778" s="245"/>
      <c r="L778" s="249"/>
      <c r="M778" s="250"/>
      <c r="N778" s="251"/>
      <c r="O778" s="251"/>
      <c r="P778" s="251"/>
      <c r="Q778" s="251"/>
      <c r="R778" s="251"/>
      <c r="S778" s="251"/>
      <c r="T778" s="252"/>
      <c r="AT778" s="253" t="s">
        <v>245</v>
      </c>
      <c r="AU778" s="253" t="s">
        <v>88</v>
      </c>
      <c r="AV778" s="13" t="s">
        <v>85</v>
      </c>
      <c r="AW778" s="13" t="s">
        <v>40</v>
      </c>
      <c r="AX778" s="13" t="s">
        <v>77</v>
      </c>
      <c r="AY778" s="253" t="s">
        <v>191</v>
      </c>
    </row>
    <row r="779" spans="2:65" s="12" customFormat="1" ht="13.5">
      <c r="B779" s="217"/>
      <c r="C779" s="218"/>
      <c r="D779" s="214" t="s">
        <v>245</v>
      </c>
      <c r="E779" s="219" t="s">
        <v>23</v>
      </c>
      <c r="F779" s="220" t="s">
        <v>744</v>
      </c>
      <c r="G779" s="218"/>
      <c r="H779" s="221">
        <v>3.8</v>
      </c>
      <c r="I779" s="222"/>
      <c r="J779" s="218"/>
      <c r="K779" s="218"/>
      <c r="L779" s="223"/>
      <c r="M779" s="224"/>
      <c r="N779" s="225"/>
      <c r="O779" s="225"/>
      <c r="P779" s="225"/>
      <c r="Q779" s="225"/>
      <c r="R779" s="225"/>
      <c r="S779" s="225"/>
      <c r="T779" s="226"/>
      <c r="AT779" s="227" t="s">
        <v>245</v>
      </c>
      <c r="AU779" s="227" t="s">
        <v>88</v>
      </c>
      <c r="AV779" s="12" t="s">
        <v>88</v>
      </c>
      <c r="AW779" s="12" t="s">
        <v>40</v>
      </c>
      <c r="AX779" s="12" t="s">
        <v>77</v>
      </c>
      <c r="AY779" s="227" t="s">
        <v>191</v>
      </c>
    </row>
    <row r="780" spans="2:65" s="14" customFormat="1" ht="13.5">
      <c r="B780" s="254"/>
      <c r="C780" s="255"/>
      <c r="D780" s="214" t="s">
        <v>245</v>
      </c>
      <c r="E780" s="256" t="s">
        <v>23</v>
      </c>
      <c r="F780" s="257" t="s">
        <v>371</v>
      </c>
      <c r="G780" s="255"/>
      <c r="H780" s="258">
        <v>3.8</v>
      </c>
      <c r="I780" s="259"/>
      <c r="J780" s="255"/>
      <c r="K780" s="255"/>
      <c r="L780" s="260"/>
      <c r="M780" s="261"/>
      <c r="N780" s="262"/>
      <c r="O780" s="262"/>
      <c r="P780" s="262"/>
      <c r="Q780" s="262"/>
      <c r="R780" s="262"/>
      <c r="S780" s="262"/>
      <c r="T780" s="263"/>
      <c r="AT780" s="264" t="s">
        <v>245</v>
      </c>
      <c r="AU780" s="264" t="s">
        <v>88</v>
      </c>
      <c r="AV780" s="14" t="s">
        <v>207</v>
      </c>
      <c r="AW780" s="14" t="s">
        <v>40</v>
      </c>
      <c r="AX780" s="14" t="s">
        <v>77</v>
      </c>
      <c r="AY780" s="264" t="s">
        <v>191</v>
      </c>
    </row>
    <row r="781" spans="2:65" s="13" customFormat="1" ht="13.5">
      <c r="B781" s="244"/>
      <c r="C781" s="245"/>
      <c r="D781" s="214" t="s">
        <v>245</v>
      </c>
      <c r="E781" s="246" t="s">
        <v>23</v>
      </c>
      <c r="F781" s="247" t="s">
        <v>380</v>
      </c>
      <c r="G781" s="245"/>
      <c r="H781" s="246" t="s">
        <v>23</v>
      </c>
      <c r="I781" s="248"/>
      <c r="J781" s="245"/>
      <c r="K781" s="245"/>
      <c r="L781" s="249"/>
      <c r="M781" s="250"/>
      <c r="N781" s="251"/>
      <c r="O781" s="251"/>
      <c r="P781" s="251"/>
      <c r="Q781" s="251"/>
      <c r="R781" s="251"/>
      <c r="S781" s="251"/>
      <c r="T781" s="252"/>
      <c r="AT781" s="253" t="s">
        <v>245</v>
      </c>
      <c r="AU781" s="253" t="s">
        <v>88</v>
      </c>
      <c r="AV781" s="13" t="s">
        <v>85</v>
      </c>
      <c r="AW781" s="13" t="s">
        <v>40</v>
      </c>
      <c r="AX781" s="13" t="s">
        <v>77</v>
      </c>
      <c r="AY781" s="253" t="s">
        <v>191</v>
      </c>
    </row>
    <row r="782" spans="2:65" s="12" customFormat="1" ht="13.5">
      <c r="B782" s="217"/>
      <c r="C782" s="218"/>
      <c r="D782" s="214" t="s">
        <v>245</v>
      </c>
      <c r="E782" s="219" t="s">
        <v>23</v>
      </c>
      <c r="F782" s="220" t="s">
        <v>745</v>
      </c>
      <c r="G782" s="218"/>
      <c r="H782" s="221">
        <v>4.4000000000000004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245</v>
      </c>
      <c r="AU782" s="227" t="s">
        <v>88</v>
      </c>
      <c r="AV782" s="12" t="s">
        <v>88</v>
      </c>
      <c r="AW782" s="12" t="s">
        <v>40</v>
      </c>
      <c r="AX782" s="12" t="s">
        <v>77</v>
      </c>
      <c r="AY782" s="227" t="s">
        <v>191</v>
      </c>
    </row>
    <row r="783" spans="2:65" s="14" customFormat="1" ht="13.5">
      <c r="B783" s="254"/>
      <c r="C783" s="255"/>
      <c r="D783" s="214" t="s">
        <v>245</v>
      </c>
      <c r="E783" s="256" t="s">
        <v>23</v>
      </c>
      <c r="F783" s="257" t="s">
        <v>371</v>
      </c>
      <c r="G783" s="255"/>
      <c r="H783" s="258">
        <v>4.4000000000000004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AT783" s="264" t="s">
        <v>245</v>
      </c>
      <c r="AU783" s="264" t="s">
        <v>88</v>
      </c>
      <c r="AV783" s="14" t="s">
        <v>207</v>
      </c>
      <c r="AW783" s="14" t="s">
        <v>40</v>
      </c>
      <c r="AX783" s="14" t="s">
        <v>77</v>
      </c>
      <c r="AY783" s="264" t="s">
        <v>191</v>
      </c>
    </row>
    <row r="784" spans="2:65" s="13" customFormat="1" ht="13.5">
      <c r="B784" s="244"/>
      <c r="C784" s="245"/>
      <c r="D784" s="214" t="s">
        <v>245</v>
      </c>
      <c r="E784" s="246" t="s">
        <v>23</v>
      </c>
      <c r="F784" s="247" t="s">
        <v>384</v>
      </c>
      <c r="G784" s="245"/>
      <c r="H784" s="246" t="s">
        <v>23</v>
      </c>
      <c r="I784" s="248"/>
      <c r="J784" s="245"/>
      <c r="K784" s="245"/>
      <c r="L784" s="249"/>
      <c r="M784" s="250"/>
      <c r="N784" s="251"/>
      <c r="O784" s="251"/>
      <c r="P784" s="251"/>
      <c r="Q784" s="251"/>
      <c r="R784" s="251"/>
      <c r="S784" s="251"/>
      <c r="T784" s="252"/>
      <c r="AT784" s="253" t="s">
        <v>245</v>
      </c>
      <c r="AU784" s="253" t="s">
        <v>88</v>
      </c>
      <c r="AV784" s="13" t="s">
        <v>85</v>
      </c>
      <c r="AW784" s="13" t="s">
        <v>40</v>
      </c>
      <c r="AX784" s="13" t="s">
        <v>77</v>
      </c>
      <c r="AY784" s="253" t="s">
        <v>191</v>
      </c>
    </row>
    <row r="785" spans="2:65" s="12" customFormat="1" ht="13.5">
      <c r="B785" s="217"/>
      <c r="C785" s="218"/>
      <c r="D785" s="214" t="s">
        <v>245</v>
      </c>
      <c r="E785" s="219" t="s">
        <v>23</v>
      </c>
      <c r="F785" s="220" t="s">
        <v>746</v>
      </c>
      <c r="G785" s="218"/>
      <c r="H785" s="221">
        <v>4</v>
      </c>
      <c r="I785" s="222"/>
      <c r="J785" s="218"/>
      <c r="K785" s="218"/>
      <c r="L785" s="223"/>
      <c r="M785" s="224"/>
      <c r="N785" s="225"/>
      <c r="O785" s="225"/>
      <c r="P785" s="225"/>
      <c r="Q785" s="225"/>
      <c r="R785" s="225"/>
      <c r="S785" s="225"/>
      <c r="T785" s="226"/>
      <c r="AT785" s="227" t="s">
        <v>245</v>
      </c>
      <c r="AU785" s="227" t="s">
        <v>88</v>
      </c>
      <c r="AV785" s="12" t="s">
        <v>88</v>
      </c>
      <c r="AW785" s="12" t="s">
        <v>40</v>
      </c>
      <c r="AX785" s="12" t="s">
        <v>77</v>
      </c>
      <c r="AY785" s="227" t="s">
        <v>191</v>
      </c>
    </row>
    <row r="786" spans="2:65" s="14" customFormat="1" ht="13.5">
      <c r="B786" s="254"/>
      <c r="C786" s="255"/>
      <c r="D786" s="214" t="s">
        <v>245</v>
      </c>
      <c r="E786" s="256" t="s">
        <v>23</v>
      </c>
      <c r="F786" s="257" t="s">
        <v>371</v>
      </c>
      <c r="G786" s="255"/>
      <c r="H786" s="258">
        <v>4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AT786" s="264" t="s">
        <v>245</v>
      </c>
      <c r="AU786" s="264" t="s">
        <v>88</v>
      </c>
      <c r="AV786" s="14" t="s">
        <v>207</v>
      </c>
      <c r="AW786" s="14" t="s">
        <v>40</v>
      </c>
      <c r="AX786" s="14" t="s">
        <v>77</v>
      </c>
      <c r="AY786" s="264" t="s">
        <v>191</v>
      </c>
    </row>
    <row r="787" spans="2:65" s="15" customFormat="1" ht="13.5">
      <c r="B787" s="265"/>
      <c r="C787" s="266"/>
      <c r="D787" s="214" t="s">
        <v>245</v>
      </c>
      <c r="E787" s="267" t="s">
        <v>23</v>
      </c>
      <c r="F787" s="268" t="s">
        <v>388</v>
      </c>
      <c r="G787" s="266"/>
      <c r="H787" s="269">
        <v>18</v>
      </c>
      <c r="I787" s="270"/>
      <c r="J787" s="266"/>
      <c r="K787" s="266"/>
      <c r="L787" s="271"/>
      <c r="M787" s="272"/>
      <c r="N787" s="273"/>
      <c r="O787" s="273"/>
      <c r="P787" s="273"/>
      <c r="Q787" s="273"/>
      <c r="R787" s="273"/>
      <c r="S787" s="273"/>
      <c r="T787" s="274"/>
      <c r="AT787" s="275" t="s">
        <v>245</v>
      </c>
      <c r="AU787" s="275" t="s">
        <v>88</v>
      </c>
      <c r="AV787" s="15" t="s">
        <v>215</v>
      </c>
      <c r="AW787" s="15" t="s">
        <v>40</v>
      </c>
      <c r="AX787" s="15" t="s">
        <v>85</v>
      </c>
      <c r="AY787" s="275" t="s">
        <v>191</v>
      </c>
    </row>
    <row r="788" spans="2:65" s="1" customFormat="1" ht="38.25" customHeight="1">
      <c r="B788" s="42"/>
      <c r="C788" s="202" t="s">
        <v>747</v>
      </c>
      <c r="D788" s="202" t="s">
        <v>194</v>
      </c>
      <c r="E788" s="203" t="s">
        <v>748</v>
      </c>
      <c r="F788" s="204" t="s">
        <v>749</v>
      </c>
      <c r="G788" s="205" t="s">
        <v>218</v>
      </c>
      <c r="H788" s="206">
        <v>94.8</v>
      </c>
      <c r="I788" s="207"/>
      <c r="J788" s="208">
        <f>ROUND(I788*H788,2)</f>
        <v>0</v>
      </c>
      <c r="K788" s="204" t="s">
        <v>203</v>
      </c>
      <c r="L788" s="62"/>
      <c r="M788" s="209" t="s">
        <v>23</v>
      </c>
      <c r="N788" s="210" t="s">
        <v>48</v>
      </c>
      <c r="O788" s="43"/>
      <c r="P788" s="211">
        <f>O788*H788</f>
        <v>0</v>
      </c>
      <c r="Q788" s="211">
        <v>9.3359999999999999E-2</v>
      </c>
      <c r="R788" s="211">
        <f>Q788*H788</f>
        <v>8.8505279999999988</v>
      </c>
      <c r="S788" s="211">
        <v>0</v>
      </c>
      <c r="T788" s="212">
        <f>S788*H788</f>
        <v>0</v>
      </c>
      <c r="AR788" s="25" t="s">
        <v>215</v>
      </c>
      <c r="AT788" s="25" t="s">
        <v>194</v>
      </c>
      <c r="AU788" s="25" t="s">
        <v>88</v>
      </c>
      <c r="AY788" s="25" t="s">
        <v>191</v>
      </c>
      <c r="BE788" s="213">
        <f>IF(N788="základní",J788,0)</f>
        <v>0</v>
      </c>
      <c r="BF788" s="213">
        <f>IF(N788="snížená",J788,0)</f>
        <v>0</v>
      </c>
      <c r="BG788" s="213">
        <f>IF(N788="zákl. přenesená",J788,0)</f>
        <v>0</v>
      </c>
      <c r="BH788" s="213">
        <f>IF(N788="sníž. přenesená",J788,0)</f>
        <v>0</v>
      </c>
      <c r="BI788" s="213">
        <f>IF(N788="nulová",J788,0)</f>
        <v>0</v>
      </c>
      <c r="BJ788" s="25" t="s">
        <v>85</v>
      </c>
      <c r="BK788" s="213">
        <f>ROUND(I788*H788,2)</f>
        <v>0</v>
      </c>
      <c r="BL788" s="25" t="s">
        <v>215</v>
      </c>
      <c r="BM788" s="25" t="s">
        <v>750</v>
      </c>
    </row>
    <row r="789" spans="2:65" s="12" customFormat="1" ht="13.5">
      <c r="B789" s="217"/>
      <c r="C789" s="218"/>
      <c r="D789" s="214" t="s">
        <v>245</v>
      </c>
      <c r="E789" s="219" t="s">
        <v>23</v>
      </c>
      <c r="F789" s="220" t="s">
        <v>751</v>
      </c>
      <c r="G789" s="218"/>
      <c r="H789" s="221">
        <v>94.8</v>
      </c>
      <c r="I789" s="222"/>
      <c r="J789" s="218"/>
      <c r="K789" s="218"/>
      <c r="L789" s="223"/>
      <c r="M789" s="224"/>
      <c r="N789" s="225"/>
      <c r="O789" s="225"/>
      <c r="P789" s="225"/>
      <c r="Q789" s="225"/>
      <c r="R789" s="225"/>
      <c r="S789" s="225"/>
      <c r="T789" s="226"/>
      <c r="AT789" s="227" t="s">
        <v>245</v>
      </c>
      <c r="AU789" s="227" t="s">
        <v>88</v>
      </c>
      <c r="AV789" s="12" t="s">
        <v>88</v>
      </c>
      <c r="AW789" s="12" t="s">
        <v>40</v>
      </c>
      <c r="AX789" s="12" t="s">
        <v>85</v>
      </c>
      <c r="AY789" s="227" t="s">
        <v>191</v>
      </c>
    </row>
    <row r="790" spans="2:65" s="11" customFormat="1" ht="29.85" customHeight="1">
      <c r="B790" s="186"/>
      <c r="C790" s="187"/>
      <c r="D790" s="188" t="s">
        <v>76</v>
      </c>
      <c r="E790" s="200" t="s">
        <v>239</v>
      </c>
      <c r="F790" s="200" t="s">
        <v>752</v>
      </c>
      <c r="G790" s="187"/>
      <c r="H790" s="187"/>
      <c r="I790" s="190"/>
      <c r="J790" s="201">
        <f>BK790</f>
        <v>0</v>
      </c>
      <c r="K790" s="187"/>
      <c r="L790" s="192"/>
      <c r="M790" s="193"/>
      <c r="N790" s="194"/>
      <c r="O790" s="194"/>
      <c r="P790" s="195">
        <f>SUM(P791:P924)</f>
        <v>0</v>
      </c>
      <c r="Q790" s="194"/>
      <c r="R790" s="195">
        <f>SUM(R791:R924)</f>
        <v>1.1470106</v>
      </c>
      <c r="S790" s="194"/>
      <c r="T790" s="196">
        <f>SUM(T791:T924)</f>
        <v>0</v>
      </c>
      <c r="AR790" s="197" t="s">
        <v>85</v>
      </c>
      <c r="AT790" s="198" t="s">
        <v>76</v>
      </c>
      <c r="AU790" s="198" t="s">
        <v>85</v>
      </c>
      <c r="AY790" s="197" t="s">
        <v>191</v>
      </c>
      <c r="BK790" s="199">
        <f>SUM(BK791:BK924)</f>
        <v>0</v>
      </c>
    </row>
    <row r="791" spans="2:65" s="1" customFormat="1" ht="25.5" customHeight="1">
      <c r="B791" s="42"/>
      <c r="C791" s="202" t="s">
        <v>753</v>
      </c>
      <c r="D791" s="202" t="s">
        <v>194</v>
      </c>
      <c r="E791" s="203" t="s">
        <v>754</v>
      </c>
      <c r="F791" s="204" t="s">
        <v>755</v>
      </c>
      <c r="G791" s="205" t="s">
        <v>218</v>
      </c>
      <c r="H791" s="206">
        <v>255.08</v>
      </c>
      <c r="I791" s="207"/>
      <c r="J791" s="208">
        <f>ROUND(I791*H791,2)</f>
        <v>0</v>
      </c>
      <c r="K791" s="204" t="s">
        <v>203</v>
      </c>
      <c r="L791" s="62"/>
      <c r="M791" s="209" t="s">
        <v>23</v>
      </c>
      <c r="N791" s="210" t="s">
        <v>48</v>
      </c>
      <c r="O791" s="43"/>
      <c r="P791" s="211">
        <f>O791*H791</f>
        <v>0</v>
      </c>
      <c r="Q791" s="211">
        <v>1.2999999999999999E-4</v>
      </c>
      <c r="R791" s="211">
        <f>Q791*H791</f>
        <v>3.31604E-2</v>
      </c>
      <c r="S791" s="211">
        <v>0</v>
      </c>
      <c r="T791" s="212">
        <f>S791*H791</f>
        <v>0</v>
      </c>
      <c r="AR791" s="25" t="s">
        <v>215</v>
      </c>
      <c r="AT791" s="25" t="s">
        <v>194</v>
      </c>
      <c r="AU791" s="25" t="s">
        <v>88</v>
      </c>
      <c r="AY791" s="25" t="s">
        <v>191</v>
      </c>
      <c r="BE791" s="213">
        <f>IF(N791="základní",J791,0)</f>
        <v>0</v>
      </c>
      <c r="BF791" s="213">
        <f>IF(N791="snížená",J791,0)</f>
        <v>0</v>
      </c>
      <c r="BG791" s="213">
        <f>IF(N791="zákl. přenesená",J791,0)</f>
        <v>0</v>
      </c>
      <c r="BH791" s="213">
        <f>IF(N791="sníž. přenesená",J791,0)</f>
        <v>0</v>
      </c>
      <c r="BI791" s="213">
        <f>IF(N791="nulová",J791,0)</f>
        <v>0</v>
      </c>
      <c r="BJ791" s="25" t="s">
        <v>85</v>
      </c>
      <c r="BK791" s="213">
        <f>ROUND(I791*H791,2)</f>
        <v>0</v>
      </c>
      <c r="BL791" s="25" t="s">
        <v>215</v>
      </c>
      <c r="BM791" s="25" t="s">
        <v>756</v>
      </c>
    </row>
    <row r="792" spans="2:65" s="13" customFormat="1" ht="13.5">
      <c r="B792" s="244"/>
      <c r="C792" s="245"/>
      <c r="D792" s="214" t="s">
        <v>245</v>
      </c>
      <c r="E792" s="246" t="s">
        <v>23</v>
      </c>
      <c r="F792" s="247" t="s">
        <v>368</v>
      </c>
      <c r="G792" s="245"/>
      <c r="H792" s="246" t="s">
        <v>23</v>
      </c>
      <c r="I792" s="248"/>
      <c r="J792" s="245"/>
      <c r="K792" s="245"/>
      <c r="L792" s="249"/>
      <c r="M792" s="250"/>
      <c r="N792" s="251"/>
      <c r="O792" s="251"/>
      <c r="P792" s="251"/>
      <c r="Q792" s="251"/>
      <c r="R792" s="251"/>
      <c r="S792" s="251"/>
      <c r="T792" s="252"/>
      <c r="AT792" s="253" t="s">
        <v>245</v>
      </c>
      <c r="AU792" s="253" t="s">
        <v>88</v>
      </c>
      <c r="AV792" s="13" t="s">
        <v>85</v>
      </c>
      <c r="AW792" s="13" t="s">
        <v>40</v>
      </c>
      <c r="AX792" s="13" t="s">
        <v>77</v>
      </c>
      <c r="AY792" s="253" t="s">
        <v>191</v>
      </c>
    </row>
    <row r="793" spans="2:65" s="12" customFormat="1" ht="13.5">
      <c r="B793" s="217"/>
      <c r="C793" s="218"/>
      <c r="D793" s="214" t="s">
        <v>245</v>
      </c>
      <c r="E793" s="219" t="s">
        <v>23</v>
      </c>
      <c r="F793" s="220" t="s">
        <v>538</v>
      </c>
      <c r="G793" s="218"/>
      <c r="H793" s="221">
        <v>8.6</v>
      </c>
      <c r="I793" s="222"/>
      <c r="J793" s="218"/>
      <c r="K793" s="218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245</v>
      </c>
      <c r="AU793" s="227" t="s">
        <v>88</v>
      </c>
      <c r="AV793" s="12" t="s">
        <v>88</v>
      </c>
      <c r="AW793" s="12" t="s">
        <v>40</v>
      </c>
      <c r="AX793" s="12" t="s">
        <v>77</v>
      </c>
      <c r="AY793" s="227" t="s">
        <v>191</v>
      </c>
    </row>
    <row r="794" spans="2:65" s="12" customFormat="1" ht="13.5">
      <c r="B794" s="217"/>
      <c r="C794" s="218"/>
      <c r="D794" s="214" t="s">
        <v>245</v>
      </c>
      <c r="E794" s="219" t="s">
        <v>23</v>
      </c>
      <c r="F794" s="220" t="s">
        <v>539</v>
      </c>
      <c r="G794" s="218"/>
      <c r="H794" s="221">
        <v>2.6</v>
      </c>
      <c r="I794" s="222"/>
      <c r="J794" s="218"/>
      <c r="K794" s="218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245</v>
      </c>
      <c r="AU794" s="227" t="s">
        <v>88</v>
      </c>
      <c r="AV794" s="12" t="s">
        <v>88</v>
      </c>
      <c r="AW794" s="12" t="s">
        <v>40</v>
      </c>
      <c r="AX794" s="12" t="s">
        <v>77</v>
      </c>
      <c r="AY794" s="227" t="s">
        <v>191</v>
      </c>
    </row>
    <row r="795" spans="2:65" s="12" customFormat="1" ht="13.5">
      <c r="B795" s="217"/>
      <c r="C795" s="218"/>
      <c r="D795" s="214" t="s">
        <v>245</v>
      </c>
      <c r="E795" s="219" t="s">
        <v>23</v>
      </c>
      <c r="F795" s="220" t="s">
        <v>540</v>
      </c>
      <c r="G795" s="218"/>
      <c r="H795" s="221">
        <v>25</v>
      </c>
      <c r="I795" s="222"/>
      <c r="J795" s="218"/>
      <c r="K795" s="218"/>
      <c r="L795" s="223"/>
      <c r="M795" s="224"/>
      <c r="N795" s="225"/>
      <c r="O795" s="225"/>
      <c r="P795" s="225"/>
      <c r="Q795" s="225"/>
      <c r="R795" s="225"/>
      <c r="S795" s="225"/>
      <c r="T795" s="226"/>
      <c r="AT795" s="227" t="s">
        <v>245</v>
      </c>
      <c r="AU795" s="227" t="s">
        <v>88</v>
      </c>
      <c r="AV795" s="12" t="s">
        <v>88</v>
      </c>
      <c r="AW795" s="12" t="s">
        <v>40</v>
      </c>
      <c r="AX795" s="12" t="s">
        <v>77</v>
      </c>
      <c r="AY795" s="227" t="s">
        <v>191</v>
      </c>
    </row>
    <row r="796" spans="2:65" s="12" customFormat="1" ht="13.5">
      <c r="B796" s="217"/>
      <c r="C796" s="218"/>
      <c r="D796" s="214" t="s">
        <v>245</v>
      </c>
      <c r="E796" s="219" t="s">
        <v>23</v>
      </c>
      <c r="F796" s="220" t="s">
        <v>541</v>
      </c>
      <c r="G796" s="218"/>
      <c r="H796" s="221">
        <v>23.2</v>
      </c>
      <c r="I796" s="222"/>
      <c r="J796" s="218"/>
      <c r="K796" s="218"/>
      <c r="L796" s="223"/>
      <c r="M796" s="224"/>
      <c r="N796" s="225"/>
      <c r="O796" s="225"/>
      <c r="P796" s="225"/>
      <c r="Q796" s="225"/>
      <c r="R796" s="225"/>
      <c r="S796" s="225"/>
      <c r="T796" s="226"/>
      <c r="AT796" s="227" t="s">
        <v>245</v>
      </c>
      <c r="AU796" s="227" t="s">
        <v>88</v>
      </c>
      <c r="AV796" s="12" t="s">
        <v>88</v>
      </c>
      <c r="AW796" s="12" t="s">
        <v>40</v>
      </c>
      <c r="AX796" s="12" t="s">
        <v>77</v>
      </c>
      <c r="AY796" s="227" t="s">
        <v>191</v>
      </c>
    </row>
    <row r="797" spans="2:65" s="12" customFormat="1" ht="13.5">
      <c r="B797" s="217"/>
      <c r="C797" s="218"/>
      <c r="D797" s="214" t="s">
        <v>245</v>
      </c>
      <c r="E797" s="219" t="s">
        <v>23</v>
      </c>
      <c r="F797" s="220" t="s">
        <v>542</v>
      </c>
      <c r="G797" s="218"/>
      <c r="H797" s="221">
        <v>3.4</v>
      </c>
      <c r="I797" s="222"/>
      <c r="J797" s="218"/>
      <c r="K797" s="218"/>
      <c r="L797" s="223"/>
      <c r="M797" s="224"/>
      <c r="N797" s="225"/>
      <c r="O797" s="225"/>
      <c r="P797" s="225"/>
      <c r="Q797" s="225"/>
      <c r="R797" s="225"/>
      <c r="S797" s="225"/>
      <c r="T797" s="226"/>
      <c r="AT797" s="227" t="s">
        <v>245</v>
      </c>
      <c r="AU797" s="227" t="s">
        <v>88</v>
      </c>
      <c r="AV797" s="12" t="s">
        <v>88</v>
      </c>
      <c r="AW797" s="12" t="s">
        <v>40</v>
      </c>
      <c r="AX797" s="12" t="s">
        <v>77</v>
      </c>
      <c r="AY797" s="227" t="s">
        <v>191</v>
      </c>
    </row>
    <row r="798" spans="2:65" s="12" customFormat="1" ht="13.5">
      <c r="B798" s="217"/>
      <c r="C798" s="218"/>
      <c r="D798" s="214" t="s">
        <v>245</v>
      </c>
      <c r="E798" s="219" t="s">
        <v>23</v>
      </c>
      <c r="F798" s="220" t="s">
        <v>543</v>
      </c>
      <c r="G798" s="218"/>
      <c r="H798" s="221">
        <v>18.399999999999999</v>
      </c>
      <c r="I798" s="222"/>
      <c r="J798" s="218"/>
      <c r="K798" s="218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245</v>
      </c>
      <c r="AU798" s="227" t="s">
        <v>88</v>
      </c>
      <c r="AV798" s="12" t="s">
        <v>88</v>
      </c>
      <c r="AW798" s="12" t="s">
        <v>40</v>
      </c>
      <c r="AX798" s="12" t="s">
        <v>77</v>
      </c>
      <c r="AY798" s="227" t="s">
        <v>191</v>
      </c>
    </row>
    <row r="799" spans="2:65" s="12" customFormat="1" ht="13.5">
      <c r="B799" s="217"/>
      <c r="C799" s="218"/>
      <c r="D799" s="214" t="s">
        <v>245</v>
      </c>
      <c r="E799" s="219" t="s">
        <v>23</v>
      </c>
      <c r="F799" s="220" t="s">
        <v>544</v>
      </c>
      <c r="G799" s="218"/>
      <c r="H799" s="221">
        <v>13.6</v>
      </c>
      <c r="I799" s="222"/>
      <c r="J799" s="218"/>
      <c r="K799" s="218"/>
      <c r="L799" s="223"/>
      <c r="M799" s="224"/>
      <c r="N799" s="225"/>
      <c r="O799" s="225"/>
      <c r="P799" s="225"/>
      <c r="Q799" s="225"/>
      <c r="R799" s="225"/>
      <c r="S799" s="225"/>
      <c r="T799" s="226"/>
      <c r="AT799" s="227" t="s">
        <v>245</v>
      </c>
      <c r="AU799" s="227" t="s">
        <v>88</v>
      </c>
      <c r="AV799" s="12" t="s">
        <v>88</v>
      </c>
      <c r="AW799" s="12" t="s">
        <v>40</v>
      </c>
      <c r="AX799" s="12" t="s">
        <v>77</v>
      </c>
      <c r="AY799" s="227" t="s">
        <v>191</v>
      </c>
    </row>
    <row r="800" spans="2:65" s="14" customFormat="1" ht="13.5">
      <c r="B800" s="254"/>
      <c r="C800" s="255"/>
      <c r="D800" s="214" t="s">
        <v>245</v>
      </c>
      <c r="E800" s="256" t="s">
        <v>23</v>
      </c>
      <c r="F800" s="257" t="s">
        <v>371</v>
      </c>
      <c r="G800" s="255"/>
      <c r="H800" s="258">
        <v>94.8</v>
      </c>
      <c r="I800" s="259"/>
      <c r="J800" s="255"/>
      <c r="K800" s="255"/>
      <c r="L800" s="260"/>
      <c r="M800" s="261"/>
      <c r="N800" s="262"/>
      <c r="O800" s="262"/>
      <c r="P800" s="262"/>
      <c r="Q800" s="262"/>
      <c r="R800" s="262"/>
      <c r="S800" s="262"/>
      <c r="T800" s="263"/>
      <c r="AT800" s="264" t="s">
        <v>245</v>
      </c>
      <c r="AU800" s="264" t="s">
        <v>88</v>
      </c>
      <c r="AV800" s="14" t="s">
        <v>207</v>
      </c>
      <c r="AW800" s="14" t="s">
        <v>40</v>
      </c>
      <c r="AX800" s="14" t="s">
        <v>77</v>
      </c>
      <c r="AY800" s="264" t="s">
        <v>191</v>
      </c>
    </row>
    <row r="801" spans="2:51" s="13" customFormat="1" ht="13.5">
      <c r="B801" s="244"/>
      <c r="C801" s="245"/>
      <c r="D801" s="214" t="s">
        <v>245</v>
      </c>
      <c r="E801" s="246" t="s">
        <v>23</v>
      </c>
      <c r="F801" s="247" t="s">
        <v>372</v>
      </c>
      <c r="G801" s="245"/>
      <c r="H801" s="246" t="s">
        <v>23</v>
      </c>
      <c r="I801" s="248"/>
      <c r="J801" s="245"/>
      <c r="K801" s="245"/>
      <c r="L801" s="249"/>
      <c r="M801" s="250"/>
      <c r="N801" s="251"/>
      <c r="O801" s="251"/>
      <c r="P801" s="251"/>
      <c r="Q801" s="251"/>
      <c r="R801" s="251"/>
      <c r="S801" s="251"/>
      <c r="T801" s="252"/>
      <c r="AT801" s="253" t="s">
        <v>245</v>
      </c>
      <c r="AU801" s="253" t="s">
        <v>88</v>
      </c>
      <c r="AV801" s="13" t="s">
        <v>85</v>
      </c>
      <c r="AW801" s="13" t="s">
        <v>40</v>
      </c>
      <c r="AX801" s="13" t="s">
        <v>77</v>
      </c>
      <c r="AY801" s="253" t="s">
        <v>191</v>
      </c>
    </row>
    <row r="802" spans="2:51" s="12" customFormat="1" ht="13.5">
      <c r="B802" s="217"/>
      <c r="C802" s="218"/>
      <c r="D802" s="214" t="s">
        <v>245</v>
      </c>
      <c r="E802" s="219" t="s">
        <v>23</v>
      </c>
      <c r="F802" s="220" t="s">
        <v>757</v>
      </c>
      <c r="G802" s="218"/>
      <c r="H802" s="221">
        <v>59.3</v>
      </c>
      <c r="I802" s="222"/>
      <c r="J802" s="218"/>
      <c r="K802" s="218"/>
      <c r="L802" s="223"/>
      <c r="M802" s="224"/>
      <c r="N802" s="225"/>
      <c r="O802" s="225"/>
      <c r="P802" s="225"/>
      <c r="Q802" s="225"/>
      <c r="R802" s="225"/>
      <c r="S802" s="225"/>
      <c r="T802" s="226"/>
      <c r="AT802" s="227" t="s">
        <v>245</v>
      </c>
      <c r="AU802" s="227" t="s">
        <v>88</v>
      </c>
      <c r="AV802" s="12" t="s">
        <v>88</v>
      </c>
      <c r="AW802" s="12" t="s">
        <v>40</v>
      </c>
      <c r="AX802" s="12" t="s">
        <v>77</v>
      </c>
      <c r="AY802" s="227" t="s">
        <v>191</v>
      </c>
    </row>
    <row r="803" spans="2:51" s="12" customFormat="1" ht="13.5">
      <c r="B803" s="217"/>
      <c r="C803" s="218"/>
      <c r="D803" s="214" t="s">
        <v>245</v>
      </c>
      <c r="E803" s="219" t="s">
        <v>23</v>
      </c>
      <c r="F803" s="220" t="s">
        <v>758</v>
      </c>
      <c r="G803" s="218"/>
      <c r="H803" s="221">
        <v>2.9</v>
      </c>
      <c r="I803" s="222"/>
      <c r="J803" s="218"/>
      <c r="K803" s="218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245</v>
      </c>
      <c r="AU803" s="227" t="s">
        <v>88</v>
      </c>
      <c r="AV803" s="12" t="s">
        <v>88</v>
      </c>
      <c r="AW803" s="12" t="s">
        <v>40</v>
      </c>
      <c r="AX803" s="12" t="s">
        <v>77</v>
      </c>
      <c r="AY803" s="227" t="s">
        <v>191</v>
      </c>
    </row>
    <row r="804" spans="2:51" s="12" customFormat="1" ht="13.5">
      <c r="B804" s="217"/>
      <c r="C804" s="218"/>
      <c r="D804" s="214" t="s">
        <v>245</v>
      </c>
      <c r="E804" s="219" t="s">
        <v>23</v>
      </c>
      <c r="F804" s="220" t="s">
        <v>545</v>
      </c>
      <c r="G804" s="218"/>
      <c r="H804" s="221">
        <v>1.2</v>
      </c>
      <c r="I804" s="222"/>
      <c r="J804" s="218"/>
      <c r="K804" s="218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245</v>
      </c>
      <c r="AU804" s="227" t="s">
        <v>88</v>
      </c>
      <c r="AV804" s="12" t="s">
        <v>88</v>
      </c>
      <c r="AW804" s="12" t="s">
        <v>40</v>
      </c>
      <c r="AX804" s="12" t="s">
        <v>77</v>
      </c>
      <c r="AY804" s="227" t="s">
        <v>191</v>
      </c>
    </row>
    <row r="805" spans="2:51" s="12" customFormat="1" ht="13.5">
      <c r="B805" s="217"/>
      <c r="C805" s="218"/>
      <c r="D805" s="214" t="s">
        <v>245</v>
      </c>
      <c r="E805" s="219" t="s">
        <v>23</v>
      </c>
      <c r="F805" s="220" t="s">
        <v>759</v>
      </c>
      <c r="G805" s="218"/>
      <c r="H805" s="221">
        <v>1.7</v>
      </c>
      <c r="I805" s="222"/>
      <c r="J805" s="218"/>
      <c r="K805" s="218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245</v>
      </c>
      <c r="AU805" s="227" t="s">
        <v>88</v>
      </c>
      <c r="AV805" s="12" t="s">
        <v>88</v>
      </c>
      <c r="AW805" s="12" t="s">
        <v>40</v>
      </c>
      <c r="AX805" s="12" t="s">
        <v>77</v>
      </c>
      <c r="AY805" s="227" t="s">
        <v>191</v>
      </c>
    </row>
    <row r="806" spans="2:51" s="12" customFormat="1" ht="13.5">
      <c r="B806" s="217"/>
      <c r="C806" s="218"/>
      <c r="D806" s="214" t="s">
        <v>245</v>
      </c>
      <c r="E806" s="219" t="s">
        <v>23</v>
      </c>
      <c r="F806" s="220" t="s">
        <v>546</v>
      </c>
      <c r="G806" s="218"/>
      <c r="H806" s="221">
        <v>24.3</v>
      </c>
      <c r="I806" s="222"/>
      <c r="J806" s="218"/>
      <c r="K806" s="218"/>
      <c r="L806" s="223"/>
      <c r="M806" s="224"/>
      <c r="N806" s="225"/>
      <c r="O806" s="225"/>
      <c r="P806" s="225"/>
      <c r="Q806" s="225"/>
      <c r="R806" s="225"/>
      <c r="S806" s="225"/>
      <c r="T806" s="226"/>
      <c r="AT806" s="227" t="s">
        <v>245</v>
      </c>
      <c r="AU806" s="227" t="s">
        <v>88</v>
      </c>
      <c r="AV806" s="12" t="s">
        <v>88</v>
      </c>
      <c r="AW806" s="12" t="s">
        <v>40</v>
      </c>
      <c r="AX806" s="12" t="s">
        <v>77</v>
      </c>
      <c r="AY806" s="227" t="s">
        <v>191</v>
      </c>
    </row>
    <row r="807" spans="2:51" s="12" customFormat="1" ht="13.5">
      <c r="B807" s="217"/>
      <c r="C807" s="218"/>
      <c r="D807" s="214" t="s">
        <v>245</v>
      </c>
      <c r="E807" s="219" t="s">
        <v>23</v>
      </c>
      <c r="F807" s="220" t="s">
        <v>760</v>
      </c>
      <c r="G807" s="218"/>
      <c r="H807" s="221">
        <v>11.1</v>
      </c>
      <c r="I807" s="222"/>
      <c r="J807" s="218"/>
      <c r="K807" s="218"/>
      <c r="L807" s="223"/>
      <c r="M807" s="224"/>
      <c r="N807" s="225"/>
      <c r="O807" s="225"/>
      <c r="P807" s="225"/>
      <c r="Q807" s="225"/>
      <c r="R807" s="225"/>
      <c r="S807" s="225"/>
      <c r="T807" s="226"/>
      <c r="AT807" s="227" t="s">
        <v>245</v>
      </c>
      <c r="AU807" s="227" t="s">
        <v>88</v>
      </c>
      <c r="AV807" s="12" t="s">
        <v>88</v>
      </c>
      <c r="AW807" s="12" t="s">
        <v>40</v>
      </c>
      <c r="AX807" s="12" t="s">
        <v>77</v>
      </c>
      <c r="AY807" s="227" t="s">
        <v>191</v>
      </c>
    </row>
    <row r="808" spans="2:51" s="12" customFormat="1" ht="13.5">
      <c r="B808" s="217"/>
      <c r="C808" s="218"/>
      <c r="D808" s="214" t="s">
        <v>245</v>
      </c>
      <c r="E808" s="219" t="s">
        <v>23</v>
      </c>
      <c r="F808" s="220" t="s">
        <v>743</v>
      </c>
      <c r="G808" s="218"/>
      <c r="H808" s="221">
        <v>4.5999999999999996</v>
      </c>
      <c r="I808" s="222"/>
      <c r="J808" s="218"/>
      <c r="K808" s="218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245</v>
      </c>
      <c r="AU808" s="227" t="s">
        <v>88</v>
      </c>
      <c r="AV808" s="12" t="s">
        <v>88</v>
      </c>
      <c r="AW808" s="12" t="s">
        <v>40</v>
      </c>
      <c r="AX808" s="12" t="s">
        <v>77</v>
      </c>
      <c r="AY808" s="227" t="s">
        <v>191</v>
      </c>
    </row>
    <row r="809" spans="2:51" s="12" customFormat="1" ht="13.5">
      <c r="B809" s="217"/>
      <c r="C809" s="218"/>
      <c r="D809" s="214" t="s">
        <v>245</v>
      </c>
      <c r="E809" s="219" t="s">
        <v>23</v>
      </c>
      <c r="F809" s="220" t="s">
        <v>761</v>
      </c>
      <c r="G809" s="218"/>
      <c r="H809" s="221">
        <v>5.3</v>
      </c>
      <c r="I809" s="222"/>
      <c r="J809" s="218"/>
      <c r="K809" s="218"/>
      <c r="L809" s="223"/>
      <c r="M809" s="224"/>
      <c r="N809" s="225"/>
      <c r="O809" s="225"/>
      <c r="P809" s="225"/>
      <c r="Q809" s="225"/>
      <c r="R809" s="225"/>
      <c r="S809" s="225"/>
      <c r="T809" s="226"/>
      <c r="AT809" s="227" t="s">
        <v>245</v>
      </c>
      <c r="AU809" s="227" t="s">
        <v>88</v>
      </c>
      <c r="AV809" s="12" t="s">
        <v>88</v>
      </c>
      <c r="AW809" s="12" t="s">
        <v>40</v>
      </c>
      <c r="AX809" s="12" t="s">
        <v>77</v>
      </c>
      <c r="AY809" s="227" t="s">
        <v>191</v>
      </c>
    </row>
    <row r="810" spans="2:51" s="12" customFormat="1" ht="13.5">
      <c r="B810" s="217"/>
      <c r="C810" s="218"/>
      <c r="D810" s="214" t="s">
        <v>245</v>
      </c>
      <c r="E810" s="219" t="s">
        <v>23</v>
      </c>
      <c r="F810" s="220" t="s">
        <v>762</v>
      </c>
      <c r="G810" s="218"/>
      <c r="H810" s="221">
        <v>5.3</v>
      </c>
      <c r="I810" s="222"/>
      <c r="J810" s="218"/>
      <c r="K810" s="218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245</v>
      </c>
      <c r="AU810" s="227" t="s">
        <v>88</v>
      </c>
      <c r="AV810" s="12" t="s">
        <v>88</v>
      </c>
      <c r="AW810" s="12" t="s">
        <v>40</v>
      </c>
      <c r="AX810" s="12" t="s">
        <v>77</v>
      </c>
      <c r="AY810" s="227" t="s">
        <v>191</v>
      </c>
    </row>
    <row r="811" spans="2:51" s="12" customFormat="1" ht="13.5">
      <c r="B811" s="217"/>
      <c r="C811" s="218"/>
      <c r="D811" s="214" t="s">
        <v>245</v>
      </c>
      <c r="E811" s="219" t="s">
        <v>23</v>
      </c>
      <c r="F811" s="220" t="s">
        <v>763</v>
      </c>
      <c r="G811" s="218"/>
      <c r="H811" s="221">
        <v>26.6</v>
      </c>
      <c r="I811" s="222"/>
      <c r="J811" s="218"/>
      <c r="K811" s="218"/>
      <c r="L811" s="223"/>
      <c r="M811" s="224"/>
      <c r="N811" s="225"/>
      <c r="O811" s="225"/>
      <c r="P811" s="225"/>
      <c r="Q811" s="225"/>
      <c r="R811" s="225"/>
      <c r="S811" s="225"/>
      <c r="T811" s="226"/>
      <c r="AT811" s="227" t="s">
        <v>245</v>
      </c>
      <c r="AU811" s="227" t="s">
        <v>88</v>
      </c>
      <c r="AV811" s="12" t="s">
        <v>88</v>
      </c>
      <c r="AW811" s="12" t="s">
        <v>40</v>
      </c>
      <c r="AX811" s="12" t="s">
        <v>77</v>
      </c>
      <c r="AY811" s="227" t="s">
        <v>191</v>
      </c>
    </row>
    <row r="812" spans="2:51" s="12" customFormat="1" ht="13.5">
      <c r="B812" s="217"/>
      <c r="C812" s="218"/>
      <c r="D812" s="214" t="s">
        <v>245</v>
      </c>
      <c r="E812" s="219" t="s">
        <v>23</v>
      </c>
      <c r="F812" s="220" t="s">
        <v>764</v>
      </c>
      <c r="G812" s="218"/>
      <c r="H812" s="221">
        <v>19.399999999999999</v>
      </c>
      <c r="I812" s="222"/>
      <c r="J812" s="218"/>
      <c r="K812" s="218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245</v>
      </c>
      <c r="AU812" s="227" t="s">
        <v>88</v>
      </c>
      <c r="AV812" s="12" t="s">
        <v>88</v>
      </c>
      <c r="AW812" s="12" t="s">
        <v>40</v>
      </c>
      <c r="AX812" s="12" t="s">
        <v>77</v>
      </c>
      <c r="AY812" s="227" t="s">
        <v>191</v>
      </c>
    </row>
    <row r="813" spans="2:51" s="12" customFormat="1" ht="13.5">
      <c r="B813" s="217"/>
      <c r="C813" s="218"/>
      <c r="D813" s="214" t="s">
        <v>245</v>
      </c>
      <c r="E813" s="219" t="s">
        <v>23</v>
      </c>
      <c r="F813" s="220" t="s">
        <v>765</v>
      </c>
      <c r="G813" s="218"/>
      <c r="H813" s="221">
        <v>10.4</v>
      </c>
      <c r="I813" s="222"/>
      <c r="J813" s="218"/>
      <c r="K813" s="218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245</v>
      </c>
      <c r="AU813" s="227" t="s">
        <v>88</v>
      </c>
      <c r="AV813" s="12" t="s">
        <v>88</v>
      </c>
      <c r="AW813" s="12" t="s">
        <v>40</v>
      </c>
      <c r="AX813" s="12" t="s">
        <v>77</v>
      </c>
      <c r="AY813" s="227" t="s">
        <v>191</v>
      </c>
    </row>
    <row r="814" spans="2:51" s="12" customFormat="1" ht="13.5">
      <c r="B814" s="217"/>
      <c r="C814" s="218"/>
      <c r="D814" s="214" t="s">
        <v>245</v>
      </c>
      <c r="E814" s="219" t="s">
        <v>23</v>
      </c>
      <c r="F814" s="220" t="s">
        <v>766</v>
      </c>
      <c r="G814" s="218"/>
      <c r="H814" s="221">
        <v>4.5</v>
      </c>
      <c r="I814" s="222"/>
      <c r="J814" s="218"/>
      <c r="K814" s="218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245</v>
      </c>
      <c r="AU814" s="227" t="s">
        <v>88</v>
      </c>
      <c r="AV814" s="12" t="s">
        <v>88</v>
      </c>
      <c r="AW814" s="12" t="s">
        <v>40</v>
      </c>
      <c r="AX814" s="12" t="s">
        <v>77</v>
      </c>
      <c r="AY814" s="227" t="s">
        <v>191</v>
      </c>
    </row>
    <row r="815" spans="2:51" s="14" customFormat="1" ht="13.5">
      <c r="B815" s="254"/>
      <c r="C815" s="255"/>
      <c r="D815" s="214" t="s">
        <v>245</v>
      </c>
      <c r="E815" s="256" t="s">
        <v>23</v>
      </c>
      <c r="F815" s="257" t="s">
        <v>371</v>
      </c>
      <c r="G815" s="255"/>
      <c r="H815" s="258">
        <v>176.6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AT815" s="264" t="s">
        <v>245</v>
      </c>
      <c r="AU815" s="264" t="s">
        <v>88</v>
      </c>
      <c r="AV815" s="14" t="s">
        <v>207</v>
      </c>
      <c r="AW815" s="14" t="s">
        <v>40</v>
      </c>
      <c r="AX815" s="14" t="s">
        <v>77</v>
      </c>
      <c r="AY815" s="264" t="s">
        <v>191</v>
      </c>
    </row>
    <row r="816" spans="2:51" s="13" customFormat="1" ht="13.5">
      <c r="B816" s="244"/>
      <c r="C816" s="245"/>
      <c r="D816" s="214" t="s">
        <v>245</v>
      </c>
      <c r="E816" s="246" t="s">
        <v>23</v>
      </c>
      <c r="F816" s="247" t="s">
        <v>376</v>
      </c>
      <c r="G816" s="245"/>
      <c r="H816" s="246" t="s">
        <v>23</v>
      </c>
      <c r="I816" s="248"/>
      <c r="J816" s="245"/>
      <c r="K816" s="245"/>
      <c r="L816" s="249"/>
      <c r="M816" s="250"/>
      <c r="N816" s="251"/>
      <c r="O816" s="251"/>
      <c r="P816" s="251"/>
      <c r="Q816" s="251"/>
      <c r="R816" s="251"/>
      <c r="S816" s="251"/>
      <c r="T816" s="252"/>
      <c r="AT816" s="253" t="s">
        <v>245</v>
      </c>
      <c r="AU816" s="253" t="s">
        <v>88</v>
      </c>
      <c r="AV816" s="13" t="s">
        <v>85</v>
      </c>
      <c r="AW816" s="13" t="s">
        <v>40</v>
      </c>
      <c r="AX816" s="13" t="s">
        <v>77</v>
      </c>
      <c r="AY816" s="253" t="s">
        <v>191</v>
      </c>
    </row>
    <row r="817" spans="2:51" s="12" customFormat="1" ht="13.5">
      <c r="B817" s="217"/>
      <c r="C817" s="218"/>
      <c r="D817" s="214" t="s">
        <v>245</v>
      </c>
      <c r="E817" s="219" t="s">
        <v>23</v>
      </c>
      <c r="F817" s="220" t="s">
        <v>547</v>
      </c>
      <c r="G817" s="218"/>
      <c r="H817" s="221">
        <v>20.7</v>
      </c>
      <c r="I817" s="222"/>
      <c r="J817" s="218"/>
      <c r="K817" s="218"/>
      <c r="L817" s="223"/>
      <c r="M817" s="224"/>
      <c r="N817" s="225"/>
      <c r="O817" s="225"/>
      <c r="P817" s="225"/>
      <c r="Q817" s="225"/>
      <c r="R817" s="225"/>
      <c r="S817" s="225"/>
      <c r="T817" s="226"/>
      <c r="AT817" s="227" t="s">
        <v>245</v>
      </c>
      <c r="AU817" s="227" t="s">
        <v>88</v>
      </c>
      <c r="AV817" s="12" t="s">
        <v>88</v>
      </c>
      <c r="AW817" s="12" t="s">
        <v>40</v>
      </c>
      <c r="AX817" s="12" t="s">
        <v>77</v>
      </c>
      <c r="AY817" s="227" t="s">
        <v>191</v>
      </c>
    </row>
    <row r="818" spans="2:51" s="12" customFormat="1" ht="13.5">
      <c r="B818" s="217"/>
      <c r="C818" s="218"/>
      <c r="D818" s="214" t="s">
        <v>245</v>
      </c>
      <c r="E818" s="219" t="s">
        <v>23</v>
      </c>
      <c r="F818" s="220" t="s">
        <v>548</v>
      </c>
      <c r="G818" s="218"/>
      <c r="H818" s="221">
        <v>1.2</v>
      </c>
      <c r="I818" s="222"/>
      <c r="J818" s="218"/>
      <c r="K818" s="218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245</v>
      </c>
      <c r="AU818" s="227" t="s">
        <v>88</v>
      </c>
      <c r="AV818" s="12" t="s">
        <v>88</v>
      </c>
      <c r="AW818" s="12" t="s">
        <v>40</v>
      </c>
      <c r="AX818" s="12" t="s">
        <v>77</v>
      </c>
      <c r="AY818" s="227" t="s">
        <v>191</v>
      </c>
    </row>
    <row r="819" spans="2:51" s="12" customFormat="1" ht="13.5">
      <c r="B819" s="217"/>
      <c r="C819" s="218"/>
      <c r="D819" s="214" t="s">
        <v>245</v>
      </c>
      <c r="E819" s="219" t="s">
        <v>23</v>
      </c>
      <c r="F819" s="220" t="s">
        <v>767</v>
      </c>
      <c r="G819" s="218"/>
      <c r="H819" s="221">
        <v>12.7</v>
      </c>
      <c r="I819" s="222"/>
      <c r="J819" s="218"/>
      <c r="K819" s="218"/>
      <c r="L819" s="223"/>
      <c r="M819" s="224"/>
      <c r="N819" s="225"/>
      <c r="O819" s="225"/>
      <c r="P819" s="225"/>
      <c r="Q819" s="225"/>
      <c r="R819" s="225"/>
      <c r="S819" s="225"/>
      <c r="T819" s="226"/>
      <c r="AT819" s="227" t="s">
        <v>245</v>
      </c>
      <c r="AU819" s="227" t="s">
        <v>88</v>
      </c>
      <c r="AV819" s="12" t="s">
        <v>88</v>
      </c>
      <c r="AW819" s="12" t="s">
        <v>40</v>
      </c>
      <c r="AX819" s="12" t="s">
        <v>77</v>
      </c>
      <c r="AY819" s="227" t="s">
        <v>191</v>
      </c>
    </row>
    <row r="820" spans="2:51" s="12" customFormat="1" ht="13.5">
      <c r="B820" s="217"/>
      <c r="C820" s="218"/>
      <c r="D820" s="214" t="s">
        <v>245</v>
      </c>
      <c r="E820" s="219" t="s">
        <v>23</v>
      </c>
      <c r="F820" s="220" t="s">
        <v>744</v>
      </c>
      <c r="G820" s="218"/>
      <c r="H820" s="221">
        <v>3.8</v>
      </c>
      <c r="I820" s="222"/>
      <c r="J820" s="218"/>
      <c r="K820" s="218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245</v>
      </c>
      <c r="AU820" s="227" t="s">
        <v>88</v>
      </c>
      <c r="AV820" s="12" t="s">
        <v>88</v>
      </c>
      <c r="AW820" s="12" t="s">
        <v>40</v>
      </c>
      <c r="AX820" s="12" t="s">
        <v>77</v>
      </c>
      <c r="AY820" s="227" t="s">
        <v>191</v>
      </c>
    </row>
    <row r="821" spans="2:51" s="12" customFormat="1" ht="13.5">
      <c r="B821" s="217"/>
      <c r="C821" s="218"/>
      <c r="D821" s="214" t="s">
        <v>245</v>
      </c>
      <c r="E821" s="219" t="s">
        <v>23</v>
      </c>
      <c r="F821" s="220" t="s">
        <v>768</v>
      </c>
      <c r="G821" s="218"/>
      <c r="H821" s="221">
        <v>5.3</v>
      </c>
      <c r="I821" s="222"/>
      <c r="J821" s="218"/>
      <c r="K821" s="218"/>
      <c r="L821" s="223"/>
      <c r="M821" s="224"/>
      <c r="N821" s="225"/>
      <c r="O821" s="225"/>
      <c r="P821" s="225"/>
      <c r="Q821" s="225"/>
      <c r="R821" s="225"/>
      <c r="S821" s="225"/>
      <c r="T821" s="226"/>
      <c r="AT821" s="227" t="s">
        <v>245</v>
      </c>
      <c r="AU821" s="227" t="s">
        <v>88</v>
      </c>
      <c r="AV821" s="12" t="s">
        <v>88</v>
      </c>
      <c r="AW821" s="12" t="s">
        <v>40</v>
      </c>
      <c r="AX821" s="12" t="s">
        <v>77</v>
      </c>
      <c r="AY821" s="227" t="s">
        <v>191</v>
      </c>
    </row>
    <row r="822" spans="2:51" s="12" customFormat="1" ht="13.5">
      <c r="B822" s="217"/>
      <c r="C822" s="218"/>
      <c r="D822" s="214" t="s">
        <v>245</v>
      </c>
      <c r="E822" s="219" t="s">
        <v>23</v>
      </c>
      <c r="F822" s="220" t="s">
        <v>769</v>
      </c>
      <c r="G822" s="218"/>
      <c r="H822" s="221">
        <v>5.3</v>
      </c>
      <c r="I822" s="222"/>
      <c r="J822" s="218"/>
      <c r="K822" s="218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245</v>
      </c>
      <c r="AU822" s="227" t="s">
        <v>88</v>
      </c>
      <c r="AV822" s="12" t="s">
        <v>88</v>
      </c>
      <c r="AW822" s="12" t="s">
        <v>40</v>
      </c>
      <c r="AX822" s="12" t="s">
        <v>77</v>
      </c>
      <c r="AY822" s="227" t="s">
        <v>191</v>
      </c>
    </row>
    <row r="823" spans="2:51" s="12" customFormat="1" ht="13.5">
      <c r="B823" s="217"/>
      <c r="C823" s="218"/>
      <c r="D823" s="214" t="s">
        <v>245</v>
      </c>
      <c r="E823" s="219" t="s">
        <v>23</v>
      </c>
      <c r="F823" s="220" t="s">
        <v>770</v>
      </c>
      <c r="G823" s="218"/>
      <c r="H823" s="221">
        <v>46.2</v>
      </c>
      <c r="I823" s="222"/>
      <c r="J823" s="218"/>
      <c r="K823" s="218"/>
      <c r="L823" s="223"/>
      <c r="M823" s="224"/>
      <c r="N823" s="225"/>
      <c r="O823" s="225"/>
      <c r="P823" s="225"/>
      <c r="Q823" s="225"/>
      <c r="R823" s="225"/>
      <c r="S823" s="225"/>
      <c r="T823" s="226"/>
      <c r="AT823" s="227" t="s">
        <v>245</v>
      </c>
      <c r="AU823" s="227" t="s">
        <v>88</v>
      </c>
      <c r="AV823" s="12" t="s">
        <v>88</v>
      </c>
      <c r="AW823" s="12" t="s">
        <v>40</v>
      </c>
      <c r="AX823" s="12" t="s">
        <v>77</v>
      </c>
      <c r="AY823" s="227" t="s">
        <v>191</v>
      </c>
    </row>
    <row r="824" spans="2:51" s="12" customFormat="1" ht="13.5">
      <c r="B824" s="217"/>
      <c r="C824" s="218"/>
      <c r="D824" s="214" t="s">
        <v>245</v>
      </c>
      <c r="E824" s="219" t="s">
        <v>23</v>
      </c>
      <c r="F824" s="220" t="s">
        <v>771</v>
      </c>
      <c r="G824" s="218"/>
      <c r="H824" s="221">
        <v>10.7</v>
      </c>
      <c r="I824" s="222"/>
      <c r="J824" s="218"/>
      <c r="K824" s="218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245</v>
      </c>
      <c r="AU824" s="227" t="s">
        <v>88</v>
      </c>
      <c r="AV824" s="12" t="s">
        <v>88</v>
      </c>
      <c r="AW824" s="12" t="s">
        <v>40</v>
      </c>
      <c r="AX824" s="12" t="s">
        <v>77</v>
      </c>
      <c r="AY824" s="227" t="s">
        <v>191</v>
      </c>
    </row>
    <row r="825" spans="2:51" s="12" customFormat="1" ht="13.5">
      <c r="B825" s="217"/>
      <c r="C825" s="218"/>
      <c r="D825" s="214" t="s">
        <v>245</v>
      </c>
      <c r="E825" s="219" t="s">
        <v>23</v>
      </c>
      <c r="F825" s="220" t="s">
        <v>772</v>
      </c>
      <c r="G825" s="218"/>
      <c r="H825" s="221">
        <v>14.2</v>
      </c>
      <c r="I825" s="222"/>
      <c r="J825" s="218"/>
      <c r="K825" s="218"/>
      <c r="L825" s="223"/>
      <c r="M825" s="224"/>
      <c r="N825" s="225"/>
      <c r="O825" s="225"/>
      <c r="P825" s="225"/>
      <c r="Q825" s="225"/>
      <c r="R825" s="225"/>
      <c r="S825" s="225"/>
      <c r="T825" s="226"/>
      <c r="AT825" s="227" t="s">
        <v>245</v>
      </c>
      <c r="AU825" s="227" t="s">
        <v>88</v>
      </c>
      <c r="AV825" s="12" t="s">
        <v>88</v>
      </c>
      <c r="AW825" s="12" t="s">
        <v>40</v>
      </c>
      <c r="AX825" s="12" t="s">
        <v>77</v>
      </c>
      <c r="AY825" s="227" t="s">
        <v>191</v>
      </c>
    </row>
    <row r="826" spans="2:51" s="12" customFormat="1" ht="13.5">
      <c r="B826" s="217"/>
      <c r="C826" s="218"/>
      <c r="D826" s="214" t="s">
        <v>245</v>
      </c>
      <c r="E826" s="219" t="s">
        <v>23</v>
      </c>
      <c r="F826" s="220" t="s">
        <v>773</v>
      </c>
      <c r="G826" s="218"/>
      <c r="H826" s="221">
        <v>4.9000000000000004</v>
      </c>
      <c r="I826" s="222"/>
      <c r="J826" s="218"/>
      <c r="K826" s="218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245</v>
      </c>
      <c r="AU826" s="227" t="s">
        <v>88</v>
      </c>
      <c r="AV826" s="12" t="s">
        <v>88</v>
      </c>
      <c r="AW826" s="12" t="s">
        <v>40</v>
      </c>
      <c r="AX826" s="12" t="s">
        <v>77</v>
      </c>
      <c r="AY826" s="227" t="s">
        <v>191</v>
      </c>
    </row>
    <row r="827" spans="2:51" s="14" customFormat="1" ht="13.5">
      <c r="B827" s="254"/>
      <c r="C827" s="255"/>
      <c r="D827" s="214" t="s">
        <v>245</v>
      </c>
      <c r="E827" s="256" t="s">
        <v>23</v>
      </c>
      <c r="F827" s="257" t="s">
        <v>371</v>
      </c>
      <c r="G827" s="255"/>
      <c r="H827" s="258">
        <v>125</v>
      </c>
      <c r="I827" s="259"/>
      <c r="J827" s="255"/>
      <c r="K827" s="255"/>
      <c r="L827" s="260"/>
      <c r="M827" s="261"/>
      <c r="N827" s="262"/>
      <c r="O827" s="262"/>
      <c r="P827" s="262"/>
      <c r="Q827" s="262"/>
      <c r="R827" s="262"/>
      <c r="S827" s="262"/>
      <c r="T827" s="263"/>
      <c r="AT827" s="264" t="s">
        <v>245</v>
      </c>
      <c r="AU827" s="264" t="s">
        <v>88</v>
      </c>
      <c r="AV827" s="14" t="s">
        <v>207</v>
      </c>
      <c r="AW827" s="14" t="s">
        <v>40</v>
      </c>
      <c r="AX827" s="14" t="s">
        <v>77</v>
      </c>
      <c r="AY827" s="264" t="s">
        <v>191</v>
      </c>
    </row>
    <row r="828" spans="2:51" s="13" customFormat="1" ht="13.5">
      <c r="B828" s="244"/>
      <c r="C828" s="245"/>
      <c r="D828" s="214" t="s">
        <v>245</v>
      </c>
      <c r="E828" s="246" t="s">
        <v>23</v>
      </c>
      <c r="F828" s="247" t="s">
        <v>380</v>
      </c>
      <c r="G828" s="245"/>
      <c r="H828" s="246" t="s">
        <v>23</v>
      </c>
      <c r="I828" s="248"/>
      <c r="J828" s="245"/>
      <c r="K828" s="245"/>
      <c r="L828" s="249"/>
      <c r="M828" s="250"/>
      <c r="N828" s="251"/>
      <c r="O828" s="251"/>
      <c r="P828" s="251"/>
      <c r="Q828" s="251"/>
      <c r="R828" s="251"/>
      <c r="S828" s="251"/>
      <c r="T828" s="252"/>
      <c r="AT828" s="253" t="s">
        <v>245</v>
      </c>
      <c r="AU828" s="253" t="s">
        <v>88</v>
      </c>
      <c r="AV828" s="13" t="s">
        <v>85</v>
      </c>
      <c r="AW828" s="13" t="s">
        <v>40</v>
      </c>
      <c r="AX828" s="13" t="s">
        <v>77</v>
      </c>
      <c r="AY828" s="253" t="s">
        <v>191</v>
      </c>
    </row>
    <row r="829" spans="2:51" s="12" customFormat="1" ht="13.5">
      <c r="B829" s="217"/>
      <c r="C829" s="218"/>
      <c r="D829" s="214" t="s">
        <v>245</v>
      </c>
      <c r="E829" s="219" t="s">
        <v>23</v>
      </c>
      <c r="F829" s="220" t="s">
        <v>549</v>
      </c>
      <c r="G829" s="218"/>
      <c r="H829" s="221">
        <v>20.7</v>
      </c>
      <c r="I829" s="222"/>
      <c r="J829" s="218"/>
      <c r="K829" s="218"/>
      <c r="L829" s="223"/>
      <c r="M829" s="224"/>
      <c r="N829" s="225"/>
      <c r="O829" s="225"/>
      <c r="P829" s="225"/>
      <c r="Q829" s="225"/>
      <c r="R829" s="225"/>
      <c r="S829" s="225"/>
      <c r="T829" s="226"/>
      <c r="AT829" s="227" t="s">
        <v>245</v>
      </c>
      <c r="AU829" s="227" t="s">
        <v>88</v>
      </c>
      <c r="AV829" s="12" t="s">
        <v>88</v>
      </c>
      <c r="AW829" s="12" t="s">
        <v>40</v>
      </c>
      <c r="AX829" s="12" t="s">
        <v>77</v>
      </c>
      <c r="AY829" s="227" t="s">
        <v>191</v>
      </c>
    </row>
    <row r="830" spans="2:51" s="12" customFormat="1" ht="13.5">
      <c r="B830" s="217"/>
      <c r="C830" s="218"/>
      <c r="D830" s="214" t="s">
        <v>245</v>
      </c>
      <c r="E830" s="219" t="s">
        <v>23</v>
      </c>
      <c r="F830" s="220" t="s">
        <v>550</v>
      </c>
      <c r="G830" s="218"/>
      <c r="H830" s="221">
        <v>1.2</v>
      </c>
      <c r="I830" s="222"/>
      <c r="J830" s="218"/>
      <c r="K830" s="218"/>
      <c r="L830" s="223"/>
      <c r="M830" s="224"/>
      <c r="N830" s="225"/>
      <c r="O830" s="225"/>
      <c r="P830" s="225"/>
      <c r="Q830" s="225"/>
      <c r="R830" s="225"/>
      <c r="S830" s="225"/>
      <c r="T830" s="226"/>
      <c r="AT830" s="227" t="s">
        <v>245</v>
      </c>
      <c r="AU830" s="227" t="s">
        <v>88</v>
      </c>
      <c r="AV830" s="12" t="s">
        <v>88</v>
      </c>
      <c r="AW830" s="12" t="s">
        <v>40</v>
      </c>
      <c r="AX830" s="12" t="s">
        <v>77</v>
      </c>
      <c r="AY830" s="227" t="s">
        <v>191</v>
      </c>
    </row>
    <row r="831" spans="2:51" s="12" customFormat="1" ht="13.5">
      <c r="B831" s="217"/>
      <c r="C831" s="218"/>
      <c r="D831" s="214" t="s">
        <v>245</v>
      </c>
      <c r="E831" s="219" t="s">
        <v>23</v>
      </c>
      <c r="F831" s="220" t="s">
        <v>774</v>
      </c>
      <c r="G831" s="218"/>
      <c r="H831" s="221">
        <v>12.1</v>
      </c>
      <c r="I831" s="222"/>
      <c r="J831" s="218"/>
      <c r="K831" s="218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245</v>
      </c>
      <c r="AU831" s="227" t="s">
        <v>88</v>
      </c>
      <c r="AV831" s="12" t="s">
        <v>88</v>
      </c>
      <c r="AW831" s="12" t="s">
        <v>40</v>
      </c>
      <c r="AX831" s="12" t="s">
        <v>77</v>
      </c>
      <c r="AY831" s="227" t="s">
        <v>191</v>
      </c>
    </row>
    <row r="832" spans="2:51" s="12" customFormat="1" ht="13.5">
      <c r="B832" s="217"/>
      <c r="C832" s="218"/>
      <c r="D832" s="214" t="s">
        <v>245</v>
      </c>
      <c r="E832" s="219" t="s">
        <v>23</v>
      </c>
      <c r="F832" s="220" t="s">
        <v>745</v>
      </c>
      <c r="G832" s="218"/>
      <c r="H832" s="221">
        <v>4.4000000000000004</v>
      </c>
      <c r="I832" s="222"/>
      <c r="J832" s="218"/>
      <c r="K832" s="218"/>
      <c r="L832" s="223"/>
      <c r="M832" s="224"/>
      <c r="N832" s="225"/>
      <c r="O832" s="225"/>
      <c r="P832" s="225"/>
      <c r="Q832" s="225"/>
      <c r="R832" s="225"/>
      <c r="S832" s="225"/>
      <c r="T832" s="226"/>
      <c r="AT832" s="227" t="s">
        <v>245</v>
      </c>
      <c r="AU832" s="227" t="s">
        <v>88</v>
      </c>
      <c r="AV832" s="12" t="s">
        <v>88</v>
      </c>
      <c r="AW832" s="12" t="s">
        <v>40</v>
      </c>
      <c r="AX832" s="12" t="s">
        <v>77</v>
      </c>
      <c r="AY832" s="227" t="s">
        <v>191</v>
      </c>
    </row>
    <row r="833" spans="2:51" s="12" customFormat="1" ht="13.5">
      <c r="B833" s="217"/>
      <c r="C833" s="218"/>
      <c r="D833" s="214" t="s">
        <v>245</v>
      </c>
      <c r="E833" s="219" t="s">
        <v>23</v>
      </c>
      <c r="F833" s="220" t="s">
        <v>775</v>
      </c>
      <c r="G833" s="218"/>
      <c r="H833" s="221">
        <v>5.3</v>
      </c>
      <c r="I833" s="222"/>
      <c r="J833" s="218"/>
      <c r="K833" s="218"/>
      <c r="L833" s="223"/>
      <c r="M833" s="224"/>
      <c r="N833" s="225"/>
      <c r="O833" s="225"/>
      <c r="P833" s="225"/>
      <c r="Q833" s="225"/>
      <c r="R833" s="225"/>
      <c r="S833" s="225"/>
      <c r="T833" s="226"/>
      <c r="AT833" s="227" t="s">
        <v>245</v>
      </c>
      <c r="AU833" s="227" t="s">
        <v>88</v>
      </c>
      <c r="AV833" s="12" t="s">
        <v>88</v>
      </c>
      <c r="AW833" s="12" t="s">
        <v>40</v>
      </c>
      <c r="AX833" s="12" t="s">
        <v>77</v>
      </c>
      <c r="AY833" s="227" t="s">
        <v>191</v>
      </c>
    </row>
    <row r="834" spans="2:51" s="12" customFormat="1" ht="13.5">
      <c r="B834" s="217"/>
      <c r="C834" s="218"/>
      <c r="D834" s="214" t="s">
        <v>245</v>
      </c>
      <c r="E834" s="219" t="s">
        <v>23</v>
      </c>
      <c r="F834" s="220" t="s">
        <v>776</v>
      </c>
      <c r="G834" s="218"/>
      <c r="H834" s="221">
        <v>5.3</v>
      </c>
      <c r="I834" s="222"/>
      <c r="J834" s="218"/>
      <c r="K834" s="218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245</v>
      </c>
      <c r="AU834" s="227" t="s">
        <v>88</v>
      </c>
      <c r="AV834" s="12" t="s">
        <v>88</v>
      </c>
      <c r="AW834" s="12" t="s">
        <v>40</v>
      </c>
      <c r="AX834" s="12" t="s">
        <v>77</v>
      </c>
      <c r="AY834" s="227" t="s">
        <v>191</v>
      </c>
    </row>
    <row r="835" spans="2:51" s="12" customFormat="1" ht="13.5">
      <c r="B835" s="217"/>
      <c r="C835" s="218"/>
      <c r="D835" s="214" t="s">
        <v>245</v>
      </c>
      <c r="E835" s="219" t="s">
        <v>23</v>
      </c>
      <c r="F835" s="220" t="s">
        <v>777</v>
      </c>
      <c r="G835" s="218"/>
      <c r="H835" s="221">
        <v>23.3</v>
      </c>
      <c r="I835" s="222"/>
      <c r="J835" s="218"/>
      <c r="K835" s="218"/>
      <c r="L835" s="223"/>
      <c r="M835" s="224"/>
      <c r="N835" s="225"/>
      <c r="O835" s="225"/>
      <c r="P835" s="225"/>
      <c r="Q835" s="225"/>
      <c r="R835" s="225"/>
      <c r="S835" s="225"/>
      <c r="T835" s="226"/>
      <c r="AT835" s="227" t="s">
        <v>245</v>
      </c>
      <c r="AU835" s="227" t="s">
        <v>88</v>
      </c>
      <c r="AV835" s="12" t="s">
        <v>88</v>
      </c>
      <c r="AW835" s="12" t="s">
        <v>40</v>
      </c>
      <c r="AX835" s="12" t="s">
        <v>77</v>
      </c>
      <c r="AY835" s="227" t="s">
        <v>191</v>
      </c>
    </row>
    <row r="836" spans="2:51" s="12" customFormat="1" ht="13.5">
      <c r="B836" s="217"/>
      <c r="C836" s="218"/>
      <c r="D836" s="214" t="s">
        <v>245</v>
      </c>
      <c r="E836" s="219" t="s">
        <v>23</v>
      </c>
      <c r="F836" s="220" t="s">
        <v>778</v>
      </c>
      <c r="G836" s="218"/>
      <c r="H836" s="221">
        <v>12.1</v>
      </c>
      <c r="I836" s="222"/>
      <c r="J836" s="218"/>
      <c r="K836" s="218"/>
      <c r="L836" s="223"/>
      <c r="M836" s="224"/>
      <c r="N836" s="225"/>
      <c r="O836" s="225"/>
      <c r="P836" s="225"/>
      <c r="Q836" s="225"/>
      <c r="R836" s="225"/>
      <c r="S836" s="225"/>
      <c r="T836" s="226"/>
      <c r="AT836" s="227" t="s">
        <v>245</v>
      </c>
      <c r="AU836" s="227" t="s">
        <v>88</v>
      </c>
      <c r="AV836" s="12" t="s">
        <v>88</v>
      </c>
      <c r="AW836" s="12" t="s">
        <v>40</v>
      </c>
      <c r="AX836" s="12" t="s">
        <v>77</v>
      </c>
      <c r="AY836" s="227" t="s">
        <v>191</v>
      </c>
    </row>
    <row r="837" spans="2:51" s="12" customFormat="1" ht="13.5">
      <c r="B837" s="217"/>
      <c r="C837" s="218"/>
      <c r="D837" s="214" t="s">
        <v>245</v>
      </c>
      <c r="E837" s="219" t="s">
        <v>23</v>
      </c>
      <c r="F837" s="220" t="s">
        <v>779</v>
      </c>
      <c r="G837" s="218"/>
      <c r="H837" s="221">
        <v>20.399999999999999</v>
      </c>
      <c r="I837" s="222"/>
      <c r="J837" s="218"/>
      <c r="K837" s="218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245</v>
      </c>
      <c r="AU837" s="227" t="s">
        <v>88</v>
      </c>
      <c r="AV837" s="12" t="s">
        <v>88</v>
      </c>
      <c r="AW837" s="12" t="s">
        <v>40</v>
      </c>
      <c r="AX837" s="12" t="s">
        <v>77</v>
      </c>
      <c r="AY837" s="227" t="s">
        <v>191</v>
      </c>
    </row>
    <row r="838" spans="2:51" s="12" customFormat="1" ht="13.5">
      <c r="B838" s="217"/>
      <c r="C838" s="218"/>
      <c r="D838" s="214" t="s">
        <v>245</v>
      </c>
      <c r="E838" s="219" t="s">
        <v>23</v>
      </c>
      <c r="F838" s="220" t="s">
        <v>780</v>
      </c>
      <c r="G838" s="218"/>
      <c r="H838" s="221">
        <v>10.6</v>
      </c>
      <c r="I838" s="222"/>
      <c r="J838" s="218"/>
      <c r="K838" s="218"/>
      <c r="L838" s="223"/>
      <c r="M838" s="224"/>
      <c r="N838" s="225"/>
      <c r="O838" s="225"/>
      <c r="P838" s="225"/>
      <c r="Q838" s="225"/>
      <c r="R838" s="225"/>
      <c r="S838" s="225"/>
      <c r="T838" s="226"/>
      <c r="AT838" s="227" t="s">
        <v>245</v>
      </c>
      <c r="AU838" s="227" t="s">
        <v>88</v>
      </c>
      <c r="AV838" s="12" t="s">
        <v>88</v>
      </c>
      <c r="AW838" s="12" t="s">
        <v>40</v>
      </c>
      <c r="AX838" s="12" t="s">
        <v>77</v>
      </c>
      <c r="AY838" s="227" t="s">
        <v>191</v>
      </c>
    </row>
    <row r="839" spans="2:51" s="12" customFormat="1" ht="13.5">
      <c r="B839" s="217"/>
      <c r="C839" s="218"/>
      <c r="D839" s="214" t="s">
        <v>245</v>
      </c>
      <c r="E839" s="219" t="s">
        <v>23</v>
      </c>
      <c r="F839" s="220" t="s">
        <v>781</v>
      </c>
      <c r="G839" s="218"/>
      <c r="H839" s="221">
        <v>4.8</v>
      </c>
      <c r="I839" s="222"/>
      <c r="J839" s="218"/>
      <c r="K839" s="218"/>
      <c r="L839" s="223"/>
      <c r="M839" s="224"/>
      <c r="N839" s="225"/>
      <c r="O839" s="225"/>
      <c r="P839" s="225"/>
      <c r="Q839" s="225"/>
      <c r="R839" s="225"/>
      <c r="S839" s="225"/>
      <c r="T839" s="226"/>
      <c r="AT839" s="227" t="s">
        <v>245</v>
      </c>
      <c r="AU839" s="227" t="s">
        <v>88</v>
      </c>
      <c r="AV839" s="12" t="s">
        <v>88</v>
      </c>
      <c r="AW839" s="12" t="s">
        <v>40</v>
      </c>
      <c r="AX839" s="12" t="s">
        <v>77</v>
      </c>
      <c r="AY839" s="227" t="s">
        <v>191</v>
      </c>
    </row>
    <row r="840" spans="2:51" s="14" customFormat="1" ht="13.5">
      <c r="B840" s="254"/>
      <c r="C840" s="255"/>
      <c r="D840" s="214" t="s">
        <v>245</v>
      </c>
      <c r="E840" s="256" t="s">
        <v>23</v>
      </c>
      <c r="F840" s="257" t="s">
        <v>371</v>
      </c>
      <c r="G840" s="255"/>
      <c r="H840" s="258">
        <v>120.2</v>
      </c>
      <c r="I840" s="259"/>
      <c r="J840" s="255"/>
      <c r="K840" s="255"/>
      <c r="L840" s="260"/>
      <c r="M840" s="261"/>
      <c r="N840" s="262"/>
      <c r="O840" s="262"/>
      <c r="P840" s="262"/>
      <c r="Q840" s="262"/>
      <c r="R840" s="262"/>
      <c r="S840" s="262"/>
      <c r="T840" s="263"/>
      <c r="AT840" s="264" t="s">
        <v>245</v>
      </c>
      <c r="AU840" s="264" t="s">
        <v>88</v>
      </c>
      <c r="AV840" s="14" t="s">
        <v>207</v>
      </c>
      <c r="AW840" s="14" t="s">
        <v>40</v>
      </c>
      <c r="AX840" s="14" t="s">
        <v>77</v>
      </c>
      <c r="AY840" s="264" t="s">
        <v>191</v>
      </c>
    </row>
    <row r="841" spans="2:51" s="13" customFormat="1" ht="13.5">
      <c r="B841" s="244"/>
      <c r="C841" s="245"/>
      <c r="D841" s="214" t="s">
        <v>245</v>
      </c>
      <c r="E841" s="246" t="s">
        <v>23</v>
      </c>
      <c r="F841" s="247" t="s">
        <v>384</v>
      </c>
      <c r="G841" s="245"/>
      <c r="H841" s="246" t="s">
        <v>23</v>
      </c>
      <c r="I841" s="248"/>
      <c r="J841" s="245"/>
      <c r="K841" s="245"/>
      <c r="L841" s="249"/>
      <c r="M841" s="250"/>
      <c r="N841" s="251"/>
      <c r="O841" s="251"/>
      <c r="P841" s="251"/>
      <c r="Q841" s="251"/>
      <c r="R841" s="251"/>
      <c r="S841" s="251"/>
      <c r="T841" s="252"/>
      <c r="AT841" s="253" t="s">
        <v>245</v>
      </c>
      <c r="AU841" s="253" t="s">
        <v>88</v>
      </c>
      <c r="AV841" s="13" t="s">
        <v>85</v>
      </c>
      <c r="AW841" s="13" t="s">
        <v>40</v>
      </c>
      <c r="AX841" s="13" t="s">
        <v>77</v>
      </c>
      <c r="AY841" s="253" t="s">
        <v>191</v>
      </c>
    </row>
    <row r="842" spans="2:51" s="12" customFormat="1" ht="13.5">
      <c r="B842" s="217"/>
      <c r="C842" s="218"/>
      <c r="D842" s="214" t="s">
        <v>245</v>
      </c>
      <c r="E842" s="219" t="s">
        <v>23</v>
      </c>
      <c r="F842" s="220" t="s">
        <v>782</v>
      </c>
      <c r="G842" s="218"/>
      <c r="H842" s="221">
        <v>20.7</v>
      </c>
      <c r="I842" s="222"/>
      <c r="J842" s="218"/>
      <c r="K842" s="218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245</v>
      </c>
      <c r="AU842" s="227" t="s">
        <v>88</v>
      </c>
      <c r="AV842" s="12" t="s">
        <v>88</v>
      </c>
      <c r="AW842" s="12" t="s">
        <v>40</v>
      </c>
      <c r="AX842" s="12" t="s">
        <v>77</v>
      </c>
      <c r="AY842" s="227" t="s">
        <v>191</v>
      </c>
    </row>
    <row r="843" spans="2:51" s="12" customFormat="1" ht="13.5">
      <c r="B843" s="217"/>
      <c r="C843" s="218"/>
      <c r="D843" s="214" t="s">
        <v>245</v>
      </c>
      <c r="E843" s="219" t="s">
        <v>23</v>
      </c>
      <c r="F843" s="220" t="s">
        <v>551</v>
      </c>
      <c r="G843" s="218"/>
      <c r="H843" s="221">
        <v>1.2</v>
      </c>
      <c r="I843" s="222"/>
      <c r="J843" s="218"/>
      <c r="K843" s="218"/>
      <c r="L843" s="223"/>
      <c r="M843" s="224"/>
      <c r="N843" s="225"/>
      <c r="O843" s="225"/>
      <c r="P843" s="225"/>
      <c r="Q843" s="225"/>
      <c r="R843" s="225"/>
      <c r="S843" s="225"/>
      <c r="T843" s="226"/>
      <c r="AT843" s="227" t="s">
        <v>245</v>
      </c>
      <c r="AU843" s="227" t="s">
        <v>88</v>
      </c>
      <c r="AV843" s="12" t="s">
        <v>88</v>
      </c>
      <c r="AW843" s="12" t="s">
        <v>40</v>
      </c>
      <c r="AX843" s="12" t="s">
        <v>77</v>
      </c>
      <c r="AY843" s="227" t="s">
        <v>191</v>
      </c>
    </row>
    <row r="844" spans="2:51" s="12" customFormat="1" ht="13.5">
      <c r="B844" s="217"/>
      <c r="C844" s="218"/>
      <c r="D844" s="214" t="s">
        <v>245</v>
      </c>
      <c r="E844" s="219" t="s">
        <v>23</v>
      </c>
      <c r="F844" s="220" t="s">
        <v>552</v>
      </c>
      <c r="G844" s="218"/>
      <c r="H844" s="221">
        <v>12.1</v>
      </c>
      <c r="I844" s="222"/>
      <c r="J844" s="218"/>
      <c r="K844" s="218"/>
      <c r="L844" s="223"/>
      <c r="M844" s="224"/>
      <c r="N844" s="225"/>
      <c r="O844" s="225"/>
      <c r="P844" s="225"/>
      <c r="Q844" s="225"/>
      <c r="R844" s="225"/>
      <c r="S844" s="225"/>
      <c r="T844" s="226"/>
      <c r="AT844" s="227" t="s">
        <v>245</v>
      </c>
      <c r="AU844" s="227" t="s">
        <v>88</v>
      </c>
      <c r="AV844" s="12" t="s">
        <v>88</v>
      </c>
      <c r="AW844" s="12" t="s">
        <v>40</v>
      </c>
      <c r="AX844" s="12" t="s">
        <v>77</v>
      </c>
      <c r="AY844" s="227" t="s">
        <v>191</v>
      </c>
    </row>
    <row r="845" spans="2:51" s="12" customFormat="1" ht="13.5">
      <c r="B845" s="217"/>
      <c r="C845" s="218"/>
      <c r="D845" s="214" t="s">
        <v>245</v>
      </c>
      <c r="E845" s="219" t="s">
        <v>23</v>
      </c>
      <c r="F845" s="220" t="s">
        <v>746</v>
      </c>
      <c r="G845" s="218"/>
      <c r="H845" s="221">
        <v>4</v>
      </c>
      <c r="I845" s="222"/>
      <c r="J845" s="218"/>
      <c r="K845" s="218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245</v>
      </c>
      <c r="AU845" s="227" t="s">
        <v>88</v>
      </c>
      <c r="AV845" s="12" t="s">
        <v>88</v>
      </c>
      <c r="AW845" s="12" t="s">
        <v>40</v>
      </c>
      <c r="AX845" s="12" t="s">
        <v>77</v>
      </c>
      <c r="AY845" s="227" t="s">
        <v>191</v>
      </c>
    </row>
    <row r="846" spans="2:51" s="12" customFormat="1" ht="13.5">
      <c r="B846" s="217"/>
      <c r="C846" s="218"/>
      <c r="D846" s="214" t="s">
        <v>245</v>
      </c>
      <c r="E846" s="219" t="s">
        <v>23</v>
      </c>
      <c r="F846" s="220" t="s">
        <v>783</v>
      </c>
      <c r="G846" s="218"/>
      <c r="H846" s="221">
        <v>5.3</v>
      </c>
      <c r="I846" s="222"/>
      <c r="J846" s="218"/>
      <c r="K846" s="218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245</v>
      </c>
      <c r="AU846" s="227" t="s">
        <v>88</v>
      </c>
      <c r="AV846" s="12" t="s">
        <v>88</v>
      </c>
      <c r="AW846" s="12" t="s">
        <v>40</v>
      </c>
      <c r="AX846" s="12" t="s">
        <v>77</v>
      </c>
      <c r="AY846" s="227" t="s">
        <v>191</v>
      </c>
    </row>
    <row r="847" spans="2:51" s="12" customFormat="1" ht="13.5">
      <c r="B847" s="217"/>
      <c r="C847" s="218"/>
      <c r="D847" s="214" t="s">
        <v>245</v>
      </c>
      <c r="E847" s="219" t="s">
        <v>23</v>
      </c>
      <c r="F847" s="220" t="s">
        <v>784</v>
      </c>
      <c r="G847" s="218"/>
      <c r="H847" s="221">
        <v>5.3</v>
      </c>
      <c r="I847" s="222"/>
      <c r="J847" s="218"/>
      <c r="K847" s="218"/>
      <c r="L847" s="223"/>
      <c r="M847" s="224"/>
      <c r="N847" s="225"/>
      <c r="O847" s="225"/>
      <c r="P847" s="225"/>
      <c r="Q847" s="225"/>
      <c r="R847" s="225"/>
      <c r="S847" s="225"/>
      <c r="T847" s="226"/>
      <c r="AT847" s="227" t="s">
        <v>245</v>
      </c>
      <c r="AU847" s="227" t="s">
        <v>88</v>
      </c>
      <c r="AV847" s="12" t="s">
        <v>88</v>
      </c>
      <c r="AW847" s="12" t="s">
        <v>40</v>
      </c>
      <c r="AX847" s="12" t="s">
        <v>77</v>
      </c>
      <c r="AY847" s="227" t="s">
        <v>191</v>
      </c>
    </row>
    <row r="848" spans="2:51" s="12" customFormat="1" ht="13.5">
      <c r="B848" s="217"/>
      <c r="C848" s="218"/>
      <c r="D848" s="214" t="s">
        <v>245</v>
      </c>
      <c r="E848" s="219" t="s">
        <v>23</v>
      </c>
      <c r="F848" s="220" t="s">
        <v>785</v>
      </c>
      <c r="G848" s="218"/>
      <c r="H848" s="221">
        <v>18.100000000000001</v>
      </c>
      <c r="I848" s="222"/>
      <c r="J848" s="218"/>
      <c r="K848" s="218"/>
      <c r="L848" s="223"/>
      <c r="M848" s="224"/>
      <c r="N848" s="225"/>
      <c r="O848" s="225"/>
      <c r="P848" s="225"/>
      <c r="Q848" s="225"/>
      <c r="R848" s="225"/>
      <c r="S848" s="225"/>
      <c r="T848" s="226"/>
      <c r="AT848" s="227" t="s">
        <v>245</v>
      </c>
      <c r="AU848" s="227" t="s">
        <v>88</v>
      </c>
      <c r="AV848" s="12" t="s">
        <v>88</v>
      </c>
      <c r="AW848" s="12" t="s">
        <v>40</v>
      </c>
      <c r="AX848" s="12" t="s">
        <v>77</v>
      </c>
      <c r="AY848" s="227" t="s">
        <v>191</v>
      </c>
    </row>
    <row r="849" spans="2:65" s="12" customFormat="1" ht="13.5">
      <c r="B849" s="217"/>
      <c r="C849" s="218"/>
      <c r="D849" s="214" t="s">
        <v>245</v>
      </c>
      <c r="E849" s="219" t="s">
        <v>23</v>
      </c>
      <c r="F849" s="220" t="s">
        <v>786</v>
      </c>
      <c r="G849" s="218"/>
      <c r="H849" s="221">
        <v>13.8</v>
      </c>
      <c r="I849" s="222"/>
      <c r="J849" s="218"/>
      <c r="K849" s="218"/>
      <c r="L849" s="223"/>
      <c r="M849" s="224"/>
      <c r="N849" s="225"/>
      <c r="O849" s="225"/>
      <c r="P849" s="225"/>
      <c r="Q849" s="225"/>
      <c r="R849" s="225"/>
      <c r="S849" s="225"/>
      <c r="T849" s="226"/>
      <c r="AT849" s="227" t="s">
        <v>245</v>
      </c>
      <c r="AU849" s="227" t="s">
        <v>88</v>
      </c>
      <c r="AV849" s="12" t="s">
        <v>88</v>
      </c>
      <c r="AW849" s="12" t="s">
        <v>40</v>
      </c>
      <c r="AX849" s="12" t="s">
        <v>77</v>
      </c>
      <c r="AY849" s="227" t="s">
        <v>191</v>
      </c>
    </row>
    <row r="850" spans="2:65" s="12" customFormat="1" ht="13.5">
      <c r="B850" s="217"/>
      <c r="C850" s="218"/>
      <c r="D850" s="214" t="s">
        <v>245</v>
      </c>
      <c r="E850" s="219" t="s">
        <v>23</v>
      </c>
      <c r="F850" s="220" t="s">
        <v>787</v>
      </c>
      <c r="G850" s="218"/>
      <c r="H850" s="221">
        <v>25.3</v>
      </c>
      <c r="I850" s="222"/>
      <c r="J850" s="218"/>
      <c r="K850" s="218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245</v>
      </c>
      <c r="AU850" s="227" t="s">
        <v>88</v>
      </c>
      <c r="AV850" s="12" t="s">
        <v>88</v>
      </c>
      <c r="AW850" s="12" t="s">
        <v>40</v>
      </c>
      <c r="AX850" s="12" t="s">
        <v>77</v>
      </c>
      <c r="AY850" s="227" t="s">
        <v>191</v>
      </c>
    </row>
    <row r="851" spans="2:65" s="12" customFormat="1" ht="13.5">
      <c r="B851" s="217"/>
      <c r="C851" s="218"/>
      <c r="D851" s="214" t="s">
        <v>245</v>
      </c>
      <c r="E851" s="219" t="s">
        <v>23</v>
      </c>
      <c r="F851" s="220" t="s">
        <v>788</v>
      </c>
      <c r="G851" s="218"/>
      <c r="H851" s="221">
        <v>7.9</v>
      </c>
      <c r="I851" s="222"/>
      <c r="J851" s="218"/>
      <c r="K851" s="218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245</v>
      </c>
      <c r="AU851" s="227" t="s">
        <v>88</v>
      </c>
      <c r="AV851" s="12" t="s">
        <v>88</v>
      </c>
      <c r="AW851" s="12" t="s">
        <v>40</v>
      </c>
      <c r="AX851" s="12" t="s">
        <v>77</v>
      </c>
      <c r="AY851" s="227" t="s">
        <v>191</v>
      </c>
    </row>
    <row r="852" spans="2:65" s="12" customFormat="1" ht="13.5">
      <c r="B852" s="217"/>
      <c r="C852" s="218"/>
      <c r="D852" s="214" t="s">
        <v>245</v>
      </c>
      <c r="E852" s="219" t="s">
        <v>23</v>
      </c>
      <c r="F852" s="220" t="s">
        <v>789</v>
      </c>
      <c r="G852" s="218"/>
      <c r="H852" s="221">
        <v>2.9</v>
      </c>
      <c r="I852" s="222"/>
      <c r="J852" s="218"/>
      <c r="K852" s="218"/>
      <c r="L852" s="223"/>
      <c r="M852" s="224"/>
      <c r="N852" s="225"/>
      <c r="O852" s="225"/>
      <c r="P852" s="225"/>
      <c r="Q852" s="225"/>
      <c r="R852" s="225"/>
      <c r="S852" s="225"/>
      <c r="T852" s="226"/>
      <c r="AT852" s="227" t="s">
        <v>245</v>
      </c>
      <c r="AU852" s="227" t="s">
        <v>88</v>
      </c>
      <c r="AV852" s="12" t="s">
        <v>88</v>
      </c>
      <c r="AW852" s="12" t="s">
        <v>40</v>
      </c>
      <c r="AX852" s="12" t="s">
        <v>77</v>
      </c>
      <c r="AY852" s="227" t="s">
        <v>191</v>
      </c>
    </row>
    <row r="853" spans="2:65" s="12" customFormat="1" ht="13.5">
      <c r="B853" s="217"/>
      <c r="C853" s="218"/>
      <c r="D853" s="214" t="s">
        <v>245</v>
      </c>
      <c r="E853" s="219" t="s">
        <v>23</v>
      </c>
      <c r="F853" s="220" t="s">
        <v>790</v>
      </c>
      <c r="G853" s="218"/>
      <c r="H853" s="221">
        <v>4.5</v>
      </c>
      <c r="I853" s="222"/>
      <c r="J853" s="218"/>
      <c r="K853" s="218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245</v>
      </c>
      <c r="AU853" s="227" t="s">
        <v>88</v>
      </c>
      <c r="AV853" s="12" t="s">
        <v>88</v>
      </c>
      <c r="AW853" s="12" t="s">
        <v>40</v>
      </c>
      <c r="AX853" s="12" t="s">
        <v>77</v>
      </c>
      <c r="AY853" s="227" t="s">
        <v>191</v>
      </c>
    </row>
    <row r="854" spans="2:65" s="14" customFormat="1" ht="13.5">
      <c r="B854" s="254"/>
      <c r="C854" s="255"/>
      <c r="D854" s="214" t="s">
        <v>245</v>
      </c>
      <c r="E854" s="256" t="s">
        <v>23</v>
      </c>
      <c r="F854" s="257" t="s">
        <v>371</v>
      </c>
      <c r="G854" s="255"/>
      <c r="H854" s="258">
        <v>121.1</v>
      </c>
      <c r="I854" s="259"/>
      <c r="J854" s="255"/>
      <c r="K854" s="255"/>
      <c r="L854" s="260"/>
      <c r="M854" s="261"/>
      <c r="N854" s="262"/>
      <c r="O854" s="262"/>
      <c r="P854" s="262"/>
      <c r="Q854" s="262"/>
      <c r="R854" s="262"/>
      <c r="S854" s="262"/>
      <c r="T854" s="263"/>
      <c r="AT854" s="264" t="s">
        <v>245</v>
      </c>
      <c r="AU854" s="264" t="s">
        <v>88</v>
      </c>
      <c r="AV854" s="14" t="s">
        <v>207</v>
      </c>
      <c r="AW854" s="14" t="s">
        <v>40</v>
      </c>
      <c r="AX854" s="14" t="s">
        <v>77</v>
      </c>
      <c r="AY854" s="264" t="s">
        <v>191</v>
      </c>
    </row>
    <row r="855" spans="2:65" s="15" customFormat="1" ht="13.5">
      <c r="B855" s="265"/>
      <c r="C855" s="266"/>
      <c r="D855" s="214" t="s">
        <v>245</v>
      </c>
      <c r="E855" s="267" t="s">
        <v>23</v>
      </c>
      <c r="F855" s="268" t="s">
        <v>388</v>
      </c>
      <c r="G855" s="266"/>
      <c r="H855" s="269">
        <v>637.70000000000005</v>
      </c>
      <c r="I855" s="270"/>
      <c r="J855" s="266"/>
      <c r="K855" s="266"/>
      <c r="L855" s="271"/>
      <c r="M855" s="272"/>
      <c r="N855" s="273"/>
      <c r="O855" s="273"/>
      <c r="P855" s="273"/>
      <c r="Q855" s="273"/>
      <c r="R855" s="273"/>
      <c r="S855" s="273"/>
      <c r="T855" s="274"/>
      <c r="AT855" s="275" t="s">
        <v>245</v>
      </c>
      <c r="AU855" s="275" t="s">
        <v>88</v>
      </c>
      <c r="AV855" s="15" t="s">
        <v>215</v>
      </c>
      <c r="AW855" s="15" t="s">
        <v>40</v>
      </c>
      <c r="AX855" s="15" t="s">
        <v>85</v>
      </c>
      <c r="AY855" s="275" t="s">
        <v>191</v>
      </c>
    </row>
    <row r="856" spans="2:65" s="12" customFormat="1" ht="13.5">
      <c r="B856" s="217"/>
      <c r="C856" s="218"/>
      <c r="D856" s="214" t="s">
        <v>245</v>
      </c>
      <c r="E856" s="218"/>
      <c r="F856" s="220" t="s">
        <v>791</v>
      </c>
      <c r="G856" s="218"/>
      <c r="H856" s="221">
        <v>255.08</v>
      </c>
      <c r="I856" s="222"/>
      <c r="J856" s="218"/>
      <c r="K856" s="218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245</v>
      </c>
      <c r="AU856" s="227" t="s">
        <v>88</v>
      </c>
      <c r="AV856" s="12" t="s">
        <v>88</v>
      </c>
      <c r="AW856" s="12" t="s">
        <v>6</v>
      </c>
      <c r="AX856" s="12" t="s">
        <v>85</v>
      </c>
      <c r="AY856" s="227" t="s">
        <v>191</v>
      </c>
    </row>
    <row r="857" spans="2:65" s="1" customFormat="1" ht="25.5" customHeight="1">
      <c r="B857" s="42"/>
      <c r="C857" s="202" t="s">
        <v>792</v>
      </c>
      <c r="D857" s="202" t="s">
        <v>194</v>
      </c>
      <c r="E857" s="203" t="s">
        <v>793</v>
      </c>
      <c r="F857" s="204" t="s">
        <v>794</v>
      </c>
      <c r="G857" s="205" t="s">
        <v>218</v>
      </c>
      <c r="H857" s="206">
        <v>382.62</v>
      </c>
      <c r="I857" s="207"/>
      <c r="J857" s="208">
        <f>ROUND(I857*H857,2)</f>
        <v>0</v>
      </c>
      <c r="K857" s="204" t="s">
        <v>203</v>
      </c>
      <c r="L857" s="62"/>
      <c r="M857" s="209" t="s">
        <v>23</v>
      </c>
      <c r="N857" s="210" t="s">
        <v>48</v>
      </c>
      <c r="O857" s="43"/>
      <c r="P857" s="211">
        <f>O857*H857</f>
        <v>0</v>
      </c>
      <c r="Q857" s="211">
        <v>2.1000000000000001E-4</v>
      </c>
      <c r="R857" s="211">
        <f>Q857*H857</f>
        <v>8.0350200000000011E-2</v>
      </c>
      <c r="S857" s="211">
        <v>0</v>
      </c>
      <c r="T857" s="212">
        <f>S857*H857</f>
        <v>0</v>
      </c>
      <c r="AR857" s="25" t="s">
        <v>215</v>
      </c>
      <c r="AT857" s="25" t="s">
        <v>194</v>
      </c>
      <c r="AU857" s="25" t="s">
        <v>88</v>
      </c>
      <c r="AY857" s="25" t="s">
        <v>191</v>
      </c>
      <c r="BE857" s="213">
        <f>IF(N857="základní",J857,0)</f>
        <v>0</v>
      </c>
      <c r="BF857" s="213">
        <f>IF(N857="snížená",J857,0)</f>
        <v>0</v>
      </c>
      <c r="BG857" s="213">
        <f>IF(N857="zákl. přenesená",J857,0)</f>
        <v>0</v>
      </c>
      <c r="BH857" s="213">
        <f>IF(N857="sníž. přenesená",J857,0)</f>
        <v>0</v>
      </c>
      <c r="BI857" s="213">
        <f>IF(N857="nulová",J857,0)</f>
        <v>0</v>
      </c>
      <c r="BJ857" s="25" t="s">
        <v>85</v>
      </c>
      <c r="BK857" s="213">
        <f>ROUND(I857*H857,2)</f>
        <v>0</v>
      </c>
      <c r="BL857" s="25" t="s">
        <v>215</v>
      </c>
      <c r="BM857" s="25" t="s">
        <v>795</v>
      </c>
    </row>
    <row r="858" spans="2:65" s="13" customFormat="1" ht="13.5">
      <c r="B858" s="244"/>
      <c r="C858" s="245"/>
      <c r="D858" s="214" t="s">
        <v>245</v>
      </c>
      <c r="E858" s="246" t="s">
        <v>23</v>
      </c>
      <c r="F858" s="247" t="s">
        <v>368</v>
      </c>
      <c r="G858" s="245"/>
      <c r="H858" s="246" t="s">
        <v>23</v>
      </c>
      <c r="I858" s="248"/>
      <c r="J858" s="245"/>
      <c r="K858" s="245"/>
      <c r="L858" s="249"/>
      <c r="M858" s="250"/>
      <c r="N858" s="251"/>
      <c r="O858" s="251"/>
      <c r="P858" s="251"/>
      <c r="Q858" s="251"/>
      <c r="R858" s="251"/>
      <c r="S858" s="251"/>
      <c r="T858" s="252"/>
      <c r="AT858" s="253" t="s">
        <v>245</v>
      </c>
      <c r="AU858" s="253" t="s">
        <v>88</v>
      </c>
      <c r="AV858" s="13" t="s">
        <v>85</v>
      </c>
      <c r="AW858" s="13" t="s">
        <v>40</v>
      </c>
      <c r="AX858" s="13" t="s">
        <v>77</v>
      </c>
      <c r="AY858" s="253" t="s">
        <v>191</v>
      </c>
    </row>
    <row r="859" spans="2:65" s="12" customFormat="1" ht="13.5">
      <c r="B859" s="217"/>
      <c r="C859" s="218"/>
      <c r="D859" s="214" t="s">
        <v>245</v>
      </c>
      <c r="E859" s="219" t="s">
        <v>23</v>
      </c>
      <c r="F859" s="220" t="s">
        <v>538</v>
      </c>
      <c r="G859" s="218"/>
      <c r="H859" s="221">
        <v>8.6</v>
      </c>
      <c r="I859" s="222"/>
      <c r="J859" s="218"/>
      <c r="K859" s="218"/>
      <c r="L859" s="223"/>
      <c r="M859" s="224"/>
      <c r="N859" s="225"/>
      <c r="O859" s="225"/>
      <c r="P859" s="225"/>
      <c r="Q859" s="225"/>
      <c r="R859" s="225"/>
      <c r="S859" s="225"/>
      <c r="T859" s="226"/>
      <c r="AT859" s="227" t="s">
        <v>245</v>
      </c>
      <c r="AU859" s="227" t="s">
        <v>88</v>
      </c>
      <c r="AV859" s="12" t="s">
        <v>88</v>
      </c>
      <c r="AW859" s="12" t="s">
        <v>40</v>
      </c>
      <c r="AX859" s="12" t="s">
        <v>77</v>
      </c>
      <c r="AY859" s="227" t="s">
        <v>191</v>
      </c>
    </row>
    <row r="860" spans="2:65" s="12" customFormat="1" ht="13.5">
      <c r="B860" s="217"/>
      <c r="C860" s="218"/>
      <c r="D860" s="214" t="s">
        <v>245</v>
      </c>
      <c r="E860" s="219" t="s">
        <v>23</v>
      </c>
      <c r="F860" s="220" t="s">
        <v>539</v>
      </c>
      <c r="G860" s="218"/>
      <c r="H860" s="221">
        <v>2.6</v>
      </c>
      <c r="I860" s="222"/>
      <c r="J860" s="218"/>
      <c r="K860" s="218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245</v>
      </c>
      <c r="AU860" s="227" t="s">
        <v>88</v>
      </c>
      <c r="AV860" s="12" t="s">
        <v>88</v>
      </c>
      <c r="AW860" s="12" t="s">
        <v>40</v>
      </c>
      <c r="AX860" s="12" t="s">
        <v>77</v>
      </c>
      <c r="AY860" s="227" t="s">
        <v>191</v>
      </c>
    </row>
    <row r="861" spans="2:65" s="12" customFormat="1" ht="13.5">
      <c r="B861" s="217"/>
      <c r="C861" s="218"/>
      <c r="D861" s="214" t="s">
        <v>245</v>
      </c>
      <c r="E861" s="219" t="s">
        <v>23</v>
      </c>
      <c r="F861" s="220" t="s">
        <v>540</v>
      </c>
      <c r="G861" s="218"/>
      <c r="H861" s="221">
        <v>25</v>
      </c>
      <c r="I861" s="222"/>
      <c r="J861" s="218"/>
      <c r="K861" s="218"/>
      <c r="L861" s="223"/>
      <c r="M861" s="224"/>
      <c r="N861" s="225"/>
      <c r="O861" s="225"/>
      <c r="P861" s="225"/>
      <c r="Q861" s="225"/>
      <c r="R861" s="225"/>
      <c r="S861" s="225"/>
      <c r="T861" s="226"/>
      <c r="AT861" s="227" t="s">
        <v>245</v>
      </c>
      <c r="AU861" s="227" t="s">
        <v>88</v>
      </c>
      <c r="AV861" s="12" t="s">
        <v>88</v>
      </c>
      <c r="AW861" s="12" t="s">
        <v>40</v>
      </c>
      <c r="AX861" s="12" t="s">
        <v>77</v>
      </c>
      <c r="AY861" s="227" t="s">
        <v>191</v>
      </c>
    </row>
    <row r="862" spans="2:65" s="12" customFormat="1" ht="13.5">
      <c r="B862" s="217"/>
      <c r="C862" s="218"/>
      <c r="D862" s="214" t="s">
        <v>245</v>
      </c>
      <c r="E862" s="219" t="s">
        <v>23</v>
      </c>
      <c r="F862" s="220" t="s">
        <v>541</v>
      </c>
      <c r="G862" s="218"/>
      <c r="H862" s="221">
        <v>23.2</v>
      </c>
      <c r="I862" s="222"/>
      <c r="J862" s="218"/>
      <c r="K862" s="218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245</v>
      </c>
      <c r="AU862" s="227" t="s">
        <v>88</v>
      </c>
      <c r="AV862" s="12" t="s">
        <v>88</v>
      </c>
      <c r="AW862" s="12" t="s">
        <v>40</v>
      </c>
      <c r="AX862" s="12" t="s">
        <v>77</v>
      </c>
      <c r="AY862" s="227" t="s">
        <v>191</v>
      </c>
    </row>
    <row r="863" spans="2:65" s="12" customFormat="1" ht="13.5">
      <c r="B863" s="217"/>
      <c r="C863" s="218"/>
      <c r="D863" s="214" t="s">
        <v>245</v>
      </c>
      <c r="E863" s="219" t="s">
        <v>23</v>
      </c>
      <c r="F863" s="220" t="s">
        <v>542</v>
      </c>
      <c r="G863" s="218"/>
      <c r="H863" s="221">
        <v>3.4</v>
      </c>
      <c r="I863" s="222"/>
      <c r="J863" s="218"/>
      <c r="K863" s="218"/>
      <c r="L863" s="223"/>
      <c r="M863" s="224"/>
      <c r="N863" s="225"/>
      <c r="O863" s="225"/>
      <c r="P863" s="225"/>
      <c r="Q863" s="225"/>
      <c r="R863" s="225"/>
      <c r="S863" s="225"/>
      <c r="T863" s="226"/>
      <c r="AT863" s="227" t="s">
        <v>245</v>
      </c>
      <c r="AU863" s="227" t="s">
        <v>88</v>
      </c>
      <c r="AV863" s="12" t="s">
        <v>88</v>
      </c>
      <c r="AW863" s="12" t="s">
        <v>40</v>
      </c>
      <c r="AX863" s="12" t="s">
        <v>77</v>
      </c>
      <c r="AY863" s="227" t="s">
        <v>191</v>
      </c>
    </row>
    <row r="864" spans="2:65" s="12" customFormat="1" ht="13.5">
      <c r="B864" s="217"/>
      <c r="C864" s="218"/>
      <c r="D864" s="214" t="s">
        <v>245</v>
      </c>
      <c r="E864" s="219" t="s">
        <v>23</v>
      </c>
      <c r="F864" s="220" t="s">
        <v>543</v>
      </c>
      <c r="G864" s="218"/>
      <c r="H864" s="221">
        <v>18.399999999999999</v>
      </c>
      <c r="I864" s="222"/>
      <c r="J864" s="218"/>
      <c r="K864" s="218"/>
      <c r="L864" s="223"/>
      <c r="M864" s="224"/>
      <c r="N864" s="225"/>
      <c r="O864" s="225"/>
      <c r="P864" s="225"/>
      <c r="Q864" s="225"/>
      <c r="R864" s="225"/>
      <c r="S864" s="225"/>
      <c r="T864" s="226"/>
      <c r="AT864" s="227" t="s">
        <v>245</v>
      </c>
      <c r="AU864" s="227" t="s">
        <v>88</v>
      </c>
      <c r="AV864" s="12" t="s">
        <v>88</v>
      </c>
      <c r="AW864" s="12" t="s">
        <v>40</v>
      </c>
      <c r="AX864" s="12" t="s">
        <v>77</v>
      </c>
      <c r="AY864" s="227" t="s">
        <v>191</v>
      </c>
    </row>
    <row r="865" spans="2:51" s="12" customFormat="1" ht="13.5">
      <c r="B865" s="217"/>
      <c r="C865" s="218"/>
      <c r="D865" s="214" t="s">
        <v>245</v>
      </c>
      <c r="E865" s="219" t="s">
        <v>23</v>
      </c>
      <c r="F865" s="220" t="s">
        <v>544</v>
      </c>
      <c r="G865" s="218"/>
      <c r="H865" s="221">
        <v>13.6</v>
      </c>
      <c r="I865" s="222"/>
      <c r="J865" s="218"/>
      <c r="K865" s="218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245</v>
      </c>
      <c r="AU865" s="227" t="s">
        <v>88</v>
      </c>
      <c r="AV865" s="12" t="s">
        <v>88</v>
      </c>
      <c r="AW865" s="12" t="s">
        <v>40</v>
      </c>
      <c r="AX865" s="12" t="s">
        <v>77</v>
      </c>
      <c r="AY865" s="227" t="s">
        <v>191</v>
      </c>
    </row>
    <row r="866" spans="2:51" s="14" customFormat="1" ht="13.5">
      <c r="B866" s="254"/>
      <c r="C866" s="255"/>
      <c r="D866" s="214" t="s">
        <v>245</v>
      </c>
      <c r="E866" s="256" t="s">
        <v>23</v>
      </c>
      <c r="F866" s="257" t="s">
        <v>371</v>
      </c>
      <c r="G866" s="255"/>
      <c r="H866" s="258">
        <v>94.8</v>
      </c>
      <c r="I866" s="259"/>
      <c r="J866" s="255"/>
      <c r="K866" s="255"/>
      <c r="L866" s="260"/>
      <c r="M866" s="261"/>
      <c r="N866" s="262"/>
      <c r="O866" s="262"/>
      <c r="P866" s="262"/>
      <c r="Q866" s="262"/>
      <c r="R866" s="262"/>
      <c r="S866" s="262"/>
      <c r="T866" s="263"/>
      <c r="AT866" s="264" t="s">
        <v>245</v>
      </c>
      <c r="AU866" s="264" t="s">
        <v>88</v>
      </c>
      <c r="AV866" s="14" t="s">
        <v>207</v>
      </c>
      <c r="AW866" s="14" t="s">
        <v>40</v>
      </c>
      <c r="AX866" s="14" t="s">
        <v>77</v>
      </c>
      <c r="AY866" s="264" t="s">
        <v>191</v>
      </c>
    </row>
    <row r="867" spans="2:51" s="13" customFormat="1" ht="13.5">
      <c r="B867" s="244"/>
      <c r="C867" s="245"/>
      <c r="D867" s="214" t="s">
        <v>245</v>
      </c>
      <c r="E867" s="246" t="s">
        <v>23</v>
      </c>
      <c r="F867" s="247" t="s">
        <v>372</v>
      </c>
      <c r="G867" s="245"/>
      <c r="H867" s="246" t="s">
        <v>23</v>
      </c>
      <c r="I867" s="248"/>
      <c r="J867" s="245"/>
      <c r="K867" s="245"/>
      <c r="L867" s="249"/>
      <c r="M867" s="250"/>
      <c r="N867" s="251"/>
      <c r="O867" s="251"/>
      <c r="P867" s="251"/>
      <c r="Q867" s="251"/>
      <c r="R867" s="251"/>
      <c r="S867" s="251"/>
      <c r="T867" s="252"/>
      <c r="AT867" s="253" t="s">
        <v>245</v>
      </c>
      <c r="AU867" s="253" t="s">
        <v>88</v>
      </c>
      <c r="AV867" s="13" t="s">
        <v>85</v>
      </c>
      <c r="AW867" s="13" t="s">
        <v>40</v>
      </c>
      <c r="AX867" s="13" t="s">
        <v>77</v>
      </c>
      <c r="AY867" s="253" t="s">
        <v>191</v>
      </c>
    </row>
    <row r="868" spans="2:51" s="12" customFormat="1" ht="13.5">
      <c r="B868" s="217"/>
      <c r="C868" s="218"/>
      <c r="D868" s="214" t="s">
        <v>245</v>
      </c>
      <c r="E868" s="219" t="s">
        <v>23</v>
      </c>
      <c r="F868" s="220" t="s">
        <v>757</v>
      </c>
      <c r="G868" s="218"/>
      <c r="H868" s="221">
        <v>59.3</v>
      </c>
      <c r="I868" s="222"/>
      <c r="J868" s="218"/>
      <c r="K868" s="218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245</v>
      </c>
      <c r="AU868" s="227" t="s">
        <v>88</v>
      </c>
      <c r="AV868" s="12" t="s">
        <v>88</v>
      </c>
      <c r="AW868" s="12" t="s">
        <v>40</v>
      </c>
      <c r="AX868" s="12" t="s">
        <v>77</v>
      </c>
      <c r="AY868" s="227" t="s">
        <v>191</v>
      </c>
    </row>
    <row r="869" spans="2:51" s="12" customFormat="1" ht="13.5">
      <c r="B869" s="217"/>
      <c r="C869" s="218"/>
      <c r="D869" s="214" t="s">
        <v>245</v>
      </c>
      <c r="E869" s="219" t="s">
        <v>23</v>
      </c>
      <c r="F869" s="220" t="s">
        <v>758</v>
      </c>
      <c r="G869" s="218"/>
      <c r="H869" s="221">
        <v>2.9</v>
      </c>
      <c r="I869" s="222"/>
      <c r="J869" s="218"/>
      <c r="K869" s="218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245</v>
      </c>
      <c r="AU869" s="227" t="s">
        <v>88</v>
      </c>
      <c r="AV869" s="12" t="s">
        <v>88</v>
      </c>
      <c r="AW869" s="12" t="s">
        <v>40</v>
      </c>
      <c r="AX869" s="12" t="s">
        <v>77</v>
      </c>
      <c r="AY869" s="227" t="s">
        <v>191</v>
      </c>
    </row>
    <row r="870" spans="2:51" s="12" customFormat="1" ht="13.5">
      <c r="B870" s="217"/>
      <c r="C870" s="218"/>
      <c r="D870" s="214" t="s">
        <v>245</v>
      </c>
      <c r="E870" s="219" t="s">
        <v>23</v>
      </c>
      <c r="F870" s="220" t="s">
        <v>545</v>
      </c>
      <c r="G870" s="218"/>
      <c r="H870" s="221">
        <v>1.2</v>
      </c>
      <c r="I870" s="222"/>
      <c r="J870" s="218"/>
      <c r="K870" s="218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245</v>
      </c>
      <c r="AU870" s="227" t="s">
        <v>88</v>
      </c>
      <c r="AV870" s="12" t="s">
        <v>88</v>
      </c>
      <c r="AW870" s="12" t="s">
        <v>40</v>
      </c>
      <c r="AX870" s="12" t="s">
        <v>77</v>
      </c>
      <c r="AY870" s="227" t="s">
        <v>191</v>
      </c>
    </row>
    <row r="871" spans="2:51" s="12" customFormat="1" ht="13.5">
      <c r="B871" s="217"/>
      <c r="C871" s="218"/>
      <c r="D871" s="214" t="s">
        <v>245</v>
      </c>
      <c r="E871" s="219" t="s">
        <v>23</v>
      </c>
      <c r="F871" s="220" t="s">
        <v>759</v>
      </c>
      <c r="G871" s="218"/>
      <c r="H871" s="221">
        <v>1.7</v>
      </c>
      <c r="I871" s="222"/>
      <c r="J871" s="218"/>
      <c r="K871" s="218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245</v>
      </c>
      <c r="AU871" s="227" t="s">
        <v>88</v>
      </c>
      <c r="AV871" s="12" t="s">
        <v>88</v>
      </c>
      <c r="AW871" s="12" t="s">
        <v>40</v>
      </c>
      <c r="AX871" s="12" t="s">
        <v>77</v>
      </c>
      <c r="AY871" s="227" t="s">
        <v>191</v>
      </c>
    </row>
    <row r="872" spans="2:51" s="12" customFormat="1" ht="13.5">
      <c r="B872" s="217"/>
      <c r="C872" s="218"/>
      <c r="D872" s="214" t="s">
        <v>245</v>
      </c>
      <c r="E872" s="219" t="s">
        <v>23</v>
      </c>
      <c r="F872" s="220" t="s">
        <v>546</v>
      </c>
      <c r="G872" s="218"/>
      <c r="H872" s="221">
        <v>24.3</v>
      </c>
      <c r="I872" s="222"/>
      <c r="J872" s="218"/>
      <c r="K872" s="218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245</v>
      </c>
      <c r="AU872" s="227" t="s">
        <v>88</v>
      </c>
      <c r="AV872" s="12" t="s">
        <v>88</v>
      </c>
      <c r="AW872" s="12" t="s">
        <v>40</v>
      </c>
      <c r="AX872" s="12" t="s">
        <v>77</v>
      </c>
      <c r="AY872" s="227" t="s">
        <v>191</v>
      </c>
    </row>
    <row r="873" spans="2:51" s="12" customFormat="1" ht="13.5">
      <c r="B873" s="217"/>
      <c r="C873" s="218"/>
      <c r="D873" s="214" t="s">
        <v>245</v>
      </c>
      <c r="E873" s="219" t="s">
        <v>23</v>
      </c>
      <c r="F873" s="220" t="s">
        <v>760</v>
      </c>
      <c r="G873" s="218"/>
      <c r="H873" s="221">
        <v>11.1</v>
      </c>
      <c r="I873" s="222"/>
      <c r="J873" s="218"/>
      <c r="K873" s="218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245</v>
      </c>
      <c r="AU873" s="227" t="s">
        <v>88</v>
      </c>
      <c r="AV873" s="12" t="s">
        <v>88</v>
      </c>
      <c r="AW873" s="12" t="s">
        <v>40</v>
      </c>
      <c r="AX873" s="12" t="s">
        <v>77</v>
      </c>
      <c r="AY873" s="227" t="s">
        <v>191</v>
      </c>
    </row>
    <row r="874" spans="2:51" s="12" customFormat="1" ht="13.5">
      <c r="B874" s="217"/>
      <c r="C874" s="218"/>
      <c r="D874" s="214" t="s">
        <v>245</v>
      </c>
      <c r="E874" s="219" t="s">
        <v>23</v>
      </c>
      <c r="F874" s="220" t="s">
        <v>743</v>
      </c>
      <c r="G874" s="218"/>
      <c r="H874" s="221">
        <v>4.5999999999999996</v>
      </c>
      <c r="I874" s="222"/>
      <c r="J874" s="218"/>
      <c r="K874" s="218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245</v>
      </c>
      <c r="AU874" s="227" t="s">
        <v>88</v>
      </c>
      <c r="AV874" s="12" t="s">
        <v>88</v>
      </c>
      <c r="AW874" s="12" t="s">
        <v>40</v>
      </c>
      <c r="AX874" s="12" t="s">
        <v>77</v>
      </c>
      <c r="AY874" s="227" t="s">
        <v>191</v>
      </c>
    </row>
    <row r="875" spans="2:51" s="12" customFormat="1" ht="13.5">
      <c r="B875" s="217"/>
      <c r="C875" s="218"/>
      <c r="D875" s="214" t="s">
        <v>245</v>
      </c>
      <c r="E875" s="219" t="s">
        <v>23</v>
      </c>
      <c r="F875" s="220" t="s">
        <v>761</v>
      </c>
      <c r="G875" s="218"/>
      <c r="H875" s="221">
        <v>5.3</v>
      </c>
      <c r="I875" s="222"/>
      <c r="J875" s="218"/>
      <c r="K875" s="218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245</v>
      </c>
      <c r="AU875" s="227" t="s">
        <v>88</v>
      </c>
      <c r="AV875" s="12" t="s">
        <v>88</v>
      </c>
      <c r="AW875" s="12" t="s">
        <v>40</v>
      </c>
      <c r="AX875" s="12" t="s">
        <v>77</v>
      </c>
      <c r="AY875" s="227" t="s">
        <v>191</v>
      </c>
    </row>
    <row r="876" spans="2:51" s="12" customFormat="1" ht="13.5">
      <c r="B876" s="217"/>
      <c r="C876" s="218"/>
      <c r="D876" s="214" t="s">
        <v>245</v>
      </c>
      <c r="E876" s="219" t="s">
        <v>23</v>
      </c>
      <c r="F876" s="220" t="s">
        <v>762</v>
      </c>
      <c r="G876" s="218"/>
      <c r="H876" s="221">
        <v>5.3</v>
      </c>
      <c r="I876" s="222"/>
      <c r="J876" s="218"/>
      <c r="K876" s="218"/>
      <c r="L876" s="223"/>
      <c r="M876" s="224"/>
      <c r="N876" s="225"/>
      <c r="O876" s="225"/>
      <c r="P876" s="225"/>
      <c r="Q876" s="225"/>
      <c r="R876" s="225"/>
      <c r="S876" s="225"/>
      <c r="T876" s="226"/>
      <c r="AT876" s="227" t="s">
        <v>245</v>
      </c>
      <c r="AU876" s="227" t="s">
        <v>88</v>
      </c>
      <c r="AV876" s="12" t="s">
        <v>88</v>
      </c>
      <c r="AW876" s="12" t="s">
        <v>40</v>
      </c>
      <c r="AX876" s="12" t="s">
        <v>77</v>
      </c>
      <c r="AY876" s="227" t="s">
        <v>191</v>
      </c>
    </row>
    <row r="877" spans="2:51" s="12" customFormat="1" ht="13.5">
      <c r="B877" s="217"/>
      <c r="C877" s="218"/>
      <c r="D877" s="214" t="s">
        <v>245</v>
      </c>
      <c r="E877" s="219" t="s">
        <v>23</v>
      </c>
      <c r="F877" s="220" t="s">
        <v>763</v>
      </c>
      <c r="G877" s="218"/>
      <c r="H877" s="221">
        <v>26.6</v>
      </c>
      <c r="I877" s="222"/>
      <c r="J877" s="218"/>
      <c r="K877" s="218"/>
      <c r="L877" s="223"/>
      <c r="M877" s="224"/>
      <c r="N877" s="225"/>
      <c r="O877" s="225"/>
      <c r="P877" s="225"/>
      <c r="Q877" s="225"/>
      <c r="R877" s="225"/>
      <c r="S877" s="225"/>
      <c r="T877" s="226"/>
      <c r="AT877" s="227" t="s">
        <v>245</v>
      </c>
      <c r="AU877" s="227" t="s">
        <v>88</v>
      </c>
      <c r="AV877" s="12" t="s">
        <v>88</v>
      </c>
      <c r="AW877" s="12" t="s">
        <v>40</v>
      </c>
      <c r="AX877" s="12" t="s">
        <v>77</v>
      </c>
      <c r="AY877" s="227" t="s">
        <v>191</v>
      </c>
    </row>
    <row r="878" spans="2:51" s="12" customFormat="1" ht="13.5">
      <c r="B878" s="217"/>
      <c r="C878" s="218"/>
      <c r="D878" s="214" t="s">
        <v>245</v>
      </c>
      <c r="E878" s="219" t="s">
        <v>23</v>
      </c>
      <c r="F878" s="220" t="s">
        <v>764</v>
      </c>
      <c r="G878" s="218"/>
      <c r="H878" s="221">
        <v>19.399999999999999</v>
      </c>
      <c r="I878" s="222"/>
      <c r="J878" s="218"/>
      <c r="K878" s="218"/>
      <c r="L878" s="223"/>
      <c r="M878" s="224"/>
      <c r="N878" s="225"/>
      <c r="O878" s="225"/>
      <c r="P878" s="225"/>
      <c r="Q878" s="225"/>
      <c r="R878" s="225"/>
      <c r="S878" s="225"/>
      <c r="T878" s="226"/>
      <c r="AT878" s="227" t="s">
        <v>245</v>
      </c>
      <c r="AU878" s="227" t="s">
        <v>88</v>
      </c>
      <c r="AV878" s="12" t="s">
        <v>88</v>
      </c>
      <c r="AW878" s="12" t="s">
        <v>40</v>
      </c>
      <c r="AX878" s="12" t="s">
        <v>77</v>
      </c>
      <c r="AY878" s="227" t="s">
        <v>191</v>
      </c>
    </row>
    <row r="879" spans="2:51" s="12" customFormat="1" ht="13.5">
      <c r="B879" s="217"/>
      <c r="C879" s="218"/>
      <c r="D879" s="214" t="s">
        <v>245</v>
      </c>
      <c r="E879" s="219" t="s">
        <v>23</v>
      </c>
      <c r="F879" s="220" t="s">
        <v>765</v>
      </c>
      <c r="G879" s="218"/>
      <c r="H879" s="221">
        <v>10.4</v>
      </c>
      <c r="I879" s="222"/>
      <c r="J879" s="218"/>
      <c r="K879" s="218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245</v>
      </c>
      <c r="AU879" s="227" t="s">
        <v>88</v>
      </c>
      <c r="AV879" s="12" t="s">
        <v>88</v>
      </c>
      <c r="AW879" s="12" t="s">
        <v>40</v>
      </c>
      <c r="AX879" s="12" t="s">
        <v>77</v>
      </c>
      <c r="AY879" s="227" t="s">
        <v>191</v>
      </c>
    </row>
    <row r="880" spans="2:51" s="12" customFormat="1" ht="13.5">
      <c r="B880" s="217"/>
      <c r="C880" s="218"/>
      <c r="D880" s="214" t="s">
        <v>245</v>
      </c>
      <c r="E880" s="219" t="s">
        <v>23</v>
      </c>
      <c r="F880" s="220" t="s">
        <v>766</v>
      </c>
      <c r="G880" s="218"/>
      <c r="H880" s="221">
        <v>4.5</v>
      </c>
      <c r="I880" s="222"/>
      <c r="J880" s="218"/>
      <c r="K880" s="218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245</v>
      </c>
      <c r="AU880" s="227" t="s">
        <v>88</v>
      </c>
      <c r="AV880" s="12" t="s">
        <v>88</v>
      </c>
      <c r="AW880" s="12" t="s">
        <v>40</v>
      </c>
      <c r="AX880" s="12" t="s">
        <v>77</v>
      </c>
      <c r="AY880" s="227" t="s">
        <v>191</v>
      </c>
    </row>
    <row r="881" spans="2:51" s="14" customFormat="1" ht="13.5">
      <c r="B881" s="254"/>
      <c r="C881" s="255"/>
      <c r="D881" s="214" t="s">
        <v>245</v>
      </c>
      <c r="E881" s="256" t="s">
        <v>23</v>
      </c>
      <c r="F881" s="257" t="s">
        <v>371</v>
      </c>
      <c r="G881" s="255"/>
      <c r="H881" s="258">
        <v>176.6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AT881" s="264" t="s">
        <v>245</v>
      </c>
      <c r="AU881" s="264" t="s">
        <v>88</v>
      </c>
      <c r="AV881" s="14" t="s">
        <v>207</v>
      </c>
      <c r="AW881" s="14" t="s">
        <v>40</v>
      </c>
      <c r="AX881" s="14" t="s">
        <v>77</v>
      </c>
      <c r="AY881" s="264" t="s">
        <v>191</v>
      </c>
    </row>
    <row r="882" spans="2:51" s="13" customFormat="1" ht="13.5">
      <c r="B882" s="244"/>
      <c r="C882" s="245"/>
      <c r="D882" s="214" t="s">
        <v>245</v>
      </c>
      <c r="E882" s="246" t="s">
        <v>23</v>
      </c>
      <c r="F882" s="247" t="s">
        <v>376</v>
      </c>
      <c r="G882" s="245"/>
      <c r="H882" s="246" t="s">
        <v>23</v>
      </c>
      <c r="I882" s="248"/>
      <c r="J882" s="245"/>
      <c r="K882" s="245"/>
      <c r="L882" s="249"/>
      <c r="M882" s="250"/>
      <c r="N882" s="251"/>
      <c r="O882" s="251"/>
      <c r="P882" s="251"/>
      <c r="Q882" s="251"/>
      <c r="R882" s="251"/>
      <c r="S882" s="251"/>
      <c r="T882" s="252"/>
      <c r="AT882" s="253" t="s">
        <v>245</v>
      </c>
      <c r="AU882" s="253" t="s">
        <v>88</v>
      </c>
      <c r="AV882" s="13" t="s">
        <v>85</v>
      </c>
      <c r="AW882" s="13" t="s">
        <v>40</v>
      </c>
      <c r="AX882" s="13" t="s">
        <v>77</v>
      </c>
      <c r="AY882" s="253" t="s">
        <v>191</v>
      </c>
    </row>
    <row r="883" spans="2:51" s="12" customFormat="1" ht="13.5">
      <c r="B883" s="217"/>
      <c r="C883" s="218"/>
      <c r="D883" s="214" t="s">
        <v>245</v>
      </c>
      <c r="E883" s="219" t="s">
        <v>23</v>
      </c>
      <c r="F883" s="220" t="s">
        <v>547</v>
      </c>
      <c r="G883" s="218"/>
      <c r="H883" s="221">
        <v>20.7</v>
      </c>
      <c r="I883" s="222"/>
      <c r="J883" s="218"/>
      <c r="K883" s="218"/>
      <c r="L883" s="223"/>
      <c r="M883" s="224"/>
      <c r="N883" s="225"/>
      <c r="O883" s="225"/>
      <c r="P883" s="225"/>
      <c r="Q883" s="225"/>
      <c r="R883" s="225"/>
      <c r="S883" s="225"/>
      <c r="T883" s="226"/>
      <c r="AT883" s="227" t="s">
        <v>245</v>
      </c>
      <c r="AU883" s="227" t="s">
        <v>88</v>
      </c>
      <c r="AV883" s="12" t="s">
        <v>88</v>
      </c>
      <c r="AW883" s="12" t="s">
        <v>40</v>
      </c>
      <c r="AX883" s="12" t="s">
        <v>77</v>
      </c>
      <c r="AY883" s="227" t="s">
        <v>191</v>
      </c>
    </row>
    <row r="884" spans="2:51" s="12" customFormat="1" ht="13.5">
      <c r="B884" s="217"/>
      <c r="C884" s="218"/>
      <c r="D884" s="214" t="s">
        <v>245</v>
      </c>
      <c r="E884" s="219" t="s">
        <v>23</v>
      </c>
      <c r="F884" s="220" t="s">
        <v>548</v>
      </c>
      <c r="G884" s="218"/>
      <c r="H884" s="221">
        <v>1.2</v>
      </c>
      <c r="I884" s="222"/>
      <c r="J884" s="218"/>
      <c r="K884" s="218"/>
      <c r="L884" s="223"/>
      <c r="M884" s="224"/>
      <c r="N884" s="225"/>
      <c r="O884" s="225"/>
      <c r="P884" s="225"/>
      <c r="Q884" s="225"/>
      <c r="R884" s="225"/>
      <c r="S884" s="225"/>
      <c r="T884" s="226"/>
      <c r="AT884" s="227" t="s">
        <v>245</v>
      </c>
      <c r="AU884" s="227" t="s">
        <v>88</v>
      </c>
      <c r="AV884" s="12" t="s">
        <v>88</v>
      </c>
      <c r="AW884" s="12" t="s">
        <v>40</v>
      </c>
      <c r="AX884" s="12" t="s">
        <v>77</v>
      </c>
      <c r="AY884" s="227" t="s">
        <v>191</v>
      </c>
    </row>
    <row r="885" spans="2:51" s="12" customFormat="1" ht="13.5">
      <c r="B885" s="217"/>
      <c r="C885" s="218"/>
      <c r="D885" s="214" t="s">
        <v>245</v>
      </c>
      <c r="E885" s="219" t="s">
        <v>23</v>
      </c>
      <c r="F885" s="220" t="s">
        <v>767</v>
      </c>
      <c r="G885" s="218"/>
      <c r="H885" s="221">
        <v>12.7</v>
      </c>
      <c r="I885" s="222"/>
      <c r="J885" s="218"/>
      <c r="K885" s="218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245</v>
      </c>
      <c r="AU885" s="227" t="s">
        <v>88</v>
      </c>
      <c r="AV885" s="12" t="s">
        <v>88</v>
      </c>
      <c r="AW885" s="12" t="s">
        <v>40</v>
      </c>
      <c r="AX885" s="12" t="s">
        <v>77</v>
      </c>
      <c r="AY885" s="227" t="s">
        <v>191</v>
      </c>
    </row>
    <row r="886" spans="2:51" s="12" customFormat="1" ht="13.5">
      <c r="B886" s="217"/>
      <c r="C886" s="218"/>
      <c r="D886" s="214" t="s">
        <v>245</v>
      </c>
      <c r="E886" s="219" t="s">
        <v>23</v>
      </c>
      <c r="F886" s="220" t="s">
        <v>744</v>
      </c>
      <c r="G886" s="218"/>
      <c r="H886" s="221">
        <v>3.8</v>
      </c>
      <c r="I886" s="222"/>
      <c r="J886" s="218"/>
      <c r="K886" s="218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245</v>
      </c>
      <c r="AU886" s="227" t="s">
        <v>88</v>
      </c>
      <c r="AV886" s="12" t="s">
        <v>88</v>
      </c>
      <c r="AW886" s="12" t="s">
        <v>40</v>
      </c>
      <c r="AX886" s="12" t="s">
        <v>77</v>
      </c>
      <c r="AY886" s="227" t="s">
        <v>191</v>
      </c>
    </row>
    <row r="887" spans="2:51" s="12" customFormat="1" ht="13.5">
      <c r="B887" s="217"/>
      <c r="C887" s="218"/>
      <c r="D887" s="214" t="s">
        <v>245</v>
      </c>
      <c r="E887" s="219" t="s">
        <v>23</v>
      </c>
      <c r="F887" s="220" t="s">
        <v>768</v>
      </c>
      <c r="G887" s="218"/>
      <c r="H887" s="221">
        <v>5.3</v>
      </c>
      <c r="I887" s="222"/>
      <c r="J887" s="218"/>
      <c r="K887" s="218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245</v>
      </c>
      <c r="AU887" s="227" t="s">
        <v>88</v>
      </c>
      <c r="AV887" s="12" t="s">
        <v>88</v>
      </c>
      <c r="AW887" s="12" t="s">
        <v>40</v>
      </c>
      <c r="AX887" s="12" t="s">
        <v>77</v>
      </c>
      <c r="AY887" s="227" t="s">
        <v>191</v>
      </c>
    </row>
    <row r="888" spans="2:51" s="12" customFormat="1" ht="13.5">
      <c r="B888" s="217"/>
      <c r="C888" s="218"/>
      <c r="D888" s="214" t="s">
        <v>245</v>
      </c>
      <c r="E888" s="219" t="s">
        <v>23</v>
      </c>
      <c r="F888" s="220" t="s">
        <v>769</v>
      </c>
      <c r="G888" s="218"/>
      <c r="H888" s="221">
        <v>5.3</v>
      </c>
      <c r="I888" s="222"/>
      <c r="J888" s="218"/>
      <c r="K888" s="218"/>
      <c r="L888" s="223"/>
      <c r="M888" s="224"/>
      <c r="N888" s="225"/>
      <c r="O888" s="225"/>
      <c r="P888" s="225"/>
      <c r="Q888" s="225"/>
      <c r="R888" s="225"/>
      <c r="S888" s="225"/>
      <c r="T888" s="226"/>
      <c r="AT888" s="227" t="s">
        <v>245</v>
      </c>
      <c r="AU888" s="227" t="s">
        <v>88</v>
      </c>
      <c r="AV888" s="12" t="s">
        <v>88</v>
      </c>
      <c r="AW888" s="12" t="s">
        <v>40</v>
      </c>
      <c r="AX888" s="12" t="s">
        <v>77</v>
      </c>
      <c r="AY888" s="227" t="s">
        <v>191</v>
      </c>
    </row>
    <row r="889" spans="2:51" s="12" customFormat="1" ht="13.5">
      <c r="B889" s="217"/>
      <c r="C889" s="218"/>
      <c r="D889" s="214" t="s">
        <v>245</v>
      </c>
      <c r="E889" s="219" t="s">
        <v>23</v>
      </c>
      <c r="F889" s="220" t="s">
        <v>770</v>
      </c>
      <c r="G889" s="218"/>
      <c r="H889" s="221">
        <v>46.2</v>
      </c>
      <c r="I889" s="222"/>
      <c r="J889" s="218"/>
      <c r="K889" s="218"/>
      <c r="L889" s="223"/>
      <c r="M889" s="224"/>
      <c r="N889" s="225"/>
      <c r="O889" s="225"/>
      <c r="P889" s="225"/>
      <c r="Q889" s="225"/>
      <c r="R889" s="225"/>
      <c r="S889" s="225"/>
      <c r="T889" s="226"/>
      <c r="AT889" s="227" t="s">
        <v>245</v>
      </c>
      <c r="AU889" s="227" t="s">
        <v>88</v>
      </c>
      <c r="AV889" s="12" t="s">
        <v>88</v>
      </c>
      <c r="AW889" s="12" t="s">
        <v>40</v>
      </c>
      <c r="AX889" s="12" t="s">
        <v>77</v>
      </c>
      <c r="AY889" s="227" t="s">
        <v>191</v>
      </c>
    </row>
    <row r="890" spans="2:51" s="12" customFormat="1" ht="13.5">
      <c r="B890" s="217"/>
      <c r="C890" s="218"/>
      <c r="D890" s="214" t="s">
        <v>245</v>
      </c>
      <c r="E890" s="219" t="s">
        <v>23</v>
      </c>
      <c r="F890" s="220" t="s">
        <v>771</v>
      </c>
      <c r="G890" s="218"/>
      <c r="H890" s="221">
        <v>10.7</v>
      </c>
      <c r="I890" s="222"/>
      <c r="J890" s="218"/>
      <c r="K890" s="218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245</v>
      </c>
      <c r="AU890" s="227" t="s">
        <v>88</v>
      </c>
      <c r="AV890" s="12" t="s">
        <v>88</v>
      </c>
      <c r="AW890" s="12" t="s">
        <v>40</v>
      </c>
      <c r="AX890" s="12" t="s">
        <v>77</v>
      </c>
      <c r="AY890" s="227" t="s">
        <v>191</v>
      </c>
    </row>
    <row r="891" spans="2:51" s="12" customFormat="1" ht="13.5">
      <c r="B891" s="217"/>
      <c r="C891" s="218"/>
      <c r="D891" s="214" t="s">
        <v>245</v>
      </c>
      <c r="E891" s="219" t="s">
        <v>23</v>
      </c>
      <c r="F891" s="220" t="s">
        <v>772</v>
      </c>
      <c r="G891" s="218"/>
      <c r="H891" s="221">
        <v>14.2</v>
      </c>
      <c r="I891" s="222"/>
      <c r="J891" s="218"/>
      <c r="K891" s="218"/>
      <c r="L891" s="223"/>
      <c r="M891" s="224"/>
      <c r="N891" s="225"/>
      <c r="O891" s="225"/>
      <c r="P891" s="225"/>
      <c r="Q891" s="225"/>
      <c r="R891" s="225"/>
      <c r="S891" s="225"/>
      <c r="T891" s="226"/>
      <c r="AT891" s="227" t="s">
        <v>245</v>
      </c>
      <c r="AU891" s="227" t="s">
        <v>88</v>
      </c>
      <c r="AV891" s="12" t="s">
        <v>88</v>
      </c>
      <c r="AW891" s="12" t="s">
        <v>40</v>
      </c>
      <c r="AX891" s="12" t="s">
        <v>77</v>
      </c>
      <c r="AY891" s="227" t="s">
        <v>191</v>
      </c>
    </row>
    <row r="892" spans="2:51" s="12" customFormat="1" ht="13.5">
      <c r="B892" s="217"/>
      <c r="C892" s="218"/>
      <c r="D892" s="214" t="s">
        <v>245</v>
      </c>
      <c r="E892" s="219" t="s">
        <v>23</v>
      </c>
      <c r="F892" s="220" t="s">
        <v>773</v>
      </c>
      <c r="G892" s="218"/>
      <c r="H892" s="221">
        <v>4.9000000000000004</v>
      </c>
      <c r="I892" s="222"/>
      <c r="J892" s="218"/>
      <c r="K892" s="218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245</v>
      </c>
      <c r="AU892" s="227" t="s">
        <v>88</v>
      </c>
      <c r="AV892" s="12" t="s">
        <v>88</v>
      </c>
      <c r="AW892" s="12" t="s">
        <v>40</v>
      </c>
      <c r="AX892" s="12" t="s">
        <v>77</v>
      </c>
      <c r="AY892" s="227" t="s">
        <v>191</v>
      </c>
    </row>
    <row r="893" spans="2:51" s="14" customFormat="1" ht="13.5">
      <c r="B893" s="254"/>
      <c r="C893" s="255"/>
      <c r="D893" s="214" t="s">
        <v>245</v>
      </c>
      <c r="E893" s="256" t="s">
        <v>23</v>
      </c>
      <c r="F893" s="257" t="s">
        <v>371</v>
      </c>
      <c r="G893" s="255"/>
      <c r="H893" s="258">
        <v>125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AT893" s="264" t="s">
        <v>245</v>
      </c>
      <c r="AU893" s="264" t="s">
        <v>88</v>
      </c>
      <c r="AV893" s="14" t="s">
        <v>207</v>
      </c>
      <c r="AW893" s="14" t="s">
        <v>40</v>
      </c>
      <c r="AX893" s="14" t="s">
        <v>77</v>
      </c>
      <c r="AY893" s="264" t="s">
        <v>191</v>
      </c>
    </row>
    <row r="894" spans="2:51" s="13" customFormat="1" ht="13.5">
      <c r="B894" s="244"/>
      <c r="C894" s="245"/>
      <c r="D894" s="214" t="s">
        <v>245</v>
      </c>
      <c r="E894" s="246" t="s">
        <v>23</v>
      </c>
      <c r="F894" s="247" t="s">
        <v>380</v>
      </c>
      <c r="G894" s="245"/>
      <c r="H894" s="246" t="s">
        <v>23</v>
      </c>
      <c r="I894" s="248"/>
      <c r="J894" s="245"/>
      <c r="K894" s="245"/>
      <c r="L894" s="249"/>
      <c r="M894" s="250"/>
      <c r="N894" s="251"/>
      <c r="O894" s="251"/>
      <c r="P894" s="251"/>
      <c r="Q894" s="251"/>
      <c r="R894" s="251"/>
      <c r="S894" s="251"/>
      <c r="T894" s="252"/>
      <c r="AT894" s="253" t="s">
        <v>245</v>
      </c>
      <c r="AU894" s="253" t="s">
        <v>88</v>
      </c>
      <c r="AV894" s="13" t="s">
        <v>85</v>
      </c>
      <c r="AW894" s="13" t="s">
        <v>40</v>
      </c>
      <c r="AX894" s="13" t="s">
        <v>77</v>
      </c>
      <c r="AY894" s="253" t="s">
        <v>191</v>
      </c>
    </row>
    <row r="895" spans="2:51" s="12" customFormat="1" ht="13.5">
      <c r="B895" s="217"/>
      <c r="C895" s="218"/>
      <c r="D895" s="214" t="s">
        <v>245</v>
      </c>
      <c r="E895" s="219" t="s">
        <v>23</v>
      </c>
      <c r="F895" s="220" t="s">
        <v>549</v>
      </c>
      <c r="G895" s="218"/>
      <c r="H895" s="221">
        <v>20.7</v>
      </c>
      <c r="I895" s="222"/>
      <c r="J895" s="218"/>
      <c r="K895" s="218"/>
      <c r="L895" s="223"/>
      <c r="M895" s="224"/>
      <c r="N895" s="225"/>
      <c r="O895" s="225"/>
      <c r="P895" s="225"/>
      <c r="Q895" s="225"/>
      <c r="R895" s="225"/>
      <c r="S895" s="225"/>
      <c r="T895" s="226"/>
      <c r="AT895" s="227" t="s">
        <v>245</v>
      </c>
      <c r="AU895" s="227" t="s">
        <v>88</v>
      </c>
      <c r="AV895" s="12" t="s">
        <v>88</v>
      </c>
      <c r="AW895" s="12" t="s">
        <v>40</v>
      </c>
      <c r="AX895" s="12" t="s">
        <v>77</v>
      </c>
      <c r="AY895" s="227" t="s">
        <v>191</v>
      </c>
    </row>
    <row r="896" spans="2:51" s="12" customFormat="1" ht="13.5">
      <c r="B896" s="217"/>
      <c r="C896" s="218"/>
      <c r="D896" s="214" t="s">
        <v>245</v>
      </c>
      <c r="E896" s="219" t="s">
        <v>23</v>
      </c>
      <c r="F896" s="220" t="s">
        <v>550</v>
      </c>
      <c r="G896" s="218"/>
      <c r="H896" s="221">
        <v>1.2</v>
      </c>
      <c r="I896" s="222"/>
      <c r="J896" s="218"/>
      <c r="K896" s="218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245</v>
      </c>
      <c r="AU896" s="227" t="s">
        <v>88</v>
      </c>
      <c r="AV896" s="12" t="s">
        <v>88</v>
      </c>
      <c r="AW896" s="12" t="s">
        <v>40</v>
      </c>
      <c r="AX896" s="12" t="s">
        <v>77</v>
      </c>
      <c r="AY896" s="227" t="s">
        <v>191</v>
      </c>
    </row>
    <row r="897" spans="2:51" s="12" customFormat="1" ht="13.5">
      <c r="B897" s="217"/>
      <c r="C897" s="218"/>
      <c r="D897" s="214" t="s">
        <v>245</v>
      </c>
      <c r="E897" s="219" t="s">
        <v>23</v>
      </c>
      <c r="F897" s="220" t="s">
        <v>774</v>
      </c>
      <c r="G897" s="218"/>
      <c r="H897" s="221">
        <v>12.1</v>
      </c>
      <c r="I897" s="222"/>
      <c r="J897" s="218"/>
      <c r="K897" s="218"/>
      <c r="L897" s="223"/>
      <c r="M897" s="224"/>
      <c r="N897" s="225"/>
      <c r="O897" s="225"/>
      <c r="P897" s="225"/>
      <c r="Q897" s="225"/>
      <c r="R897" s="225"/>
      <c r="S897" s="225"/>
      <c r="T897" s="226"/>
      <c r="AT897" s="227" t="s">
        <v>245</v>
      </c>
      <c r="AU897" s="227" t="s">
        <v>88</v>
      </c>
      <c r="AV897" s="12" t="s">
        <v>88</v>
      </c>
      <c r="AW897" s="12" t="s">
        <v>40</v>
      </c>
      <c r="AX897" s="12" t="s">
        <v>77</v>
      </c>
      <c r="AY897" s="227" t="s">
        <v>191</v>
      </c>
    </row>
    <row r="898" spans="2:51" s="12" customFormat="1" ht="13.5">
      <c r="B898" s="217"/>
      <c r="C898" s="218"/>
      <c r="D898" s="214" t="s">
        <v>245</v>
      </c>
      <c r="E898" s="219" t="s">
        <v>23</v>
      </c>
      <c r="F898" s="220" t="s">
        <v>745</v>
      </c>
      <c r="G898" s="218"/>
      <c r="H898" s="221">
        <v>4.4000000000000004</v>
      </c>
      <c r="I898" s="222"/>
      <c r="J898" s="218"/>
      <c r="K898" s="218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245</v>
      </c>
      <c r="AU898" s="227" t="s">
        <v>88</v>
      </c>
      <c r="AV898" s="12" t="s">
        <v>88</v>
      </c>
      <c r="AW898" s="12" t="s">
        <v>40</v>
      </c>
      <c r="AX898" s="12" t="s">
        <v>77</v>
      </c>
      <c r="AY898" s="227" t="s">
        <v>191</v>
      </c>
    </row>
    <row r="899" spans="2:51" s="12" customFormat="1" ht="13.5">
      <c r="B899" s="217"/>
      <c r="C899" s="218"/>
      <c r="D899" s="214" t="s">
        <v>245</v>
      </c>
      <c r="E899" s="219" t="s">
        <v>23</v>
      </c>
      <c r="F899" s="220" t="s">
        <v>775</v>
      </c>
      <c r="G899" s="218"/>
      <c r="H899" s="221">
        <v>5.3</v>
      </c>
      <c r="I899" s="222"/>
      <c r="J899" s="218"/>
      <c r="K899" s="218"/>
      <c r="L899" s="223"/>
      <c r="M899" s="224"/>
      <c r="N899" s="225"/>
      <c r="O899" s="225"/>
      <c r="P899" s="225"/>
      <c r="Q899" s="225"/>
      <c r="R899" s="225"/>
      <c r="S899" s="225"/>
      <c r="T899" s="226"/>
      <c r="AT899" s="227" t="s">
        <v>245</v>
      </c>
      <c r="AU899" s="227" t="s">
        <v>88</v>
      </c>
      <c r="AV899" s="12" t="s">
        <v>88</v>
      </c>
      <c r="AW899" s="12" t="s">
        <v>40</v>
      </c>
      <c r="AX899" s="12" t="s">
        <v>77</v>
      </c>
      <c r="AY899" s="227" t="s">
        <v>191</v>
      </c>
    </row>
    <row r="900" spans="2:51" s="12" customFormat="1" ht="13.5">
      <c r="B900" s="217"/>
      <c r="C900" s="218"/>
      <c r="D900" s="214" t="s">
        <v>245</v>
      </c>
      <c r="E900" s="219" t="s">
        <v>23</v>
      </c>
      <c r="F900" s="220" t="s">
        <v>776</v>
      </c>
      <c r="G900" s="218"/>
      <c r="H900" s="221">
        <v>5.3</v>
      </c>
      <c r="I900" s="222"/>
      <c r="J900" s="218"/>
      <c r="K900" s="218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245</v>
      </c>
      <c r="AU900" s="227" t="s">
        <v>88</v>
      </c>
      <c r="AV900" s="12" t="s">
        <v>88</v>
      </c>
      <c r="AW900" s="12" t="s">
        <v>40</v>
      </c>
      <c r="AX900" s="12" t="s">
        <v>77</v>
      </c>
      <c r="AY900" s="227" t="s">
        <v>191</v>
      </c>
    </row>
    <row r="901" spans="2:51" s="12" customFormat="1" ht="13.5">
      <c r="B901" s="217"/>
      <c r="C901" s="218"/>
      <c r="D901" s="214" t="s">
        <v>245</v>
      </c>
      <c r="E901" s="219" t="s">
        <v>23</v>
      </c>
      <c r="F901" s="220" t="s">
        <v>777</v>
      </c>
      <c r="G901" s="218"/>
      <c r="H901" s="221">
        <v>23.3</v>
      </c>
      <c r="I901" s="222"/>
      <c r="J901" s="218"/>
      <c r="K901" s="218"/>
      <c r="L901" s="223"/>
      <c r="M901" s="224"/>
      <c r="N901" s="225"/>
      <c r="O901" s="225"/>
      <c r="P901" s="225"/>
      <c r="Q901" s="225"/>
      <c r="R901" s="225"/>
      <c r="S901" s="225"/>
      <c r="T901" s="226"/>
      <c r="AT901" s="227" t="s">
        <v>245</v>
      </c>
      <c r="AU901" s="227" t="s">
        <v>88</v>
      </c>
      <c r="AV901" s="12" t="s">
        <v>88</v>
      </c>
      <c r="AW901" s="12" t="s">
        <v>40</v>
      </c>
      <c r="AX901" s="12" t="s">
        <v>77</v>
      </c>
      <c r="AY901" s="227" t="s">
        <v>191</v>
      </c>
    </row>
    <row r="902" spans="2:51" s="12" customFormat="1" ht="13.5">
      <c r="B902" s="217"/>
      <c r="C902" s="218"/>
      <c r="D902" s="214" t="s">
        <v>245</v>
      </c>
      <c r="E902" s="219" t="s">
        <v>23</v>
      </c>
      <c r="F902" s="220" t="s">
        <v>778</v>
      </c>
      <c r="G902" s="218"/>
      <c r="H902" s="221">
        <v>12.1</v>
      </c>
      <c r="I902" s="222"/>
      <c r="J902" s="218"/>
      <c r="K902" s="218"/>
      <c r="L902" s="223"/>
      <c r="M902" s="224"/>
      <c r="N902" s="225"/>
      <c r="O902" s="225"/>
      <c r="P902" s="225"/>
      <c r="Q902" s="225"/>
      <c r="R902" s="225"/>
      <c r="S902" s="225"/>
      <c r="T902" s="226"/>
      <c r="AT902" s="227" t="s">
        <v>245</v>
      </c>
      <c r="AU902" s="227" t="s">
        <v>88</v>
      </c>
      <c r="AV902" s="12" t="s">
        <v>88</v>
      </c>
      <c r="AW902" s="12" t="s">
        <v>40</v>
      </c>
      <c r="AX902" s="12" t="s">
        <v>77</v>
      </c>
      <c r="AY902" s="227" t="s">
        <v>191</v>
      </c>
    </row>
    <row r="903" spans="2:51" s="12" customFormat="1" ht="13.5">
      <c r="B903" s="217"/>
      <c r="C903" s="218"/>
      <c r="D903" s="214" t="s">
        <v>245</v>
      </c>
      <c r="E903" s="219" t="s">
        <v>23</v>
      </c>
      <c r="F903" s="220" t="s">
        <v>779</v>
      </c>
      <c r="G903" s="218"/>
      <c r="H903" s="221">
        <v>20.399999999999999</v>
      </c>
      <c r="I903" s="222"/>
      <c r="J903" s="218"/>
      <c r="K903" s="218"/>
      <c r="L903" s="223"/>
      <c r="M903" s="224"/>
      <c r="N903" s="225"/>
      <c r="O903" s="225"/>
      <c r="P903" s="225"/>
      <c r="Q903" s="225"/>
      <c r="R903" s="225"/>
      <c r="S903" s="225"/>
      <c r="T903" s="226"/>
      <c r="AT903" s="227" t="s">
        <v>245</v>
      </c>
      <c r="AU903" s="227" t="s">
        <v>88</v>
      </c>
      <c r="AV903" s="12" t="s">
        <v>88</v>
      </c>
      <c r="AW903" s="12" t="s">
        <v>40</v>
      </c>
      <c r="AX903" s="12" t="s">
        <v>77</v>
      </c>
      <c r="AY903" s="227" t="s">
        <v>191</v>
      </c>
    </row>
    <row r="904" spans="2:51" s="12" customFormat="1" ht="13.5">
      <c r="B904" s="217"/>
      <c r="C904" s="218"/>
      <c r="D904" s="214" t="s">
        <v>245</v>
      </c>
      <c r="E904" s="219" t="s">
        <v>23</v>
      </c>
      <c r="F904" s="220" t="s">
        <v>780</v>
      </c>
      <c r="G904" s="218"/>
      <c r="H904" s="221">
        <v>10.6</v>
      </c>
      <c r="I904" s="222"/>
      <c r="J904" s="218"/>
      <c r="K904" s="218"/>
      <c r="L904" s="223"/>
      <c r="M904" s="224"/>
      <c r="N904" s="225"/>
      <c r="O904" s="225"/>
      <c r="P904" s="225"/>
      <c r="Q904" s="225"/>
      <c r="R904" s="225"/>
      <c r="S904" s="225"/>
      <c r="T904" s="226"/>
      <c r="AT904" s="227" t="s">
        <v>245</v>
      </c>
      <c r="AU904" s="227" t="s">
        <v>88</v>
      </c>
      <c r="AV904" s="12" t="s">
        <v>88</v>
      </c>
      <c r="AW904" s="12" t="s">
        <v>40</v>
      </c>
      <c r="AX904" s="12" t="s">
        <v>77</v>
      </c>
      <c r="AY904" s="227" t="s">
        <v>191</v>
      </c>
    </row>
    <row r="905" spans="2:51" s="12" customFormat="1" ht="13.5">
      <c r="B905" s="217"/>
      <c r="C905" s="218"/>
      <c r="D905" s="214" t="s">
        <v>245</v>
      </c>
      <c r="E905" s="219" t="s">
        <v>23</v>
      </c>
      <c r="F905" s="220" t="s">
        <v>781</v>
      </c>
      <c r="G905" s="218"/>
      <c r="H905" s="221">
        <v>4.8</v>
      </c>
      <c r="I905" s="222"/>
      <c r="J905" s="218"/>
      <c r="K905" s="218"/>
      <c r="L905" s="223"/>
      <c r="M905" s="224"/>
      <c r="N905" s="225"/>
      <c r="O905" s="225"/>
      <c r="P905" s="225"/>
      <c r="Q905" s="225"/>
      <c r="R905" s="225"/>
      <c r="S905" s="225"/>
      <c r="T905" s="226"/>
      <c r="AT905" s="227" t="s">
        <v>245</v>
      </c>
      <c r="AU905" s="227" t="s">
        <v>88</v>
      </c>
      <c r="AV905" s="12" t="s">
        <v>88</v>
      </c>
      <c r="AW905" s="12" t="s">
        <v>40</v>
      </c>
      <c r="AX905" s="12" t="s">
        <v>77</v>
      </c>
      <c r="AY905" s="227" t="s">
        <v>191</v>
      </c>
    </row>
    <row r="906" spans="2:51" s="14" customFormat="1" ht="13.5">
      <c r="B906" s="254"/>
      <c r="C906" s="255"/>
      <c r="D906" s="214" t="s">
        <v>245</v>
      </c>
      <c r="E906" s="256" t="s">
        <v>23</v>
      </c>
      <c r="F906" s="257" t="s">
        <v>371</v>
      </c>
      <c r="G906" s="255"/>
      <c r="H906" s="258">
        <v>120.2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AT906" s="264" t="s">
        <v>245</v>
      </c>
      <c r="AU906" s="264" t="s">
        <v>88</v>
      </c>
      <c r="AV906" s="14" t="s">
        <v>207</v>
      </c>
      <c r="AW906" s="14" t="s">
        <v>40</v>
      </c>
      <c r="AX906" s="14" t="s">
        <v>77</v>
      </c>
      <c r="AY906" s="264" t="s">
        <v>191</v>
      </c>
    </row>
    <row r="907" spans="2:51" s="13" customFormat="1" ht="13.5">
      <c r="B907" s="244"/>
      <c r="C907" s="245"/>
      <c r="D907" s="214" t="s">
        <v>245</v>
      </c>
      <c r="E907" s="246" t="s">
        <v>23</v>
      </c>
      <c r="F907" s="247" t="s">
        <v>384</v>
      </c>
      <c r="G907" s="245"/>
      <c r="H907" s="246" t="s">
        <v>23</v>
      </c>
      <c r="I907" s="248"/>
      <c r="J907" s="245"/>
      <c r="K907" s="245"/>
      <c r="L907" s="249"/>
      <c r="M907" s="250"/>
      <c r="N907" s="251"/>
      <c r="O907" s="251"/>
      <c r="P907" s="251"/>
      <c r="Q907" s="251"/>
      <c r="R907" s="251"/>
      <c r="S907" s="251"/>
      <c r="T907" s="252"/>
      <c r="AT907" s="253" t="s">
        <v>245</v>
      </c>
      <c r="AU907" s="253" t="s">
        <v>88</v>
      </c>
      <c r="AV907" s="13" t="s">
        <v>85</v>
      </c>
      <c r="AW907" s="13" t="s">
        <v>40</v>
      </c>
      <c r="AX907" s="13" t="s">
        <v>77</v>
      </c>
      <c r="AY907" s="253" t="s">
        <v>191</v>
      </c>
    </row>
    <row r="908" spans="2:51" s="12" customFormat="1" ht="13.5">
      <c r="B908" s="217"/>
      <c r="C908" s="218"/>
      <c r="D908" s="214" t="s">
        <v>245</v>
      </c>
      <c r="E908" s="219" t="s">
        <v>23</v>
      </c>
      <c r="F908" s="220" t="s">
        <v>782</v>
      </c>
      <c r="G908" s="218"/>
      <c r="H908" s="221">
        <v>20.7</v>
      </c>
      <c r="I908" s="222"/>
      <c r="J908" s="218"/>
      <c r="K908" s="218"/>
      <c r="L908" s="223"/>
      <c r="M908" s="224"/>
      <c r="N908" s="225"/>
      <c r="O908" s="225"/>
      <c r="P908" s="225"/>
      <c r="Q908" s="225"/>
      <c r="R908" s="225"/>
      <c r="S908" s="225"/>
      <c r="T908" s="226"/>
      <c r="AT908" s="227" t="s">
        <v>245</v>
      </c>
      <c r="AU908" s="227" t="s">
        <v>88</v>
      </c>
      <c r="AV908" s="12" t="s">
        <v>88</v>
      </c>
      <c r="AW908" s="12" t="s">
        <v>40</v>
      </c>
      <c r="AX908" s="12" t="s">
        <v>77</v>
      </c>
      <c r="AY908" s="227" t="s">
        <v>191</v>
      </c>
    </row>
    <row r="909" spans="2:51" s="12" customFormat="1" ht="13.5">
      <c r="B909" s="217"/>
      <c r="C909" s="218"/>
      <c r="D909" s="214" t="s">
        <v>245</v>
      </c>
      <c r="E909" s="219" t="s">
        <v>23</v>
      </c>
      <c r="F909" s="220" t="s">
        <v>551</v>
      </c>
      <c r="G909" s="218"/>
      <c r="H909" s="221">
        <v>1.2</v>
      </c>
      <c r="I909" s="222"/>
      <c r="J909" s="218"/>
      <c r="K909" s="218"/>
      <c r="L909" s="223"/>
      <c r="M909" s="224"/>
      <c r="N909" s="225"/>
      <c r="O909" s="225"/>
      <c r="P909" s="225"/>
      <c r="Q909" s="225"/>
      <c r="R909" s="225"/>
      <c r="S909" s="225"/>
      <c r="T909" s="226"/>
      <c r="AT909" s="227" t="s">
        <v>245</v>
      </c>
      <c r="AU909" s="227" t="s">
        <v>88</v>
      </c>
      <c r="AV909" s="12" t="s">
        <v>88</v>
      </c>
      <c r="AW909" s="12" t="s">
        <v>40</v>
      </c>
      <c r="AX909" s="12" t="s">
        <v>77</v>
      </c>
      <c r="AY909" s="227" t="s">
        <v>191</v>
      </c>
    </row>
    <row r="910" spans="2:51" s="12" customFormat="1" ht="13.5">
      <c r="B910" s="217"/>
      <c r="C910" s="218"/>
      <c r="D910" s="214" t="s">
        <v>245</v>
      </c>
      <c r="E910" s="219" t="s">
        <v>23</v>
      </c>
      <c r="F910" s="220" t="s">
        <v>552</v>
      </c>
      <c r="G910" s="218"/>
      <c r="H910" s="221">
        <v>12.1</v>
      </c>
      <c r="I910" s="222"/>
      <c r="J910" s="218"/>
      <c r="K910" s="218"/>
      <c r="L910" s="223"/>
      <c r="M910" s="224"/>
      <c r="N910" s="225"/>
      <c r="O910" s="225"/>
      <c r="P910" s="225"/>
      <c r="Q910" s="225"/>
      <c r="R910" s="225"/>
      <c r="S910" s="225"/>
      <c r="T910" s="226"/>
      <c r="AT910" s="227" t="s">
        <v>245</v>
      </c>
      <c r="AU910" s="227" t="s">
        <v>88</v>
      </c>
      <c r="AV910" s="12" t="s">
        <v>88</v>
      </c>
      <c r="AW910" s="12" t="s">
        <v>40</v>
      </c>
      <c r="AX910" s="12" t="s">
        <v>77</v>
      </c>
      <c r="AY910" s="227" t="s">
        <v>191</v>
      </c>
    </row>
    <row r="911" spans="2:51" s="12" customFormat="1" ht="13.5">
      <c r="B911" s="217"/>
      <c r="C911" s="218"/>
      <c r="D911" s="214" t="s">
        <v>245</v>
      </c>
      <c r="E911" s="219" t="s">
        <v>23</v>
      </c>
      <c r="F911" s="220" t="s">
        <v>746</v>
      </c>
      <c r="G911" s="218"/>
      <c r="H911" s="221">
        <v>4</v>
      </c>
      <c r="I911" s="222"/>
      <c r="J911" s="218"/>
      <c r="K911" s="218"/>
      <c r="L911" s="223"/>
      <c r="M911" s="224"/>
      <c r="N911" s="225"/>
      <c r="O911" s="225"/>
      <c r="P911" s="225"/>
      <c r="Q911" s="225"/>
      <c r="R911" s="225"/>
      <c r="S911" s="225"/>
      <c r="T911" s="226"/>
      <c r="AT911" s="227" t="s">
        <v>245</v>
      </c>
      <c r="AU911" s="227" t="s">
        <v>88</v>
      </c>
      <c r="AV911" s="12" t="s">
        <v>88</v>
      </c>
      <c r="AW911" s="12" t="s">
        <v>40</v>
      </c>
      <c r="AX911" s="12" t="s">
        <v>77</v>
      </c>
      <c r="AY911" s="227" t="s">
        <v>191</v>
      </c>
    </row>
    <row r="912" spans="2:51" s="12" customFormat="1" ht="13.5">
      <c r="B912" s="217"/>
      <c r="C912" s="218"/>
      <c r="D912" s="214" t="s">
        <v>245</v>
      </c>
      <c r="E912" s="219" t="s">
        <v>23</v>
      </c>
      <c r="F912" s="220" t="s">
        <v>783</v>
      </c>
      <c r="G912" s="218"/>
      <c r="H912" s="221">
        <v>5.3</v>
      </c>
      <c r="I912" s="222"/>
      <c r="J912" s="218"/>
      <c r="K912" s="218"/>
      <c r="L912" s="223"/>
      <c r="M912" s="224"/>
      <c r="N912" s="225"/>
      <c r="O912" s="225"/>
      <c r="P912" s="225"/>
      <c r="Q912" s="225"/>
      <c r="R912" s="225"/>
      <c r="S912" s="225"/>
      <c r="T912" s="226"/>
      <c r="AT912" s="227" t="s">
        <v>245</v>
      </c>
      <c r="AU912" s="227" t="s">
        <v>88</v>
      </c>
      <c r="AV912" s="12" t="s">
        <v>88</v>
      </c>
      <c r="AW912" s="12" t="s">
        <v>40</v>
      </c>
      <c r="AX912" s="12" t="s">
        <v>77</v>
      </c>
      <c r="AY912" s="227" t="s">
        <v>191</v>
      </c>
    </row>
    <row r="913" spans="2:65" s="12" customFormat="1" ht="13.5">
      <c r="B913" s="217"/>
      <c r="C913" s="218"/>
      <c r="D913" s="214" t="s">
        <v>245</v>
      </c>
      <c r="E913" s="219" t="s">
        <v>23</v>
      </c>
      <c r="F913" s="220" t="s">
        <v>784</v>
      </c>
      <c r="G913" s="218"/>
      <c r="H913" s="221">
        <v>5.3</v>
      </c>
      <c r="I913" s="222"/>
      <c r="J913" s="218"/>
      <c r="K913" s="218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245</v>
      </c>
      <c r="AU913" s="227" t="s">
        <v>88</v>
      </c>
      <c r="AV913" s="12" t="s">
        <v>88</v>
      </c>
      <c r="AW913" s="12" t="s">
        <v>40</v>
      </c>
      <c r="AX913" s="12" t="s">
        <v>77</v>
      </c>
      <c r="AY913" s="227" t="s">
        <v>191</v>
      </c>
    </row>
    <row r="914" spans="2:65" s="12" customFormat="1" ht="13.5">
      <c r="B914" s="217"/>
      <c r="C914" s="218"/>
      <c r="D914" s="214" t="s">
        <v>245</v>
      </c>
      <c r="E914" s="219" t="s">
        <v>23</v>
      </c>
      <c r="F914" s="220" t="s">
        <v>785</v>
      </c>
      <c r="G914" s="218"/>
      <c r="H914" s="221">
        <v>18.100000000000001</v>
      </c>
      <c r="I914" s="222"/>
      <c r="J914" s="218"/>
      <c r="K914" s="218"/>
      <c r="L914" s="223"/>
      <c r="M914" s="224"/>
      <c r="N914" s="225"/>
      <c r="O914" s="225"/>
      <c r="P914" s="225"/>
      <c r="Q914" s="225"/>
      <c r="R914" s="225"/>
      <c r="S914" s="225"/>
      <c r="T914" s="226"/>
      <c r="AT914" s="227" t="s">
        <v>245</v>
      </c>
      <c r="AU914" s="227" t="s">
        <v>88</v>
      </c>
      <c r="AV914" s="12" t="s">
        <v>88</v>
      </c>
      <c r="AW914" s="12" t="s">
        <v>40</v>
      </c>
      <c r="AX914" s="12" t="s">
        <v>77</v>
      </c>
      <c r="AY914" s="227" t="s">
        <v>191</v>
      </c>
    </row>
    <row r="915" spans="2:65" s="12" customFormat="1" ht="13.5">
      <c r="B915" s="217"/>
      <c r="C915" s="218"/>
      <c r="D915" s="214" t="s">
        <v>245</v>
      </c>
      <c r="E915" s="219" t="s">
        <v>23</v>
      </c>
      <c r="F915" s="220" t="s">
        <v>786</v>
      </c>
      <c r="G915" s="218"/>
      <c r="H915" s="221">
        <v>13.8</v>
      </c>
      <c r="I915" s="222"/>
      <c r="J915" s="218"/>
      <c r="K915" s="218"/>
      <c r="L915" s="223"/>
      <c r="M915" s="224"/>
      <c r="N915" s="225"/>
      <c r="O915" s="225"/>
      <c r="P915" s="225"/>
      <c r="Q915" s="225"/>
      <c r="R915" s="225"/>
      <c r="S915" s="225"/>
      <c r="T915" s="226"/>
      <c r="AT915" s="227" t="s">
        <v>245</v>
      </c>
      <c r="AU915" s="227" t="s">
        <v>88</v>
      </c>
      <c r="AV915" s="12" t="s">
        <v>88</v>
      </c>
      <c r="AW915" s="12" t="s">
        <v>40</v>
      </c>
      <c r="AX915" s="12" t="s">
        <v>77</v>
      </c>
      <c r="AY915" s="227" t="s">
        <v>191</v>
      </c>
    </row>
    <row r="916" spans="2:65" s="12" customFormat="1" ht="13.5">
      <c r="B916" s="217"/>
      <c r="C916" s="218"/>
      <c r="D916" s="214" t="s">
        <v>245</v>
      </c>
      <c r="E916" s="219" t="s">
        <v>23</v>
      </c>
      <c r="F916" s="220" t="s">
        <v>787</v>
      </c>
      <c r="G916" s="218"/>
      <c r="H916" s="221">
        <v>25.3</v>
      </c>
      <c r="I916" s="222"/>
      <c r="J916" s="218"/>
      <c r="K916" s="218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245</v>
      </c>
      <c r="AU916" s="227" t="s">
        <v>88</v>
      </c>
      <c r="AV916" s="12" t="s">
        <v>88</v>
      </c>
      <c r="AW916" s="12" t="s">
        <v>40</v>
      </c>
      <c r="AX916" s="12" t="s">
        <v>77</v>
      </c>
      <c r="AY916" s="227" t="s">
        <v>191</v>
      </c>
    </row>
    <row r="917" spans="2:65" s="12" customFormat="1" ht="13.5">
      <c r="B917" s="217"/>
      <c r="C917" s="218"/>
      <c r="D917" s="214" t="s">
        <v>245</v>
      </c>
      <c r="E917" s="219" t="s">
        <v>23</v>
      </c>
      <c r="F917" s="220" t="s">
        <v>788</v>
      </c>
      <c r="G917" s="218"/>
      <c r="H917" s="221">
        <v>7.9</v>
      </c>
      <c r="I917" s="222"/>
      <c r="J917" s="218"/>
      <c r="K917" s="218"/>
      <c r="L917" s="223"/>
      <c r="M917" s="224"/>
      <c r="N917" s="225"/>
      <c r="O917" s="225"/>
      <c r="P917" s="225"/>
      <c r="Q917" s="225"/>
      <c r="R917" s="225"/>
      <c r="S917" s="225"/>
      <c r="T917" s="226"/>
      <c r="AT917" s="227" t="s">
        <v>245</v>
      </c>
      <c r="AU917" s="227" t="s">
        <v>88</v>
      </c>
      <c r="AV917" s="12" t="s">
        <v>88</v>
      </c>
      <c r="AW917" s="12" t="s">
        <v>40</v>
      </c>
      <c r="AX917" s="12" t="s">
        <v>77</v>
      </c>
      <c r="AY917" s="227" t="s">
        <v>191</v>
      </c>
    </row>
    <row r="918" spans="2:65" s="12" customFormat="1" ht="13.5">
      <c r="B918" s="217"/>
      <c r="C918" s="218"/>
      <c r="D918" s="214" t="s">
        <v>245</v>
      </c>
      <c r="E918" s="219" t="s">
        <v>23</v>
      </c>
      <c r="F918" s="220" t="s">
        <v>789</v>
      </c>
      <c r="G918" s="218"/>
      <c r="H918" s="221">
        <v>2.9</v>
      </c>
      <c r="I918" s="222"/>
      <c r="J918" s="218"/>
      <c r="K918" s="218"/>
      <c r="L918" s="223"/>
      <c r="M918" s="224"/>
      <c r="N918" s="225"/>
      <c r="O918" s="225"/>
      <c r="P918" s="225"/>
      <c r="Q918" s="225"/>
      <c r="R918" s="225"/>
      <c r="S918" s="225"/>
      <c r="T918" s="226"/>
      <c r="AT918" s="227" t="s">
        <v>245</v>
      </c>
      <c r="AU918" s="227" t="s">
        <v>88</v>
      </c>
      <c r="AV918" s="12" t="s">
        <v>88</v>
      </c>
      <c r="AW918" s="12" t="s">
        <v>40</v>
      </c>
      <c r="AX918" s="12" t="s">
        <v>77</v>
      </c>
      <c r="AY918" s="227" t="s">
        <v>191</v>
      </c>
    </row>
    <row r="919" spans="2:65" s="12" customFormat="1" ht="13.5">
      <c r="B919" s="217"/>
      <c r="C919" s="218"/>
      <c r="D919" s="214" t="s">
        <v>245</v>
      </c>
      <c r="E919" s="219" t="s">
        <v>23</v>
      </c>
      <c r="F919" s="220" t="s">
        <v>790</v>
      </c>
      <c r="G919" s="218"/>
      <c r="H919" s="221">
        <v>4.5</v>
      </c>
      <c r="I919" s="222"/>
      <c r="J919" s="218"/>
      <c r="K919" s="218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245</v>
      </c>
      <c r="AU919" s="227" t="s">
        <v>88</v>
      </c>
      <c r="AV919" s="12" t="s">
        <v>88</v>
      </c>
      <c r="AW919" s="12" t="s">
        <v>40</v>
      </c>
      <c r="AX919" s="12" t="s">
        <v>77</v>
      </c>
      <c r="AY919" s="227" t="s">
        <v>191</v>
      </c>
    </row>
    <row r="920" spans="2:65" s="14" customFormat="1" ht="13.5">
      <c r="B920" s="254"/>
      <c r="C920" s="255"/>
      <c r="D920" s="214" t="s">
        <v>245</v>
      </c>
      <c r="E920" s="256" t="s">
        <v>23</v>
      </c>
      <c r="F920" s="257" t="s">
        <v>371</v>
      </c>
      <c r="G920" s="255"/>
      <c r="H920" s="258">
        <v>121.1</v>
      </c>
      <c r="I920" s="259"/>
      <c r="J920" s="255"/>
      <c r="K920" s="255"/>
      <c r="L920" s="260"/>
      <c r="M920" s="261"/>
      <c r="N920" s="262"/>
      <c r="O920" s="262"/>
      <c r="P920" s="262"/>
      <c r="Q920" s="262"/>
      <c r="R920" s="262"/>
      <c r="S920" s="262"/>
      <c r="T920" s="263"/>
      <c r="AT920" s="264" t="s">
        <v>245</v>
      </c>
      <c r="AU920" s="264" t="s">
        <v>88</v>
      </c>
      <c r="AV920" s="14" t="s">
        <v>207</v>
      </c>
      <c r="AW920" s="14" t="s">
        <v>40</v>
      </c>
      <c r="AX920" s="14" t="s">
        <v>77</v>
      </c>
      <c r="AY920" s="264" t="s">
        <v>191</v>
      </c>
    </row>
    <row r="921" spans="2:65" s="15" customFormat="1" ht="13.5">
      <c r="B921" s="265"/>
      <c r="C921" s="266"/>
      <c r="D921" s="214" t="s">
        <v>245</v>
      </c>
      <c r="E921" s="267" t="s">
        <v>23</v>
      </c>
      <c r="F921" s="268" t="s">
        <v>388</v>
      </c>
      <c r="G921" s="266"/>
      <c r="H921" s="269">
        <v>637.70000000000005</v>
      </c>
      <c r="I921" s="270"/>
      <c r="J921" s="266"/>
      <c r="K921" s="266"/>
      <c r="L921" s="271"/>
      <c r="M921" s="272"/>
      <c r="N921" s="273"/>
      <c r="O921" s="273"/>
      <c r="P921" s="273"/>
      <c r="Q921" s="273"/>
      <c r="R921" s="273"/>
      <c r="S921" s="273"/>
      <c r="T921" s="274"/>
      <c r="AT921" s="275" t="s">
        <v>245</v>
      </c>
      <c r="AU921" s="275" t="s">
        <v>88</v>
      </c>
      <c r="AV921" s="15" t="s">
        <v>215</v>
      </c>
      <c r="AW921" s="15" t="s">
        <v>40</v>
      </c>
      <c r="AX921" s="15" t="s">
        <v>85</v>
      </c>
      <c r="AY921" s="275" t="s">
        <v>191</v>
      </c>
    </row>
    <row r="922" spans="2:65" s="12" customFormat="1" ht="13.5">
      <c r="B922" s="217"/>
      <c r="C922" s="218"/>
      <c r="D922" s="214" t="s">
        <v>245</v>
      </c>
      <c r="E922" s="218"/>
      <c r="F922" s="220" t="s">
        <v>796</v>
      </c>
      <c r="G922" s="218"/>
      <c r="H922" s="221">
        <v>382.62</v>
      </c>
      <c r="I922" s="222"/>
      <c r="J922" s="218"/>
      <c r="K922" s="218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245</v>
      </c>
      <c r="AU922" s="227" t="s">
        <v>88</v>
      </c>
      <c r="AV922" s="12" t="s">
        <v>88</v>
      </c>
      <c r="AW922" s="12" t="s">
        <v>6</v>
      </c>
      <c r="AX922" s="12" t="s">
        <v>85</v>
      </c>
      <c r="AY922" s="227" t="s">
        <v>191</v>
      </c>
    </row>
    <row r="923" spans="2:65" s="1" customFormat="1" ht="25.5" customHeight="1">
      <c r="B923" s="42"/>
      <c r="C923" s="202" t="s">
        <v>797</v>
      </c>
      <c r="D923" s="202" t="s">
        <v>194</v>
      </c>
      <c r="E923" s="203" t="s">
        <v>798</v>
      </c>
      <c r="F923" s="204" t="s">
        <v>799</v>
      </c>
      <c r="G923" s="205" t="s">
        <v>242</v>
      </c>
      <c r="H923" s="206">
        <v>50</v>
      </c>
      <c r="I923" s="207"/>
      <c r="J923" s="208">
        <f>ROUND(I923*H923,2)</f>
        <v>0</v>
      </c>
      <c r="K923" s="204" t="s">
        <v>203</v>
      </c>
      <c r="L923" s="62"/>
      <c r="M923" s="209" t="s">
        <v>23</v>
      </c>
      <c r="N923" s="210" t="s">
        <v>48</v>
      </c>
      <c r="O923" s="43"/>
      <c r="P923" s="211">
        <f>O923*H923</f>
        <v>0</v>
      </c>
      <c r="Q923" s="211">
        <v>1.804E-2</v>
      </c>
      <c r="R923" s="211">
        <f>Q923*H923</f>
        <v>0.90200000000000002</v>
      </c>
      <c r="S923" s="211">
        <v>0</v>
      </c>
      <c r="T923" s="212">
        <f>S923*H923</f>
        <v>0</v>
      </c>
      <c r="AR923" s="25" t="s">
        <v>215</v>
      </c>
      <c r="AT923" s="25" t="s">
        <v>194</v>
      </c>
      <c r="AU923" s="25" t="s">
        <v>88</v>
      </c>
      <c r="AY923" s="25" t="s">
        <v>191</v>
      </c>
      <c r="BE923" s="213">
        <f>IF(N923="základní",J923,0)</f>
        <v>0</v>
      </c>
      <c r="BF923" s="213">
        <f>IF(N923="snížená",J923,0)</f>
        <v>0</v>
      </c>
      <c r="BG923" s="213">
        <f>IF(N923="zákl. přenesená",J923,0)</f>
        <v>0</v>
      </c>
      <c r="BH923" s="213">
        <f>IF(N923="sníž. přenesená",J923,0)</f>
        <v>0</v>
      </c>
      <c r="BI923" s="213">
        <f>IF(N923="nulová",J923,0)</f>
        <v>0</v>
      </c>
      <c r="BJ923" s="25" t="s">
        <v>85</v>
      </c>
      <c r="BK923" s="213">
        <f>ROUND(I923*H923,2)</f>
        <v>0</v>
      </c>
      <c r="BL923" s="25" t="s">
        <v>215</v>
      </c>
      <c r="BM923" s="25" t="s">
        <v>800</v>
      </c>
    </row>
    <row r="924" spans="2:65" s="1" customFormat="1" ht="38.25" customHeight="1">
      <c r="B924" s="42"/>
      <c r="C924" s="202" t="s">
        <v>801</v>
      </c>
      <c r="D924" s="202" t="s">
        <v>194</v>
      </c>
      <c r="E924" s="203" t="s">
        <v>802</v>
      </c>
      <c r="F924" s="204" t="s">
        <v>803</v>
      </c>
      <c r="G924" s="205" t="s">
        <v>242</v>
      </c>
      <c r="H924" s="206">
        <v>50</v>
      </c>
      <c r="I924" s="207"/>
      <c r="J924" s="208">
        <f>ROUND(I924*H924,2)</f>
        <v>0</v>
      </c>
      <c r="K924" s="204" t="s">
        <v>203</v>
      </c>
      <c r="L924" s="62"/>
      <c r="M924" s="209" t="s">
        <v>23</v>
      </c>
      <c r="N924" s="210" t="s">
        <v>48</v>
      </c>
      <c r="O924" s="43"/>
      <c r="P924" s="211">
        <f>O924*H924</f>
        <v>0</v>
      </c>
      <c r="Q924" s="211">
        <v>2.63E-3</v>
      </c>
      <c r="R924" s="211">
        <f>Q924*H924</f>
        <v>0.13150000000000001</v>
      </c>
      <c r="S924" s="211">
        <v>0</v>
      </c>
      <c r="T924" s="212">
        <f>S924*H924</f>
        <v>0</v>
      </c>
      <c r="AR924" s="25" t="s">
        <v>215</v>
      </c>
      <c r="AT924" s="25" t="s">
        <v>194</v>
      </c>
      <c r="AU924" s="25" t="s">
        <v>88</v>
      </c>
      <c r="AY924" s="25" t="s">
        <v>191</v>
      </c>
      <c r="BE924" s="213">
        <f>IF(N924="základní",J924,0)</f>
        <v>0</v>
      </c>
      <c r="BF924" s="213">
        <f>IF(N924="snížená",J924,0)</f>
        <v>0</v>
      </c>
      <c r="BG924" s="213">
        <f>IF(N924="zákl. přenesená",J924,0)</f>
        <v>0</v>
      </c>
      <c r="BH924" s="213">
        <f>IF(N924="sníž. přenesená",J924,0)</f>
        <v>0</v>
      </c>
      <c r="BI924" s="213">
        <f>IF(N924="nulová",J924,0)</f>
        <v>0</v>
      </c>
      <c r="BJ924" s="25" t="s">
        <v>85</v>
      </c>
      <c r="BK924" s="213">
        <f>ROUND(I924*H924,2)</f>
        <v>0</v>
      </c>
      <c r="BL924" s="25" t="s">
        <v>215</v>
      </c>
      <c r="BM924" s="25" t="s">
        <v>804</v>
      </c>
    </row>
    <row r="925" spans="2:65" s="11" customFormat="1" ht="29.85" customHeight="1">
      <c r="B925" s="186"/>
      <c r="C925" s="187"/>
      <c r="D925" s="188" t="s">
        <v>76</v>
      </c>
      <c r="E925" s="200" t="s">
        <v>805</v>
      </c>
      <c r="F925" s="200" t="s">
        <v>806</v>
      </c>
      <c r="G925" s="187"/>
      <c r="H925" s="187"/>
      <c r="I925" s="190"/>
      <c r="J925" s="201">
        <f>BK925</f>
        <v>0</v>
      </c>
      <c r="K925" s="187"/>
      <c r="L925" s="192"/>
      <c r="M925" s="193"/>
      <c r="N925" s="194"/>
      <c r="O925" s="194"/>
      <c r="P925" s="195">
        <f>SUM(P926:P930)</f>
        <v>0</v>
      </c>
      <c r="Q925" s="194"/>
      <c r="R925" s="195">
        <f>SUM(R926:R930)</f>
        <v>0</v>
      </c>
      <c r="S925" s="194"/>
      <c r="T925" s="196">
        <f>SUM(T926:T930)</f>
        <v>0</v>
      </c>
      <c r="AR925" s="197" t="s">
        <v>85</v>
      </c>
      <c r="AT925" s="198" t="s">
        <v>76</v>
      </c>
      <c r="AU925" s="198" t="s">
        <v>85</v>
      </c>
      <c r="AY925" s="197" t="s">
        <v>191</v>
      </c>
      <c r="BK925" s="199">
        <f>SUM(BK926:BK930)</f>
        <v>0</v>
      </c>
    </row>
    <row r="926" spans="2:65" s="1" customFormat="1" ht="38.25" customHeight="1">
      <c r="B926" s="42"/>
      <c r="C926" s="202" t="s">
        <v>807</v>
      </c>
      <c r="D926" s="202" t="s">
        <v>194</v>
      </c>
      <c r="E926" s="203" t="s">
        <v>808</v>
      </c>
      <c r="F926" s="204" t="s">
        <v>809</v>
      </c>
      <c r="G926" s="205" t="s">
        <v>419</v>
      </c>
      <c r="H926" s="206">
        <v>62.283999999999999</v>
      </c>
      <c r="I926" s="207"/>
      <c r="J926" s="208">
        <f>ROUND(I926*H926,2)</f>
        <v>0</v>
      </c>
      <c r="K926" s="204" t="s">
        <v>203</v>
      </c>
      <c r="L926" s="62"/>
      <c r="M926" s="209" t="s">
        <v>23</v>
      </c>
      <c r="N926" s="210" t="s">
        <v>48</v>
      </c>
      <c r="O926" s="43"/>
      <c r="P926" s="211">
        <f>O926*H926</f>
        <v>0</v>
      </c>
      <c r="Q926" s="211">
        <v>0</v>
      </c>
      <c r="R926" s="211">
        <f>Q926*H926</f>
        <v>0</v>
      </c>
      <c r="S926" s="211">
        <v>0</v>
      </c>
      <c r="T926" s="212">
        <f>S926*H926</f>
        <v>0</v>
      </c>
      <c r="AR926" s="25" t="s">
        <v>215</v>
      </c>
      <c r="AT926" s="25" t="s">
        <v>194</v>
      </c>
      <c r="AU926" s="25" t="s">
        <v>88</v>
      </c>
      <c r="AY926" s="25" t="s">
        <v>191</v>
      </c>
      <c r="BE926" s="213">
        <f>IF(N926="základní",J926,0)</f>
        <v>0</v>
      </c>
      <c r="BF926" s="213">
        <f>IF(N926="snížená",J926,0)</f>
        <v>0</v>
      </c>
      <c r="BG926" s="213">
        <f>IF(N926="zákl. přenesená",J926,0)</f>
        <v>0</v>
      </c>
      <c r="BH926" s="213">
        <f>IF(N926="sníž. přenesená",J926,0)</f>
        <v>0</v>
      </c>
      <c r="BI926" s="213">
        <f>IF(N926="nulová",J926,0)</f>
        <v>0</v>
      </c>
      <c r="BJ926" s="25" t="s">
        <v>85</v>
      </c>
      <c r="BK926" s="213">
        <f>ROUND(I926*H926,2)</f>
        <v>0</v>
      </c>
      <c r="BL926" s="25" t="s">
        <v>215</v>
      </c>
      <c r="BM926" s="25" t="s">
        <v>810</v>
      </c>
    </row>
    <row r="927" spans="2:65" s="12" customFormat="1" ht="13.5">
      <c r="B927" s="217"/>
      <c r="C927" s="218"/>
      <c r="D927" s="214" t="s">
        <v>245</v>
      </c>
      <c r="E927" s="218"/>
      <c r="F927" s="220" t="s">
        <v>811</v>
      </c>
      <c r="G927" s="218"/>
      <c r="H927" s="221">
        <v>62.283999999999999</v>
      </c>
      <c r="I927" s="222"/>
      <c r="J927" s="218"/>
      <c r="K927" s="218"/>
      <c r="L927" s="223"/>
      <c r="M927" s="224"/>
      <c r="N927" s="225"/>
      <c r="O927" s="225"/>
      <c r="P927" s="225"/>
      <c r="Q927" s="225"/>
      <c r="R927" s="225"/>
      <c r="S927" s="225"/>
      <c r="T927" s="226"/>
      <c r="AT927" s="227" t="s">
        <v>245</v>
      </c>
      <c r="AU927" s="227" t="s">
        <v>88</v>
      </c>
      <c r="AV927" s="12" t="s">
        <v>88</v>
      </c>
      <c r="AW927" s="12" t="s">
        <v>6</v>
      </c>
      <c r="AX927" s="12" t="s">
        <v>85</v>
      </c>
      <c r="AY927" s="227" t="s">
        <v>191</v>
      </c>
    </row>
    <row r="928" spans="2:65" s="1" customFormat="1" ht="38.25" customHeight="1">
      <c r="B928" s="42"/>
      <c r="C928" s="202" t="s">
        <v>812</v>
      </c>
      <c r="D928" s="202" t="s">
        <v>194</v>
      </c>
      <c r="E928" s="203" t="s">
        <v>813</v>
      </c>
      <c r="F928" s="204" t="s">
        <v>814</v>
      </c>
      <c r="G928" s="205" t="s">
        <v>419</v>
      </c>
      <c r="H928" s="206">
        <v>115.67100000000001</v>
      </c>
      <c r="I928" s="207"/>
      <c r="J928" s="208">
        <f>ROUND(I928*H928,2)</f>
        <v>0</v>
      </c>
      <c r="K928" s="204" t="s">
        <v>203</v>
      </c>
      <c r="L928" s="62"/>
      <c r="M928" s="209" t="s">
        <v>23</v>
      </c>
      <c r="N928" s="210" t="s">
        <v>48</v>
      </c>
      <c r="O928" s="43"/>
      <c r="P928" s="211">
        <f>O928*H928</f>
        <v>0</v>
      </c>
      <c r="Q928" s="211">
        <v>0</v>
      </c>
      <c r="R928" s="211">
        <f>Q928*H928</f>
        <v>0</v>
      </c>
      <c r="S928" s="211">
        <v>0</v>
      </c>
      <c r="T928" s="212">
        <f>S928*H928</f>
        <v>0</v>
      </c>
      <c r="AR928" s="25" t="s">
        <v>215</v>
      </c>
      <c r="AT928" s="25" t="s">
        <v>194</v>
      </c>
      <c r="AU928" s="25" t="s">
        <v>88</v>
      </c>
      <c r="AY928" s="25" t="s">
        <v>191</v>
      </c>
      <c r="BE928" s="213">
        <f>IF(N928="základní",J928,0)</f>
        <v>0</v>
      </c>
      <c r="BF928" s="213">
        <f>IF(N928="snížená",J928,0)</f>
        <v>0</v>
      </c>
      <c r="BG928" s="213">
        <f>IF(N928="zákl. přenesená",J928,0)</f>
        <v>0</v>
      </c>
      <c r="BH928" s="213">
        <f>IF(N928="sníž. přenesená",J928,0)</f>
        <v>0</v>
      </c>
      <c r="BI928" s="213">
        <f>IF(N928="nulová",J928,0)</f>
        <v>0</v>
      </c>
      <c r="BJ928" s="25" t="s">
        <v>85</v>
      </c>
      <c r="BK928" s="213">
        <f>ROUND(I928*H928,2)</f>
        <v>0</v>
      </c>
      <c r="BL928" s="25" t="s">
        <v>215</v>
      </c>
      <c r="BM928" s="25" t="s">
        <v>815</v>
      </c>
    </row>
    <row r="929" spans="2:65" s="12" customFormat="1" ht="13.5">
      <c r="B929" s="217"/>
      <c r="C929" s="218"/>
      <c r="D929" s="214" t="s">
        <v>245</v>
      </c>
      <c r="E929" s="218"/>
      <c r="F929" s="220" t="s">
        <v>816</v>
      </c>
      <c r="G929" s="218"/>
      <c r="H929" s="221">
        <v>115.67100000000001</v>
      </c>
      <c r="I929" s="222"/>
      <c r="J929" s="218"/>
      <c r="K929" s="218"/>
      <c r="L929" s="223"/>
      <c r="M929" s="224"/>
      <c r="N929" s="225"/>
      <c r="O929" s="225"/>
      <c r="P929" s="225"/>
      <c r="Q929" s="225"/>
      <c r="R929" s="225"/>
      <c r="S929" s="225"/>
      <c r="T929" s="226"/>
      <c r="AT929" s="227" t="s">
        <v>245</v>
      </c>
      <c r="AU929" s="227" t="s">
        <v>88</v>
      </c>
      <c r="AV929" s="12" t="s">
        <v>88</v>
      </c>
      <c r="AW929" s="12" t="s">
        <v>6</v>
      </c>
      <c r="AX929" s="12" t="s">
        <v>85</v>
      </c>
      <c r="AY929" s="227" t="s">
        <v>191</v>
      </c>
    </row>
    <row r="930" spans="2:65" s="1" customFormat="1" ht="51" customHeight="1">
      <c r="B930" s="42"/>
      <c r="C930" s="202" t="s">
        <v>817</v>
      </c>
      <c r="D930" s="202" t="s">
        <v>194</v>
      </c>
      <c r="E930" s="203" t="s">
        <v>818</v>
      </c>
      <c r="F930" s="204" t="s">
        <v>819</v>
      </c>
      <c r="G930" s="205" t="s">
        <v>419</v>
      </c>
      <c r="H930" s="206">
        <v>177.95500000000001</v>
      </c>
      <c r="I930" s="207"/>
      <c r="J930" s="208">
        <f>ROUND(I930*H930,2)</f>
        <v>0</v>
      </c>
      <c r="K930" s="204" t="s">
        <v>203</v>
      </c>
      <c r="L930" s="62"/>
      <c r="M930" s="209" t="s">
        <v>23</v>
      </c>
      <c r="N930" s="210" t="s">
        <v>48</v>
      </c>
      <c r="O930" s="43"/>
      <c r="P930" s="211">
        <f>O930*H930</f>
        <v>0</v>
      </c>
      <c r="Q930" s="211">
        <v>0</v>
      </c>
      <c r="R930" s="211">
        <f>Q930*H930</f>
        <v>0</v>
      </c>
      <c r="S930" s="211">
        <v>0</v>
      </c>
      <c r="T930" s="212">
        <f>S930*H930</f>
        <v>0</v>
      </c>
      <c r="AR930" s="25" t="s">
        <v>215</v>
      </c>
      <c r="AT930" s="25" t="s">
        <v>194</v>
      </c>
      <c r="AU930" s="25" t="s">
        <v>88</v>
      </c>
      <c r="AY930" s="25" t="s">
        <v>191</v>
      </c>
      <c r="BE930" s="213">
        <f>IF(N930="základní",J930,0)</f>
        <v>0</v>
      </c>
      <c r="BF930" s="213">
        <f>IF(N930="snížená",J930,0)</f>
        <v>0</v>
      </c>
      <c r="BG930" s="213">
        <f>IF(N930="zákl. přenesená",J930,0)</f>
        <v>0</v>
      </c>
      <c r="BH930" s="213">
        <f>IF(N930="sníž. přenesená",J930,0)</f>
        <v>0</v>
      </c>
      <c r="BI930" s="213">
        <f>IF(N930="nulová",J930,0)</f>
        <v>0</v>
      </c>
      <c r="BJ930" s="25" t="s">
        <v>85</v>
      </c>
      <c r="BK930" s="213">
        <f>ROUND(I930*H930,2)</f>
        <v>0</v>
      </c>
      <c r="BL930" s="25" t="s">
        <v>215</v>
      </c>
      <c r="BM930" s="25" t="s">
        <v>820</v>
      </c>
    </row>
    <row r="931" spans="2:65" s="11" customFormat="1" ht="37.35" customHeight="1">
      <c r="B931" s="186"/>
      <c r="C931" s="187"/>
      <c r="D931" s="188" t="s">
        <v>76</v>
      </c>
      <c r="E931" s="189" t="s">
        <v>821</v>
      </c>
      <c r="F931" s="189" t="s">
        <v>822</v>
      </c>
      <c r="G931" s="187"/>
      <c r="H931" s="187"/>
      <c r="I931" s="190"/>
      <c r="J931" s="191">
        <f>BK931</f>
        <v>0</v>
      </c>
      <c r="K931" s="187"/>
      <c r="L931" s="192"/>
      <c r="M931" s="193"/>
      <c r="N931" s="194"/>
      <c r="O931" s="194"/>
      <c r="P931" s="195">
        <f>P932+P952+P1043+P1472+P1849+P1917+P2297+P2316+P2507+P2663+P2687</f>
        <v>0</v>
      </c>
      <c r="Q931" s="194"/>
      <c r="R931" s="195">
        <f>R932+R952+R1043+R1472+R1849+R1917+R2297+R2316+R2507+R2663+R2687</f>
        <v>63.522597499999996</v>
      </c>
      <c r="S931" s="194"/>
      <c r="T931" s="196">
        <f>T932+T952+T1043+T1472+T1849+T1917+T2297+T2316+T2507+T2663+T2687</f>
        <v>1.6340000000000001</v>
      </c>
      <c r="AR931" s="197" t="s">
        <v>88</v>
      </c>
      <c r="AT931" s="198" t="s">
        <v>76</v>
      </c>
      <c r="AU931" s="198" t="s">
        <v>77</v>
      </c>
      <c r="AY931" s="197" t="s">
        <v>191</v>
      </c>
      <c r="BK931" s="199">
        <f>BK932+BK952+BK1043+BK1472+BK1849+BK1917+BK2297+BK2316+BK2507+BK2663+BK2687</f>
        <v>0</v>
      </c>
    </row>
    <row r="932" spans="2:65" s="11" customFormat="1" ht="19.899999999999999" customHeight="1">
      <c r="B932" s="186"/>
      <c r="C932" s="187"/>
      <c r="D932" s="188" t="s">
        <v>76</v>
      </c>
      <c r="E932" s="200" t="s">
        <v>823</v>
      </c>
      <c r="F932" s="200" t="s">
        <v>824</v>
      </c>
      <c r="G932" s="187"/>
      <c r="H932" s="187"/>
      <c r="I932" s="190"/>
      <c r="J932" s="201">
        <f>BK932</f>
        <v>0</v>
      </c>
      <c r="K932" s="187"/>
      <c r="L932" s="192"/>
      <c r="M932" s="193"/>
      <c r="N932" s="194"/>
      <c r="O932" s="194"/>
      <c r="P932" s="195">
        <f>SUM(P933:P951)</f>
        <v>0</v>
      </c>
      <c r="Q932" s="194"/>
      <c r="R932" s="195">
        <f>SUM(R933:R951)</f>
        <v>15.249552000000001</v>
      </c>
      <c r="S932" s="194"/>
      <c r="T932" s="196">
        <f>SUM(T933:T951)</f>
        <v>0</v>
      </c>
      <c r="AR932" s="197" t="s">
        <v>88</v>
      </c>
      <c r="AT932" s="198" t="s">
        <v>76</v>
      </c>
      <c r="AU932" s="198" t="s">
        <v>85</v>
      </c>
      <c r="AY932" s="197" t="s">
        <v>191</v>
      </c>
      <c r="BK932" s="199">
        <f>SUM(BK933:BK951)</f>
        <v>0</v>
      </c>
    </row>
    <row r="933" spans="2:65" s="1" customFormat="1" ht="25.5" customHeight="1">
      <c r="B933" s="42"/>
      <c r="C933" s="202" t="s">
        <v>825</v>
      </c>
      <c r="D933" s="202" t="s">
        <v>194</v>
      </c>
      <c r="E933" s="203" t="s">
        <v>826</v>
      </c>
      <c r="F933" s="204" t="s">
        <v>827</v>
      </c>
      <c r="G933" s="205" t="s">
        <v>218</v>
      </c>
      <c r="H933" s="206">
        <v>83.6</v>
      </c>
      <c r="I933" s="207"/>
      <c r="J933" s="208">
        <f>ROUND(I933*H933,2)</f>
        <v>0</v>
      </c>
      <c r="K933" s="204" t="s">
        <v>203</v>
      </c>
      <c r="L933" s="62"/>
      <c r="M933" s="209" t="s">
        <v>23</v>
      </c>
      <c r="N933" s="210" t="s">
        <v>48</v>
      </c>
      <c r="O933" s="43"/>
      <c r="P933" s="211">
        <f>O933*H933</f>
        <v>0</v>
      </c>
      <c r="Q933" s="211">
        <v>6.0000000000000001E-3</v>
      </c>
      <c r="R933" s="211">
        <f>Q933*H933</f>
        <v>0.50159999999999993</v>
      </c>
      <c r="S933" s="211">
        <v>0</v>
      </c>
      <c r="T933" s="212">
        <f>S933*H933</f>
        <v>0</v>
      </c>
      <c r="AR933" s="25" t="s">
        <v>279</v>
      </c>
      <c r="AT933" s="25" t="s">
        <v>194</v>
      </c>
      <c r="AU933" s="25" t="s">
        <v>88</v>
      </c>
      <c r="AY933" s="25" t="s">
        <v>191</v>
      </c>
      <c r="BE933" s="213">
        <f>IF(N933="základní",J933,0)</f>
        <v>0</v>
      </c>
      <c r="BF933" s="213">
        <f>IF(N933="snížená",J933,0)</f>
        <v>0</v>
      </c>
      <c r="BG933" s="213">
        <f>IF(N933="zákl. přenesená",J933,0)</f>
        <v>0</v>
      </c>
      <c r="BH933" s="213">
        <f>IF(N933="sníž. přenesená",J933,0)</f>
        <v>0</v>
      </c>
      <c r="BI933" s="213">
        <f>IF(N933="nulová",J933,0)</f>
        <v>0</v>
      </c>
      <c r="BJ933" s="25" t="s">
        <v>85</v>
      </c>
      <c r="BK933" s="213">
        <f>ROUND(I933*H933,2)</f>
        <v>0</v>
      </c>
      <c r="BL933" s="25" t="s">
        <v>279</v>
      </c>
      <c r="BM933" s="25" t="s">
        <v>828</v>
      </c>
    </row>
    <row r="934" spans="2:65" s="13" customFormat="1" ht="13.5">
      <c r="B934" s="244"/>
      <c r="C934" s="245"/>
      <c r="D934" s="214" t="s">
        <v>245</v>
      </c>
      <c r="E934" s="246" t="s">
        <v>23</v>
      </c>
      <c r="F934" s="247" t="s">
        <v>368</v>
      </c>
      <c r="G934" s="245"/>
      <c r="H934" s="246" t="s">
        <v>23</v>
      </c>
      <c r="I934" s="248"/>
      <c r="J934" s="245"/>
      <c r="K934" s="245"/>
      <c r="L934" s="249"/>
      <c r="M934" s="250"/>
      <c r="N934" s="251"/>
      <c r="O934" s="251"/>
      <c r="P934" s="251"/>
      <c r="Q934" s="251"/>
      <c r="R934" s="251"/>
      <c r="S934" s="251"/>
      <c r="T934" s="252"/>
      <c r="AT934" s="253" t="s">
        <v>245</v>
      </c>
      <c r="AU934" s="253" t="s">
        <v>88</v>
      </c>
      <c r="AV934" s="13" t="s">
        <v>85</v>
      </c>
      <c r="AW934" s="13" t="s">
        <v>40</v>
      </c>
      <c r="AX934" s="13" t="s">
        <v>77</v>
      </c>
      <c r="AY934" s="253" t="s">
        <v>191</v>
      </c>
    </row>
    <row r="935" spans="2:65" s="12" customFormat="1" ht="13.5">
      <c r="B935" s="217"/>
      <c r="C935" s="218"/>
      <c r="D935" s="214" t="s">
        <v>245</v>
      </c>
      <c r="E935" s="219" t="s">
        <v>23</v>
      </c>
      <c r="F935" s="220" t="s">
        <v>540</v>
      </c>
      <c r="G935" s="218"/>
      <c r="H935" s="221">
        <v>25</v>
      </c>
      <c r="I935" s="222"/>
      <c r="J935" s="218"/>
      <c r="K935" s="218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245</v>
      </c>
      <c r="AU935" s="227" t="s">
        <v>88</v>
      </c>
      <c r="AV935" s="12" t="s">
        <v>88</v>
      </c>
      <c r="AW935" s="12" t="s">
        <v>40</v>
      </c>
      <c r="AX935" s="12" t="s">
        <v>77</v>
      </c>
      <c r="AY935" s="227" t="s">
        <v>191</v>
      </c>
    </row>
    <row r="936" spans="2:65" s="12" customFormat="1" ht="13.5">
      <c r="B936" s="217"/>
      <c r="C936" s="218"/>
      <c r="D936" s="214" t="s">
        <v>245</v>
      </c>
      <c r="E936" s="219" t="s">
        <v>23</v>
      </c>
      <c r="F936" s="220" t="s">
        <v>541</v>
      </c>
      <c r="G936" s="218"/>
      <c r="H936" s="221">
        <v>23.2</v>
      </c>
      <c r="I936" s="222"/>
      <c r="J936" s="218"/>
      <c r="K936" s="218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245</v>
      </c>
      <c r="AU936" s="227" t="s">
        <v>88</v>
      </c>
      <c r="AV936" s="12" t="s">
        <v>88</v>
      </c>
      <c r="AW936" s="12" t="s">
        <v>40</v>
      </c>
      <c r="AX936" s="12" t="s">
        <v>77</v>
      </c>
      <c r="AY936" s="227" t="s">
        <v>191</v>
      </c>
    </row>
    <row r="937" spans="2:65" s="12" customFormat="1" ht="13.5">
      <c r="B937" s="217"/>
      <c r="C937" s="218"/>
      <c r="D937" s="214" t="s">
        <v>245</v>
      </c>
      <c r="E937" s="219" t="s">
        <v>23</v>
      </c>
      <c r="F937" s="220" t="s">
        <v>542</v>
      </c>
      <c r="G937" s="218"/>
      <c r="H937" s="221">
        <v>3.4</v>
      </c>
      <c r="I937" s="222"/>
      <c r="J937" s="218"/>
      <c r="K937" s="218"/>
      <c r="L937" s="223"/>
      <c r="M937" s="224"/>
      <c r="N937" s="225"/>
      <c r="O937" s="225"/>
      <c r="P937" s="225"/>
      <c r="Q937" s="225"/>
      <c r="R937" s="225"/>
      <c r="S937" s="225"/>
      <c r="T937" s="226"/>
      <c r="AT937" s="227" t="s">
        <v>245</v>
      </c>
      <c r="AU937" s="227" t="s">
        <v>88</v>
      </c>
      <c r="AV937" s="12" t="s">
        <v>88</v>
      </c>
      <c r="AW937" s="12" t="s">
        <v>40</v>
      </c>
      <c r="AX937" s="12" t="s">
        <v>77</v>
      </c>
      <c r="AY937" s="227" t="s">
        <v>191</v>
      </c>
    </row>
    <row r="938" spans="2:65" s="12" customFormat="1" ht="13.5">
      <c r="B938" s="217"/>
      <c r="C938" s="218"/>
      <c r="D938" s="214" t="s">
        <v>245</v>
      </c>
      <c r="E938" s="219" t="s">
        <v>23</v>
      </c>
      <c r="F938" s="220" t="s">
        <v>543</v>
      </c>
      <c r="G938" s="218"/>
      <c r="H938" s="221">
        <v>18.399999999999999</v>
      </c>
      <c r="I938" s="222"/>
      <c r="J938" s="218"/>
      <c r="K938" s="218"/>
      <c r="L938" s="223"/>
      <c r="M938" s="224"/>
      <c r="N938" s="225"/>
      <c r="O938" s="225"/>
      <c r="P938" s="225"/>
      <c r="Q938" s="225"/>
      <c r="R938" s="225"/>
      <c r="S938" s="225"/>
      <c r="T938" s="226"/>
      <c r="AT938" s="227" t="s">
        <v>245</v>
      </c>
      <c r="AU938" s="227" t="s">
        <v>88</v>
      </c>
      <c r="AV938" s="12" t="s">
        <v>88</v>
      </c>
      <c r="AW938" s="12" t="s">
        <v>40</v>
      </c>
      <c r="AX938" s="12" t="s">
        <v>77</v>
      </c>
      <c r="AY938" s="227" t="s">
        <v>191</v>
      </c>
    </row>
    <row r="939" spans="2:65" s="12" customFormat="1" ht="13.5">
      <c r="B939" s="217"/>
      <c r="C939" s="218"/>
      <c r="D939" s="214" t="s">
        <v>245</v>
      </c>
      <c r="E939" s="219" t="s">
        <v>23</v>
      </c>
      <c r="F939" s="220" t="s">
        <v>544</v>
      </c>
      <c r="G939" s="218"/>
      <c r="H939" s="221">
        <v>13.6</v>
      </c>
      <c r="I939" s="222"/>
      <c r="J939" s="218"/>
      <c r="K939" s="218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245</v>
      </c>
      <c r="AU939" s="227" t="s">
        <v>88</v>
      </c>
      <c r="AV939" s="12" t="s">
        <v>88</v>
      </c>
      <c r="AW939" s="12" t="s">
        <v>40</v>
      </c>
      <c r="AX939" s="12" t="s">
        <v>77</v>
      </c>
      <c r="AY939" s="227" t="s">
        <v>191</v>
      </c>
    </row>
    <row r="940" spans="2:65" s="15" customFormat="1" ht="13.5">
      <c r="B940" s="265"/>
      <c r="C940" s="266"/>
      <c r="D940" s="214" t="s">
        <v>245</v>
      </c>
      <c r="E940" s="267" t="s">
        <v>23</v>
      </c>
      <c r="F940" s="268" t="s">
        <v>388</v>
      </c>
      <c r="G940" s="266"/>
      <c r="H940" s="269">
        <v>83.6</v>
      </c>
      <c r="I940" s="270"/>
      <c r="J940" s="266"/>
      <c r="K940" s="266"/>
      <c r="L940" s="271"/>
      <c r="M940" s="272"/>
      <c r="N940" s="273"/>
      <c r="O940" s="273"/>
      <c r="P940" s="273"/>
      <c r="Q940" s="273"/>
      <c r="R940" s="273"/>
      <c r="S940" s="273"/>
      <c r="T940" s="274"/>
      <c r="AT940" s="275" t="s">
        <v>245</v>
      </c>
      <c r="AU940" s="275" t="s">
        <v>88</v>
      </c>
      <c r="AV940" s="15" t="s">
        <v>215</v>
      </c>
      <c r="AW940" s="15" t="s">
        <v>40</v>
      </c>
      <c r="AX940" s="15" t="s">
        <v>85</v>
      </c>
      <c r="AY940" s="275" t="s">
        <v>191</v>
      </c>
    </row>
    <row r="941" spans="2:65" s="1" customFormat="1" ht="16.5" customHeight="1">
      <c r="B941" s="42"/>
      <c r="C941" s="228" t="s">
        <v>829</v>
      </c>
      <c r="D941" s="228" t="s">
        <v>302</v>
      </c>
      <c r="E941" s="229" t="s">
        <v>830</v>
      </c>
      <c r="F941" s="230" t="s">
        <v>831</v>
      </c>
      <c r="G941" s="231" t="s">
        <v>218</v>
      </c>
      <c r="H941" s="232">
        <v>85.272000000000006</v>
      </c>
      <c r="I941" s="233"/>
      <c r="J941" s="234">
        <f>ROUND(I941*H941,2)</f>
        <v>0</v>
      </c>
      <c r="K941" s="230" t="s">
        <v>203</v>
      </c>
      <c r="L941" s="235"/>
      <c r="M941" s="236" t="s">
        <v>23</v>
      </c>
      <c r="N941" s="237" t="s">
        <v>48</v>
      </c>
      <c r="O941" s="43"/>
      <c r="P941" s="211">
        <f>O941*H941</f>
        <v>0</v>
      </c>
      <c r="Q941" s="211">
        <v>3.5000000000000001E-3</v>
      </c>
      <c r="R941" s="211">
        <f>Q941*H941</f>
        <v>0.29845200000000005</v>
      </c>
      <c r="S941" s="211">
        <v>0</v>
      </c>
      <c r="T941" s="212">
        <f>S941*H941</f>
        <v>0</v>
      </c>
      <c r="AR941" s="25" t="s">
        <v>669</v>
      </c>
      <c r="AT941" s="25" t="s">
        <v>302</v>
      </c>
      <c r="AU941" s="25" t="s">
        <v>88</v>
      </c>
      <c r="AY941" s="25" t="s">
        <v>191</v>
      </c>
      <c r="BE941" s="213">
        <f>IF(N941="základní",J941,0)</f>
        <v>0</v>
      </c>
      <c r="BF941" s="213">
        <f>IF(N941="snížená",J941,0)</f>
        <v>0</v>
      </c>
      <c r="BG941" s="213">
        <f>IF(N941="zákl. přenesená",J941,0)</f>
        <v>0</v>
      </c>
      <c r="BH941" s="213">
        <f>IF(N941="sníž. přenesená",J941,0)</f>
        <v>0</v>
      </c>
      <c r="BI941" s="213">
        <f>IF(N941="nulová",J941,0)</f>
        <v>0</v>
      </c>
      <c r="BJ941" s="25" t="s">
        <v>85</v>
      </c>
      <c r="BK941" s="213">
        <f>ROUND(I941*H941,2)</f>
        <v>0</v>
      </c>
      <c r="BL941" s="25" t="s">
        <v>279</v>
      </c>
      <c r="BM941" s="25" t="s">
        <v>832</v>
      </c>
    </row>
    <row r="942" spans="2:65" s="12" customFormat="1" ht="13.5">
      <c r="B942" s="217"/>
      <c r="C942" s="218"/>
      <c r="D942" s="214" t="s">
        <v>245</v>
      </c>
      <c r="E942" s="218"/>
      <c r="F942" s="220" t="s">
        <v>833</v>
      </c>
      <c r="G942" s="218"/>
      <c r="H942" s="221">
        <v>85.272000000000006</v>
      </c>
      <c r="I942" s="222"/>
      <c r="J942" s="218"/>
      <c r="K942" s="218"/>
      <c r="L942" s="223"/>
      <c r="M942" s="224"/>
      <c r="N942" s="225"/>
      <c r="O942" s="225"/>
      <c r="P942" s="225"/>
      <c r="Q942" s="225"/>
      <c r="R942" s="225"/>
      <c r="S942" s="225"/>
      <c r="T942" s="226"/>
      <c r="AT942" s="227" t="s">
        <v>245</v>
      </c>
      <c r="AU942" s="227" t="s">
        <v>88</v>
      </c>
      <c r="AV942" s="12" t="s">
        <v>88</v>
      </c>
      <c r="AW942" s="12" t="s">
        <v>6</v>
      </c>
      <c r="AX942" s="12" t="s">
        <v>85</v>
      </c>
      <c r="AY942" s="227" t="s">
        <v>191</v>
      </c>
    </row>
    <row r="943" spans="2:65" s="1" customFormat="1" ht="25.5" customHeight="1">
      <c r="B943" s="42"/>
      <c r="C943" s="202" t="s">
        <v>834</v>
      </c>
      <c r="D943" s="202" t="s">
        <v>194</v>
      </c>
      <c r="E943" s="203" t="s">
        <v>835</v>
      </c>
      <c r="F943" s="204" t="s">
        <v>836</v>
      </c>
      <c r="G943" s="205" t="s">
        <v>218</v>
      </c>
      <c r="H943" s="206">
        <v>296.399</v>
      </c>
      <c r="I943" s="207"/>
      <c r="J943" s="208">
        <f>ROUND(I943*H943,2)</f>
        <v>0</v>
      </c>
      <c r="K943" s="204" t="s">
        <v>203</v>
      </c>
      <c r="L943" s="62"/>
      <c r="M943" s="209" t="s">
        <v>23</v>
      </c>
      <c r="N943" s="210" t="s">
        <v>48</v>
      </c>
      <c r="O943" s="43"/>
      <c r="P943" s="211">
        <f>O943*H943</f>
        <v>0</v>
      </c>
      <c r="Q943" s="211">
        <v>0</v>
      </c>
      <c r="R943" s="211">
        <f>Q943*H943</f>
        <v>0</v>
      </c>
      <c r="S943" s="211">
        <v>0</v>
      </c>
      <c r="T943" s="212">
        <f>S943*H943</f>
        <v>0</v>
      </c>
      <c r="AR943" s="25" t="s">
        <v>279</v>
      </c>
      <c r="AT943" s="25" t="s">
        <v>194</v>
      </c>
      <c r="AU943" s="25" t="s">
        <v>88</v>
      </c>
      <c r="AY943" s="25" t="s">
        <v>191</v>
      </c>
      <c r="BE943" s="213">
        <f>IF(N943="základní",J943,0)</f>
        <v>0</v>
      </c>
      <c r="BF943" s="213">
        <f>IF(N943="snížená",J943,0)</f>
        <v>0</v>
      </c>
      <c r="BG943" s="213">
        <f>IF(N943="zákl. přenesená",J943,0)</f>
        <v>0</v>
      </c>
      <c r="BH943" s="213">
        <f>IF(N943="sníž. přenesená",J943,0)</f>
        <v>0</v>
      </c>
      <c r="BI943" s="213">
        <f>IF(N943="nulová",J943,0)</f>
        <v>0</v>
      </c>
      <c r="BJ943" s="25" t="s">
        <v>85</v>
      </c>
      <c r="BK943" s="213">
        <f>ROUND(I943*H943,2)</f>
        <v>0</v>
      </c>
      <c r="BL943" s="25" t="s">
        <v>279</v>
      </c>
      <c r="BM943" s="25" t="s">
        <v>837</v>
      </c>
    </row>
    <row r="944" spans="2:65" s="12" customFormat="1" ht="13.5">
      <c r="B944" s="217"/>
      <c r="C944" s="218"/>
      <c r="D944" s="214" t="s">
        <v>245</v>
      </c>
      <c r="E944" s="219" t="s">
        <v>23</v>
      </c>
      <c r="F944" s="220" t="s">
        <v>838</v>
      </c>
      <c r="G944" s="218"/>
      <c r="H944" s="221">
        <v>296.399</v>
      </c>
      <c r="I944" s="222"/>
      <c r="J944" s="218"/>
      <c r="K944" s="218"/>
      <c r="L944" s="223"/>
      <c r="M944" s="224"/>
      <c r="N944" s="225"/>
      <c r="O944" s="225"/>
      <c r="P944" s="225"/>
      <c r="Q944" s="225"/>
      <c r="R944" s="225"/>
      <c r="S944" s="225"/>
      <c r="T944" s="226"/>
      <c r="AT944" s="227" t="s">
        <v>245</v>
      </c>
      <c r="AU944" s="227" t="s">
        <v>88</v>
      </c>
      <c r="AV944" s="12" t="s">
        <v>88</v>
      </c>
      <c r="AW944" s="12" t="s">
        <v>40</v>
      </c>
      <c r="AX944" s="12" t="s">
        <v>85</v>
      </c>
      <c r="AY944" s="227" t="s">
        <v>191</v>
      </c>
    </row>
    <row r="945" spans="2:65" s="1" customFormat="1" ht="16.5" customHeight="1">
      <c r="B945" s="42"/>
      <c r="C945" s="228" t="s">
        <v>839</v>
      </c>
      <c r="D945" s="228" t="s">
        <v>302</v>
      </c>
      <c r="E945" s="229" t="s">
        <v>840</v>
      </c>
      <c r="F945" s="230" t="s">
        <v>841</v>
      </c>
      <c r="G945" s="231" t="s">
        <v>366</v>
      </c>
      <c r="H945" s="232">
        <v>29.64</v>
      </c>
      <c r="I945" s="233"/>
      <c r="J945" s="234">
        <f>ROUND(I945*H945,2)</f>
        <v>0</v>
      </c>
      <c r="K945" s="230" t="s">
        <v>203</v>
      </c>
      <c r="L945" s="235"/>
      <c r="M945" s="236" t="s">
        <v>23</v>
      </c>
      <c r="N945" s="237" t="s">
        <v>48</v>
      </c>
      <c r="O945" s="43"/>
      <c r="P945" s="211">
        <f>O945*H945</f>
        <v>0</v>
      </c>
      <c r="Q945" s="211">
        <v>0.35</v>
      </c>
      <c r="R945" s="211">
        <f>Q945*H945</f>
        <v>10.373999999999999</v>
      </c>
      <c r="S945" s="211">
        <v>0</v>
      </c>
      <c r="T945" s="212">
        <f>S945*H945</f>
        <v>0</v>
      </c>
      <c r="AR945" s="25" t="s">
        <v>669</v>
      </c>
      <c r="AT945" s="25" t="s">
        <v>302</v>
      </c>
      <c r="AU945" s="25" t="s">
        <v>88</v>
      </c>
      <c r="AY945" s="25" t="s">
        <v>191</v>
      </c>
      <c r="BE945" s="213">
        <f>IF(N945="základní",J945,0)</f>
        <v>0</v>
      </c>
      <c r="BF945" s="213">
        <f>IF(N945="snížená",J945,0)</f>
        <v>0</v>
      </c>
      <c r="BG945" s="213">
        <f>IF(N945="zákl. přenesená",J945,0)</f>
        <v>0</v>
      </c>
      <c r="BH945" s="213">
        <f>IF(N945="sníž. přenesená",J945,0)</f>
        <v>0</v>
      </c>
      <c r="BI945" s="213">
        <f>IF(N945="nulová",J945,0)</f>
        <v>0</v>
      </c>
      <c r="BJ945" s="25" t="s">
        <v>85</v>
      </c>
      <c r="BK945" s="213">
        <f>ROUND(I945*H945,2)</f>
        <v>0</v>
      </c>
      <c r="BL945" s="25" t="s">
        <v>279</v>
      </c>
      <c r="BM945" s="25" t="s">
        <v>842</v>
      </c>
    </row>
    <row r="946" spans="2:65" s="12" customFormat="1" ht="13.5">
      <c r="B946" s="217"/>
      <c r="C946" s="218"/>
      <c r="D946" s="214" t="s">
        <v>245</v>
      </c>
      <c r="E946" s="218"/>
      <c r="F946" s="220" t="s">
        <v>843</v>
      </c>
      <c r="G946" s="218"/>
      <c r="H946" s="221">
        <v>29.64</v>
      </c>
      <c r="I946" s="222"/>
      <c r="J946" s="218"/>
      <c r="K946" s="218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245</v>
      </c>
      <c r="AU946" s="227" t="s">
        <v>88</v>
      </c>
      <c r="AV946" s="12" t="s">
        <v>88</v>
      </c>
      <c r="AW946" s="12" t="s">
        <v>6</v>
      </c>
      <c r="AX946" s="12" t="s">
        <v>85</v>
      </c>
      <c r="AY946" s="227" t="s">
        <v>191</v>
      </c>
    </row>
    <row r="947" spans="2:65" s="1" customFormat="1" ht="16.5" customHeight="1">
      <c r="B947" s="42"/>
      <c r="C947" s="228" t="s">
        <v>844</v>
      </c>
      <c r="D947" s="228" t="s">
        <v>302</v>
      </c>
      <c r="E947" s="229" t="s">
        <v>845</v>
      </c>
      <c r="F947" s="230" t="s">
        <v>846</v>
      </c>
      <c r="G947" s="231" t="s">
        <v>366</v>
      </c>
      <c r="H947" s="232">
        <v>14.82</v>
      </c>
      <c r="I947" s="233"/>
      <c r="J947" s="234">
        <f>ROUND(I947*H947,2)</f>
        <v>0</v>
      </c>
      <c r="K947" s="230" t="s">
        <v>203</v>
      </c>
      <c r="L947" s="235"/>
      <c r="M947" s="236" t="s">
        <v>23</v>
      </c>
      <c r="N947" s="237" t="s">
        <v>48</v>
      </c>
      <c r="O947" s="43"/>
      <c r="P947" s="211">
        <f>O947*H947</f>
        <v>0</v>
      </c>
      <c r="Q947" s="211">
        <v>0.27500000000000002</v>
      </c>
      <c r="R947" s="211">
        <f>Q947*H947</f>
        <v>4.0755000000000008</v>
      </c>
      <c r="S947" s="211">
        <v>0</v>
      </c>
      <c r="T947" s="212">
        <f>S947*H947</f>
        <v>0</v>
      </c>
      <c r="AR947" s="25" t="s">
        <v>669</v>
      </c>
      <c r="AT947" s="25" t="s">
        <v>302</v>
      </c>
      <c r="AU947" s="25" t="s">
        <v>88</v>
      </c>
      <c r="AY947" s="25" t="s">
        <v>191</v>
      </c>
      <c r="BE947" s="213">
        <f>IF(N947="základní",J947,0)</f>
        <v>0</v>
      </c>
      <c r="BF947" s="213">
        <f>IF(N947="snížená",J947,0)</f>
        <v>0</v>
      </c>
      <c r="BG947" s="213">
        <f>IF(N947="zákl. přenesená",J947,0)</f>
        <v>0</v>
      </c>
      <c r="BH947" s="213">
        <f>IF(N947="sníž. přenesená",J947,0)</f>
        <v>0</v>
      </c>
      <c r="BI947" s="213">
        <f>IF(N947="nulová",J947,0)</f>
        <v>0</v>
      </c>
      <c r="BJ947" s="25" t="s">
        <v>85</v>
      </c>
      <c r="BK947" s="213">
        <f>ROUND(I947*H947,2)</f>
        <v>0</v>
      </c>
      <c r="BL947" s="25" t="s">
        <v>279</v>
      </c>
      <c r="BM947" s="25" t="s">
        <v>847</v>
      </c>
    </row>
    <row r="948" spans="2:65" s="12" customFormat="1" ht="13.5">
      <c r="B948" s="217"/>
      <c r="C948" s="218"/>
      <c r="D948" s="214" t="s">
        <v>245</v>
      </c>
      <c r="E948" s="218"/>
      <c r="F948" s="220" t="s">
        <v>848</v>
      </c>
      <c r="G948" s="218"/>
      <c r="H948" s="221">
        <v>14.82</v>
      </c>
      <c r="I948" s="222"/>
      <c r="J948" s="218"/>
      <c r="K948" s="218"/>
      <c r="L948" s="223"/>
      <c r="M948" s="224"/>
      <c r="N948" s="225"/>
      <c r="O948" s="225"/>
      <c r="P948" s="225"/>
      <c r="Q948" s="225"/>
      <c r="R948" s="225"/>
      <c r="S948" s="225"/>
      <c r="T948" s="226"/>
      <c r="AT948" s="227" t="s">
        <v>245</v>
      </c>
      <c r="AU948" s="227" t="s">
        <v>88</v>
      </c>
      <c r="AV948" s="12" t="s">
        <v>88</v>
      </c>
      <c r="AW948" s="12" t="s">
        <v>6</v>
      </c>
      <c r="AX948" s="12" t="s">
        <v>85</v>
      </c>
      <c r="AY948" s="227" t="s">
        <v>191</v>
      </c>
    </row>
    <row r="949" spans="2:65" s="1" customFormat="1" ht="38.25" customHeight="1">
      <c r="B949" s="42"/>
      <c r="C949" s="202" t="s">
        <v>849</v>
      </c>
      <c r="D949" s="202" t="s">
        <v>194</v>
      </c>
      <c r="E949" s="203" t="s">
        <v>850</v>
      </c>
      <c r="F949" s="204" t="s">
        <v>851</v>
      </c>
      <c r="G949" s="205" t="s">
        <v>419</v>
      </c>
      <c r="H949" s="206">
        <v>15.25</v>
      </c>
      <c r="I949" s="207"/>
      <c r="J949" s="208">
        <f>ROUND(I949*H949,2)</f>
        <v>0</v>
      </c>
      <c r="K949" s="204" t="s">
        <v>203</v>
      </c>
      <c r="L949" s="62"/>
      <c r="M949" s="209" t="s">
        <v>23</v>
      </c>
      <c r="N949" s="210" t="s">
        <v>48</v>
      </c>
      <c r="O949" s="43"/>
      <c r="P949" s="211">
        <f>O949*H949</f>
        <v>0</v>
      </c>
      <c r="Q949" s="211">
        <v>0</v>
      </c>
      <c r="R949" s="211">
        <f>Q949*H949</f>
        <v>0</v>
      </c>
      <c r="S949" s="211">
        <v>0</v>
      </c>
      <c r="T949" s="212">
        <f>S949*H949</f>
        <v>0</v>
      </c>
      <c r="AR949" s="25" t="s">
        <v>279</v>
      </c>
      <c r="AT949" s="25" t="s">
        <v>194</v>
      </c>
      <c r="AU949" s="25" t="s">
        <v>88</v>
      </c>
      <c r="AY949" s="25" t="s">
        <v>191</v>
      </c>
      <c r="BE949" s="213">
        <f>IF(N949="základní",J949,0)</f>
        <v>0</v>
      </c>
      <c r="BF949" s="213">
        <f>IF(N949="snížená",J949,0)</f>
        <v>0</v>
      </c>
      <c r="BG949" s="213">
        <f>IF(N949="zákl. přenesená",J949,0)</f>
        <v>0</v>
      </c>
      <c r="BH949" s="213">
        <f>IF(N949="sníž. přenesená",J949,0)</f>
        <v>0</v>
      </c>
      <c r="BI949" s="213">
        <f>IF(N949="nulová",J949,0)</f>
        <v>0</v>
      </c>
      <c r="BJ949" s="25" t="s">
        <v>85</v>
      </c>
      <c r="BK949" s="213">
        <f>ROUND(I949*H949,2)</f>
        <v>0</v>
      </c>
      <c r="BL949" s="25" t="s">
        <v>279</v>
      </c>
      <c r="BM949" s="25" t="s">
        <v>852</v>
      </c>
    </row>
    <row r="950" spans="2:65" s="1" customFormat="1" ht="38.25" customHeight="1">
      <c r="B950" s="42"/>
      <c r="C950" s="202" t="s">
        <v>853</v>
      </c>
      <c r="D950" s="202" t="s">
        <v>194</v>
      </c>
      <c r="E950" s="203" t="s">
        <v>854</v>
      </c>
      <c r="F950" s="204" t="s">
        <v>855</v>
      </c>
      <c r="G950" s="205" t="s">
        <v>419</v>
      </c>
      <c r="H950" s="206">
        <v>15.25</v>
      </c>
      <c r="I950" s="207"/>
      <c r="J950" s="208">
        <f>ROUND(I950*H950,2)</f>
        <v>0</v>
      </c>
      <c r="K950" s="204" t="s">
        <v>203</v>
      </c>
      <c r="L950" s="62"/>
      <c r="M950" s="209" t="s">
        <v>23</v>
      </c>
      <c r="N950" s="210" t="s">
        <v>48</v>
      </c>
      <c r="O950" s="43"/>
      <c r="P950" s="211">
        <f>O950*H950</f>
        <v>0</v>
      </c>
      <c r="Q950" s="211">
        <v>0</v>
      </c>
      <c r="R950" s="211">
        <f>Q950*H950</f>
        <v>0</v>
      </c>
      <c r="S950" s="211">
        <v>0</v>
      </c>
      <c r="T950" s="212">
        <f>S950*H950</f>
        <v>0</v>
      </c>
      <c r="AR950" s="25" t="s">
        <v>279</v>
      </c>
      <c r="AT950" s="25" t="s">
        <v>194</v>
      </c>
      <c r="AU950" s="25" t="s">
        <v>88</v>
      </c>
      <c r="AY950" s="25" t="s">
        <v>191</v>
      </c>
      <c r="BE950" s="213">
        <f>IF(N950="základní",J950,0)</f>
        <v>0</v>
      </c>
      <c r="BF950" s="213">
        <f>IF(N950="snížená",J950,0)</f>
        <v>0</v>
      </c>
      <c r="BG950" s="213">
        <f>IF(N950="zákl. přenesená",J950,0)</f>
        <v>0</v>
      </c>
      <c r="BH950" s="213">
        <f>IF(N950="sníž. přenesená",J950,0)</f>
        <v>0</v>
      </c>
      <c r="BI950" s="213">
        <f>IF(N950="nulová",J950,0)</f>
        <v>0</v>
      </c>
      <c r="BJ950" s="25" t="s">
        <v>85</v>
      </c>
      <c r="BK950" s="213">
        <f>ROUND(I950*H950,2)</f>
        <v>0</v>
      </c>
      <c r="BL950" s="25" t="s">
        <v>279</v>
      </c>
      <c r="BM950" s="25" t="s">
        <v>856</v>
      </c>
    </row>
    <row r="951" spans="2:65" s="1" customFormat="1" ht="38.25" customHeight="1">
      <c r="B951" s="42"/>
      <c r="C951" s="202" t="s">
        <v>857</v>
      </c>
      <c r="D951" s="202" t="s">
        <v>194</v>
      </c>
      <c r="E951" s="203" t="s">
        <v>858</v>
      </c>
      <c r="F951" s="204" t="s">
        <v>859</v>
      </c>
      <c r="G951" s="205" t="s">
        <v>419</v>
      </c>
      <c r="H951" s="206">
        <v>15.25</v>
      </c>
      <c r="I951" s="207"/>
      <c r="J951" s="208">
        <f>ROUND(I951*H951,2)</f>
        <v>0</v>
      </c>
      <c r="K951" s="204" t="s">
        <v>203</v>
      </c>
      <c r="L951" s="62"/>
      <c r="M951" s="209" t="s">
        <v>23</v>
      </c>
      <c r="N951" s="210" t="s">
        <v>48</v>
      </c>
      <c r="O951" s="43"/>
      <c r="P951" s="211">
        <f>O951*H951</f>
        <v>0</v>
      </c>
      <c r="Q951" s="211">
        <v>0</v>
      </c>
      <c r="R951" s="211">
        <f>Q951*H951</f>
        <v>0</v>
      </c>
      <c r="S951" s="211">
        <v>0</v>
      </c>
      <c r="T951" s="212">
        <f>S951*H951</f>
        <v>0</v>
      </c>
      <c r="AR951" s="25" t="s">
        <v>279</v>
      </c>
      <c r="AT951" s="25" t="s">
        <v>194</v>
      </c>
      <c r="AU951" s="25" t="s">
        <v>88</v>
      </c>
      <c r="AY951" s="25" t="s">
        <v>191</v>
      </c>
      <c r="BE951" s="213">
        <f>IF(N951="základní",J951,0)</f>
        <v>0</v>
      </c>
      <c r="BF951" s="213">
        <f>IF(N951="snížená",J951,0)</f>
        <v>0</v>
      </c>
      <c r="BG951" s="213">
        <f>IF(N951="zákl. přenesená",J951,0)</f>
        <v>0</v>
      </c>
      <c r="BH951" s="213">
        <f>IF(N951="sníž. přenesená",J951,0)</f>
        <v>0</v>
      </c>
      <c r="BI951" s="213">
        <f>IF(N951="nulová",J951,0)</f>
        <v>0</v>
      </c>
      <c r="BJ951" s="25" t="s">
        <v>85</v>
      </c>
      <c r="BK951" s="213">
        <f>ROUND(I951*H951,2)</f>
        <v>0</v>
      </c>
      <c r="BL951" s="25" t="s">
        <v>279</v>
      </c>
      <c r="BM951" s="25" t="s">
        <v>860</v>
      </c>
    </row>
    <row r="952" spans="2:65" s="11" customFormat="1" ht="29.85" customHeight="1">
      <c r="B952" s="186"/>
      <c r="C952" s="187"/>
      <c r="D952" s="188" t="s">
        <v>76</v>
      </c>
      <c r="E952" s="200" t="s">
        <v>861</v>
      </c>
      <c r="F952" s="200" t="s">
        <v>862</v>
      </c>
      <c r="G952" s="187"/>
      <c r="H952" s="187"/>
      <c r="I952" s="190"/>
      <c r="J952" s="201">
        <f>BK952</f>
        <v>0</v>
      </c>
      <c r="K952" s="187"/>
      <c r="L952" s="192"/>
      <c r="M952" s="193"/>
      <c r="N952" s="194"/>
      <c r="O952" s="194"/>
      <c r="P952" s="195">
        <f>SUM(P953:P1042)</f>
        <v>0</v>
      </c>
      <c r="Q952" s="194"/>
      <c r="R952" s="195">
        <f>SUM(R953:R1042)</f>
        <v>12.302502240000001</v>
      </c>
      <c r="S952" s="194"/>
      <c r="T952" s="196">
        <f>SUM(T953:T1042)</f>
        <v>1.2450000000000001</v>
      </c>
      <c r="AR952" s="197" t="s">
        <v>88</v>
      </c>
      <c r="AT952" s="198" t="s">
        <v>76</v>
      </c>
      <c r="AU952" s="198" t="s">
        <v>85</v>
      </c>
      <c r="AY952" s="197" t="s">
        <v>191</v>
      </c>
      <c r="BK952" s="199">
        <f>SUM(BK953:BK1042)</f>
        <v>0</v>
      </c>
    </row>
    <row r="953" spans="2:65" s="1" customFormat="1" ht="38.25" customHeight="1">
      <c r="B953" s="42"/>
      <c r="C953" s="202" t="s">
        <v>863</v>
      </c>
      <c r="D953" s="202" t="s">
        <v>194</v>
      </c>
      <c r="E953" s="203" t="s">
        <v>864</v>
      </c>
      <c r="F953" s="204" t="s">
        <v>865</v>
      </c>
      <c r="G953" s="205" t="s">
        <v>242</v>
      </c>
      <c r="H953" s="206">
        <v>50</v>
      </c>
      <c r="I953" s="207"/>
      <c r="J953" s="208">
        <f>ROUND(I953*H953,2)</f>
        <v>0</v>
      </c>
      <c r="K953" s="204" t="s">
        <v>203</v>
      </c>
      <c r="L953" s="62"/>
      <c r="M953" s="209" t="s">
        <v>23</v>
      </c>
      <c r="N953" s="210" t="s">
        <v>48</v>
      </c>
      <c r="O953" s="43"/>
      <c r="P953" s="211">
        <f>O953*H953</f>
        <v>0</v>
      </c>
      <c r="Q953" s="211">
        <v>0</v>
      </c>
      <c r="R953" s="211">
        <f>Q953*H953</f>
        <v>0</v>
      </c>
      <c r="S953" s="211">
        <v>0</v>
      </c>
      <c r="T953" s="212">
        <f>S953*H953</f>
        <v>0</v>
      </c>
      <c r="AR953" s="25" t="s">
        <v>279</v>
      </c>
      <c r="AT953" s="25" t="s">
        <v>194</v>
      </c>
      <c r="AU953" s="25" t="s">
        <v>88</v>
      </c>
      <c r="AY953" s="25" t="s">
        <v>191</v>
      </c>
      <c r="BE953" s="213">
        <f>IF(N953="základní",J953,0)</f>
        <v>0</v>
      </c>
      <c r="BF953" s="213">
        <f>IF(N953="snížená",J953,0)</f>
        <v>0</v>
      </c>
      <c r="BG953" s="213">
        <f>IF(N953="zákl. přenesená",J953,0)</f>
        <v>0</v>
      </c>
      <c r="BH953" s="213">
        <f>IF(N953="sníž. přenesená",J953,0)</f>
        <v>0</v>
      </c>
      <c r="BI953" s="213">
        <f>IF(N953="nulová",J953,0)</f>
        <v>0</v>
      </c>
      <c r="BJ953" s="25" t="s">
        <v>85</v>
      </c>
      <c r="BK953" s="213">
        <f>ROUND(I953*H953,2)</f>
        <v>0</v>
      </c>
      <c r="BL953" s="25" t="s">
        <v>279</v>
      </c>
      <c r="BM953" s="25" t="s">
        <v>866</v>
      </c>
    </row>
    <row r="954" spans="2:65" s="12" customFormat="1" ht="13.5">
      <c r="B954" s="217"/>
      <c r="C954" s="218"/>
      <c r="D954" s="214" t="s">
        <v>245</v>
      </c>
      <c r="E954" s="219" t="s">
        <v>23</v>
      </c>
      <c r="F954" s="220" t="s">
        <v>867</v>
      </c>
      <c r="G954" s="218"/>
      <c r="H954" s="221">
        <v>50</v>
      </c>
      <c r="I954" s="222"/>
      <c r="J954" s="218"/>
      <c r="K954" s="218"/>
      <c r="L954" s="223"/>
      <c r="M954" s="224"/>
      <c r="N954" s="225"/>
      <c r="O954" s="225"/>
      <c r="P954" s="225"/>
      <c r="Q954" s="225"/>
      <c r="R954" s="225"/>
      <c r="S954" s="225"/>
      <c r="T954" s="226"/>
      <c r="AT954" s="227" t="s">
        <v>245</v>
      </c>
      <c r="AU954" s="227" t="s">
        <v>88</v>
      </c>
      <c r="AV954" s="12" t="s">
        <v>88</v>
      </c>
      <c r="AW954" s="12" t="s">
        <v>40</v>
      </c>
      <c r="AX954" s="12" t="s">
        <v>85</v>
      </c>
      <c r="AY954" s="227" t="s">
        <v>191</v>
      </c>
    </row>
    <row r="955" spans="2:65" s="1" customFormat="1" ht="25.5" customHeight="1">
      <c r="B955" s="42"/>
      <c r="C955" s="202" t="s">
        <v>868</v>
      </c>
      <c r="D955" s="202" t="s">
        <v>194</v>
      </c>
      <c r="E955" s="203" t="s">
        <v>869</v>
      </c>
      <c r="F955" s="204" t="s">
        <v>870</v>
      </c>
      <c r="G955" s="205" t="s">
        <v>366</v>
      </c>
      <c r="H955" s="206">
        <v>2.25</v>
      </c>
      <c r="I955" s="207"/>
      <c r="J955" s="208">
        <f>ROUND(I955*H955,2)</f>
        <v>0</v>
      </c>
      <c r="K955" s="204" t="s">
        <v>203</v>
      </c>
      <c r="L955" s="62"/>
      <c r="M955" s="209" t="s">
        <v>23</v>
      </c>
      <c r="N955" s="210" t="s">
        <v>48</v>
      </c>
      <c r="O955" s="43"/>
      <c r="P955" s="211">
        <f>O955*H955</f>
        <v>0</v>
      </c>
      <c r="Q955" s="211">
        <v>1.2199999999999999E-3</v>
      </c>
      <c r="R955" s="211">
        <f>Q955*H955</f>
        <v>2.745E-3</v>
      </c>
      <c r="S955" s="211">
        <v>0</v>
      </c>
      <c r="T955" s="212">
        <f>S955*H955</f>
        <v>0</v>
      </c>
      <c r="AR955" s="25" t="s">
        <v>279</v>
      </c>
      <c r="AT955" s="25" t="s">
        <v>194</v>
      </c>
      <c r="AU955" s="25" t="s">
        <v>88</v>
      </c>
      <c r="AY955" s="25" t="s">
        <v>191</v>
      </c>
      <c r="BE955" s="213">
        <f>IF(N955="základní",J955,0)</f>
        <v>0</v>
      </c>
      <c r="BF955" s="213">
        <f>IF(N955="snížená",J955,0)</f>
        <v>0</v>
      </c>
      <c r="BG955" s="213">
        <f>IF(N955="zákl. přenesená",J955,0)</f>
        <v>0</v>
      </c>
      <c r="BH955" s="213">
        <f>IF(N955="sníž. přenesená",J955,0)</f>
        <v>0</v>
      </c>
      <c r="BI955" s="213">
        <f>IF(N955="nulová",J955,0)</f>
        <v>0</v>
      </c>
      <c r="BJ955" s="25" t="s">
        <v>85</v>
      </c>
      <c r="BK955" s="213">
        <f>ROUND(I955*H955,2)</f>
        <v>0</v>
      </c>
      <c r="BL955" s="25" t="s">
        <v>279</v>
      </c>
      <c r="BM955" s="25" t="s">
        <v>871</v>
      </c>
    </row>
    <row r="956" spans="2:65" s="12" customFormat="1" ht="13.5">
      <c r="B956" s="217"/>
      <c r="C956" s="218"/>
      <c r="D956" s="214" t="s">
        <v>245</v>
      </c>
      <c r="E956" s="219" t="s">
        <v>23</v>
      </c>
      <c r="F956" s="220" t="s">
        <v>872</v>
      </c>
      <c r="G956" s="218"/>
      <c r="H956" s="221">
        <v>2.25</v>
      </c>
      <c r="I956" s="222"/>
      <c r="J956" s="218"/>
      <c r="K956" s="218"/>
      <c r="L956" s="223"/>
      <c r="M956" s="224"/>
      <c r="N956" s="225"/>
      <c r="O956" s="225"/>
      <c r="P956" s="225"/>
      <c r="Q956" s="225"/>
      <c r="R956" s="225"/>
      <c r="S956" s="225"/>
      <c r="T956" s="226"/>
      <c r="AT956" s="227" t="s">
        <v>245</v>
      </c>
      <c r="AU956" s="227" t="s">
        <v>88</v>
      </c>
      <c r="AV956" s="12" t="s">
        <v>88</v>
      </c>
      <c r="AW956" s="12" t="s">
        <v>40</v>
      </c>
      <c r="AX956" s="12" t="s">
        <v>85</v>
      </c>
      <c r="AY956" s="227" t="s">
        <v>191</v>
      </c>
    </row>
    <row r="957" spans="2:65" s="1" customFormat="1" ht="25.5" customHeight="1">
      <c r="B957" s="42"/>
      <c r="C957" s="202" t="s">
        <v>873</v>
      </c>
      <c r="D957" s="202" t="s">
        <v>194</v>
      </c>
      <c r="E957" s="203" t="s">
        <v>874</v>
      </c>
      <c r="F957" s="204" t="s">
        <v>875</v>
      </c>
      <c r="G957" s="205" t="s">
        <v>222</v>
      </c>
      <c r="H957" s="206">
        <v>35</v>
      </c>
      <c r="I957" s="207"/>
      <c r="J957" s="208">
        <f>ROUND(I957*H957,2)</f>
        <v>0</v>
      </c>
      <c r="K957" s="204" t="s">
        <v>203</v>
      </c>
      <c r="L957" s="62"/>
      <c r="M957" s="209" t="s">
        <v>23</v>
      </c>
      <c r="N957" s="210" t="s">
        <v>48</v>
      </c>
      <c r="O957" s="43"/>
      <c r="P957" s="211">
        <f>O957*H957</f>
        <v>0</v>
      </c>
      <c r="Q957" s="211">
        <v>2.6700000000000001E-3</v>
      </c>
      <c r="R957" s="211">
        <f>Q957*H957</f>
        <v>9.3450000000000005E-2</v>
      </c>
      <c r="S957" s="211">
        <v>0</v>
      </c>
      <c r="T957" s="212">
        <f>S957*H957</f>
        <v>0</v>
      </c>
      <c r="AR957" s="25" t="s">
        <v>279</v>
      </c>
      <c r="AT957" s="25" t="s">
        <v>194</v>
      </c>
      <c r="AU957" s="25" t="s">
        <v>88</v>
      </c>
      <c r="AY957" s="25" t="s">
        <v>191</v>
      </c>
      <c r="BE957" s="213">
        <f>IF(N957="základní",J957,0)</f>
        <v>0</v>
      </c>
      <c r="BF957" s="213">
        <f>IF(N957="snížená",J957,0)</f>
        <v>0</v>
      </c>
      <c r="BG957" s="213">
        <f>IF(N957="zákl. přenesená",J957,0)</f>
        <v>0</v>
      </c>
      <c r="BH957" s="213">
        <f>IF(N957="sníž. přenesená",J957,0)</f>
        <v>0</v>
      </c>
      <c r="BI957" s="213">
        <f>IF(N957="nulová",J957,0)</f>
        <v>0</v>
      </c>
      <c r="BJ957" s="25" t="s">
        <v>85</v>
      </c>
      <c r="BK957" s="213">
        <f>ROUND(I957*H957,2)</f>
        <v>0</v>
      </c>
      <c r="BL957" s="25" t="s">
        <v>279</v>
      </c>
      <c r="BM957" s="25" t="s">
        <v>876</v>
      </c>
    </row>
    <row r="958" spans="2:65" s="12" customFormat="1" ht="13.5">
      <c r="B958" s="217"/>
      <c r="C958" s="218"/>
      <c r="D958" s="214" t="s">
        <v>245</v>
      </c>
      <c r="E958" s="219" t="s">
        <v>23</v>
      </c>
      <c r="F958" s="220" t="s">
        <v>877</v>
      </c>
      <c r="G958" s="218"/>
      <c r="H958" s="221">
        <v>35</v>
      </c>
      <c r="I958" s="222"/>
      <c r="J958" s="218"/>
      <c r="K958" s="218"/>
      <c r="L958" s="223"/>
      <c r="M958" s="224"/>
      <c r="N958" s="225"/>
      <c r="O958" s="225"/>
      <c r="P958" s="225"/>
      <c r="Q958" s="225"/>
      <c r="R958" s="225"/>
      <c r="S958" s="225"/>
      <c r="T958" s="226"/>
      <c r="AT958" s="227" t="s">
        <v>245</v>
      </c>
      <c r="AU958" s="227" t="s">
        <v>88</v>
      </c>
      <c r="AV958" s="12" t="s">
        <v>88</v>
      </c>
      <c r="AW958" s="12" t="s">
        <v>40</v>
      </c>
      <c r="AX958" s="12" t="s">
        <v>85</v>
      </c>
      <c r="AY958" s="227" t="s">
        <v>191</v>
      </c>
    </row>
    <row r="959" spans="2:65" s="1" customFormat="1" ht="16.5" customHeight="1">
      <c r="B959" s="42"/>
      <c r="C959" s="228" t="s">
        <v>878</v>
      </c>
      <c r="D959" s="228" t="s">
        <v>302</v>
      </c>
      <c r="E959" s="229" t="s">
        <v>879</v>
      </c>
      <c r="F959" s="230" t="s">
        <v>880</v>
      </c>
      <c r="G959" s="231" t="s">
        <v>881</v>
      </c>
      <c r="H959" s="232">
        <v>35</v>
      </c>
      <c r="I959" s="233"/>
      <c r="J959" s="234">
        <f>ROUND(I959*H959,2)</f>
        <v>0</v>
      </c>
      <c r="K959" s="230" t="s">
        <v>23</v>
      </c>
      <c r="L959" s="235"/>
      <c r="M959" s="236" t="s">
        <v>23</v>
      </c>
      <c r="N959" s="237" t="s">
        <v>48</v>
      </c>
      <c r="O959" s="43"/>
      <c r="P959" s="211">
        <f>O959*H959</f>
        <v>0</v>
      </c>
      <c r="Q959" s="211">
        <v>0</v>
      </c>
      <c r="R959" s="211">
        <f>Q959*H959</f>
        <v>0</v>
      </c>
      <c r="S959" s="211">
        <v>0</v>
      </c>
      <c r="T959" s="212">
        <f>S959*H959</f>
        <v>0</v>
      </c>
      <c r="AR959" s="25" t="s">
        <v>669</v>
      </c>
      <c r="AT959" s="25" t="s">
        <v>302</v>
      </c>
      <c r="AU959" s="25" t="s">
        <v>88</v>
      </c>
      <c r="AY959" s="25" t="s">
        <v>191</v>
      </c>
      <c r="BE959" s="213">
        <f>IF(N959="základní",J959,0)</f>
        <v>0</v>
      </c>
      <c r="BF959" s="213">
        <f>IF(N959="snížená",J959,0)</f>
        <v>0</v>
      </c>
      <c r="BG959" s="213">
        <f>IF(N959="zákl. přenesená",J959,0)</f>
        <v>0</v>
      </c>
      <c r="BH959" s="213">
        <f>IF(N959="sníž. přenesená",J959,0)</f>
        <v>0</v>
      </c>
      <c r="BI959" s="213">
        <f>IF(N959="nulová",J959,0)</f>
        <v>0</v>
      </c>
      <c r="BJ959" s="25" t="s">
        <v>85</v>
      </c>
      <c r="BK959" s="213">
        <f>ROUND(I959*H959,2)</f>
        <v>0</v>
      </c>
      <c r="BL959" s="25" t="s">
        <v>279</v>
      </c>
      <c r="BM959" s="25" t="s">
        <v>882</v>
      </c>
    </row>
    <row r="960" spans="2:65" s="1" customFormat="1" ht="38.25" customHeight="1">
      <c r="B960" s="42"/>
      <c r="C960" s="202" t="s">
        <v>883</v>
      </c>
      <c r="D960" s="202" t="s">
        <v>194</v>
      </c>
      <c r="E960" s="203" t="s">
        <v>884</v>
      </c>
      <c r="F960" s="204" t="s">
        <v>885</v>
      </c>
      <c r="G960" s="205" t="s">
        <v>222</v>
      </c>
      <c r="H960" s="206">
        <v>35</v>
      </c>
      <c r="I960" s="207"/>
      <c r="J960" s="208">
        <f>ROUND(I960*H960,2)</f>
        <v>0</v>
      </c>
      <c r="K960" s="204" t="s">
        <v>203</v>
      </c>
      <c r="L960" s="62"/>
      <c r="M960" s="209" t="s">
        <v>23</v>
      </c>
      <c r="N960" s="210" t="s">
        <v>48</v>
      </c>
      <c r="O960" s="43"/>
      <c r="P960" s="211">
        <f>O960*H960</f>
        <v>0</v>
      </c>
      <c r="Q960" s="211">
        <v>0</v>
      </c>
      <c r="R960" s="211">
        <f>Q960*H960</f>
        <v>0</v>
      </c>
      <c r="S960" s="211">
        <v>0</v>
      </c>
      <c r="T960" s="212">
        <f>S960*H960</f>
        <v>0</v>
      </c>
      <c r="AR960" s="25" t="s">
        <v>279</v>
      </c>
      <c r="AT960" s="25" t="s">
        <v>194</v>
      </c>
      <c r="AU960" s="25" t="s">
        <v>88</v>
      </c>
      <c r="AY960" s="25" t="s">
        <v>191</v>
      </c>
      <c r="BE960" s="213">
        <f>IF(N960="základní",J960,0)</f>
        <v>0</v>
      </c>
      <c r="BF960" s="213">
        <f>IF(N960="snížená",J960,0)</f>
        <v>0</v>
      </c>
      <c r="BG960" s="213">
        <f>IF(N960="zákl. přenesená",J960,0)</f>
        <v>0</v>
      </c>
      <c r="BH960" s="213">
        <f>IF(N960="sníž. přenesená",J960,0)</f>
        <v>0</v>
      </c>
      <c r="BI960" s="213">
        <f>IF(N960="nulová",J960,0)</f>
        <v>0</v>
      </c>
      <c r="BJ960" s="25" t="s">
        <v>85</v>
      </c>
      <c r="BK960" s="213">
        <f>ROUND(I960*H960,2)</f>
        <v>0</v>
      </c>
      <c r="BL960" s="25" t="s">
        <v>279</v>
      </c>
      <c r="BM960" s="25" t="s">
        <v>886</v>
      </c>
    </row>
    <row r="961" spans="2:65" s="1" customFormat="1" ht="16.5" customHeight="1">
      <c r="B961" s="42"/>
      <c r="C961" s="228" t="s">
        <v>887</v>
      </c>
      <c r="D961" s="228" t="s">
        <v>302</v>
      </c>
      <c r="E961" s="229" t="s">
        <v>888</v>
      </c>
      <c r="F961" s="230" t="s">
        <v>889</v>
      </c>
      <c r="G961" s="231" t="s">
        <v>222</v>
      </c>
      <c r="H961" s="232">
        <v>35</v>
      </c>
      <c r="I961" s="233"/>
      <c r="J961" s="234">
        <f>ROUND(I961*H961,2)</f>
        <v>0</v>
      </c>
      <c r="K961" s="230" t="s">
        <v>23</v>
      </c>
      <c r="L961" s="235"/>
      <c r="M961" s="236" t="s">
        <v>23</v>
      </c>
      <c r="N961" s="237" t="s">
        <v>48</v>
      </c>
      <c r="O961" s="43"/>
      <c r="P961" s="211">
        <f>O961*H961</f>
        <v>0</v>
      </c>
      <c r="Q961" s="211">
        <v>0</v>
      </c>
      <c r="R961" s="211">
        <f>Q961*H961</f>
        <v>0</v>
      </c>
      <c r="S961" s="211">
        <v>0</v>
      </c>
      <c r="T961" s="212">
        <f>S961*H961</f>
        <v>0</v>
      </c>
      <c r="AR961" s="25" t="s">
        <v>669</v>
      </c>
      <c r="AT961" s="25" t="s">
        <v>302</v>
      </c>
      <c r="AU961" s="25" t="s">
        <v>88</v>
      </c>
      <c r="AY961" s="25" t="s">
        <v>191</v>
      </c>
      <c r="BE961" s="213">
        <f>IF(N961="základní",J961,0)</f>
        <v>0</v>
      </c>
      <c r="BF961" s="213">
        <f>IF(N961="snížená",J961,0)</f>
        <v>0</v>
      </c>
      <c r="BG961" s="213">
        <f>IF(N961="zákl. přenesená",J961,0)</f>
        <v>0</v>
      </c>
      <c r="BH961" s="213">
        <f>IF(N961="sníž. přenesená",J961,0)</f>
        <v>0</v>
      </c>
      <c r="BI961" s="213">
        <f>IF(N961="nulová",J961,0)</f>
        <v>0</v>
      </c>
      <c r="BJ961" s="25" t="s">
        <v>85</v>
      </c>
      <c r="BK961" s="213">
        <f>ROUND(I961*H961,2)</f>
        <v>0</v>
      </c>
      <c r="BL961" s="25" t="s">
        <v>279</v>
      </c>
      <c r="BM961" s="25" t="s">
        <v>890</v>
      </c>
    </row>
    <row r="962" spans="2:65" s="1" customFormat="1" ht="25.5" customHeight="1">
      <c r="B962" s="42"/>
      <c r="C962" s="202" t="s">
        <v>891</v>
      </c>
      <c r="D962" s="202" t="s">
        <v>194</v>
      </c>
      <c r="E962" s="203" t="s">
        <v>892</v>
      </c>
      <c r="F962" s="204" t="s">
        <v>893</v>
      </c>
      <c r="G962" s="205" t="s">
        <v>894</v>
      </c>
      <c r="H962" s="206">
        <v>150</v>
      </c>
      <c r="I962" s="207"/>
      <c r="J962" s="208">
        <f>ROUND(I962*H962,2)</f>
        <v>0</v>
      </c>
      <c r="K962" s="204" t="s">
        <v>203</v>
      </c>
      <c r="L962" s="62"/>
      <c r="M962" s="209" t="s">
        <v>23</v>
      </c>
      <c r="N962" s="210" t="s">
        <v>48</v>
      </c>
      <c r="O962" s="43"/>
      <c r="P962" s="211">
        <f>O962*H962</f>
        <v>0</v>
      </c>
      <c r="Q962" s="211">
        <v>0</v>
      </c>
      <c r="R962" s="211">
        <f>Q962*H962</f>
        <v>0</v>
      </c>
      <c r="S962" s="211">
        <v>0</v>
      </c>
      <c r="T962" s="212">
        <f>S962*H962</f>
        <v>0</v>
      </c>
      <c r="AR962" s="25" t="s">
        <v>279</v>
      </c>
      <c r="AT962" s="25" t="s">
        <v>194</v>
      </c>
      <c r="AU962" s="25" t="s">
        <v>88</v>
      </c>
      <c r="AY962" s="25" t="s">
        <v>191</v>
      </c>
      <c r="BE962" s="213">
        <f>IF(N962="základní",J962,0)</f>
        <v>0</v>
      </c>
      <c r="BF962" s="213">
        <f>IF(N962="snížená",J962,0)</f>
        <v>0</v>
      </c>
      <c r="BG962" s="213">
        <f>IF(N962="zákl. přenesená",J962,0)</f>
        <v>0</v>
      </c>
      <c r="BH962" s="213">
        <f>IF(N962="sníž. přenesená",J962,0)</f>
        <v>0</v>
      </c>
      <c r="BI962" s="213">
        <f>IF(N962="nulová",J962,0)</f>
        <v>0</v>
      </c>
      <c r="BJ962" s="25" t="s">
        <v>85</v>
      </c>
      <c r="BK962" s="213">
        <f>ROUND(I962*H962,2)</f>
        <v>0</v>
      </c>
      <c r="BL962" s="25" t="s">
        <v>279</v>
      </c>
      <c r="BM962" s="25" t="s">
        <v>895</v>
      </c>
    </row>
    <row r="963" spans="2:65" s="1" customFormat="1" ht="25.5" customHeight="1">
      <c r="B963" s="42"/>
      <c r="C963" s="202" t="s">
        <v>896</v>
      </c>
      <c r="D963" s="202" t="s">
        <v>194</v>
      </c>
      <c r="E963" s="203" t="s">
        <v>897</v>
      </c>
      <c r="F963" s="204" t="s">
        <v>898</v>
      </c>
      <c r="G963" s="205" t="s">
        <v>894</v>
      </c>
      <c r="H963" s="206">
        <v>250</v>
      </c>
      <c r="I963" s="207"/>
      <c r="J963" s="208">
        <f>ROUND(I963*H963,2)</f>
        <v>0</v>
      </c>
      <c r="K963" s="204" t="s">
        <v>203</v>
      </c>
      <c r="L963" s="62"/>
      <c r="M963" s="209" t="s">
        <v>23</v>
      </c>
      <c r="N963" s="210" t="s">
        <v>48</v>
      </c>
      <c r="O963" s="43"/>
      <c r="P963" s="211">
        <f>O963*H963</f>
        <v>0</v>
      </c>
      <c r="Q963" s="211">
        <v>0</v>
      </c>
      <c r="R963" s="211">
        <f>Q963*H963</f>
        <v>0</v>
      </c>
      <c r="S963" s="211">
        <v>0</v>
      </c>
      <c r="T963" s="212">
        <f>S963*H963</f>
        <v>0</v>
      </c>
      <c r="AR963" s="25" t="s">
        <v>279</v>
      </c>
      <c r="AT963" s="25" t="s">
        <v>194</v>
      </c>
      <c r="AU963" s="25" t="s">
        <v>88</v>
      </c>
      <c r="AY963" s="25" t="s">
        <v>191</v>
      </c>
      <c r="BE963" s="213">
        <f>IF(N963="základní",J963,0)</f>
        <v>0</v>
      </c>
      <c r="BF963" s="213">
        <f>IF(N963="snížená",J963,0)</f>
        <v>0</v>
      </c>
      <c r="BG963" s="213">
        <f>IF(N963="zákl. přenesená",J963,0)</f>
        <v>0</v>
      </c>
      <c r="BH963" s="213">
        <f>IF(N963="sníž. přenesená",J963,0)</f>
        <v>0</v>
      </c>
      <c r="BI963" s="213">
        <f>IF(N963="nulová",J963,0)</f>
        <v>0</v>
      </c>
      <c r="BJ963" s="25" t="s">
        <v>85</v>
      </c>
      <c r="BK963" s="213">
        <f>ROUND(I963*H963,2)</f>
        <v>0</v>
      </c>
      <c r="BL963" s="25" t="s">
        <v>279</v>
      </c>
      <c r="BM963" s="25" t="s">
        <v>899</v>
      </c>
    </row>
    <row r="964" spans="2:65" s="12" customFormat="1" ht="13.5">
      <c r="B964" s="217"/>
      <c r="C964" s="218"/>
      <c r="D964" s="214" t="s">
        <v>245</v>
      </c>
      <c r="E964" s="219" t="s">
        <v>23</v>
      </c>
      <c r="F964" s="220" t="s">
        <v>900</v>
      </c>
      <c r="G964" s="218"/>
      <c r="H964" s="221">
        <v>250</v>
      </c>
      <c r="I964" s="222"/>
      <c r="J964" s="218"/>
      <c r="K964" s="218"/>
      <c r="L964" s="223"/>
      <c r="M964" s="224"/>
      <c r="N964" s="225"/>
      <c r="O964" s="225"/>
      <c r="P964" s="225"/>
      <c r="Q964" s="225"/>
      <c r="R964" s="225"/>
      <c r="S964" s="225"/>
      <c r="T964" s="226"/>
      <c r="AT964" s="227" t="s">
        <v>245</v>
      </c>
      <c r="AU964" s="227" t="s">
        <v>88</v>
      </c>
      <c r="AV964" s="12" t="s">
        <v>88</v>
      </c>
      <c r="AW964" s="12" t="s">
        <v>40</v>
      </c>
      <c r="AX964" s="12" t="s">
        <v>85</v>
      </c>
      <c r="AY964" s="227" t="s">
        <v>191</v>
      </c>
    </row>
    <row r="965" spans="2:65" s="1" customFormat="1" ht="16.5" customHeight="1">
      <c r="B965" s="42"/>
      <c r="C965" s="228" t="s">
        <v>901</v>
      </c>
      <c r="D965" s="228" t="s">
        <v>302</v>
      </c>
      <c r="E965" s="229" t="s">
        <v>902</v>
      </c>
      <c r="F965" s="230" t="s">
        <v>903</v>
      </c>
      <c r="G965" s="231" t="s">
        <v>894</v>
      </c>
      <c r="H965" s="232">
        <v>400</v>
      </c>
      <c r="I965" s="233"/>
      <c r="J965" s="234">
        <f>ROUND(I965*H965,2)</f>
        <v>0</v>
      </c>
      <c r="K965" s="230" t="s">
        <v>23</v>
      </c>
      <c r="L965" s="235"/>
      <c r="M965" s="236" t="s">
        <v>23</v>
      </c>
      <c r="N965" s="237" t="s">
        <v>48</v>
      </c>
      <c r="O965" s="43"/>
      <c r="P965" s="211">
        <f>O965*H965</f>
        <v>0</v>
      </c>
      <c r="Q965" s="211">
        <v>0</v>
      </c>
      <c r="R965" s="211">
        <f>Q965*H965</f>
        <v>0</v>
      </c>
      <c r="S965" s="211">
        <v>0</v>
      </c>
      <c r="T965" s="212">
        <f>S965*H965</f>
        <v>0</v>
      </c>
      <c r="AR965" s="25" t="s">
        <v>669</v>
      </c>
      <c r="AT965" s="25" t="s">
        <v>302</v>
      </c>
      <c r="AU965" s="25" t="s">
        <v>88</v>
      </c>
      <c r="AY965" s="25" t="s">
        <v>191</v>
      </c>
      <c r="BE965" s="213">
        <f>IF(N965="základní",J965,0)</f>
        <v>0</v>
      </c>
      <c r="BF965" s="213">
        <f>IF(N965="snížená",J965,0)</f>
        <v>0</v>
      </c>
      <c r="BG965" s="213">
        <f>IF(N965="zákl. přenesená",J965,0)</f>
        <v>0</v>
      </c>
      <c r="BH965" s="213">
        <f>IF(N965="sníž. přenesená",J965,0)</f>
        <v>0</v>
      </c>
      <c r="BI965" s="213">
        <f>IF(N965="nulová",J965,0)</f>
        <v>0</v>
      </c>
      <c r="BJ965" s="25" t="s">
        <v>85</v>
      </c>
      <c r="BK965" s="213">
        <f>ROUND(I965*H965,2)</f>
        <v>0</v>
      </c>
      <c r="BL965" s="25" t="s">
        <v>279</v>
      </c>
      <c r="BM965" s="25" t="s">
        <v>904</v>
      </c>
    </row>
    <row r="966" spans="2:65" s="1" customFormat="1" ht="25.5" customHeight="1">
      <c r="B966" s="42"/>
      <c r="C966" s="202" t="s">
        <v>905</v>
      </c>
      <c r="D966" s="202" t="s">
        <v>194</v>
      </c>
      <c r="E966" s="203" t="s">
        <v>906</v>
      </c>
      <c r="F966" s="204" t="s">
        <v>907</v>
      </c>
      <c r="G966" s="205" t="s">
        <v>218</v>
      </c>
      <c r="H966" s="206">
        <v>92</v>
      </c>
      <c r="I966" s="207"/>
      <c r="J966" s="208">
        <f>ROUND(I966*H966,2)</f>
        <v>0</v>
      </c>
      <c r="K966" s="204" t="s">
        <v>203</v>
      </c>
      <c r="L966" s="62"/>
      <c r="M966" s="209" t="s">
        <v>23</v>
      </c>
      <c r="N966" s="210" t="s">
        <v>48</v>
      </c>
      <c r="O966" s="43"/>
      <c r="P966" s="211">
        <f>O966*H966</f>
        <v>0</v>
      </c>
      <c r="Q966" s="211">
        <v>9.8200000000000006E-3</v>
      </c>
      <c r="R966" s="211">
        <f>Q966*H966</f>
        <v>0.90344000000000002</v>
      </c>
      <c r="S966" s="211">
        <v>0</v>
      </c>
      <c r="T966" s="212">
        <f>S966*H966</f>
        <v>0</v>
      </c>
      <c r="AR966" s="25" t="s">
        <v>279</v>
      </c>
      <c r="AT966" s="25" t="s">
        <v>194</v>
      </c>
      <c r="AU966" s="25" t="s">
        <v>88</v>
      </c>
      <c r="AY966" s="25" t="s">
        <v>191</v>
      </c>
      <c r="BE966" s="213">
        <f>IF(N966="základní",J966,0)</f>
        <v>0</v>
      </c>
      <c r="BF966" s="213">
        <f>IF(N966="snížená",J966,0)</f>
        <v>0</v>
      </c>
      <c r="BG966" s="213">
        <f>IF(N966="zákl. přenesená",J966,0)</f>
        <v>0</v>
      </c>
      <c r="BH966" s="213">
        <f>IF(N966="sníž. přenesená",J966,0)</f>
        <v>0</v>
      </c>
      <c r="BI966" s="213">
        <f>IF(N966="nulová",J966,0)</f>
        <v>0</v>
      </c>
      <c r="BJ966" s="25" t="s">
        <v>85</v>
      </c>
      <c r="BK966" s="213">
        <f>ROUND(I966*H966,2)</f>
        <v>0</v>
      </c>
      <c r="BL966" s="25" t="s">
        <v>279</v>
      </c>
      <c r="BM966" s="25" t="s">
        <v>908</v>
      </c>
    </row>
    <row r="967" spans="2:65" s="12" customFormat="1" ht="13.5">
      <c r="B967" s="217"/>
      <c r="C967" s="218"/>
      <c r="D967" s="214" t="s">
        <v>245</v>
      </c>
      <c r="E967" s="219" t="s">
        <v>23</v>
      </c>
      <c r="F967" s="220" t="s">
        <v>909</v>
      </c>
      <c r="G967" s="218"/>
      <c r="H967" s="221">
        <v>46</v>
      </c>
      <c r="I967" s="222"/>
      <c r="J967" s="218"/>
      <c r="K967" s="218"/>
      <c r="L967" s="223"/>
      <c r="M967" s="224"/>
      <c r="N967" s="225"/>
      <c r="O967" s="225"/>
      <c r="P967" s="225"/>
      <c r="Q967" s="225"/>
      <c r="R967" s="225"/>
      <c r="S967" s="225"/>
      <c r="T967" s="226"/>
      <c r="AT967" s="227" t="s">
        <v>245</v>
      </c>
      <c r="AU967" s="227" t="s">
        <v>88</v>
      </c>
      <c r="AV967" s="12" t="s">
        <v>88</v>
      </c>
      <c r="AW967" s="12" t="s">
        <v>40</v>
      </c>
      <c r="AX967" s="12" t="s">
        <v>77</v>
      </c>
      <c r="AY967" s="227" t="s">
        <v>191</v>
      </c>
    </row>
    <row r="968" spans="2:65" s="12" customFormat="1" ht="13.5">
      <c r="B968" s="217"/>
      <c r="C968" s="218"/>
      <c r="D968" s="214" t="s">
        <v>245</v>
      </c>
      <c r="E968" s="219" t="s">
        <v>23</v>
      </c>
      <c r="F968" s="220" t="s">
        <v>910</v>
      </c>
      <c r="G968" s="218"/>
      <c r="H968" s="221">
        <v>92</v>
      </c>
      <c r="I968" s="222"/>
      <c r="J968" s="218"/>
      <c r="K968" s="218"/>
      <c r="L968" s="223"/>
      <c r="M968" s="224"/>
      <c r="N968" s="225"/>
      <c r="O968" s="225"/>
      <c r="P968" s="225"/>
      <c r="Q968" s="225"/>
      <c r="R968" s="225"/>
      <c r="S968" s="225"/>
      <c r="T968" s="226"/>
      <c r="AT968" s="227" t="s">
        <v>245</v>
      </c>
      <c r="AU968" s="227" t="s">
        <v>88</v>
      </c>
      <c r="AV968" s="12" t="s">
        <v>88</v>
      </c>
      <c r="AW968" s="12" t="s">
        <v>40</v>
      </c>
      <c r="AX968" s="12" t="s">
        <v>85</v>
      </c>
      <c r="AY968" s="227" t="s">
        <v>191</v>
      </c>
    </row>
    <row r="969" spans="2:65" s="1" customFormat="1" ht="25.5" customHeight="1">
      <c r="B969" s="42"/>
      <c r="C969" s="202" t="s">
        <v>911</v>
      </c>
      <c r="D969" s="202" t="s">
        <v>194</v>
      </c>
      <c r="E969" s="203" t="s">
        <v>912</v>
      </c>
      <c r="F969" s="204" t="s">
        <v>913</v>
      </c>
      <c r="G969" s="205" t="s">
        <v>218</v>
      </c>
      <c r="H969" s="206">
        <v>105.28</v>
      </c>
      <c r="I969" s="207"/>
      <c r="J969" s="208">
        <f>ROUND(I969*H969,2)</f>
        <v>0</v>
      </c>
      <c r="K969" s="204" t="s">
        <v>203</v>
      </c>
      <c r="L969" s="62"/>
      <c r="M969" s="209" t="s">
        <v>23</v>
      </c>
      <c r="N969" s="210" t="s">
        <v>48</v>
      </c>
      <c r="O969" s="43"/>
      <c r="P969" s="211">
        <f>O969*H969</f>
        <v>0</v>
      </c>
      <c r="Q969" s="211">
        <v>1.1310000000000001E-2</v>
      </c>
      <c r="R969" s="211">
        <f>Q969*H969</f>
        <v>1.1907168000000001</v>
      </c>
      <c r="S969" s="211">
        <v>0</v>
      </c>
      <c r="T969" s="212">
        <f>S969*H969</f>
        <v>0</v>
      </c>
      <c r="AR969" s="25" t="s">
        <v>279</v>
      </c>
      <c r="AT969" s="25" t="s">
        <v>194</v>
      </c>
      <c r="AU969" s="25" t="s">
        <v>88</v>
      </c>
      <c r="AY969" s="25" t="s">
        <v>191</v>
      </c>
      <c r="BE969" s="213">
        <f>IF(N969="základní",J969,0)</f>
        <v>0</v>
      </c>
      <c r="BF969" s="213">
        <f>IF(N969="snížená",J969,0)</f>
        <v>0</v>
      </c>
      <c r="BG969" s="213">
        <f>IF(N969="zákl. přenesená",J969,0)</f>
        <v>0</v>
      </c>
      <c r="BH969" s="213">
        <f>IF(N969="sníž. přenesená",J969,0)</f>
        <v>0</v>
      </c>
      <c r="BI969" s="213">
        <f>IF(N969="nulová",J969,0)</f>
        <v>0</v>
      </c>
      <c r="BJ969" s="25" t="s">
        <v>85</v>
      </c>
      <c r="BK969" s="213">
        <f>ROUND(I969*H969,2)</f>
        <v>0</v>
      </c>
      <c r="BL969" s="25" t="s">
        <v>279</v>
      </c>
      <c r="BM969" s="25" t="s">
        <v>914</v>
      </c>
    </row>
    <row r="970" spans="2:65" s="13" customFormat="1" ht="13.5">
      <c r="B970" s="244"/>
      <c r="C970" s="245"/>
      <c r="D970" s="214" t="s">
        <v>245</v>
      </c>
      <c r="E970" s="246" t="s">
        <v>23</v>
      </c>
      <c r="F970" s="247" t="s">
        <v>384</v>
      </c>
      <c r="G970" s="245"/>
      <c r="H970" s="246" t="s">
        <v>23</v>
      </c>
      <c r="I970" s="248"/>
      <c r="J970" s="245"/>
      <c r="K970" s="245"/>
      <c r="L970" s="249"/>
      <c r="M970" s="250"/>
      <c r="N970" s="251"/>
      <c r="O970" s="251"/>
      <c r="P970" s="251"/>
      <c r="Q970" s="251"/>
      <c r="R970" s="251"/>
      <c r="S970" s="251"/>
      <c r="T970" s="252"/>
      <c r="AT970" s="253" t="s">
        <v>245</v>
      </c>
      <c r="AU970" s="253" t="s">
        <v>88</v>
      </c>
      <c r="AV970" s="13" t="s">
        <v>85</v>
      </c>
      <c r="AW970" s="13" t="s">
        <v>40</v>
      </c>
      <c r="AX970" s="13" t="s">
        <v>77</v>
      </c>
      <c r="AY970" s="253" t="s">
        <v>191</v>
      </c>
    </row>
    <row r="971" spans="2:65" s="12" customFormat="1" ht="13.5">
      <c r="B971" s="217"/>
      <c r="C971" s="218"/>
      <c r="D971" s="214" t="s">
        <v>245</v>
      </c>
      <c r="E971" s="219" t="s">
        <v>23</v>
      </c>
      <c r="F971" s="220" t="s">
        <v>915</v>
      </c>
      <c r="G971" s="218"/>
      <c r="H971" s="221">
        <v>16.588000000000001</v>
      </c>
      <c r="I971" s="222"/>
      <c r="J971" s="218"/>
      <c r="K971" s="218"/>
      <c r="L971" s="223"/>
      <c r="M971" s="224"/>
      <c r="N971" s="225"/>
      <c r="O971" s="225"/>
      <c r="P971" s="225"/>
      <c r="Q971" s="225"/>
      <c r="R971" s="225"/>
      <c r="S971" s="225"/>
      <c r="T971" s="226"/>
      <c r="AT971" s="227" t="s">
        <v>245</v>
      </c>
      <c r="AU971" s="227" t="s">
        <v>88</v>
      </c>
      <c r="AV971" s="12" t="s">
        <v>88</v>
      </c>
      <c r="AW971" s="12" t="s">
        <v>40</v>
      </c>
      <c r="AX971" s="12" t="s">
        <v>77</v>
      </c>
      <c r="AY971" s="227" t="s">
        <v>191</v>
      </c>
    </row>
    <row r="972" spans="2:65" s="12" customFormat="1" ht="13.5">
      <c r="B972" s="217"/>
      <c r="C972" s="218"/>
      <c r="D972" s="214" t="s">
        <v>245</v>
      </c>
      <c r="E972" s="219" t="s">
        <v>23</v>
      </c>
      <c r="F972" s="220" t="s">
        <v>916</v>
      </c>
      <c r="G972" s="218"/>
      <c r="H972" s="221">
        <v>12.288</v>
      </c>
      <c r="I972" s="222"/>
      <c r="J972" s="218"/>
      <c r="K972" s="218"/>
      <c r="L972" s="223"/>
      <c r="M972" s="224"/>
      <c r="N972" s="225"/>
      <c r="O972" s="225"/>
      <c r="P972" s="225"/>
      <c r="Q972" s="225"/>
      <c r="R972" s="225"/>
      <c r="S972" s="225"/>
      <c r="T972" s="226"/>
      <c r="AT972" s="227" t="s">
        <v>245</v>
      </c>
      <c r="AU972" s="227" t="s">
        <v>88</v>
      </c>
      <c r="AV972" s="12" t="s">
        <v>88</v>
      </c>
      <c r="AW972" s="12" t="s">
        <v>40</v>
      </c>
      <c r="AX972" s="12" t="s">
        <v>77</v>
      </c>
      <c r="AY972" s="227" t="s">
        <v>191</v>
      </c>
    </row>
    <row r="973" spans="2:65" s="12" customFormat="1" ht="13.5">
      <c r="B973" s="217"/>
      <c r="C973" s="218"/>
      <c r="D973" s="214" t="s">
        <v>245</v>
      </c>
      <c r="E973" s="219" t="s">
        <v>23</v>
      </c>
      <c r="F973" s="220" t="s">
        <v>917</v>
      </c>
      <c r="G973" s="218"/>
      <c r="H973" s="221">
        <v>23.788</v>
      </c>
      <c r="I973" s="222"/>
      <c r="J973" s="218"/>
      <c r="K973" s="218"/>
      <c r="L973" s="223"/>
      <c r="M973" s="224"/>
      <c r="N973" s="225"/>
      <c r="O973" s="225"/>
      <c r="P973" s="225"/>
      <c r="Q973" s="225"/>
      <c r="R973" s="225"/>
      <c r="S973" s="225"/>
      <c r="T973" s="226"/>
      <c r="AT973" s="227" t="s">
        <v>245</v>
      </c>
      <c r="AU973" s="227" t="s">
        <v>88</v>
      </c>
      <c r="AV973" s="12" t="s">
        <v>88</v>
      </c>
      <c r="AW973" s="12" t="s">
        <v>40</v>
      </c>
      <c r="AX973" s="12" t="s">
        <v>77</v>
      </c>
      <c r="AY973" s="227" t="s">
        <v>191</v>
      </c>
    </row>
    <row r="974" spans="2:65" s="14" customFormat="1" ht="13.5">
      <c r="B974" s="254"/>
      <c r="C974" s="255"/>
      <c r="D974" s="214" t="s">
        <v>245</v>
      </c>
      <c r="E974" s="256" t="s">
        <v>23</v>
      </c>
      <c r="F974" s="257" t="s">
        <v>371</v>
      </c>
      <c r="G974" s="255"/>
      <c r="H974" s="258">
        <v>52.664000000000001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AT974" s="264" t="s">
        <v>245</v>
      </c>
      <c r="AU974" s="264" t="s">
        <v>88</v>
      </c>
      <c r="AV974" s="14" t="s">
        <v>207</v>
      </c>
      <c r="AW974" s="14" t="s">
        <v>40</v>
      </c>
      <c r="AX974" s="14" t="s">
        <v>77</v>
      </c>
      <c r="AY974" s="264" t="s">
        <v>191</v>
      </c>
    </row>
    <row r="975" spans="2:65" s="15" customFormat="1" ht="13.5">
      <c r="B975" s="265"/>
      <c r="C975" s="266"/>
      <c r="D975" s="214" t="s">
        <v>245</v>
      </c>
      <c r="E975" s="267" t="s">
        <v>23</v>
      </c>
      <c r="F975" s="268" t="s">
        <v>388</v>
      </c>
      <c r="G975" s="266"/>
      <c r="H975" s="269">
        <v>52.664000000000001</v>
      </c>
      <c r="I975" s="270"/>
      <c r="J975" s="266"/>
      <c r="K975" s="266"/>
      <c r="L975" s="271"/>
      <c r="M975" s="272"/>
      <c r="N975" s="273"/>
      <c r="O975" s="273"/>
      <c r="P975" s="273"/>
      <c r="Q975" s="273"/>
      <c r="R975" s="273"/>
      <c r="S975" s="273"/>
      <c r="T975" s="274"/>
      <c r="AT975" s="275" t="s">
        <v>245</v>
      </c>
      <c r="AU975" s="275" t="s">
        <v>88</v>
      </c>
      <c r="AV975" s="15" t="s">
        <v>215</v>
      </c>
      <c r="AW975" s="15" t="s">
        <v>40</v>
      </c>
      <c r="AX975" s="15" t="s">
        <v>77</v>
      </c>
      <c r="AY975" s="275" t="s">
        <v>191</v>
      </c>
    </row>
    <row r="976" spans="2:65" s="12" customFormat="1" ht="13.5">
      <c r="B976" s="217"/>
      <c r="C976" s="218"/>
      <c r="D976" s="214" t="s">
        <v>245</v>
      </c>
      <c r="E976" s="219" t="s">
        <v>23</v>
      </c>
      <c r="F976" s="220" t="s">
        <v>918</v>
      </c>
      <c r="G976" s="218"/>
      <c r="H976" s="221">
        <v>105.28</v>
      </c>
      <c r="I976" s="222"/>
      <c r="J976" s="218"/>
      <c r="K976" s="218"/>
      <c r="L976" s="223"/>
      <c r="M976" s="224"/>
      <c r="N976" s="225"/>
      <c r="O976" s="225"/>
      <c r="P976" s="225"/>
      <c r="Q976" s="225"/>
      <c r="R976" s="225"/>
      <c r="S976" s="225"/>
      <c r="T976" s="226"/>
      <c r="AT976" s="227" t="s">
        <v>245</v>
      </c>
      <c r="AU976" s="227" t="s">
        <v>88</v>
      </c>
      <c r="AV976" s="12" t="s">
        <v>88</v>
      </c>
      <c r="AW976" s="12" t="s">
        <v>40</v>
      </c>
      <c r="AX976" s="12" t="s">
        <v>85</v>
      </c>
      <c r="AY976" s="227" t="s">
        <v>191</v>
      </c>
    </row>
    <row r="977" spans="2:65" s="1" customFormat="1" ht="25.5" customHeight="1">
      <c r="B977" s="42"/>
      <c r="C977" s="202" t="s">
        <v>919</v>
      </c>
      <c r="D977" s="202" t="s">
        <v>194</v>
      </c>
      <c r="E977" s="203" t="s">
        <v>920</v>
      </c>
      <c r="F977" s="204" t="s">
        <v>921</v>
      </c>
      <c r="G977" s="205" t="s">
        <v>218</v>
      </c>
      <c r="H977" s="206">
        <v>500.798</v>
      </c>
      <c r="I977" s="207"/>
      <c r="J977" s="208">
        <f>ROUND(I977*H977,2)</f>
        <v>0</v>
      </c>
      <c r="K977" s="204" t="s">
        <v>203</v>
      </c>
      <c r="L977" s="62"/>
      <c r="M977" s="209" t="s">
        <v>23</v>
      </c>
      <c r="N977" s="210" t="s">
        <v>48</v>
      </c>
      <c r="O977" s="43"/>
      <c r="P977" s="211">
        <f>O977*H977</f>
        <v>0</v>
      </c>
      <c r="Q977" s="211">
        <v>1.388E-2</v>
      </c>
      <c r="R977" s="211">
        <f>Q977*H977</f>
        <v>6.9510762399999999</v>
      </c>
      <c r="S977" s="211">
        <v>0</v>
      </c>
      <c r="T977" s="212">
        <f>S977*H977</f>
        <v>0</v>
      </c>
      <c r="AR977" s="25" t="s">
        <v>279</v>
      </c>
      <c r="AT977" s="25" t="s">
        <v>194</v>
      </c>
      <c r="AU977" s="25" t="s">
        <v>88</v>
      </c>
      <c r="AY977" s="25" t="s">
        <v>191</v>
      </c>
      <c r="BE977" s="213">
        <f>IF(N977="základní",J977,0)</f>
        <v>0</v>
      </c>
      <c r="BF977" s="213">
        <f>IF(N977="snížená",J977,0)</f>
        <v>0</v>
      </c>
      <c r="BG977" s="213">
        <f>IF(N977="zákl. přenesená",J977,0)</f>
        <v>0</v>
      </c>
      <c r="BH977" s="213">
        <f>IF(N977="sníž. přenesená",J977,0)</f>
        <v>0</v>
      </c>
      <c r="BI977" s="213">
        <f>IF(N977="nulová",J977,0)</f>
        <v>0</v>
      </c>
      <c r="BJ977" s="25" t="s">
        <v>85</v>
      </c>
      <c r="BK977" s="213">
        <f>ROUND(I977*H977,2)</f>
        <v>0</v>
      </c>
      <c r="BL977" s="25" t="s">
        <v>279</v>
      </c>
      <c r="BM977" s="25" t="s">
        <v>922</v>
      </c>
    </row>
    <row r="978" spans="2:65" s="12" customFormat="1" ht="13.5">
      <c r="B978" s="217"/>
      <c r="C978" s="218"/>
      <c r="D978" s="214" t="s">
        <v>245</v>
      </c>
      <c r="E978" s="219" t="s">
        <v>23</v>
      </c>
      <c r="F978" s="220" t="s">
        <v>338</v>
      </c>
      <c r="G978" s="218"/>
      <c r="H978" s="221">
        <v>126.199</v>
      </c>
      <c r="I978" s="222"/>
      <c r="J978" s="218"/>
      <c r="K978" s="218"/>
      <c r="L978" s="223"/>
      <c r="M978" s="224"/>
      <c r="N978" s="225"/>
      <c r="O978" s="225"/>
      <c r="P978" s="225"/>
      <c r="Q978" s="225"/>
      <c r="R978" s="225"/>
      <c r="S978" s="225"/>
      <c r="T978" s="226"/>
      <c r="AT978" s="227" t="s">
        <v>245</v>
      </c>
      <c r="AU978" s="227" t="s">
        <v>88</v>
      </c>
      <c r="AV978" s="12" t="s">
        <v>88</v>
      </c>
      <c r="AW978" s="12" t="s">
        <v>40</v>
      </c>
      <c r="AX978" s="12" t="s">
        <v>77</v>
      </c>
      <c r="AY978" s="227" t="s">
        <v>191</v>
      </c>
    </row>
    <row r="979" spans="2:65" s="13" customFormat="1" ht="13.5">
      <c r="B979" s="244"/>
      <c r="C979" s="245"/>
      <c r="D979" s="214" t="s">
        <v>245</v>
      </c>
      <c r="E979" s="246" t="s">
        <v>23</v>
      </c>
      <c r="F979" s="247" t="s">
        <v>376</v>
      </c>
      <c r="G979" s="245"/>
      <c r="H979" s="246" t="s">
        <v>23</v>
      </c>
      <c r="I979" s="248"/>
      <c r="J979" s="245"/>
      <c r="K979" s="245"/>
      <c r="L979" s="249"/>
      <c r="M979" s="250"/>
      <c r="N979" s="251"/>
      <c r="O979" s="251"/>
      <c r="P979" s="251"/>
      <c r="Q979" s="251"/>
      <c r="R979" s="251"/>
      <c r="S979" s="251"/>
      <c r="T979" s="252"/>
      <c r="AT979" s="253" t="s">
        <v>245</v>
      </c>
      <c r="AU979" s="253" t="s">
        <v>88</v>
      </c>
      <c r="AV979" s="13" t="s">
        <v>85</v>
      </c>
      <c r="AW979" s="13" t="s">
        <v>40</v>
      </c>
      <c r="AX979" s="13" t="s">
        <v>77</v>
      </c>
      <c r="AY979" s="253" t="s">
        <v>191</v>
      </c>
    </row>
    <row r="980" spans="2:65" s="12" customFormat="1" ht="13.5">
      <c r="B980" s="217"/>
      <c r="C980" s="218"/>
      <c r="D980" s="214" t="s">
        <v>245</v>
      </c>
      <c r="E980" s="219" t="s">
        <v>336</v>
      </c>
      <c r="F980" s="220" t="s">
        <v>770</v>
      </c>
      <c r="G980" s="218"/>
      <c r="H980" s="221">
        <v>46.2</v>
      </c>
      <c r="I980" s="222"/>
      <c r="J980" s="218"/>
      <c r="K980" s="218"/>
      <c r="L980" s="223"/>
      <c r="M980" s="224"/>
      <c r="N980" s="225"/>
      <c r="O980" s="225"/>
      <c r="P980" s="225"/>
      <c r="Q980" s="225"/>
      <c r="R980" s="225"/>
      <c r="S980" s="225"/>
      <c r="T980" s="226"/>
      <c r="AT980" s="227" t="s">
        <v>245</v>
      </c>
      <c r="AU980" s="227" t="s">
        <v>88</v>
      </c>
      <c r="AV980" s="12" t="s">
        <v>88</v>
      </c>
      <c r="AW980" s="12" t="s">
        <v>40</v>
      </c>
      <c r="AX980" s="12" t="s">
        <v>77</v>
      </c>
      <c r="AY980" s="227" t="s">
        <v>191</v>
      </c>
    </row>
    <row r="981" spans="2:65" s="14" customFormat="1" ht="13.5">
      <c r="B981" s="254"/>
      <c r="C981" s="255"/>
      <c r="D981" s="214" t="s">
        <v>245</v>
      </c>
      <c r="E981" s="256" t="s">
        <v>23</v>
      </c>
      <c r="F981" s="257" t="s">
        <v>371</v>
      </c>
      <c r="G981" s="255"/>
      <c r="H981" s="258">
        <v>172.399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AT981" s="264" t="s">
        <v>245</v>
      </c>
      <c r="AU981" s="264" t="s">
        <v>88</v>
      </c>
      <c r="AV981" s="14" t="s">
        <v>207</v>
      </c>
      <c r="AW981" s="14" t="s">
        <v>40</v>
      </c>
      <c r="AX981" s="14" t="s">
        <v>77</v>
      </c>
      <c r="AY981" s="264" t="s">
        <v>191</v>
      </c>
    </row>
    <row r="982" spans="2:65" s="13" customFormat="1" ht="13.5">
      <c r="B982" s="244"/>
      <c r="C982" s="245"/>
      <c r="D982" s="214" t="s">
        <v>245</v>
      </c>
      <c r="E982" s="246" t="s">
        <v>23</v>
      </c>
      <c r="F982" s="247" t="s">
        <v>380</v>
      </c>
      <c r="G982" s="245"/>
      <c r="H982" s="246" t="s">
        <v>23</v>
      </c>
      <c r="I982" s="248"/>
      <c r="J982" s="245"/>
      <c r="K982" s="245"/>
      <c r="L982" s="249"/>
      <c r="M982" s="250"/>
      <c r="N982" s="251"/>
      <c r="O982" s="251"/>
      <c r="P982" s="251"/>
      <c r="Q982" s="251"/>
      <c r="R982" s="251"/>
      <c r="S982" s="251"/>
      <c r="T982" s="252"/>
      <c r="AT982" s="253" t="s">
        <v>245</v>
      </c>
      <c r="AU982" s="253" t="s">
        <v>88</v>
      </c>
      <c r="AV982" s="13" t="s">
        <v>85</v>
      </c>
      <c r="AW982" s="13" t="s">
        <v>40</v>
      </c>
      <c r="AX982" s="13" t="s">
        <v>77</v>
      </c>
      <c r="AY982" s="253" t="s">
        <v>191</v>
      </c>
    </row>
    <row r="983" spans="2:65" s="12" customFormat="1" ht="13.5">
      <c r="B983" s="217"/>
      <c r="C983" s="218"/>
      <c r="D983" s="214" t="s">
        <v>245</v>
      </c>
      <c r="E983" s="219" t="s">
        <v>23</v>
      </c>
      <c r="F983" s="220" t="s">
        <v>774</v>
      </c>
      <c r="G983" s="218"/>
      <c r="H983" s="221">
        <v>12.1</v>
      </c>
      <c r="I983" s="222"/>
      <c r="J983" s="218"/>
      <c r="K983" s="218"/>
      <c r="L983" s="223"/>
      <c r="M983" s="224"/>
      <c r="N983" s="225"/>
      <c r="O983" s="225"/>
      <c r="P983" s="225"/>
      <c r="Q983" s="225"/>
      <c r="R983" s="225"/>
      <c r="S983" s="225"/>
      <c r="T983" s="226"/>
      <c r="AT983" s="227" t="s">
        <v>245</v>
      </c>
      <c r="AU983" s="227" t="s">
        <v>88</v>
      </c>
      <c r="AV983" s="12" t="s">
        <v>88</v>
      </c>
      <c r="AW983" s="12" t="s">
        <v>40</v>
      </c>
      <c r="AX983" s="12" t="s">
        <v>77</v>
      </c>
      <c r="AY983" s="227" t="s">
        <v>191</v>
      </c>
    </row>
    <row r="984" spans="2:65" s="12" customFormat="1" ht="13.5">
      <c r="B984" s="217"/>
      <c r="C984" s="218"/>
      <c r="D984" s="214" t="s">
        <v>245</v>
      </c>
      <c r="E984" s="219" t="s">
        <v>23</v>
      </c>
      <c r="F984" s="220" t="s">
        <v>776</v>
      </c>
      <c r="G984" s="218"/>
      <c r="H984" s="221">
        <v>5.3</v>
      </c>
      <c r="I984" s="222"/>
      <c r="J984" s="218"/>
      <c r="K984" s="218"/>
      <c r="L984" s="223"/>
      <c r="M984" s="224"/>
      <c r="N984" s="225"/>
      <c r="O984" s="225"/>
      <c r="P984" s="225"/>
      <c r="Q984" s="225"/>
      <c r="R984" s="225"/>
      <c r="S984" s="225"/>
      <c r="T984" s="226"/>
      <c r="AT984" s="227" t="s">
        <v>245</v>
      </c>
      <c r="AU984" s="227" t="s">
        <v>88</v>
      </c>
      <c r="AV984" s="12" t="s">
        <v>88</v>
      </c>
      <c r="AW984" s="12" t="s">
        <v>40</v>
      </c>
      <c r="AX984" s="12" t="s">
        <v>77</v>
      </c>
      <c r="AY984" s="227" t="s">
        <v>191</v>
      </c>
    </row>
    <row r="985" spans="2:65" s="12" customFormat="1" ht="13.5">
      <c r="B985" s="217"/>
      <c r="C985" s="218"/>
      <c r="D985" s="214" t="s">
        <v>245</v>
      </c>
      <c r="E985" s="219" t="s">
        <v>23</v>
      </c>
      <c r="F985" s="220" t="s">
        <v>777</v>
      </c>
      <c r="G985" s="218"/>
      <c r="H985" s="221">
        <v>23.3</v>
      </c>
      <c r="I985" s="222"/>
      <c r="J985" s="218"/>
      <c r="K985" s="218"/>
      <c r="L985" s="223"/>
      <c r="M985" s="224"/>
      <c r="N985" s="225"/>
      <c r="O985" s="225"/>
      <c r="P985" s="225"/>
      <c r="Q985" s="225"/>
      <c r="R985" s="225"/>
      <c r="S985" s="225"/>
      <c r="T985" s="226"/>
      <c r="AT985" s="227" t="s">
        <v>245</v>
      </c>
      <c r="AU985" s="227" t="s">
        <v>88</v>
      </c>
      <c r="AV985" s="12" t="s">
        <v>88</v>
      </c>
      <c r="AW985" s="12" t="s">
        <v>40</v>
      </c>
      <c r="AX985" s="12" t="s">
        <v>77</v>
      </c>
      <c r="AY985" s="227" t="s">
        <v>191</v>
      </c>
    </row>
    <row r="986" spans="2:65" s="12" customFormat="1" ht="13.5">
      <c r="B986" s="217"/>
      <c r="C986" s="218"/>
      <c r="D986" s="214" t="s">
        <v>245</v>
      </c>
      <c r="E986" s="219" t="s">
        <v>23</v>
      </c>
      <c r="F986" s="220" t="s">
        <v>778</v>
      </c>
      <c r="G986" s="218"/>
      <c r="H986" s="221">
        <v>12.1</v>
      </c>
      <c r="I986" s="222"/>
      <c r="J986" s="218"/>
      <c r="K986" s="218"/>
      <c r="L986" s="223"/>
      <c r="M986" s="224"/>
      <c r="N986" s="225"/>
      <c r="O986" s="225"/>
      <c r="P986" s="225"/>
      <c r="Q986" s="225"/>
      <c r="R986" s="225"/>
      <c r="S986" s="225"/>
      <c r="T986" s="226"/>
      <c r="AT986" s="227" t="s">
        <v>245</v>
      </c>
      <c r="AU986" s="227" t="s">
        <v>88</v>
      </c>
      <c r="AV986" s="12" t="s">
        <v>88</v>
      </c>
      <c r="AW986" s="12" t="s">
        <v>40</v>
      </c>
      <c r="AX986" s="12" t="s">
        <v>77</v>
      </c>
      <c r="AY986" s="227" t="s">
        <v>191</v>
      </c>
    </row>
    <row r="987" spans="2:65" s="12" customFormat="1" ht="13.5">
      <c r="B987" s="217"/>
      <c r="C987" s="218"/>
      <c r="D987" s="214" t="s">
        <v>245</v>
      </c>
      <c r="E987" s="219" t="s">
        <v>23</v>
      </c>
      <c r="F987" s="220" t="s">
        <v>779</v>
      </c>
      <c r="G987" s="218"/>
      <c r="H987" s="221">
        <v>20.399999999999999</v>
      </c>
      <c r="I987" s="222"/>
      <c r="J987" s="218"/>
      <c r="K987" s="218"/>
      <c r="L987" s="223"/>
      <c r="M987" s="224"/>
      <c r="N987" s="225"/>
      <c r="O987" s="225"/>
      <c r="P987" s="225"/>
      <c r="Q987" s="225"/>
      <c r="R987" s="225"/>
      <c r="S987" s="225"/>
      <c r="T987" s="226"/>
      <c r="AT987" s="227" t="s">
        <v>245</v>
      </c>
      <c r="AU987" s="227" t="s">
        <v>88</v>
      </c>
      <c r="AV987" s="12" t="s">
        <v>88</v>
      </c>
      <c r="AW987" s="12" t="s">
        <v>40</v>
      </c>
      <c r="AX987" s="12" t="s">
        <v>77</v>
      </c>
      <c r="AY987" s="227" t="s">
        <v>191</v>
      </c>
    </row>
    <row r="988" spans="2:65" s="12" customFormat="1" ht="13.5">
      <c r="B988" s="217"/>
      <c r="C988" s="218"/>
      <c r="D988" s="214" t="s">
        <v>245</v>
      </c>
      <c r="E988" s="219" t="s">
        <v>23</v>
      </c>
      <c r="F988" s="220" t="s">
        <v>781</v>
      </c>
      <c r="G988" s="218"/>
      <c r="H988" s="221">
        <v>4.8</v>
      </c>
      <c r="I988" s="222"/>
      <c r="J988" s="218"/>
      <c r="K988" s="218"/>
      <c r="L988" s="223"/>
      <c r="M988" s="224"/>
      <c r="N988" s="225"/>
      <c r="O988" s="225"/>
      <c r="P988" s="225"/>
      <c r="Q988" s="225"/>
      <c r="R988" s="225"/>
      <c r="S988" s="225"/>
      <c r="T988" s="226"/>
      <c r="AT988" s="227" t="s">
        <v>245</v>
      </c>
      <c r="AU988" s="227" t="s">
        <v>88</v>
      </c>
      <c r="AV988" s="12" t="s">
        <v>88</v>
      </c>
      <c r="AW988" s="12" t="s">
        <v>40</v>
      </c>
      <c r="AX988" s="12" t="s">
        <v>77</v>
      </c>
      <c r="AY988" s="227" t="s">
        <v>191</v>
      </c>
    </row>
    <row r="989" spans="2:65" s="14" customFormat="1" ht="13.5">
      <c r="B989" s="254"/>
      <c r="C989" s="255"/>
      <c r="D989" s="214" t="s">
        <v>245</v>
      </c>
      <c r="E989" s="256" t="s">
        <v>334</v>
      </c>
      <c r="F989" s="257" t="s">
        <v>371</v>
      </c>
      <c r="G989" s="255"/>
      <c r="H989" s="258">
        <v>78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AT989" s="264" t="s">
        <v>245</v>
      </c>
      <c r="AU989" s="264" t="s">
        <v>88</v>
      </c>
      <c r="AV989" s="14" t="s">
        <v>207</v>
      </c>
      <c r="AW989" s="14" t="s">
        <v>40</v>
      </c>
      <c r="AX989" s="14" t="s">
        <v>77</v>
      </c>
      <c r="AY989" s="264" t="s">
        <v>191</v>
      </c>
    </row>
    <row r="990" spans="2:65" s="15" customFormat="1" ht="13.5">
      <c r="B990" s="265"/>
      <c r="C990" s="266"/>
      <c r="D990" s="214" t="s">
        <v>245</v>
      </c>
      <c r="E990" s="267" t="s">
        <v>23</v>
      </c>
      <c r="F990" s="268" t="s">
        <v>388</v>
      </c>
      <c r="G990" s="266"/>
      <c r="H990" s="269">
        <v>250.399</v>
      </c>
      <c r="I990" s="270"/>
      <c r="J990" s="266"/>
      <c r="K990" s="266"/>
      <c r="L990" s="271"/>
      <c r="M990" s="272"/>
      <c r="N990" s="273"/>
      <c r="O990" s="273"/>
      <c r="P990" s="273"/>
      <c r="Q990" s="273"/>
      <c r="R990" s="273"/>
      <c r="S990" s="273"/>
      <c r="T990" s="274"/>
      <c r="AT990" s="275" t="s">
        <v>245</v>
      </c>
      <c r="AU990" s="275" t="s">
        <v>88</v>
      </c>
      <c r="AV990" s="15" t="s">
        <v>215</v>
      </c>
      <c r="AW990" s="15" t="s">
        <v>40</v>
      </c>
      <c r="AX990" s="15" t="s">
        <v>77</v>
      </c>
      <c r="AY990" s="275" t="s">
        <v>191</v>
      </c>
    </row>
    <row r="991" spans="2:65" s="12" customFormat="1" ht="13.5">
      <c r="B991" s="217"/>
      <c r="C991" s="218"/>
      <c r="D991" s="214" t="s">
        <v>245</v>
      </c>
      <c r="E991" s="219" t="s">
        <v>23</v>
      </c>
      <c r="F991" s="220" t="s">
        <v>923</v>
      </c>
      <c r="G991" s="218"/>
      <c r="H991" s="221">
        <v>500.798</v>
      </c>
      <c r="I991" s="222"/>
      <c r="J991" s="218"/>
      <c r="K991" s="218"/>
      <c r="L991" s="223"/>
      <c r="M991" s="224"/>
      <c r="N991" s="225"/>
      <c r="O991" s="225"/>
      <c r="P991" s="225"/>
      <c r="Q991" s="225"/>
      <c r="R991" s="225"/>
      <c r="S991" s="225"/>
      <c r="T991" s="226"/>
      <c r="AT991" s="227" t="s">
        <v>245</v>
      </c>
      <c r="AU991" s="227" t="s">
        <v>88</v>
      </c>
      <c r="AV991" s="12" t="s">
        <v>88</v>
      </c>
      <c r="AW991" s="12" t="s">
        <v>40</v>
      </c>
      <c r="AX991" s="12" t="s">
        <v>85</v>
      </c>
      <c r="AY991" s="227" t="s">
        <v>191</v>
      </c>
    </row>
    <row r="992" spans="2:65" s="1" customFormat="1" ht="25.5" customHeight="1">
      <c r="B992" s="42"/>
      <c r="C992" s="202" t="s">
        <v>924</v>
      </c>
      <c r="D992" s="202" t="s">
        <v>194</v>
      </c>
      <c r="E992" s="203" t="s">
        <v>925</v>
      </c>
      <c r="F992" s="204" t="s">
        <v>926</v>
      </c>
      <c r="G992" s="205" t="s">
        <v>218</v>
      </c>
      <c r="H992" s="206">
        <v>126.199</v>
      </c>
      <c r="I992" s="207"/>
      <c r="J992" s="208">
        <f>ROUND(I992*H992,2)</f>
        <v>0</v>
      </c>
      <c r="K992" s="204" t="s">
        <v>203</v>
      </c>
      <c r="L992" s="62"/>
      <c r="M992" s="209" t="s">
        <v>23</v>
      </c>
      <c r="N992" s="210" t="s">
        <v>48</v>
      </c>
      <c r="O992" s="43"/>
      <c r="P992" s="211">
        <f>O992*H992</f>
        <v>0</v>
      </c>
      <c r="Q992" s="211">
        <v>1E-4</v>
      </c>
      <c r="R992" s="211">
        <f>Q992*H992</f>
        <v>1.26199E-2</v>
      </c>
      <c r="S992" s="211">
        <v>0</v>
      </c>
      <c r="T992" s="212">
        <f>S992*H992</f>
        <v>0</v>
      </c>
      <c r="AR992" s="25" t="s">
        <v>279</v>
      </c>
      <c r="AT992" s="25" t="s">
        <v>194</v>
      </c>
      <c r="AU992" s="25" t="s">
        <v>88</v>
      </c>
      <c r="AY992" s="25" t="s">
        <v>191</v>
      </c>
      <c r="BE992" s="213">
        <f>IF(N992="základní",J992,0)</f>
        <v>0</v>
      </c>
      <c r="BF992" s="213">
        <f>IF(N992="snížená",J992,0)</f>
        <v>0</v>
      </c>
      <c r="BG992" s="213">
        <f>IF(N992="zákl. přenesená",J992,0)</f>
        <v>0</v>
      </c>
      <c r="BH992" s="213">
        <f>IF(N992="sníž. přenesená",J992,0)</f>
        <v>0</v>
      </c>
      <c r="BI992" s="213">
        <f>IF(N992="nulová",J992,0)</f>
        <v>0</v>
      </c>
      <c r="BJ992" s="25" t="s">
        <v>85</v>
      </c>
      <c r="BK992" s="213">
        <f>ROUND(I992*H992,2)</f>
        <v>0</v>
      </c>
      <c r="BL992" s="25" t="s">
        <v>279</v>
      </c>
      <c r="BM992" s="25" t="s">
        <v>927</v>
      </c>
    </row>
    <row r="993" spans="2:51" s="13" customFormat="1" ht="13.5">
      <c r="B993" s="244"/>
      <c r="C993" s="245"/>
      <c r="D993" s="214" t="s">
        <v>245</v>
      </c>
      <c r="E993" s="246" t="s">
        <v>23</v>
      </c>
      <c r="F993" s="247" t="s">
        <v>928</v>
      </c>
      <c r="G993" s="245"/>
      <c r="H993" s="246" t="s">
        <v>23</v>
      </c>
      <c r="I993" s="248"/>
      <c r="J993" s="245"/>
      <c r="K993" s="245"/>
      <c r="L993" s="249"/>
      <c r="M993" s="250"/>
      <c r="N993" s="251"/>
      <c r="O993" s="251"/>
      <c r="P993" s="251"/>
      <c r="Q993" s="251"/>
      <c r="R993" s="251"/>
      <c r="S993" s="251"/>
      <c r="T993" s="252"/>
      <c r="AT993" s="253" t="s">
        <v>245</v>
      </c>
      <c r="AU993" s="253" t="s">
        <v>88</v>
      </c>
      <c r="AV993" s="13" t="s">
        <v>85</v>
      </c>
      <c r="AW993" s="13" t="s">
        <v>40</v>
      </c>
      <c r="AX993" s="13" t="s">
        <v>77</v>
      </c>
      <c r="AY993" s="253" t="s">
        <v>191</v>
      </c>
    </row>
    <row r="994" spans="2:51" s="13" customFormat="1" ht="13.5">
      <c r="B994" s="244"/>
      <c r="C994" s="245"/>
      <c r="D994" s="214" t="s">
        <v>245</v>
      </c>
      <c r="E994" s="246" t="s">
        <v>23</v>
      </c>
      <c r="F994" s="247" t="s">
        <v>376</v>
      </c>
      <c r="G994" s="245"/>
      <c r="H994" s="246" t="s">
        <v>23</v>
      </c>
      <c r="I994" s="248"/>
      <c r="J994" s="245"/>
      <c r="K994" s="245"/>
      <c r="L994" s="249"/>
      <c r="M994" s="250"/>
      <c r="N994" s="251"/>
      <c r="O994" s="251"/>
      <c r="P994" s="251"/>
      <c r="Q994" s="251"/>
      <c r="R994" s="251"/>
      <c r="S994" s="251"/>
      <c r="T994" s="252"/>
      <c r="AT994" s="253" t="s">
        <v>245</v>
      </c>
      <c r="AU994" s="253" t="s">
        <v>88</v>
      </c>
      <c r="AV994" s="13" t="s">
        <v>85</v>
      </c>
      <c r="AW994" s="13" t="s">
        <v>40</v>
      </c>
      <c r="AX994" s="13" t="s">
        <v>77</v>
      </c>
      <c r="AY994" s="253" t="s">
        <v>191</v>
      </c>
    </row>
    <row r="995" spans="2:51" s="12" customFormat="1" ht="13.5">
      <c r="B995" s="217"/>
      <c r="C995" s="218"/>
      <c r="D995" s="214" t="s">
        <v>245</v>
      </c>
      <c r="E995" s="219" t="s">
        <v>23</v>
      </c>
      <c r="F995" s="220" t="s">
        <v>767</v>
      </c>
      <c r="G995" s="218"/>
      <c r="H995" s="221">
        <v>12.7</v>
      </c>
      <c r="I995" s="222"/>
      <c r="J995" s="218"/>
      <c r="K995" s="218"/>
      <c r="L995" s="223"/>
      <c r="M995" s="224"/>
      <c r="N995" s="225"/>
      <c r="O995" s="225"/>
      <c r="P995" s="225"/>
      <c r="Q995" s="225"/>
      <c r="R995" s="225"/>
      <c r="S995" s="225"/>
      <c r="T995" s="226"/>
      <c r="AT995" s="227" t="s">
        <v>245</v>
      </c>
      <c r="AU995" s="227" t="s">
        <v>88</v>
      </c>
      <c r="AV995" s="12" t="s">
        <v>88</v>
      </c>
      <c r="AW995" s="12" t="s">
        <v>40</v>
      </c>
      <c r="AX995" s="12" t="s">
        <v>77</v>
      </c>
      <c r="AY995" s="227" t="s">
        <v>191</v>
      </c>
    </row>
    <row r="996" spans="2:51" s="12" customFormat="1" ht="13.5">
      <c r="B996" s="217"/>
      <c r="C996" s="218"/>
      <c r="D996" s="214" t="s">
        <v>245</v>
      </c>
      <c r="E996" s="219" t="s">
        <v>23</v>
      </c>
      <c r="F996" s="220" t="s">
        <v>768</v>
      </c>
      <c r="G996" s="218"/>
      <c r="H996" s="221">
        <v>5.3</v>
      </c>
      <c r="I996" s="222"/>
      <c r="J996" s="218"/>
      <c r="K996" s="218"/>
      <c r="L996" s="223"/>
      <c r="M996" s="224"/>
      <c r="N996" s="225"/>
      <c r="O996" s="225"/>
      <c r="P996" s="225"/>
      <c r="Q996" s="225"/>
      <c r="R996" s="225"/>
      <c r="S996" s="225"/>
      <c r="T996" s="226"/>
      <c r="AT996" s="227" t="s">
        <v>245</v>
      </c>
      <c r="AU996" s="227" t="s">
        <v>88</v>
      </c>
      <c r="AV996" s="12" t="s">
        <v>88</v>
      </c>
      <c r="AW996" s="12" t="s">
        <v>40</v>
      </c>
      <c r="AX996" s="12" t="s">
        <v>77</v>
      </c>
      <c r="AY996" s="227" t="s">
        <v>191</v>
      </c>
    </row>
    <row r="997" spans="2:51" s="12" customFormat="1" ht="13.5">
      <c r="B997" s="217"/>
      <c r="C997" s="218"/>
      <c r="D997" s="214" t="s">
        <v>245</v>
      </c>
      <c r="E997" s="219" t="s">
        <v>23</v>
      </c>
      <c r="F997" s="220" t="s">
        <v>769</v>
      </c>
      <c r="G997" s="218"/>
      <c r="H997" s="221">
        <v>5.3</v>
      </c>
      <c r="I997" s="222"/>
      <c r="J997" s="218"/>
      <c r="K997" s="218"/>
      <c r="L997" s="223"/>
      <c r="M997" s="224"/>
      <c r="N997" s="225"/>
      <c r="O997" s="225"/>
      <c r="P997" s="225"/>
      <c r="Q997" s="225"/>
      <c r="R997" s="225"/>
      <c r="S997" s="225"/>
      <c r="T997" s="226"/>
      <c r="AT997" s="227" t="s">
        <v>245</v>
      </c>
      <c r="AU997" s="227" t="s">
        <v>88</v>
      </c>
      <c r="AV997" s="12" t="s">
        <v>88</v>
      </c>
      <c r="AW997" s="12" t="s">
        <v>40</v>
      </c>
      <c r="AX997" s="12" t="s">
        <v>77</v>
      </c>
      <c r="AY997" s="227" t="s">
        <v>191</v>
      </c>
    </row>
    <row r="998" spans="2:51" s="12" customFormat="1" ht="13.5">
      <c r="B998" s="217"/>
      <c r="C998" s="218"/>
      <c r="D998" s="214" t="s">
        <v>245</v>
      </c>
      <c r="E998" s="219" t="s">
        <v>23</v>
      </c>
      <c r="F998" s="220" t="s">
        <v>771</v>
      </c>
      <c r="G998" s="218"/>
      <c r="H998" s="221">
        <v>10.7</v>
      </c>
      <c r="I998" s="222"/>
      <c r="J998" s="218"/>
      <c r="K998" s="218"/>
      <c r="L998" s="223"/>
      <c r="M998" s="224"/>
      <c r="N998" s="225"/>
      <c r="O998" s="225"/>
      <c r="P998" s="225"/>
      <c r="Q998" s="225"/>
      <c r="R998" s="225"/>
      <c r="S998" s="225"/>
      <c r="T998" s="226"/>
      <c r="AT998" s="227" t="s">
        <v>245</v>
      </c>
      <c r="AU998" s="227" t="s">
        <v>88</v>
      </c>
      <c r="AV998" s="12" t="s">
        <v>88</v>
      </c>
      <c r="AW998" s="12" t="s">
        <v>40</v>
      </c>
      <c r="AX998" s="12" t="s">
        <v>77</v>
      </c>
      <c r="AY998" s="227" t="s">
        <v>191</v>
      </c>
    </row>
    <row r="999" spans="2:51" s="12" customFormat="1" ht="13.5">
      <c r="B999" s="217"/>
      <c r="C999" s="218"/>
      <c r="D999" s="214" t="s">
        <v>245</v>
      </c>
      <c r="E999" s="219" t="s">
        <v>23</v>
      </c>
      <c r="F999" s="220" t="s">
        <v>772</v>
      </c>
      <c r="G999" s="218"/>
      <c r="H999" s="221">
        <v>14.2</v>
      </c>
      <c r="I999" s="222"/>
      <c r="J999" s="218"/>
      <c r="K999" s="218"/>
      <c r="L999" s="223"/>
      <c r="M999" s="224"/>
      <c r="N999" s="225"/>
      <c r="O999" s="225"/>
      <c r="P999" s="225"/>
      <c r="Q999" s="225"/>
      <c r="R999" s="225"/>
      <c r="S999" s="225"/>
      <c r="T999" s="226"/>
      <c r="AT999" s="227" t="s">
        <v>245</v>
      </c>
      <c r="AU999" s="227" t="s">
        <v>88</v>
      </c>
      <c r="AV999" s="12" t="s">
        <v>88</v>
      </c>
      <c r="AW999" s="12" t="s">
        <v>40</v>
      </c>
      <c r="AX999" s="12" t="s">
        <v>77</v>
      </c>
      <c r="AY999" s="227" t="s">
        <v>191</v>
      </c>
    </row>
    <row r="1000" spans="2:51" s="12" customFormat="1" ht="13.5">
      <c r="B1000" s="217"/>
      <c r="C1000" s="218"/>
      <c r="D1000" s="214" t="s">
        <v>245</v>
      </c>
      <c r="E1000" s="219" t="s">
        <v>23</v>
      </c>
      <c r="F1000" s="220" t="s">
        <v>773</v>
      </c>
      <c r="G1000" s="218"/>
      <c r="H1000" s="221">
        <v>4.9000000000000004</v>
      </c>
      <c r="I1000" s="222"/>
      <c r="J1000" s="218"/>
      <c r="K1000" s="218"/>
      <c r="L1000" s="223"/>
      <c r="M1000" s="224"/>
      <c r="N1000" s="225"/>
      <c r="O1000" s="225"/>
      <c r="P1000" s="225"/>
      <c r="Q1000" s="225"/>
      <c r="R1000" s="225"/>
      <c r="S1000" s="225"/>
      <c r="T1000" s="226"/>
      <c r="AT1000" s="227" t="s">
        <v>245</v>
      </c>
      <c r="AU1000" s="227" t="s">
        <v>88</v>
      </c>
      <c r="AV1000" s="12" t="s">
        <v>88</v>
      </c>
      <c r="AW1000" s="12" t="s">
        <v>40</v>
      </c>
      <c r="AX1000" s="12" t="s">
        <v>77</v>
      </c>
      <c r="AY1000" s="227" t="s">
        <v>191</v>
      </c>
    </row>
    <row r="1001" spans="2:51" s="14" customFormat="1" ht="13.5">
      <c r="B1001" s="254"/>
      <c r="C1001" s="255"/>
      <c r="D1001" s="214" t="s">
        <v>245</v>
      </c>
      <c r="E1001" s="256" t="s">
        <v>23</v>
      </c>
      <c r="F1001" s="257" t="s">
        <v>371</v>
      </c>
      <c r="G1001" s="255"/>
      <c r="H1001" s="258">
        <v>53.1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AT1001" s="264" t="s">
        <v>245</v>
      </c>
      <c r="AU1001" s="264" t="s">
        <v>88</v>
      </c>
      <c r="AV1001" s="14" t="s">
        <v>207</v>
      </c>
      <c r="AW1001" s="14" t="s">
        <v>40</v>
      </c>
      <c r="AX1001" s="14" t="s">
        <v>77</v>
      </c>
      <c r="AY1001" s="264" t="s">
        <v>191</v>
      </c>
    </row>
    <row r="1002" spans="2:51" s="13" customFormat="1" ht="13.5">
      <c r="B1002" s="244"/>
      <c r="C1002" s="245"/>
      <c r="D1002" s="214" t="s">
        <v>245</v>
      </c>
      <c r="E1002" s="246" t="s">
        <v>23</v>
      </c>
      <c r="F1002" s="247" t="s">
        <v>380</v>
      </c>
      <c r="G1002" s="245"/>
      <c r="H1002" s="246" t="s">
        <v>23</v>
      </c>
      <c r="I1002" s="248"/>
      <c r="J1002" s="245"/>
      <c r="K1002" s="245"/>
      <c r="L1002" s="249"/>
      <c r="M1002" s="250"/>
      <c r="N1002" s="251"/>
      <c r="O1002" s="251"/>
      <c r="P1002" s="251"/>
      <c r="Q1002" s="251"/>
      <c r="R1002" s="251"/>
      <c r="S1002" s="251"/>
      <c r="T1002" s="252"/>
      <c r="AT1002" s="253" t="s">
        <v>245</v>
      </c>
      <c r="AU1002" s="253" t="s">
        <v>88</v>
      </c>
      <c r="AV1002" s="13" t="s">
        <v>85</v>
      </c>
      <c r="AW1002" s="13" t="s">
        <v>40</v>
      </c>
      <c r="AX1002" s="13" t="s">
        <v>77</v>
      </c>
      <c r="AY1002" s="253" t="s">
        <v>191</v>
      </c>
    </row>
    <row r="1003" spans="2:51" s="12" customFormat="1" ht="13.5">
      <c r="B1003" s="217"/>
      <c r="C1003" s="218"/>
      <c r="D1003" s="214" t="s">
        <v>245</v>
      </c>
      <c r="E1003" s="219" t="s">
        <v>23</v>
      </c>
      <c r="F1003" s="220" t="s">
        <v>929</v>
      </c>
      <c r="G1003" s="218"/>
      <c r="H1003" s="221">
        <v>13.599</v>
      </c>
      <c r="I1003" s="222"/>
      <c r="J1003" s="218"/>
      <c r="K1003" s="218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245</v>
      </c>
      <c r="AU1003" s="227" t="s">
        <v>88</v>
      </c>
      <c r="AV1003" s="12" t="s">
        <v>88</v>
      </c>
      <c r="AW1003" s="12" t="s">
        <v>40</v>
      </c>
      <c r="AX1003" s="12" t="s">
        <v>77</v>
      </c>
      <c r="AY1003" s="227" t="s">
        <v>191</v>
      </c>
    </row>
    <row r="1004" spans="2:51" s="12" customFormat="1" ht="13.5">
      <c r="B1004" s="217"/>
      <c r="C1004" s="218"/>
      <c r="D1004" s="214" t="s">
        <v>245</v>
      </c>
      <c r="E1004" s="219" t="s">
        <v>23</v>
      </c>
      <c r="F1004" s="220" t="s">
        <v>550</v>
      </c>
      <c r="G1004" s="218"/>
      <c r="H1004" s="221">
        <v>1.2</v>
      </c>
      <c r="I1004" s="222"/>
      <c r="J1004" s="218"/>
      <c r="K1004" s="218"/>
      <c r="L1004" s="223"/>
      <c r="M1004" s="224"/>
      <c r="N1004" s="225"/>
      <c r="O1004" s="225"/>
      <c r="P1004" s="225"/>
      <c r="Q1004" s="225"/>
      <c r="R1004" s="225"/>
      <c r="S1004" s="225"/>
      <c r="T1004" s="226"/>
      <c r="AT1004" s="227" t="s">
        <v>245</v>
      </c>
      <c r="AU1004" s="227" t="s">
        <v>88</v>
      </c>
      <c r="AV1004" s="12" t="s">
        <v>88</v>
      </c>
      <c r="AW1004" s="12" t="s">
        <v>40</v>
      </c>
      <c r="AX1004" s="12" t="s">
        <v>77</v>
      </c>
      <c r="AY1004" s="227" t="s">
        <v>191</v>
      </c>
    </row>
    <row r="1005" spans="2:51" s="12" customFormat="1" ht="13.5">
      <c r="B1005" s="217"/>
      <c r="C1005" s="218"/>
      <c r="D1005" s="214" t="s">
        <v>245</v>
      </c>
      <c r="E1005" s="219" t="s">
        <v>23</v>
      </c>
      <c r="F1005" s="220" t="s">
        <v>745</v>
      </c>
      <c r="G1005" s="218"/>
      <c r="H1005" s="221">
        <v>4.4000000000000004</v>
      </c>
      <c r="I1005" s="222"/>
      <c r="J1005" s="218"/>
      <c r="K1005" s="218"/>
      <c r="L1005" s="223"/>
      <c r="M1005" s="224"/>
      <c r="N1005" s="225"/>
      <c r="O1005" s="225"/>
      <c r="P1005" s="225"/>
      <c r="Q1005" s="225"/>
      <c r="R1005" s="225"/>
      <c r="S1005" s="225"/>
      <c r="T1005" s="226"/>
      <c r="AT1005" s="227" t="s">
        <v>245</v>
      </c>
      <c r="AU1005" s="227" t="s">
        <v>88</v>
      </c>
      <c r="AV1005" s="12" t="s">
        <v>88</v>
      </c>
      <c r="AW1005" s="12" t="s">
        <v>40</v>
      </c>
      <c r="AX1005" s="12" t="s">
        <v>77</v>
      </c>
      <c r="AY1005" s="227" t="s">
        <v>191</v>
      </c>
    </row>
    <row r="1006" spans="2:51" s="12" customFormat="1" ht="13.5">
      <c r="B1006" s="217"/>
      <c r="C1006" s="218"/>
      <c r="D1006" s="214" t="s">
        <v>245</v>
      </c>
      <c r="E1006" s="219" t="s">
        <v>23</v>
      </c>
      <c r="F1006" s="220" t="s">
        <v>775</v>
      </c>
      <c r="G1006" s="218"/>
      <c r="H1006" s="221">
        <v>5.3</v>
      </c>
      <c r="I1006" s="222"/>
      <c r="J1006" s="218"/>
      <c r="K1006" s="218"/>
      <c r="L1006" s="223"/>
      <c r="M1006" s="224"/>
      <c r="N1006" s="225"/>
      <c r="O1006" s="225"/>
      <c r="P1006" s="225"/>
      <c r="Q1006" s="225"/>
      <c r="R1006" s="225"/>
      <c r="S1006" s="225"/>
      <c r="T1006" s="226"/>
      <c r="AT1006" s="227" t="s">
        <v>245</v>
      </c>
      <c r="AU1006" s="227" t="s">
        <v>88</v>
      </c>
      <c r="AV1006" s="12" t="s">
        <v>88</v>
      </c>
      <c r="AW1006" s="12" t="s">
        <v>40</v>
      </c>
      <c r="AX1006" s="12" t="s">
        <v>77</v>
      </c>
      <c r="AY1006" s="227" t="s">
        <v>191</v>
      </c>
    </row>
    <row r="1007" spans="2:51" s="12" customFormat="1" ht="13.5">
      <c r="B1007" s="217"/>
      <c r="C1007" s="218"/>
      <c r="D1007" s="214" t="s">
        <v>245</v>
      </c>
      <c r="E1007" s="219" t="s">
        <v>23</v>
      </c>
      <c r="F1007" s="220" t="s">
        <v>780</v>
      </c>
      <c r="G1007" s="218"/>
      <c r="H1007" s="221">
        <v>10.6</v>
      </c>
      <c r="I1007" s="222"/>
      <c r="J1007" s="218"/>
      <c r="K1007" s="218"/>
      <c r="L1007" s="223"/>
      <c r="M1007" s="224"/>
      <c r="N1007" s="225"/>
      <c r="O1007" s="225"/>
      <c r="P1007" s="225"/>
      <c r="Q1007" s="225"/>
      <c r="R1007" s="225"/>
      <c r="S1007" s="225"/>
      <c r="T1007" s="226"/>
      <c r="AT1007" s="227" t="s">
        <v>245</v>
      </c>
      <c r="AU1007" s="227" t="s">
        <v>88</v>
      </c>
      <c r="AV1007" s="12" t="s">
        <v>88</v>
      </c>
      <c r="AW1007" s="12" t="s">
        <v>40</v>
      </c>
      <c r="AX1007" s="12" t="s">
        <v>77</v>
      </c>
      <c r="AY1007" s="227" t="s">
        <v>191</v>
      </c>
    </row>
    <row r="1008" spans="2:51" s="14" customFormat="1" ht="13.5">
      <c r="B1008" s="254"/>
      <c r="C1008" s="255"/>
      <c r="D1008" s="214" t="s">
        <v>245</v>
      </c>
      <c r="E1008" s="256" t="s">
        <v>23</v>
      </c>
      <c r="F1008" s="257" t="s">
        <v>371</v>
      </c>
      <c r="G1008" s="255"/>
      <c r="H1008" s="258">
        <v>35.098999999999997</v>
      </c>
      <c r="I1008" s="259"/>
      <c r="J1008" s="255"/>
      <c r="K1008" s="255"/>
      <c r="L1008" s="260"/>
      <c r="M1008" s="261"/>
      <c r="N1008" s="262"/>
      <c r="O1008" s="262"/>
      <c r="P1008" s="262"/>
      <c r="Q1008" s="262"/>
      <c r="R1008" s="262"/>
      <c r="S1008" s="262"/>
      <c r="T1008" s="263"/>
      <c r="AT1008" s="264" t="s">
        <v>245</v>
      </c>
      <c r="AU1008" s="264" t="s">
        <v>88</v>
      </c>
      <c r="AV1008" s="14" t="s">
        <v>207</v>
      </c>
      <c r="AW1008" s="14" t="s">
        <v>40</v>
      </c>
      <c r="AX1008" s="14" t="s">
        <v>77</v>
      </c>
      <c r="AY1008" s="264" t="s">
        <v>191</v>
      </c>
    </row>
    <row r="1009" spans="2:65" s="13" customFormat="1" ht="13.5">
      <c r="B1009" s="244"/>
      <c r="C1009" s="245"/>
      <c r="D1009" s="214" t="s">
        <v>245</v>
      </c>
      <c r="E1009" s="246" t="s">
        <v>23</v>
      </c>
      <c r="F1009" s="247" t="s">
        <v>384</v>
      </c>
      <c r="G1009" s="245"/>
      <c r="H1009" s="246" t="s">
        <v>23</v>
      </c>
      <c r="I1009" s="248"/>
      <c r="J1009" s="245"/>
      <c r="K1009" s="245"/>
      <c r="L1009" s="249"/>
      <c r="M1009" s="250"/>
      <c r="N1009" s="251"/>
      <c r="O1009" s="251"/>
      <c r="P1009" s="251"/>
      <c r="Q1009" s="251"/>
      <c r="R1009" s="251"/>
      <c r="S1009" s="251"/>
      <c r="T1009" s="252"/>
      <c r="AT1009" s="253" t="s">
        <v>245</v>
      </c>
      <c r="AU1009" s="253" t="s">
        <v>88</v>
      </c>
      <c r="AV1009" s="13" t="s">
        <v>85</v>
      </c>
      <c r="AW1009" s="13" t="s">
        <v>40</v>
      </c>
      <c r="AX1009" s="13" t="s">
        <v>77</v>
      </c>
      <c r="AY1009" s="253" t="s">
        <v>191</v>
      </c>
    </row>
    <row r="1010" spans="2:65" s="12" customFormat="1" ht="13.5">
      <c r="B1010" s="217"/>
      <c r="C1010" s="218"/>
      <c r="D1010" s="214" t="s">
        <v>245</v>
      </c>
      <c r="E1010" s="219" t="s">
        <v>23</v>
      </c>
      <c r="F1010" s="220" t="s">
        <v>552</v>
      </c>
      <c r="G1010" s="218"/>
      <c r="H1010" s="221">
        <v>12.1</v>
      </c>
      <c r="I1010" s="222"/>
      <c r="J1010" s="218"/>
      <c r="K1010" s="218"/>
      <c r="L1010" s="223"/>
      <c r="M1010" s="224"/>
      <c r="N1010" s="225"/>
      <c r="O1010" s="225"/>
      <c r="P1010" s="225"/>
      <c r="Q1010" s="225"/>
      <c r="R1010" s="225"/>
      <c r="S1010" s="225"/>
      <c r="T1010" s="226"/>
      <c r="AT1010" s="227" t="s">
        <v>245</v>
      </c>
      <c r="AU1010" s="227" t="s">
        <v>88</v>
      </c>
      <c r="AV1010" s="12" t="s">
        <v>88</v>
      </c>
      <c r="AW1010" s="12" t="s">
        <v>40</v>
      </c>
      <c r="AX1010" s="12" t="s">
        <v>77</v>
      </c>
      <c r="AY1010" s="227" t="s">
        <v>191</v>
      </c>
    </row>
    <row r="1011" spans="2:65" s="12" customFormat="1" ht="13.5">
      <c r="B1011" s="217"/>
      <c r="C1011" s="218"/>
      <c r="D1011" s="214" t="s">
        <v>245</v>
      </c>
      <c r="E1011" s="219" t="s">
        <v>23</v>
      </c>
      <c r="F1011" s="220" t="s">
        <v>783</v>
      </c>
      <c r="G1011" s="218"/>
      <c r="H1011" s="221">
        <v>5.3</v>
      </c>
      <c r="I1011" s="222"/>
      <c r="J1011" s="218"/>
      <c r="K1011" s="218"/>
      <c r="L1011" s="223"/>
      <c r="M1011" s="224"/>
      <c r="N1011" s="225"/>
      <c r="O1011" s="225"/>
      <c r="P1011" s="225"/>
      <c r="Q1011" s="225"/>
      <c r="R1011" s="225"/>
      <c r="S1011" s="225"/>
      <c r="T1011" s="226"/>
      <c r="AT1011" s="227" t="s">
        <v>245</v>
      </c>
      <c r="AU1011" s="227" t="s">
        <v>88</v>
      </c>
      <c r="AV1011" s="12" t="s">
        <v>88</v>
      </c>
      <c r="AW1011" s="12" t="s">
        <v>40</v>
      </c>
      <c r="AX1011" s="12" t="s">
        <v>77</v>
      </c>
      <c r="AY1011" s="227" t="s">
        <v>191</v>
      </c>
    </row>
    <row r="1012" spans="2:65" s="12" customFormat="1" ht="13.5">
      <c r="B1012" s="217"/>
      <c r="C1012" s="218"/>
      <c r="D1012" s="214" t="s">
        <v>245</v>
      </c>
      <c r="E1012" s="219" t="s">
        <v>23</v>
      </c>
      <c r="F1012" s="220" t="s">
        <v>784</v>
      </c>
      <c r="G1012" s="218"/>
      <c r="H1012" s="221">
        <v>5.3</v>
      </c>
      <c r="I1012" s="222"/>
      <c r="J1012" s="218"/>
      <c r="K1012" s="218"/>
      <c r="L1012" s="223"/>
      <c r="M1012" s="224"/>
      <c r="N1012" s="225"/>
      <c r="O1012" s="225"/>
      <c r="P1012" s="225"/>
      <c r="Q1012" s="225"/>
      <c r="R1012" s="225"/>
      <c r="S1012" s="225"/>
      <c r="T1012" s="226"/>
      <c r="AT1012" s="227" t="s">
        <v>245</v>
      </c>
      <c r="AU1012" s="227" t="s">
        <v>88</v>
      </c>
      <c r="AV1012" s="12" t="s">
        <v>88</v>
      </c>
      <c r="AW1012" s="12" t="s">
        <v>40</v>
      </c>
      <c r="AX1012" s="12" t="s">
        <v>77</v>
      </c>
      <c r="AY1012" s="227" t="s">
        <v>191</v>
      </c>
    </row>
    <row r="1013" spans="2:65" s="12" customFormat="1" ht="13.5">
      <c r="B1013" s="217"/>
      <c r="C1013" s="218"/>
      <c r="D1013" s="214" t="s">
        <v>245</v>
      </c>
      <c r="E1013" s="219" t="s">
        <v>23</v>
      </c>
      <c r="F1013" s="220" t="s">
        <v>788</v>
      </c>
      <c r="G1013" s="218"/>
      <c r="H1013" s="221">
        <v>7.9</v>
      </c>
      <c r="I1013" s="222"/>
      <c r="J1013" s="218"/>
      <c r="K1013" s="218"/>
      <c r="L1013" s="223"/>
      <c r="M1013" s="224"/>
      <c r="N1013" s="225"/>
      <c r="O1013" s="225"/>
      <c r="P1013" s="225"/>
      <c r="Q1013" s="225"/>
      <c r="R1013" s="225"/>
      <c r="S1013" s="225"/>
      <c r="T1013" s="226"/>
      <c r="AT1013" s="227" t="s">
        <v>245</v>
      </c>
      <c r="AU1013" s="227" t="s">
        <v>88</v>
      </c>
      <c r="AV1013" s="12" t="s">
        <v>88</v>
      </c>
      <c r="AW1013" s="12" t="s">
        <v>40</v>
      </c>
      <c r="AX1013" s="12" t="s">
        <v>77</v>
      </c>
      <c r="AY1013" s="227" t="s">
        <v>191</v>
      </c>
    </row>
    <row r="1014" spans="2:65" s="12" customFormat="1" ht="13.5">
      <c r="B1014" s="217"/>
      <c r="C1014" s="218"/>
      <c r="D1014" s="214" t="s">
        <v>245</v>
      </c>
      <c r="E1014" s="219" t="s">
        <v>23</v>
      </c>
      <c r="F1014" s="220" t="s">
        <v>789</v>
      </c>
      <c r="G1014" s="218"/>
      <c r="H1014" s="221">
        <v>2.9</v>
      </c>
      <c r="I1014" s="222"/>
      <c r="J1014" s="218"/>
      <c r="K1014" s="218"/>
      <c r="L1014" s="223"/>
      <c r="M1014" s="224"/>
      <c r="N1014" s="225"/>
      <c r="O1014" s="225"/>
      <c r="P1014" s="225"/>
      <c r="Q1014" s="225"/>
      <c r="R1014" s="225"/>
      <c r="S1014" s="225"/>
      <c r="T1014" s="226"/>
      <c r="AT1014" s="227" t="s">
        <v>245</v>
      </c>
      <c r="AU1014" s="227" t="s">
        <v>88</v>
      </c>
      <c r="AV1014" s="12" t="s">
        <v>88</v>
      </c>
      <c r="AW1014" s="12" t="s">
        <v>40</v>
      </c>
      <c r="AX1014" s="12" t="s">
        <v>77</v>
      </c>
      <c r="AY1014" s="227" t="s">
        <v>191</v>
      </c>
    </row>
    <row r="1015" spans="2:65" s="12" customFormat="1" ht="13.5">
      <c r="B1015" s="217"/>
      <c r="C1015" s="218"/>
      <c r="D1015" s="214" t="s">
        <v>245</v>
      </c>
      <c r="E1015" s="219" t="s">
        <v>23</v>
      </c>
      <c r="F1015" s="220" t="s">
        <v>790</v>
      </c>
      <c r="G1015" s="218"/>
      <c r="H1015" s="221">
        <v>4.5</v>
      </c>
      <c r="I1015" s="222"/>
      <c r="J1015" s="218"/>
      <c r="K1015" s="218"/>
      <c r="L1015" s="223"/>
      <c r="M1015" s="224"/>
      <c r="N1015" s="225"/>
      <c r="O1015" s="225"/>
      <c r="P1015" s="225"/>
      <c r="Q1015" s="225"/>
      <c r="R1015" s="225"/>
      <c r="S1015" s="225"/>
      <c r="T1015" s="226"/>
      <c r="AT1015" s="227" t="s">
        <v>245</v>
      </c>
      <c r="AU1015" s="227" t="s">
        <v>88</v>
      </c>
      <c r="AV1015" s="12" t="s">
        <v>88</v>
      </c>
      <c r="AW1015" s="12" t="s">
        <v>40</v>
      </c>
      <c r="AX1015" s="12" t="s">
        <v>77</v>
      </c>
      <c r="AY1015" s="227" t="s">
        <v>191</v>
      </c>
    </row>
    <row r="1016" spans="2:65" s="14" customFormat="1" ht="13.5">
      <c r="B1016" s="254"/>
      <c r="C1016" s="255"/>
      <c r="D1016" s="214" t="s">
        <v>245</v>
      </c>
      <c r="E1016" s="256" t="s">
        <v>23</v>
      </c>
      <c r="F1016" s="257" t="s">
        <v>371</v>
      </c>
      <c r="G1016" s="255"/>
      <c r="H1016" s="258">
        <v>38</v>
      </c>
      <c r="I1016" s="259"/>
      <c r="J1016" s="255"/>
      <c r="K1016" s="255"/>
      <c r="L1016" s="260"/>
      <c r="M1016" s="261"/>
      <c r="N1016" s="262"/>
      <c r="O1016" s="262"/>
      <c r="P1016" s="262"/>
      <c r="Q1016" s="262"/>
      <c r="R1016" s="262"/>
      <c r="S1016" s="262"/>
      <c r="T1016" s="263"/>
      <c r="AT1016" s="264" t="s">
        <v>245</v>
      </c>
      <c r="AU1016" s="264" t="s">
        <v>88</v>
      </c>
      <c r="AV1016" s="14" t="s">
        <v>207</v>
      </c>
      <c r="AW1016" s="14" t="s">
        <v>40</v>
      </c>
      <c r="AX1016" s="14" t="s">
        <v>77</v>
      </c>
      <c r="AY1016" s="264" t="s">
        <v>191</v>
      </c>
    </row>
    <row r="1017" spans="2:65" s="15" customFormat="1" ht="13.5">
      <c r="B1017" s="265"/>
      <c r="C1017" s="266"/>
      <c r="D1017" s="214" t="s">
        <v>245</v>
      </c>
      <c r="E1017" s="267" t="s">
        <v>338</v>
      </c>
      <c r="F1017" s="268" t="s">
        <v>388</v>
      </c>
      <c r="G1017" s="266"/>
      <c r="H1017" s="269">
        <v>126.199</v>
      </c>
      <c r="I1017" s="270"/>
      <c r="J1017" s="266"/>
      <c r="K1017" s="266"/>
      <c r="L1017" s="271"/>
      <c r="M1017" s="272"/>
      <c r="N1017" s="273"/>
      <c r="O1017" s="273"/>
      <c r="P1017" s="273"/>
      <c r="Q1017" s="273"/>
      <c r="R1017" s="273"/>
      <c r="S1017" s="273"/>
      <c r="T1017" s="274"/>
      <c r="AT1017" s="275" t="s">
        <v>245</v>
      </c>
      <c r="AU1017" s="275" t="s">
        <v>88</v>
      </c>
      <c r="AV1017" s="15" t="s">
        <v>215</v>
      </c>
      <c r="AW1017" s="15" t="s">
        <v>40</v>
      </c>
      <c r="AX1017" s="15" t="s">
        <v>85</v>
      </c>
      <c r="AY1017" s="275" t="s">
        <v>191</v>
      </c>
    </row>
    <row r="1018" spans="2:65" s="1" customFormat="1" ht="25.5" customHeight="1">
      <c r="B1018" s="42"/>
      <c r="C1018" s="228" t="s">
        <v>930</v>
      </c>
      <c r="D1018" s="228" t="s">
        <v>302</v>
      </c>
      <c r="E1018" s="229" t="s">
        <v>931</v>
      </c>
      <c r="F1018" s="230" t="s">
        <v>932</v>
      </c>
      <c r="G1018" s="231" t="s">
        <v>218</v>
      </c>
      <c r="H1018" s="232">
        <v>136.29499999999999</v>
      </c>
      <c r="I1018" s="233"/>
      <c r="J1018" s="234">
        <f>ROUND(I1018*H1018,2)</f>
        <v>0</v>
      </c>
      <c r="K1018" s="230" t="s">
        <v>203</v>
      </c>
      <c r="L1018" s="235"/>
      <c r="M1018" s="236" t="s">
        <v>23</v>
      </c>
      <c r="N1018" s="237" t="s">
        <v>48</v>
      </c>
      <c r="O1018" s="43"/>
      <c r="P1018" s="211">
        <f>O1018*H1018</f>
        <v>0</v>
      </c>
      <c r="Q1018" s="211">
        <v>7.1999999999999998E-3</v>
      </c>
      <c r="R1018" s="211">
        <f>Q1018*H1018</f>
        <v>0.98132399999999986</v>
      </c>
      <c r="S1018" s="211">
        <v>0</v>
      </c>
      <c r="T1018" s="212">
        <f>S1018*H1018</f>
        <v>0</v>
      </c>
      <c r="AR1018" s="25" t="s">
        <v>669</v>
      </c>
      <c r="AT1018" s="25" t="s">
        <v>302</v>
      </c>
      <c r="AU1018" s="25" t="s">
        <v>88</v>
      </c>
      <c r="AY1018" s="25" t="s">
        <v>191</v>
      </c>
      <c r="BE1018" s="213">
        <f>IF(N1018="základní",J1018,0)</f>
        <v>0</v>
      </c>
      <c r="BF1018" s="213">
        <f>IF(N1018="snížená",J1018,0)</f>
        <v>0</v>
      </c>
      <c r="BG1018" s="213">
        <f>IF(N1018="zákl. přenesená",J1018,0)</f>
        <v>0</v>
      </c>
      <c r="BH1018" s="213">
        <f>IF(N1018="sníž. přenesená",J1018,0)</f>
        <v>0</v>
      </c>
      <c r="BI1018" s="213">
        <f>IF(N1018="nulová",J1018,0)</f>
        <v>0</v>
      </c>
      <c r="BJ1018" s="25" t="s">
        <v>85</v>
      </c>
      <c r="BK1018" s="213">
        <f>ROUND(I1018*H1018,2)</f>
        <v>0</v>
      </c>
      <c r="BL1018" s="25" t="s">
        <v>279</v>
      </c>
      <c r="BM1018" s="25" t="s">
        <v>933</v>
      </c>
    </row>
    <row r="1019" spans="2:65" s="12" customFormat="1" ht="13.5">
      <c r="B1019" s="217"/>
      <c r="C1019" s="218"/>
      <c r="D1019" s="214" t="s">
        <v>245</v>
      </c>
      <c r="E1019" s="218"/>
      <c r="F1019" s="220" t="s">
        <v>934</v>
      </c>
      <c r="G1019" s="218"/>
      <c r="H1019" s="221">
        <v>136.29499999999999</v>
      </c>
      <c r="I1019" s="222"/>
      <c r="J1019" s="218"/>
      <c r="K1019" s="218"/>
      <c r="L1019" s="223"/>
      <c r="M1019" s="224"/>
      <c r="N1019" s="225"/>
      <c r="O1019" s="225"/>
      <c r="P1019" s="225"/>
      <c r="Q1019" s="225"/>
      <c r="R1019" s="225"/>
      <c r="S1019" s="225"/>
      <c r="T1019" s="226"/>
      <c r="AT1019" s="227" t="s">
        <v>245</v>
      </c>
      <c r="AU1019" s="227" t="s">
        <v>88</v>
      </c>
      <c r="AV1019" s="12" t="s">
        <v>88</v>
      </c>
      <c r="AW1019" s="12" t="s">
        <v>6</v>
      </c>
      <c r="AX1019" s="12" t="s">
        <v>85</v>
      </c>
      <c r="AY1019" s="227" t="s">
        <v>191</v>
      </c>
    </row>
    <row r="1020" spans="2:65" s="1" customFormat="1" ht="16.5" customHeight="1">
      <c r="B1020" s="42"/>
      <c r="C1020" s="202" t="s">
        <v>935</v>
      </c>
      <c r="D1020" s="202" t="s">
        <v>194</v>
      </c>
      <c r="E1020" s="203" t="s">
        <v>936</v>
      </c>
      <c r="F1020" s="204" t="s">
        <v>937</v>
      </c>
      <c r="G1020" s="205" t="s">
        <v>218</v>
      </c>
      <c r="H1020" s="206">
        <v>349.03899999999999</v>
      </c>
      <c r="I1020" s="207"/>
      <c r="J1020" s="208">
        <f>ROUND(I1020*H1020,2)</f>
        <v>0</v>
      </c>
      <c r="K1020" s="204" t="s">
        <v>203</v>
      </c>
      <c r="L1020" s="62"/>
      <c r="M1020" s="209" t="s">
        <v>23</v>
      </c>
      <c r="N1020" s="210" t="s">
        <v>48</v>
      </c>
      <c r="O1020" s="43"/>
      <c r="P1020" s="211">
        <f>O1020*H1020</f>
        <v>0</v>
      </c>
      <c r="Q1020" s="211">
        <v>0</v>
      </c>
      <c r="R1020" s="211">
        <f>Q1020*H1020</f>
        <v>0</v>
      </c>
      <c r="S1020" s="211">
        <v>0</v>
      </c>
      <c r="T1020" s="212">
        <f>S1020*H1020</f>
        <v>0</v>
      </c>
      <c r="AR1020" s="25" t="s">
        <v>279</v>
      </c>
      <c r="AT1020" s="25" t="s">
        <v>194</v>
      </c>
      <c r="AU1020" s="25" t="s">
        <v>88</v>
      </c>
      <c r="AY1020" s="25" t="s">
        <v>191</v>
      </c>
      <c r="BE1020" s="213">
        <f>IF(N1020="základní",J1020,0)</f>
        <v>0</v>
      </c>
      <c r="BF1020" s="213">
        <f>IF(N1020="snížená",J1020,0)</f>
        <v>0</v>
      </c>
      <c r="BG1020" s="213">
        <f>IF(N1020="zákl. přenesená",J1020,0)</f>
        <v>0</v>
      </c>
      <c r="BH1020" s="213">
        <f>IF(N1020="sníž. přenesená",J1020,0)</f>
        <v>0</v>
      </c>
      <c r="BI1020" s="213">
        <f>IF(N1020="nulová",J1020,0)</f>
        <v>0</v>
      </c>
      <c r="BJ1020" s="25" t="s">
        <v>85</v>
      </c>
      <c r="BK1020" s="213">
        <f>ROUND(I1020*H1020,2)</f>
        <v>0</v>
      </c>
      <c r="BL1020" s="25" t="s">
        <v>279</v>
      </c>
      <c r="BM1020" s="25" t="s">
        <v>938</v>
      </c>
    </row>
    <row r="1021" spans="2:65" s="12" customFormat="1" ht="13.5">
      <c r="B1021" s="217"/>
      <c r="C1021" s="218"/>
      <c r="D1021" s="214" t="s">
        <v>245</v>
      </c>
      <c r="E1021" s="219" t="s">
        <v>23</v>
      </c>
      <c r="F1021" s="220" t="s">
        <v>939</v>
      </c>
      <c r="G1021" s="218"/>
      <c r="H1021" s="221">
        <v>349.03899999999999</v>
      </c>
      <c r="I1021" s="222"/>
      <c r="J1021" s="218"/>
      <c r="K1021" s="218"/>
      <c r="L1021" s="223"/>
      <c r="M1021" s="224"/>
      <c r="N1021" s="225"/>
      <c r="O1021" s="225"/>
      <c r="P1021" s="225"/>
      <c r="Q1021" s="225"/>
      <c r="R1021" s="225"/>
      <c r="S1021" s="225"/>
      <c r="T1021" s="226"/>
      <c r="AT1021" s="227" t="s">
        <v>245</v>
      </c>
      <c r="AU1021" s="227" t="s">
        <v>88</v>
      </c>
      <c r="AV1021" s="12" t="s">
        <v>88</v>
      </c>
      <c r="AW1021" s="12" t="s">
        <v>40</v>
      </c>
      <c r="AX1021" s="12" t="s">
        <v>85</v>
      </c>
      <c r="AY1021" s="227" t="s">
        <v>191</v>
      </c>
    </row>
    <row r="1022" spans="2:65" s="1" customFormat="1" ht="16.5" customHeight="1">
      <c r="B1022" s="42"/>
      <c r="C1022" s="228" t="s">
        <v>940</v>
      </c>
      <c r="D1022" s="228" t="s">
        <v>302</v>
      </c>
      <c r="E1022" s="229" t="s">
        <v>941</v>
      </c>
      <c r="F1022" s="230" t="s">
        <v>942</v>
      </c>
      <c r="G1022" s="231" t="s">
        <v>366</v>
      </c>
      <c r="H1022" s="232">
        <v>1.4039999999999999</v>
      </c>
      <c r="I1022" s="233"/>
      <c r="J1022" s="234">
        <f>ROUND(I1022*H1022,2)</f>
        <v>0</v>
      </c>
      <c r="K1022" s="230" t="s">
        <v>203</v>
      </c>
      <c r="L1022" s="235"/>
      <c r="M1022" s="236" t="s">
        <v>23</v>
      </c>
      <c r="N1022" s="237" t="s">
        <v>48</v>
      </c>
      <c r="O1022" s="43"/>
      <c r="P1022" s="211">
        <f>O1022*H1022</f>
        <v>0</v>
      </c>
      <c r="Q1022" s="211">
        <v>0.55000000000000004</v>
      </c>
      <c r="R1022" s="211">
        <f>Q1022*H1022</f>
        <v>0.7722</v>
      </c>
      <c r="S1022" s="211">
        <v>0</v>
      </c>
      <c r="T1022" s="212">
        <f>S1022*H1022</f>
        <v>0</v>
      </c>
      <c r="AR1022" s="25" t="s">
        <v>669</v>
      </c>
      <c r="AT1022" s="25" t="s">
        <v>302</v>
      </c>
      <c r="AU1022" s="25" t="s">
        <v>88</v>
      </c>
      <c r="AY1022" s="25" t="s">
        <v>191</v>
      </c>
      <c r="BE1022" s="213">
        <f>IF(N1022="základní",J1022,0)</f>
        <v>0</v>
      </c>
      <c r="BF1022" s="213">
        <f>IF(N1022="snížená",J1022,0)</f>
        <v>0</v>
      </c>
      <c r="BG1022" s="213">
        <f>IF(N1022="zákl. přenesená",J1022,0)</f>
        <v>0</v>
      </c>
      <c r="BH1022" s="213">
        <f>IF(N1022="sníž. přenesená",J1022,0)</f>
        <v>0</v>
      </c>
      <c r="BI1022" s="213">
        <f>IF(N1022="nulová",J1022,0)</f>
        <v>0</v>
      </c>
      <c r="BJ1022" s="25" t="s">
        <v>85</v>
      </c>
      <c r="BK1022" s="213">
        <f>ROUND(I1022*H1022,2)</f>
        <v>0</v>
      </c>
      <c r="BL1022" s="25" t="s">
        <v>279</v>
      </c>
      <c r="BM1022" s="25" t="s">
        <v>943</v>
      </c>
    </row>
    <row r="1023" spans="2:65" s="12" customFormat="1" ht="13.5">
      <c r="B1023" s="217"/>
      <c r="C1023" s="218"/>
      <c r="D1023" s="214" t="s">
        <v>245</v>
      </c>
      <c r="E1023" s="219" t="s">
        <v>23</v>
      </c>
      <c r="F1023" s="220" t="s">
        <v>944</v>
      </c>
      <c r="G1023" s="218"/>
      <c r="H1023" s="221">
        <v>0.96199999999999997</v>
      </c>
      <c r="I1023" s="222"/>
      <c r="J1023" s="218"/>
      <c r="K1023" s="218"/>
      <c r="L1023" s="223"/>
      <c r="M1023" s="224"/>
      <c r="N1023" s="225"/>
      <c r="O1023" s="225"/>
      <c r="P1023" s="225"/>
      <c r="Q1023" s="225"/>
      <c r="R1023" s="225"/>
      <c r="S1023" s="225"/>
      <c r="T1023" s="226"/>
      <c r="AT1023" s="227" t="s">
        <v>245</v>
      </c>
      <c r="AU1023" s="227" t="s">
        <v>88</v>
      </c>
      <c r="AV1023" s="12" t="s">
        <v>88</v>
      </c>
      <c r="AW1023" s="12" t="s">
        <v>40</v>
      </c>
      <c r="AX1023" s="12" t="s">
        <v>77</v>
      </c>
      <c r="AY1023" s="227" t="s">
        <v>191</v>
      </c>
    </row>
    <row r="1024" spans="2:65" s="12" customFormat="1" ht="13.5">
      <c r="B1024" s="217"/>
      <c r="C1024" s="218"/>
      <c r="D1024" s="214" t="s">
        <v>245</v>
      </c>
      <c r="E1024" s="219" t="s">
        <v>23</v>
      </c>
      <c r="F1024" s="220" t="s">
        <v>945</v>
      </c>
      <c r="G1024" s="218"/>
      <c r="H1024" s="221">
        <v>0.442</v>
      </c>
      <c r="I1024" s="222"/>
      <c r="J1024" s="218"/>
      <c r="K1024" s="218"/>
      <c r="L1024" s="223"/>
      <c r="M1024" s="224"/>
      <c r="N1024" s="225"/>
      <c r="O1024" s="225"/>
      <c r="P1024" s="225"/>
      <c r="Q1024" s="225"/>
      <c r="R1024" s="225"/>
      <c r="S1024" s="225"/>
      <c r="T1024" s="226"/>
      <c r="AT1024" s="227" t="s">
        <v>245</v>
      </c>
      <c r="AU1024" s="227" t="s">
        <v>88</v>
      </c>
      <c r="AV1024" s="12" t="s">
        <v>88</v>
      </c>
      <c r="AW1024" s="12" t="s">
        <v>40</v>
      </c>
      <c r="AX1024" s="12" t="s">
        <v>77</v>
      </c>
      <c r="AY1024" s="227" t="s">
        <v>191</v>
      </c>
    </row>
    <row r="1025" spans="2:65" s="15" customFormat="1" ht="13.5">
      <c r="B1025" s="265"/>
      <c r="C1025" s="266"/>
      <c r="D1025" s="214" t="s">
        <v>245</v>
      </c>
      <c r="E1025" s="267" t="s">
        <v>23</v>
      </c>
      <c r="F1025" s="268" t="s">
        <v>388</v>
      </c>
      <c r="G1025" s="266"/>
      <c r="H1025" s="269">
        <v>1.4039999999999999</v>
      </c>
      <c r="I1025" s="270"/>
      <c r="J1025" s="266"/>
      <c r="K1025" s="266"/>
      <c r="L1025" s="271"/>
      <c r="M1025" s="272"/>
      <c r="N1025" s="273"/>
      <c r="O1025" s="273"/>
      <c r="P1025" s="273"/>
      <c r="Q1025" s="273"/>
      <c r="R1025" s="273"/>
      <c r="S1025" s="273"/>
      <c r="T1025" s="274"/>
      <c r="AT1025" s="275" t="s">
        <v>245</v>
      </c>
      <c r="AU1025" s="275" t="s">
        <v>88</v>
      </c>
      <c r="AV1025" s="15" t="s">
        <v>215</v>
      </c>
      <c r="AW1025" s="15" t="s">
        <v>40</v>
      </c>
      <c r="AX1025" s="15" t="s">
        <v>85</v>
      </c>
      <c r="AY1025" s="275" t="s">
        <v>191</v>
      </c>
    </row>
    <row r="1026" spans="2:65" s="1" customFormat="1" ht="16.5" customHeight="1">
      <c r="B1026" s="42"/>
      <c r="C1026" s="202" t="s">
        <v>946</v>
      </c>
      <c r="D1026" s="202" t="s">
        <v>194</v>
      </c>
      <c r="E1026" s="203" t="s">
        <v>947</v>
      </c>
      <c r="F1026" s="204" t="s">
        <v>948</v>
      </c>
      <c r="G1026" s="205" t="s">
        <v>218</v>
      </c>
      <c r="H1026" s="206">
        <v>349.03899999999999</v>
      </c>
      <c r="I1026" s="207"/>
      <c r="J1026" s="208">
        <f>ROUND(I1026*H1026,2)</f>
        <v>0</v>
      </c>
      <c r="K1026" s="204" t="s">
        <v>203</v>
      </c>
      <c r="L1026" s="62"/>
      <c r="M1026" s="209" t="s">
        <v>23</v>
      </c>
      <c r="N1026" s="210" t="s">
        <v>48</v>
      </c>
      <c r="O1026" s="43"/>
      <c r="P1026" s="211">
        <f>O1026*H1026</f>
        <v>0</v>
      </c>
      <c r="Q1026" s="211">
        <v>2.0000000000000001E-4</v>
      </c>
      <c r="R1026" s="211">
        <f>Q1026*H1026</f>
        <v>6.9807800000000003E-2</v>
      </c>
      <c r="S1026" s="211">
        <v>0</v>
      </c>
      <c r="T1026" s="212">
        <f>S1026*H1026</f>
        <v>0</v>
      </c>
      <c r="AR1026" s="25" t="s">
        <v>279</v>
      </c>
      <c r="AT1026" s="25" t="s">
        <v>194</v>
      </c>
      <c r="AU1026" s="25" t="s">
        <v>88</v>
      </c>
      <c r="AY1026" s="25" t="s">
        <v>191</v>
      </c>
      <c r="BE1026" s="213">
        <f>IF(N1026="základní",J1026,0)</f>
        <v>0</v>
      </c>
      <c r="BF1026" s="213">
        <f>IF(N1026="snížená",J1026,0)</f>
        <v>0</v>
      </c>
      <c r="BG1026" s="213">
        <f>IF(N1026="zákl. přenesená",J1026,0)</f>
        <v>0</v>
      </c>
      <c r="BH1026" s="213">
        <f>IF(N1026="sníž. přenesená",J1026,0)</f>
        <v>0</v>
      </c>
      <c r="BI1026" s="213">
        <f>IF(N1026="nulová",J1026,0)</f>
        <v>0</v>
      </c>
      <c r="BJ1026" s="25" t="s">
        <v>85</v>
      </c>
      <c r="BK1026" s="213">
        <f>ROUND(I1026*H1026,2)</f>
        <v>0</v>
      </c>
      <c r="BL1026" s="25" t="s">
        <v>279</v>
      </c>
      <c r="BM1026" s="25" t="s">
        <v>949</v>
      </c>
    </row>
    <row r="1027" spans="2:65" s="12" customFormat="1" ht="13.5">
      <c r="B1027" s="217"/>
      <c r="C1027" s="218"/>
      <c r="D1027" s="214" t="s">
        <v>245</v>
      </c>
      <c r="E1027" s="219" t="s">
        <v>23</v>
      </c>
      <c r="F1027" s="220" t="s">
        <v>950</v>
      </c>
      <c r="G1027" s="218"/>
      <c r="H1027" s="221">
        <v>349.03899999999999</v>
      </c>
      <c r="I1027" s="222"/>
      <c r="J1027" s="218"/>
      <c r="K1027" s="218"/>
      <c r="L1027" s="223"/>
      <c r="M1027" s="224"/>
      <c r="N1027" s="225"/>
      <c r="O1027" s="225"/>
      <c r="P1027" s="225"/>
      <c r="Q1027" s="225"/>
      <c r="R1027" s="225"/>
      <c r="S1027" s="225"/>
      <c r="T1027" s="226"/>
      <c r="AT1027" s="227" t="s">
        <v>245</v>
      </c>
      <c r="AU1027" s="227" t="s">
        <v>88</v>
      </c>
      <c r="AV1027" s="12" t="s">
        <v>88</v>
      </c>
      <c r="AW1027" s="12" t="s">
        <v>40</v>
      </c>
      <c r="AX1027" s="12" t="s">
        <v>85</v>
      </c>
      <c r="AY1027" s="227" t="s">
        <v>191</v>
      </c>
    </row>
    <row r="1028" spans="2:65" s="1" customFormat="1" ht="25.5" customHeight="1">
      <c r="B1028" s="42"/>
      <c r="C1028" s="202" t="s">
        <v>951</v>
      </c>
      <c r="D1028" s="202" t="s">
        <v>194</v>
      </c>
      <c r="E1028" s="203" t="s">
        <v>952</v>
      </c>
      <c r="F1028" s="204" t="s">
        <v>953</v>
      </c>
      <c r="G1028" s="205" t="s">
        <v>242</v>
      </c>
      <c r="H1028" s="206">
        <v>20</v>
      </c>
      <c r="I1028" s="207"/>
      <c r="J1028" s="208">
        <f>ROUND(I1028*H1028,2)</f>
        <v>0</v>
      </c>
      <c r="K1028" s="204" t="s">
        <v>203</v>
      </c>
      <c r="L1028" s="62"/>
      <c r="M1028" s="209" t="s">
        <v>23</v>
      </c>
      <c r="N1028" s="210" t="s">
        <v>48</v>
      </c>
      <c r="O1028" s="43"/>
      <c r="P1028" s="211">
        <f>O1028*H1028</f>
        <v>0</v>
      </c>
      <c r="Q1028" s="211">
        <v>0</v>
      </c>
      <c r="R1028" s="211">
        <f>Q1028*H1028</f>
        <v>0</v>
      </c>
      <c r="S1028" s="211">
        <v>2.4750000000000001E-2</v>
      </c>
      <c r="T1028" s="212">
        <f>S1028*H1028</f>
        <v>0.495</v>
      </c>
      <c r="AR1028" s="25" t="s">
        <v>279</v>
      </c>
      <c r="AT1028" s="25" t="s">
        <v>194</v>
      </c>
      <c r="AU1028" s="25" t="s">
        <v>88</v>
      </c>
      <c r="AY1028" s="25" t="s">
        <v>191</v>
      </c>
      <c r="BE1028" s="213">
        <f>IF(N1028="základní",J1028,0)</f>
        <v>0</v>
      </c>
      <c r="BF1028" s="213">
        <f>IF(N1028="snížená",J1028,0)</f>
        <v>0</v>
      </c>
      <c r="BG1028" s="213">
        <f>IF(N1028="zákl. přenesená",J1028,0)</f>
        <v>0</v>
      </c>
      <c r="BH1028" s="213">
        <f>IF(N1028="sníž. přenesená",J1028,0)</f>
        <v>0</v>
      </c>
      <c r="BI1028" s="213">
        <f>IF(N1028="nulová",J1028,0)</f>
        <v>0</v>
      </c>
      <c r="BJ1028" s="25" t="s">
        <v>85</v>
      </c>
      <c r="BK1028" s="213">
        <f>ROUND(I1028*H1028,2)</f>
        <v>0</v>
      </c>
      <c r="BL1028" s="25" t="s">
        <v>279</v>
      </c>
      <c r="BM1028" s="25" t="s">
        <v>954</v>
      </c>
    </row>
    <row r="1029" spans="2:65" s="12" customFormat="1" ht="13.5">
      <c r="B1029" s="217"/>
      <c r="C1029" s="218"/>
      <c r="D1029" s="214" t="s">
        <v>245</v>
      </c>
      <c r="E1029" s="219" t="s">
        <v>23</v>
      </c>
      <c r="F1029" s="220" t="s">
        <v>955</v>
      </c>
      <c r="G1029" s="218"/>
      <c r="H1029" s="221">
        <v>20</v>
      </c>
      <c r="I1029" s="222"/>
      <c r="J1029" s="218"/>
      <c r="K1029" s="218"/>
      <c r="L1029" s="223"/>
      <c r="M1029" s="224"/>
      <c r="N1029" s="225"/>
      <c r="O1029" s="225"/>
      <c r="P1029" s="225"/>
      <c r="Q1029" s="225"/>
      <c r="R1029" s="225"/>
      <c r="S1029" s="225"/>
      <c r="T1029" s="226"/>
      <c r="AT1029" s="227" t="s">
        <v>245</v>
      </c>
      <c r="AU1029" s="227" t="s">
        <v>88</v>
      </c>
      <c r="AV1029" s="12" t="s">
        <v>88</v>
      </c>
      <c r="AW1029" s="12" t="s">
        <v>40</v>
      </c>
      <c r="AX1029" s="12" t="s">
        <v>85</v>
      </c>
      <c r="AY1029" s="227" t="s">
        <v>191</v>
      </c>
    </row>
    <row r="1030" spans="2:65" s="1" customFormat="1" ht="25.5" customHeight="1">
      <c r="B1030" s="42"/>
      <c r="C1030" s="202" t="s">
        <v>956</v>
      </c>
      <c r="D1030" s="202" t="s">
        <v>194</v>
      </c>
      <c r="E1030" s="203" t="s">
        <v>957</v>
      </c>
      <c r="F1030" s="204" t="s">
        <v>958</v>
      </c>
      <c r="G1030" s="205" t="s">
        <v>242</v>
      </c>
      <c r="H1030" s="206">
        <v>30</v>
      </c>
      <c r="I1030" s="207"/>
      <c r="J1030" s="208">
        <f>ROUND(I1030*H1030,2)</f>
        <v>0</v>
      </c>
      <c r="K1030" s="204" t="s">
        <v>203</v>
      </c>
      <c r="L1030" s="62"/>
      <c r="M1030" s="209" t="s">
        <v>23</v>
      </c>
      <c r="N1030" s="210" t="s">
        <v>48</v>
      </c>
      <c r="O1030" s="43"/>
      <c r="P1030" s="211">
        <f>O1030*H1030</f>
        <v>0</v>
      </c>
      <c r="Q1030" s="211">
        <v>0</v>
      </c>
      <c r="R1030" s="211">
        <f>Q1030*H1030</f>
        <v>0</v>
      </c>
      <c r="S1030" s="211">
        <v>0</v>
      </c>
      <c r="T1030" s="212">
        <f>S1030*H1030</f>
        <v>0</v>
      </c>
      <c r="AR1030" s="25" t="s">
        <v>279</v>
      </c>
      <c r="AT1030" s="25" t="s">
        <v>194</v>
      </c>
      <c r="AU1030" s="25" t="s">
        <v>88</v>
      </c>
      <c r="AY1030" s="25" t="s">
        <v>191</v>
      </c>
      <c r="BE1030" s="213">
        <f>IF(N1030="základní",J1030,0)</f>
        <v>0</v>
      </c>
      <c r="BF1030" s="213">
        <f>IF(N1030="snížená",J1030,0)</f>
        <v>0</v>
      </c>
      <c r="BG1030" s="213">
        <f>IF(N1030="zákl. přenesená",J1030,0)</f>
        <v>0</v>
      </c>
      <c r="BH1030" s="213">
        <f>IF(N1030="sníž. přenesená",J1030,0)</f>
        <v>0</v>
      </c>
      <c r="BI1030" s="213">
        <f>IF(N1030="nulová",J1030,0)</f>
        <v>0</v>
      </c>
      <c r="BJ1030" s="25" t="s">
        <v>85</v>
      </c>
      <c r="BK1030" s="213">
        <f>ROUND(I1030*H1030,2)</f>
        <v>0</v>
      </c>
      <c r="BL1030" s="25" t="s">
        <v>279</v>
      </c>
      <c r="BM1030" s="25" t="s">
        <v>959</v>
      </c>
    </row>
    <row r="1031" spans="2:65" s="12" customFormat="1" ht="13.5">
      <c r="B1031" s="217"/>
      <c r="C1031" s="218"/>
      <c r="D1031" s="214" t="s">
        <v>245</v>
      </c>
      <c r="E1031" s="219" t="s">
        <v>23</v>
      </c>
      <c r="F1031" s="220" t="s">
        <v>960</v>
      </c>
      <c r="G1031" s="218"/>
      <c r="H1031" s="221">
        <v>30</v>
      </c>
      <c r="I1031" s="222"/>
      <c r="J1031" s="218"/>
      <c r="K1031" s="218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245</v>
      </c>
      <c r="AU1031" s="227" t="s">
        <v>88</v>
      </c>
      <c r="AV1031" s="12" t="s">
        <v>88</v>
      </c>
      <c r="AW1031" s="12" t="s">
        <v>40</v>
      </c>
      <c r="AX1031" s="12" t="s">
        <v>85</v>
      </c>
      <c r="AY1031" s="227" t="s">
        <v>191</v>
      </c>
    </row>
    <row r="1032" spans="2:65" s="1" customFormat="1" ht="16.5" customHeight="1">
      <c r="B1032" s="42"/>
      <c r="C1032" s="228" t="s">
        <v>961</v>
      </c>
      <c r="D1032" s="228" t="s">
        <v>302</v>
      </c>
      <c r="E1032" s="229" t="s">
        <v>962</v>
      </c>
      <c r="F1032" s="230" t="s">
        <v>963</v>
      </c>
      <c r="G1032" s="231" t="s">
        <v>366</v>
      </c>
      <c r="H1032" s="232">
        <v>1.4039999999999999</v>
      </c>
      <c r="I1032" s="233"/>
      <c r="J1032" s="234">
        <f>ROUND(I1032*H1032,2)</f>
        <v>0</v>
      </c>
      <c r="K1032" s="230" t="s">
        <v>203</v>
      </c>
      <c r="L1032" s="235"/>
      <c r="M1032" s="236" t="s">
        <v>23</v>
      </c>
      <c r="N1032" s="237" t="s">
        <v>48</v>
      </c>
      <c r="O1032" s="43"/>
      <c r="P1032" s="211">
        <f>O1032*H1032</f>
        <v>0</v>
      </c>
      <c r="Q1032" s="211">
        <v>0.55000000000000004</v>
      </c>
      <c r="R1032" s="211">
        <f>Q1032*H1032</f>
        <v>0.7722</v>
      </c>
      <c r="S1032" s="211">
        <v>0</v>
      </c>
      <c r="T1032" s="212">
        <f>S1032*H1032</f>
        <v>0</v>
      </c>
      <c r="AR1032" s="25" t="s">
        <v>669</v>
      </c>
      <c r="AT1032" s="25" t="s">
        <v>302</v>
      </c>
      <c r="AU1032" s="25" t="s">
        <v>88</v>
      </c>
      <c r="AY1032" s="25" t="s">
        <v>191</v>
      </c>
      <c r="BE1032" s="213">
        <f>IF(N1032="základní",J1032,0)</f>
        <v>0</v>
      </c>
      <c r="BF1032" s="213">
        <f>IF(N1032="snížená",J1032,0)</f>
        <v>0</v>
      </c>
      <c r="BG1032" s="213">
        <f>IF(N1032="zákl. přenesená",J1032,0)</f>
        <v>0</v>
      </c>
      <c r="BH1032" s="213">
        <f>IF(N1032="sníž. přenesená",J1032,0)</f>
        <v>0</v>
      </c>
      <c r="BI1032" s="213">
        <f>IF(N1032="nulová",J1032,0)</f>
        <v>0</v>
      </c>
      <c r="BJ1032" s="25" t="s">
        <v>85</v>
      </c>
      <c r="BK1032" s="213">
        <f>ROUND(I1032*H1032,2)</f>
        <v>0</v>
      </c>
      <c r="BL1032" s="25" t="s">
        <v>279</v>
      </c>
      <c r="BM1032" s="25" t="s">
        <v>964</v>
      </c>
    </row>
    <row r="1033" spans="2:65" s="12" customFormat="1" ht="13.5">
      <c r="B1033" s="217"/>
      <c r="C1033" s="218"/>
      <c r="D1033" s="214" t="s">
        <v>245</v>
      </c>
      <c r="E1033" s="219" t="s">
        <v>23</v>
      </c>
      <c r="F1033" s="220" t="s">
        <v>965</v>
      </c>
      <c r="G1033" s="218"/>
      <c r="H1033" s="221">
        <v>1.4039999999999999</v>
      </c>
      <c r="I1033" s="222"/>
      <c r="J1033" s="218"/>
      <c r="K1033" s="218"/>
      <c r="L1033" s="223"/>
      <c r="M1033" s="224"/>
      <c r="N1033" s="225"/>
      <c r="O1033" s="225"/>
      <c r="P1033" s="225"/>
      <c r="Q1033" s="225"/>
      <c r="R1033" s="225"/>
      <c r="S1033" s="225"/>
      <c r="T1033" s="226"/>
      <c r="AT1033" s="227" t="s">
        <v>245</v>
      </c>
      <c r="AU1033" s="227" t="s">
        <v>88</v>
      </c>
      <c r="AV1033" s="12" t="s">
        <v>88</v>
      </c>
      <c r="AW1033" s="12" t="s">
        <v>40</v>
      </c>
      <c r="AX1033" s="12" t="s">
        <v>85</v>
      </c>
      <c r="AY1033" s="227" t="s">
        <v>191</v>
      </c>
    </row>
    <row r="1034" spans="2:65" s="1" customFormat="1" ht="25.5" customHeight="1">
      <c r="B1034" s="42"/>
      <c r="C1034" s="202" t="s">
        <v>966</v>
      </c>
      <c r="D1034" s="202" t="s">
        <v>194</v>
      </c>
      <c r="E1034" s="203" t="s">
        <v>967</v>
      </c>
      <c r="F1034" s="204" t="s">
        <v>968</v>
      </c>
      <c r="G1034" s="205" t="s">
        <v>242</v>
      </c>
      <c r="H1034" s="206">
        <v>30</v>
      </c>
      <c r="I1034" s="207"/>
      <c r="J1034" s="208">
        <f>ROUND(I1034*H1034,2)</f>
        <v>0</v>
      </c>
      <c r="K1034" s="204" t="s">
        <v>203</v>
      </c>
      <c r="L1034" s="62"/>
      <c r="M1034" s="209" t="s">
        <v>23</v>
      </c>
      <c r="N1034" s="210" t="s">
        <v>48</v>
      </c>
      <c r="O1034" s="43"/>
      <c r="P1034" s="211">
        <f>O1034*H1034</f>
        <v>0</v>
      </c>
      <c r="Q1034" s="211">
        <v>0</v>
      </c>
      <c r="R1034" s="211">
        <f>Q1034*H1034</f>
        <v>0</v>
      </c>
      <c r="S1034" s="211">
        <v>2.5000000000000001E-2</v>
      </c>
      <c r="T1034" s="212">
        <f>S1034*H1034</f>
        <v>0.75</v>
      </c>
      <c r="AR1034" s="25" t="s">
        <v>279</v>
      </c>
      <c r="AT1034" s="25" t="s">
        <v>194</v>
      </c>
      <c r="AU1034" s="25" t="s">
        <v>88</v>
      </c>
      <c r="AY1034" s="25" t="s">
        <v>191</v>
      </c>
      <c r="BE1034" s="213">
        <f>IF(N1034="základní",J1034,0)</f>
        <v>0</v>
      </c>
      <c r="BF1034" s="213">
        <f>IF(N1034="snížená",J1034,0)</f>
        <v>0</v>
      </c>
      <c r="BG1034" s="213">
        <f>IF(N1034="zákl. přenesená",J1034,0)</f>
        <v>0</v>
      </c>
      <c r="BH1034" s="213">
        <f>IF(N1034="sníž. přenesená",J1034,0)</f>
        <v>0</v>
      </c>
      <c r="BI1034" s="213">
        <f>IF(N1034="nulová",J1034,0)</f>
        <v>0</v>
      </c>
      <c r="BJ1034" s="25" t="s">
        <v>85</v>
      </c>
      <c r="BK1034" s="213">
        <f>ROUND(I1034*H1034,2)</f>
        <v>0</v>
      </c>
      <c r="BL1034" s="25" t="s">
        <v>279</v>
      </c>
      <c r="BM1034" s="25" t="s">
        <v>969</v>
      </c>
    </row>
    <row r="1035" spans="2:65" s="12" customFormat="1" ht="13.5">
      <c r="B1035" s="217"/>
      <c r="C1035" s="218"/>
      <c r="D1035" s="214" t="s">
        <v>245</v>
      </c>
      <c r="E1035" s="219" t="s">
        <v>23</v>
      </c>
      <c r="F1035" s="220" t="s">
        <v>960</v>
      </c>
      <c r="G1035" s="218"/>
      <c r="H1035" s="221">
        <v>30</v>
      </c>
      <c r="I1035" s="222"/>
      <c r="J1035" s="218"/>
      <c r="K1035" s="218"/>
      <c r="L1035" s="223"/>
      <c r="M1035" s="224"/>
      <c r="N1035" s="225"/>
      <c r="O1035" s="225"/>
      <c r="P1035" s="225"/>
      <c r="Q1035" s="225"/>
      <c r="R1035" s="225"/>
      <c r="S1035" s="225"/>
      <c r="T1035" s="226"/>
      <c r="AT1035" s="227" t="s">
        <v>245</v>
      </c>
      <c r="AU1035" s="227" t="s">
        <v>88</v>
      </c>
      <c r="AV1035" s="12" t="s">
        <v>88</v>
      </c>
      <c r="AW1035" s="12" t="s">
        <v>40</v>
      </c>
      <c r="AX1035" s="12" t="s">
        <v>85</v>
      </c>
      <c r="AY1035" s="227" t="s">
        <v>191</v>
      </c>
    </row>
    <row r="1036" spans="2:65" s="1" customFormat="1" ht="25.5" customHeight="1">
      <c r="B1036" s="42"/>
      <c r="C1036" s="202" t="s">
        <v>970</v>
      </c>
      <c r="D1036" s="202" t="s">
        <v>194</v>
      </c>
      <c r="E1036" s="203" t="s">
        <v>971</v>
      </c>
      <c r="F1036" s="204" t="s">
        <v>972</v>
      </c>
      <c r="G1036" s="205" t="s">
        <v>242</v>
      </c>
      <c r="H1036" s="206">
        <v>20</v>
      </c>
      <c r="I1036" s="207"/>
      <c r="J1036" s="208">
        <f>ROUND(I1036*H1036,2)</f>
        <v>0</v>
      </c>
      <c r="K1036" s="204" t="s">
        <v>203</v>
      </c>
      <c r="L1036" s="62"/>
      <c r="M1036" s="209" t="s">
        <v>23</v>
      </c>
      <c r="N1036" s="210" t="s">
        <v>48</v>
      </c>
      <c r="O1036" s="43"/>
      <c r="P1036" s="211">
        <f>O1036*H1036</f>
        <v>0</v>
      </c>
      <c r="Q1036" s="211">
        <v>2.733E-2</v>
      </c>
      <c r="R1036" s="211">
        <f>Q1036*H1036</f>
        <v>0.54659999999999997</v>
      </c>
      <c r="S1036" s="211">
        <v>0</v>
      </c>
      <c r="T1036" s="212">
        <f>S1036*H1036</f>
        <v>0</v>
      </c>
      <c r="AR1036" s="25" t="s">
        <v>279</v>
      </c>
      <c r="AT1036" s="25" t="s">
        <v>194</v>
      </c>
      <c r="AU1036" s="25" t="s">
        <v>88</v>
      </c>
      <c r="AY1036" s="25" t="s">
        <v>191</v>
      </c>
      <c r="BE1036" s="213">
        <f>IF(N1036="základní",J1036,0)</f>
        <v>0</v>
      </c>
      <c r="BF1036" s="213">
        <f>IF(N1036="snížená",J1036,0)</f>
        <v>0</v>
      </c>
      <c r="BG1036" s="213">
        <f>IF(N1036="zákl. přenesená",J1036,0)</f>
        <v>0</v>
      </c>
      <c r="BH1036" s="213">
        <f>IF(N1036="sníž. přenesená",J1036,0)</f>
        <v>0</v>
      </c>
      <c r="BI1036" s="213">
        <f>IF(N1036="nulová",J1036,0)</f>
        <v>0</v>
      </c>
      <c r="BJ1036" s="25" t="s">
        <v>85</v>
      </c>
      <c r="BK1036" s="213">
        <f>ROUND(I1036*H1036,2)</f>
        <v>0</v>
      </c>
      <c r="BL1036" s="25" t="s">
        <v>279</v>
      </c>
      <c r="BM1036" s="25" t="s">
        <v>973</v>
      </c>
    </row>
    <row r="1037" spans="2:65" s="12" customFormat="1" ht="13.5">
      <c r="B1037" s="217"/>
      <c r="C1037" s="218"/>
      <c r="D1037" s="214" t="s">
        <v>245</v>
      </c>
      <c r="E1037" s="219" t="s">
        <v>23</v>
      </c>
      <c r="F1037" s="220" t="s">
        <v>955</v>
      </c>
      <c r="G1037" s="218"/>
      <c r="H1037" s="221">
        <v>20</v>
      </c>
      <c r="I1037" s="222"/>
      <c r="J1037" s="218"/>
      <c r="K1037" s="218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245</v>
      </c>
      <c r="AU1037" s="227" t="s">
        <v>88</v>
      </c>
      <c r="AV1037" s="12" t="s">
        <v>88</v>
      </c>
      <c r="AW1037" s="12" t="s">
        <v>40</v>
      </c>
      <c r="AX1037" s="12" t="s">
        <v>85</v>
      </c>
      <c r="AY1037" s="227" t="s">
        <v>191</v>
      </c>
    </row>
    <row r="1038" spans="2:65" s="1" customFormat="1" ht="16.5" customHeight="1">
      <c r="B1038" s="42"/>
      <c r="C1038" s="202" t="s">
        <v>974</v>
      </c>
      <c r="D1038" s="202" t="s">
        <v>194</v>
      </c>
      <c r="E1038" s="203" t="s">
        <v>975</v>
      </c>
      <c r="F1038" s="204" t="s">
        <v>976</v>
      </c>
      <c r="G1038" s="205" t="s">
        <v>366</v>
      </c>
      <c r="H1038" s="206">
        <v>2.25</v>
      </c>
      <c r="I1038" s="207"/>
      <c r="J1038" s="208">
        <f>ROUND(I1038*H1038,2)</f>
        <v>0</v>
      </c>
      <c r="K1038" s="204" t="s">
        <v>203</v>
      </c>
      <c r="L1038" s="62"/>
      <c r="M1038" s="209" t="s">
        <v>23</v>
      </c>
      <c r="N1038" s="210" t="s">
        <v>48</v>
      </c>
      <c r="O1038" s="43"/>
      <c r="P1038" s="211">
        <f>O1038*H1038</f>
        <v>0</v>
      </c>
      <c r="Q1038" s="211">
        <v>2.81E-3</v>
      </c>
      <c r="R1038" s="211">
        <f>Q1038*H1038</f>
        <v>6.3225E-3</v>
      </c>
      <c r="S1038" s="211">
        <v>0</v>
      </c>
      <c r="T1038" s="212">
        <f>S1038*H1038</f>
        <v>0</v>
      </c>
      <c r="AR1038" s="25" t="s">
        <v>279</v>
      </c>
      <c r="AT1038" s="25" t="s">
        <v>194</v>
      </c>
      <c r="AU1038" s="25" t="s">
        <v>88</v>
      </c>
      <c r="AY1038" s="25" t="s">
        <v>191</v>
      </c>
      <c r="BE1038" s="213">
        <f>IF(N1038="základní",J1038,0)</f>
        <v>0</v>
      </c>
      <c r="BF1038" s="213">
        <f>IF(N1038="snížená",J1038,0)</f>
        <v>0</v>
      </c>
      <c r="BG1038" s="213">
        <f>IF(N1038="zákl. přenesená",J1038,0)</f>
        <v>0</v>
      </c>
      <c r="BH1038" s="213">
        <f>IF(N1038="sníž. přenesená",J1038,0)</f>
        <v>0</v>
      </c>
      <c r="BI1038" s="213">
        <f>IF(N1038="nulová",J1038,0)</f>
        <v>0</v>
      </c>
      <c r="BJ1038" s="25" t="s">
        <v>85</v>
      </c>
      <c r="BK1038" s="213">
        <f>ROUND(I1038*H1038,2)</f>
        <v>0</v>
      </c>
      <c r="BL1038" s="25" t="s">
        <v>279</v>
      </c>
      <c r="BM1038" s="25" t="s">
        <v>977</v>
      </c>
    </row>
    <row r="1039" spans="2:65" s="12" customFormat="1" ht="13.5">
      <c r="B1039" s="217"/>
      <c r="C1039" s="218"/>
      <c r="D1039" s="214" t="s">
        <v>245</v>
      </c>
      <c r="E1039" s="219" t="s">
        <v>23</v>
      </c>
      <c r="F1039" s="220" t="s">
        <v>872</v>
      </c>
      <c r="G1039" s="218"/>
      <c r="H1039" s="221">
        <v>2.25</v>
      </c>
      <c r="I1039" s="222"/>
      <c r="J1039" s="218"/>
      <c r="K1039" s="218"/>
      <c r="L1039" s="223"/>
      <c r="M1039" s="224"/>
      <c r="N1039" s="225"/>
      <c r="O1039" s="225"/>
      <c r="P1039" s="225"/>
      <c r="Q1039" s="225"/>
      <c r="R1039" s="225"/>
      <c r="S1039" s="225"/>
      <c r="T1039" s="226"/>
      <c r="AT1039" s="227" t="s">
        <v>245</v>
      </c>
      <c r="AU1039" s="227" t="s">
        <v>88</v>
      </c>
      <c r="AV1039" s="12" t="s">
        <v>88</v>
      </c>
      <c r="AW1039" s="12" t="s">
        <v>40</v>
      </c>
      <c r="AX1039" s="12" t="s">
        <v>85</v>
      </c>
      <c r="AY1039" s="227" t="s">
        <v>191</v>
      </c>
    </row>
    <row r="1040" spans="2:65" s="1" customFormat="1" ht="38.25" customHeight="1">
      <c r="B1040" s="42"/>
      <c r="C1040" s="202" t="s">
        <v>978</v>
      </c>
      <c r="D1040" s="202" t="s">
        <v>194</v>
      </c>
      <c r="E1040" s="203" t="s">
        <v>979</v>
      </c>
      <c r="F1040" s="204" t="s">
        <v>980</v>
      </c>
      <c r="G1040" s="205" t="s">
        <v>419</v>
      </c>
      <c r="H1040" s="206">
        <v>12.303000000000001</v>
      </c>
      <c r="I1040" s="207"/>
      <c r="J1040" s="208">
        <f>ROUND(I1040*H1040,2)</f>
        <v>0</v>
      </c>
      <c r="K1040" s="204" t="s">
        <v>203</v>
      </c>
      <c r="L1040" s="62"/>
      <c r="M1040" s="209" t="s">
        <v>23</v>
      </c>
      <c r="N1040" s="210" t="s">
        <v>48</v>
      </c>
      <c r="O1040" s="43"/>
      <c r="P1040" s="211">
        <f>O1040*H1040</f>
        <v>0</v>
      </c>
      <c r="Q1040" s="211">
        <v>0</v>
      </c>
      <c r="R1040" s="211">
        <f>Q1040*H1040</f>
        <v>0</v>
      </c>
      <c r="S1040" s="211">
        <v>0</v>
      </c>
      <c r="T1040" s="212">
        <f>S1040*H1040</f>
        <v>0</v>
      </c>
      <c r="AR1040" s="25" t="s">
        <v>279</v>
      </c>
      <c r="AT1040" s="25" t="s">
        <v>194</v>
      </c>
      <c r="AU1040" s="25" t="s">
        <v>88</v>
      </c>
      <c r="AY1040" s="25" t="s">
        <v>191</v>
      </c>
      <c r="BE1040" s="213">
        <f>IF(N1040="základní",J1040,0)</f>
        <v>0</v>
      </c>
      <c r="BF1040" s="213">
        <f>IF(N1040="snížená",J1040,0)</f>
        <v>0</v>
      </c>
      <c r="BG1040" s="213">
        <f>IF(N1040="zákl. přenesená",J1040,0)</f>
        <v>0</v>
      </c>
      <c r="BH1040" s="213">
        <f>IF(N1040="sníž. přenesená",J1040,0)</f>
        <v>0</v>
      </c>
      <c r="BI1040" s="213">
        <f>IF(N1040="nulová",J1040,0)</f>
        <v>0</v>
      </c>
      <c r="BJ1040" s="25" t="s">
        <v>85</v>
      </c>
      <c r="BK1040" s="213">
        <f>ROUND(I1040*H1040,2)</f>
        <v>0</v>
      </c>
      <c r="BL1040" s="25" t="s">
        <v>279</v>
      </c>
      <c r="BM1040" s="25" t="s">
        <v>981</v>
      </c>
    </row>
    <row r="1041" spans="2:65" s="1" customFormat="1" ht="38.25" customHeight="1">
      <c r="B1041" s="42"/>
      <c r="C1041" s="202" t="s">
        <v>982</v>
      </c>
      <c r="D1041" s="202" t="s">
        <v>194</v>
      </c>
      <c r="E1041" s="203" t="s">
        <v>983</v>
      </c>
      <c r="F1041" s="204" t="s">
        <v>984</v>
      </c>
      <c r="G1041" s="205" t="s">
        <v>419</v>
      </c>
      <c r="H1041" s="206">
        <v>12.303000000000001</v>
      </c>
      <c r="I1041" s="207"/>
      <c r="J1041" s="208">
        <f>ROUND(I1041*H1041,2)</f>
        <v>0</v>
      </c>
      <c r="K1041" s="204" t="s">
        <v>203</v>
      </c>
      <c r="L1041" s="62"/>
      <c r="M1041" s="209" t="s">
        <v>23</v>
      </c>
      <c r="N1041" s="210" t="s">
        <v>48</v>
      </c>
      <c r="O1041" s="43"/>
      <c r="P1041" s="211">
        <f>O1041*H1041</f>
        <v>0</v>
      </c>
      <c r="Q1041" s="211">
        <v>0</v>
      </c>
      <c r="R1041" s="211">
        <f>Q1041*H1041</f>
        <v>0</v>
      </c>
      <c r="S1041" s="211">
        <v>0</v>
      </c>
      <c r="T1041" s="212">
        <f>S1041*H1041</f>
        <v>0</v>
      </c>
      <c r="AR1041" s="25" t="s">
        <v>279</v>
      </c>
      <c r="AT1041" s="25" t="s">
        <v>194</v>
      </c>
      <c r="AU1041" s="25" t="s">
        <v>88</v>
      </c>
      <c r="AY1041" s="25" t="s">
        <v>191</v>
      </c>
      <c r="BE1041" s="213">
        <f>IF(N1041="základní",J1041,0)</f>
        <v>0</v>
      </c>
      <c r="BF1041" s="213">
        <f>IF(N1041="snížená",J1041,0)</f>
        <v>0</v>
      </c>
      <c r="BG1041" s="213">
        <f>IF(N1041="zákl. přenesená",J1041,0)</f>
        <v>0</v>
      </c>
      <c r="BH1041" s="213">
        <f>IF(N1041="sníž. přenesená",J1041,0)</f>
        <v>0</v>
      </c>
      <c r="BI1041" s="213">
        <f>IF(N1041="nulová",J1041,0)</f>
        <v>0</v>
      </c>
      <c r="BJ1041" s="25" t="s">
        <v>85</v>
      </c>
      <c r="BK1041" s="213">
        <f>ROUND(I1041*H1041,2)</f>
        <v>0</v>
      </c>
      <c r="BL1041" s="25" t="s">
        <v>279</v>
      </c>
      <c r="BM1041" s="25" t="s">
        <v>985</v>
      </c>
    </row>
    <row r="1042" spans="2:65" s="1" customFormat="1" ht="38.25" customHeight="1">
      <c r="B1042" s="42"/>
      <c r="C1042" s="202" t="s">
        <v>335</v>
      </c>
      <c r="D1042" s="202" t="s">
        <v>194</v>
      </c>
      <c r="E1042" s="203" t="s">
        <v>986</v>
      </c>
      <c r="F1042" s="204" t="s">
        <v>987</v>
      </c>
      <c r="G1042" s="205" t="s">
        <v>419</v>
      </c>
      <c r="H1042" s="206">
        <v>12.303000000000001</v>
      </c>
      <c r="I1042" s="207"/>
      <c r="J1042" s="208">
        <f>ROUND(I1042*H1042,2)</f>
        <v>0</v>
      </c>
      <c r="K1042" s="204" t="s">
        <v>203</v>
      </c>
      <c r="L1042" s="62"/>
      <c r="M1042" s="209" t="s">
        <v>23</v>
      </c>
      <c r="N1042" s="210" t="s">
        <v>48</v>
      </c>
      <c r="O1042" s="43"/>
      <c r="P1042" s="211">
        <f>O1042*H1042</f>
        <v>0</v>
      </c>
      <c r="Q1042" s="211">
        <v>0</v>
      </c>
      <c r="R1042" s="211">
        <f>Q1042*H1042</f>
        <v>0</v>
      </c>
      <c r="S1042" s="211">
        <v>0</v>
      </c>
      <c r="T1042" s="212">
        <f>S1042*H1042</f>
        <v>0</v>
      </c>
      <c r="AR1042" s="25" t="s">
        <v>279</v>
      </c>
      <c r="AT1042" s="25" t="s">
        <v>194</v>
      </c>
      <c r="AU1042" s="25" t="s">
        <v>88</v>
      </c>
      <c r="AY1042" s="25" t="s">
        <v>191</v>
      </c>
      <c r="BE1042" s="213">
        <f>IF(N1042="základní",J1042,0)</f>
        <v>0</v>
      </c>
      <c r="BF1042" s="213">
        <f>IF(N1042="snížená",J1042,0)</f>
        <v>0</v>
      </c>
      <c r="BG1042" s="213">
        <f>IF(N1042="zákl. přenesená",J1042,0)</f>
        <v>0</v>
      </c>
      <c r="BH1042" s="213">
        <f>IF(N1042="sníž. přenesená",J1042,0)</f>
        <v>0</v>
      </c>
      <c r="BI1042" s="213">
        <f>IF(N1042="nulová",J1042,0)</f>
        <v>0</v>
      </c>
      <c r="BJ1042" s="25" t="s">
        <v>85</v>
      </c>
      <c r="BK1042" s="213">
        <f>ROUND(I1042*H1042,2)</f>
        <v>0</v>
      </c>
      <c r="BL1042" s="25" t="s">
        <v>279</v>
      </c>
      <c r="BM1042" s="25" t="s">
        <v>988</v>
      </c>
    </row>
    <row r="1043" spans="2:65" s="11" customFormat="1" ht="29.85" customHeight="1">
      <c r="B1043" s="186"/>
      <c r="C1043" s="187"/>
      <c r="D1043" s="188" t="s">
        <v>76</v>
      </c>
      <c r="E1043" s="200" t="s">
        <v>989</v>
      </c>
      <c r="F1043" s="200" t="s">
        <v>990</v>
      </c>
      <c r="G1043" s="187"/>
      <c r="H1043" s="187"/>
      <c r="I1043" s="190"/>
      <c r="J1043" s="201">
        <f>BK1043</f>
        <v>0</v>
      </c>
      <c r="K1043" s="187"/>
      <c r="L1043" s="192"/>
      <c r="M1043" s="193"/>
      <c r="N1043" s="194"/>
      <c r="O1043" s="194"/>
      <c r="P1043" s="195">
        <f>SUM(P1044:P1471)</f>
        <v>0</v>
      </c>
      <c r="Q1043" s="194"/>
      <c r="R1043" s="195">
        <f>SUM(R1044:R1471)</f>
        <v>10.23006758</v>
      </c>
      <c r="S1043" s="194"/>
      <c r="T1043" s="196">
        <f>SUM(T1044:T1471)</f>
        <v>0</v>
      </c>
      <c r="AR1043" s="197" t="s">
        <v>88</v>
      </c>
      <c r="AT1043" s="198" t="s">
        <v>76</v>
      </c>
      <c r="AU1043" s="198" t="s">
        <v>85</v>
      </c>
      <c r="AY1043" s="197" t="s">
        <v>191</v>
      </c>
      <c r="BK1043" s="199">
        <f>SUM(BK1044:BK1471)</f>
        <v>0</v>
      </c>
    </row>
    <row r="1044" spans="2:65" s="1" customFormat="1" ht="38.25" customHeight="1">
      <c r="B1044" s="42"/>
      <c r="C1044" s="202" t="s">
        <v>991</v>
      </c>
      <c r="D1044" s="202" t="s">
        <v>194</v>
      </c>
      <c r="E1044" s="203" t="s">
        <v>992</v>
      </c>
      <c r="F1044" s="204" t="s">
        <v>993</v>
      </c>
      <c r="G1044" s="205" t="s">
        <v>218</v>
      </c>
      <c r="H1044" s="206">
        <v>47.826000000000001</v>
      </c>
      <c r="I1044" s="207"/>
      <c r="J1044" s="208">
        <f>ROUND(I1044*H1044,2)</f>
        <v>0</v>
      </c>
      <c r="K1044" s="204" t="s">
        <v>203</v>
      </c>
      <c r="L1044" s="62"/>
      <c r="M1044" s="209" t="s">
        <v>23</v>
      </c>
      <c r="N1044" s="210" t="s">
        <v>48</v>
      </c>
      <c r="O1044" s="43"/>
      <c r="P1044" s="211">
        <f>O1044*H1044</f>
        <v>0</v>
      </c>
      <c r="Q1044" s="211">
        <v>2.503E-2</v>
      </c>
      <c r="R1044" s="211">
        <f>Q1044*H1044</f>
        <v>1.19708478</v>
      </c>
      <c r="S1044" s="211">
        <v>0</v>
      </c>
      <c r="T1044" s="212">
        <f>S1044*H1044</f>
        <v>0</v>
      </c>
      <c r="AR1044" s="25" t="s">
        <v>279</v>
      </c>
      <c r="AT1044" s="25" t="s">
        <v>194</v>
      </c>
      <c r="AU1044" s="25" t="s">
        <v>88</v>
      </c>
      <c r="AY1044" s="25" t="s">
        <v>191</v>
      </c>
      <c r="BE1044" s="213">
        <f>IF(N1044="základní",J1044,0)</f>
        <v>0</v>
      </c>
      <c r="BF1044" s="213">
        <f>IF(N1044="snížená",J1044,0)</f>
        <v>0</v>
      </c>
      <c r="BG1044" s="213">
        <f>IF(N1044="zákl. přenesená",J1044,0)</f>
        <v>0</v>
      </c>
      <c r="BH1044" s="213">
        <f>IF(N1044="sníž. přenesená",J1044,0)</f>
        <v>0</v>
      </c>
      <c r="BI1044" s="213">
        <f>IF(N1044="nulová",J1044,0)</f>
        <v>0</v>
      </c>
      <c r="BJ1044" s="25" t="s">
        <v>85</v>
      </c>
      <c r="BK1044" s="213">
        <f>ROUND(I1044*H1044,2)</f>
        <v>0</v>
      </c>
      <c r="BL1044" s="25" t="s">
        <v>279</v>
      </c>
      <c r="BM1044" s="25" t="s">
        <v>994</v>
      </c>
    </row>
    <row r="1045" spans="2:65" s="13" customFormat="1" ht="13.5">
      <c r="B1045" s="244"/>
      <c r="C1045" s="245"/>
      <c r="D1045" s="214" t="s">
        <v>245</v>
      </c>
      <c r="E1045" s="246" t="s">
        <v>23</v>
      </c>
      <c r="F1045" s="247" t="s">
        <v>372</v>
      </c>
      <c r="G1045" s="245"/>
      <c r="H1045" s="246" t="s">
        <v>23</v>
      </c>
      <c r="I1045" s="248"/>
      <c r="J1045" s="245"/>
      <c r="K1045" s="245"/>
      <c r="L1045" s="249"/>
      <c r="M1045" s="250"/>
      <c r="N1045" s="251"/>
      <c r="O1045" s="251"/>
      <c r="P1045" s="251"/>
      <c r="Q1045" s="251"/>
      <c r="R1045" s="251"/>
      <c r="S1045" s="251"/>
      <c r="T1045" s="252"/>
      <c r="AT1045" s="253" t="s">
        <v>245</v>
      </c>
      <c r="AU1045" s="253" t="s">
        <v>88</v>
      </c>
      <c r="AV1045" s="13" t="s">
        <v>85</v>
      </c>
      <c r="AW1045" s="13" t="s">
        <v>40</v>
      </c>
      <c r="AX1045" s="13" t="s">
        <v>77</v>
      </c>
      <c r="AY1045" s="253" t="s">
        <v>191</v>
      </c>
    </row>
    <row r="1046" spans="2:65" s="12" customFormat="1" ht="13.5">
      <c r="B1046" s="217"/>
      <c r="C1046" s="218"/>
      <c r="D1046" s="214" t="s">
        <v>245</v>
      </c>
      <c r="E1046" s="219" t="s">
        <v>23</v>
      </c>
      <c r="F1046" s="220" t="s">
        <v>995</v>
      </c>
      <c r="G1046" s="218"/>
      <c r="H1046" s="221">
        <v>12.491</v>
      </c>
      <c r="I1046" s="222"/>
      <c r="J1046" s="218"/>
      <c r="K1046" s="218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245</v>
      </c>
      <c r="AU1046" s="227" t="s">
        <v>88</v>
      </c>
      <c r="AV1046" s="12" t="s">
        <v>88</v>
      </c>
      <c r="AW1046" s="12" t="s">
        <v>40</v>
      </c>
      <c r="AX1046" s="12" t="s">
        <v>77</v>
      </c>
      <c r="AY1046" s="227" t="s">
        <v>191</v>
      </c>
    </row>
    <row r="1047" spans="2:65" s="12" customFormat="1" ht="13.5">
      <c r="B1047" s="217"/>
      <c r="C1047" s="218"/>
      <c r="D1047" s="214" t="s">
        <v>245</v>
      </c>
      <c r="E1047" s="219" t="s">
        <v>23</v>
      </c>
      <c r="F1047" s="220" t="s">
        <v>996</v>
      </c>
      <c r="G1047" s="218"/>
      <c r="H1047" s="221">
        <v>2.6349999999999998</v>
      </c>
      <c r="I1047" s="222"/>
      <c r="J1047" s="218"/>
      <c r="K1047" s="218"/>
      <c r="L1047" s="223"/>
      <c r="M1047" s="224"/>
      <c r="N1047" s="225"/>
      <c r="O1047" s="225"/>
      <c r="P1047" s="225"/>
      <c r="Q1047" s="225"/>
      <c r="R1047" s="225"/>
      <c r="S1047" s="225"/>
      <c r="T1047" s="226"/>
      <c r="AT1047" s="227" t="s">
        <v>245</v>
      </c>
      <c r="AU1047" s="227" t="s">
        <v>88</v>
      </c>
      <c r="AV1047" s="12" t="s">
        <v>88</v>
      </c>
      <c r="AW1047" s="12" t="s">
        <v>40</v>
      </c>
      <c r="AX1047" s="12" t="s">
        <v>77</v>
      </c>
      <c r="AY1047" s="227" t="s">
        <v>191</v>
      </c>
    </row>
    <row r="1048" spans="2:65" s="14" customFormat="1" ht="13.5">
      <c r="B1048" s="254"/>
      <c r="C1048" s="255"/>
      <c r="D1048" s="214" t="s">
        <v>245</v>
      </c>
      <c r="E1048" s="256" t="s">
        <v>23</v>
      </c>
      <c r="F1048" s="257" t="s">
        <v>371</v>
      </c>
      <c r="G1048" s="255"/>
      <c r="H1048" s="258">
        <v>15.125999999999999</v>
      </c>
      <c r="I1048" s="259"/>
      <c r="J1048" s="255"/>
      <c r="K1048" s="255"/>
      <c r="L1048" s="260"/>
      <c r="M1048" s="261"/>
      <c r="N1048" s="262"/>
      <c r="O1048" s="262"/>
      <c r="P1048" s="262"/>
      <c r="Q1048" s="262"/>
      <c r="R1048" s="262"/>
      <c r="S1048" s="262"/>
      <c r="T1048" s="263"/>
      <c r="AT1048" s="264" t="s">
        <v>245</v>
      </c>
      <c r="AU1048" s="264" t="s">
        <v>88</v>
      </c>
      <c r="AV1048" s="14" t="s">
        <v>207</v>
      </c>
      <c r="AW1048" s="14" t="s">
        <v>40</v>
      </c>
      <c r="AX1048" s="14" t="s">
        <v>77</v>
      </c>
      <c r="AY1048" s="264" t="s">
        <v>191</v>
      </c>
    </row>
    <row r="1049" spans="2:65" s="13" customFormat="1" ht="13.5">
      <c r="B1049" s="244"/>
      <c r="C1049" s="245"/>
      <c r="D1049" s="214" t="s">
        <v>245</v>
      </c>
      <c r="E1049" s="246" t="s">
        <v>23</v>
      </c>
      <c r="F1049" s="247" t="s">
        <v>376</v>
      </c>
      <c r="G1049" s="245"/>
      <c r="H1049" s="246" t="s">
        <v>23</v>
      </c>
      <c r="I1049" s="248"/>
      <c r="J1049" s="245"/>
      <c r="K1049" s="245"/>
      <c r="L1049" s="249"/>
      <c r="M1049" s="250"/>
      <c r="N1049" s="251"/>
      <c r="O1049" s="251"/>
      <c r="P1049" s="251"/>
      <c r="Q1049" s="251"/>
      <c r="R1049" s="251"/>
      <c r="S1049" s="251"/>
      <c r="T1049" s="252"/>
      <c r="AT1049" s="253" t="s">
        <v>245</v>
      </c>
      <c r="AU1049" s="253" t="s">
        <v>88</v>
      </c>
      <c r="AV1049" s="13" t="s">
        <v>85</v>
      </c>
      <c r="AW1049" s="13" t="s">
        <v>40</v>
      </c>
      <c r="AX1049" s="13" t="s">
        <v>77</v>
      </c>
      <c r="AY1049" s="253" t="s">
        <v>191</v>
      </c>
    </row>
    <row r="1050" spans="2:65" s="12" customFormat="1" ht="13.5">
      <c r="B1050" s="217"/>
      <c r="C1050" s="218"/>
      <c r="D1050" s="214" t="s">
        <v>245</v>
      </c>
      <c r="E1050" s="219" t="s">
        <v>23</v>
      </c>
      <c r="F1050" s="220" t="s">
        <v>997</v>
      </c>
      <c r="G1050" s="218"/>
      <c r="H1050" s="221">
        <v>12.525</v>
      </c>
      <c r="I1050" s="222"/>
      <c r="J1050" s="218"/>
      <c r="K1050" s="218"/>
      <c r="L1050" s="223"/>
      <c r="M1050" s="224"/>
      <c r="N1050" s="225"/>
      <c r="O1050" s="225"/>
      <c r="P1050" s="225"/>
      <c r="Q1050" s="225"/>
      <c r="R1050" s="225"/>
      <c r="S1050" s="225"/>
      <c r="T1050" s="226"/>
      <c r="AT1050" s="227" t="s">
        <v>245</v>
      </c>
      <c r="AU1050" s="227" t="s">
        <v>88</v>
      </c>
      <c r="AV1050" s="12" t="s">
        <v>88</v>
      </c>
      <c r="AW1050" s="12" t="s">
        <v>40</v>
      </c>
      <c r="AX1050" s="12" t="s">
        <v>77</v>
      </c>
      <c r="AY1050" s="227" t="s">
        <v>191</v>
      </c>
    </row>
    <row r="1051" spans="2:65" s="12" customFormat="1" ht="13.5">
      <c r="B1051" s="217"/>
      <c r="C1051" s="218"/>
      <c r="D1051" s="214" t="s">
        <v>245</v>
      </c>
      <c r="E1051" s="219" t="s">
        <v>23</v>
      </c>
      <c r="F1051" s="220" t="s">
        <v>998</v>
      </c>
      <c r="G1051" s="218"/>
      <c r="H1051" s="221">
        <v>2.5499999999999998</v>
      </c>
      <c r="I1051" s="222"/>
      <c r="J1051" s="218"/>
      <c r="K1051" s="218"/>
      <c r="L1051" s="223"/>
      <c r="M1051" s="224"/>
      <c r="N1051" s="225"/>
      <c r="O1051" s="225"/>
      <c r="P1051" s="225"/>
      <c r="Q1051" s="225"/>
      <c r="R1051" s="225"/>
      <c r="S1051" s="225"/>
      <c r="T1051" s="226"/>
      <c r="AT1051" s="227" t="s">
        <v>245</v>
      </c>
      <c r="AU1051" s="227" t="s">
        <v>88</v>
      </c>
      <c r="AV1051" s="12" t="s">
        <v>88</v>
      </c>
      <c r="AW1051" s="12" t="s">
        <v>40</v>
      </c>
      <c r="AX1051" s="12" t="s">
        <v>77</v>
      </c>
      <c r="AY1051" s="227" t="s">
        <v>191</v>
      </c>
    </row>
    <row r="1052" spans="2:65" s="14" customFormat="1" ht="13.5">
      <c r="B1052" s="254"/>
      <c r="C1052" s="255"/>
      <c r="D1052" s="214" t="s">
        <v>245</v>
      </c>
      <c r="E1052" s="256" t="s">
        <v>23</v>
      </c>
      <c r="F1052" s="257" t="s">
        <v>371</v>
      </c>
      <c r="G1052" s="255"/>
      <c r="H1052" s="258">
        <v>15.074999999999999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AT1052" s="264" t="s">
        <v>245</v>
      </c>
      <c r="AU1052" s="264" t="s">
        <v>88</v>
      </c>
      <c r="AV1052" s="14" t="s">
        <v>207</v>
      </c>
      <c r="AW1052" s="14" t="s">
        <v>40</v>
      </c>
      <c r="AX1052" s="14" t="s">
        <v>77</v>
      </c>
      <c r="AY1052" s="264" t="s">
        <v>191</v>
      </c>
    </row>
    <row r="1053" spans="2:65" s="13" customFormat="1" ht="13.5">
      <c r="B1053" s="244"/>
      <c r="C1053" s="245"/>
      <c r="D1053" s="214" t="s">
        <v>245</v>
      </c>
      <c r="E1053" s="246" t="s">
        <v>23</v>
      </c>
      <c r="F1053" s="247" t="s">
        <v>380</v>
      </c>
      <c r="G1053" s="245"/>
      <c r="H1053" s="246" t="s">
        <v>23</v>
      </c>
      <c r="I1053" s="248"/>
      <c r="J1053" s="245"/>
      <c r="K1053" s="245"/>
      <c r="L1053" s="249"/>
      <c r="M1053" s="250"/>
      <c r="N1053" s="251"/>
      <c r="O1053" s="251"/>
      <c r="P1053" s="251"/>
      <c r="Q1053" s="251"/>
      <c r="R1053" s="251"/>
      <c r="S1053" s="251"/>
      <c r="T1053" s="252"/>
      <c r="AT1053" s="253" t="s">
        <v>245</v>
      </c>
      <c r="AU1053" s="253" t="s">
        <v>88</v>
      </c>
      <c r="AV1053" s="13" t="s">
        <v>85</v>
      </c>
      <c r="AW1053" s="13" t="s">
        <v>40</v>
      </c>
      <c r="AX1053" s="13" t="s">
        <v>77</v>
      </c>
      <c r="AY1053" s="253" t="s">
        <v>191</v>
      </c>
    </row>
    <row r="1054" spans="2:65" s="12" customFormat="1" ht="13.5">
      <c r="B1054" s="217"/>
      <c r="C1054" s="218"/>
      <c r="D1054" s="214" t="s">
        <v>245</v>
      </c>
      <c r="E1054" s="219" t="s">
        <v>23</v>
      </c>
      <c r="F1054" s="220" t="s">
        <v>999</v>
      </c>
      <c r="G1054" s="218"/>
      <c r="H1054" s="221">
        <v>12.525</v>
      </c>
      <c r="I1054" s="222"/>
      <c r="J1054" s="218"/>
      <c r="K1054" s="218"/>
      <c r="L1054" s="223"/>
      <c r="M1054" s="224"/>
      <c r="N1054" s="225"/>
      <c r="O1054" s="225"/>
      <c r="P1054" s="225"/>
      <c r="Q1054" s="225"/>
      <c r="R1054" s="225"/>
      <c r="S1054" s="225"/>
      <c r="T1054" s="226"/>
      <c r="AT1054" s="227" t="s">
        <v>245</v>
      </c>
      <c r="AU1054" s="227" t="s">
        <v>88</v>
      </c>
      <c r="AV1054" s="12" t="s">
        <v>88</v>
      </c>
      <c r="AW1054" s="12" t="s">
        <v>40</v>
      </c>
      <c r="AX1054" s="12" t="s">
        <v>77</v>
      </c>
      <c r="AY1054" s="227" t="s">
        <v>191</v>
      </c>
    </row>
    <row r="1055" spans="2:65" s="12" customFormat="1" ht="13.5">
      <c r="B1055" s="217"/>
      <c r="C1055" s="218"/>
      <c r="D1055" s="214" t="s">
        <v>245</v>
      </c>
      <c r="E1055" s="219" t="s">
        <v>23</v>
      </c>
      <c r="F1055" s="220" t="s">
        <v>1000</v>
      </c>
      <c r="G1055" s="218"/>
      <c r="H1055" s="221">
        <v>2.5499999999999998</v>
      </c>
      <c r="I1055" s="222"/>
      <c r="J1055" s="218"/>
      <c r="K1055" s="218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245</v>
      </c>
      <c r="AU1055" s="227" t="s">
        <v>88</v>
      </c>
      <c r="AV1055" s="12" t="s">
        <v>88</v>
      </c>
      <c r="AW1055" s="12" t="s">
        <v>40</v>
      </c>
      <c r="AX1055" s="12" t="s">
        <v>77</v>
      </c>
      <c r="AY1055" s="227" t="s">
        <v>191</v>
      </c>
    </row>
    <row r="1056" spans="2:65" s="14" customFormat="1" ht="13.5">
      <c r="B1056" s="254"/>
      <c r="C1056" s="255"/>
      <c r="D1056" s="214" t="s">
        <v>245</v>
      </c>
      <c r="E1056" s="256" t="s">
        <v>23</v>
      </c>
      <c r="F1056" s="257" t="s">
        <v>371</v>
      </c>
      <c r="G1056" s="255"/>
      <c r="H1056" s="258">
        <v>15.074999999999999</v>
      </c>
      <c r="I1056" s="259"/>
      <c r="J1056" s="255"/>
      <c r="K1056" s="255"/>
      <c r="L1056" s="260"/>
      <c r="M1056" s="261"/>
      <c r="N1056" s="262"/>
      <c r="O1056" s="262"/>
      <c r="P1056" s="262"/>
      <c r="Q1056" s="262"/>
      <c r="R1056" s="262"/>
      <c r="S1056" s="262"/>
      <c r="T1056" s="263"/>
      <c r="AT1056" s="264" t="s">
        <v>245</v>
      </c>
      <c r="AU1056" s="264" t="s">
        <v>88</v>
      </c>
      <c r="AV1056" s="14" t="s">
        <v>207</v>
      </c>
      <c r="AW1056" s="14" t="s">
        <v>40</v>
      </c>
      <c r="AX1056" s="14" t="s">
        <v>77</v>
      </c>
      <c r="AY1056" s="264" t="s">
        <v>191</v>
      </c>
    </row>
    <row r="1057" spans="2:65" s="13" customFormat="1" ht="13.5">
      <c r="B1057" s="244"/>
      <c r="C1057" s="245"/>
      <c r="D1057" s="214" t="s">
        <v>245</v>
      </c>
      <c r="E1057" s="246" t="s">
        <v>23</v>
      </c>
      <c r="F1057" s="247" t="s">
        <v>384</v>
      </c>
      <c r="G1057" s="245"/>
      <c r="H1057" s="246" t="s">
        <v>23</v>
      </c>
      <c r="I1057" s="248"/>
      <c r="J1057" s="245"/>
      <c r="K1057" s="245"/>
      <c r="L1057" s="249"/>
      <c r="M1057" s="250"/>
      <c r="N1057" s="251"/>
      <c r="O1057" s="251"/>
      <c r="P1057" s="251"/>
      <c r="Q1057" s="251"/>
      <c r="R1057" s="251"/>
      <c r="S1057" s="251"/>
      <c r="T1057" s="252"/>
      <c r="AT1057" s="253" t="s">
        <v>245</v>
      </c>
      <c r="AU1057" s="253" t="s">
        <v>88</v>
      </c>
      <c r="AV1057" s="13" t="s">
        <v>85</v>
      </c>
      <c r="AW1057" s="13" t="s">
        <v>40</v>
      </c>
      <c r="AX1057" s="13" t="s">
        <v>77</v>
      </c>
      <c r="AY1057" s="253" t="s">
        <v>191</v>
      </c>
    </row>
    <row r="1058" spans="2:65" s="12" customFormat="1" ht="13.5">
      <c r="B1058" s="217"/>
      <c r="C1058" s="218"/>
      <c r="D1058" s="214" t="s">
        <v>245</v>
      </c>
      <c r="E1058" s="219" t="s">
        <v>23</v>
      </c>
      <c r="F1058" s="220" t="s">
        <v>1001</v>
      </c>
      <c r="G1058" s="218"/>
      <c r="H1058" s="221">
        <v>2.5499999999999998</v>
      </c>
      <c r="I1058" s="222"/>
      <c r="J1058" s="218"/>
      <c r="K1058" s="218"/>
      <c r="L1058" s="223"/>
      <c r="M1058" s="224"/>
      <c r="N1058" s="225"/>
      <c r="O1058" s="225"/>
      <c r="P1058" s="225"/>
      <c r="Q1058" s="225"/>
      <c r="R1058" s="225"/>
      <c r="S1058" s="225"/>
      <c r="T1058" s="226"/>
      <c r="AT1058" s="227" t="s">
        <v>245</v>
      </c>
      <c r="AU1058" s="227" t="s">
        <v>88</v>
      </c>
      <c r="AV1058" s="12" t="s">
        <v>88</v>
      </c>
      <c r="AW1058" s="12" t="s">
        <v>40</v>
      </c>
      <c r="AX1058" s="12" t="s">
        <v>77</v>
      </c>
      <c r="AY1058" s="227" t="s">
        <v>191</v>
      </c>
    </row>
    <row r="1059" spans="2:65" s="14" customFormat="1" ht="13.5">
      <c r="B1059" s="254"/>
      <c r="C1059" s="255"/>
      <c r="D1059" s="214" t="s">
        <v>245</v>
      </c>
      <c r="E1059" s="256" t="s">
        <v>23</v>
      </c>
      <c r="F1059" s="257" t="s">
        <v>371</v>
      </c>
      <c r="G1059" s="255"/>
      <c r="H1059" s="258">
        <v>2.5499999999999998</v>
      </c>
      <c r="I1059" s="259"/>
      <c r="J1059" s="255"/>
      <c r="K1059" s="255"/>
      <c r="L1059" s="260"/>
      <c r="M1059" s="261"/>
      <c r="N1059" s="262"/>
      <c r="O1059" s="262"/>
      <c r="P1059" s="262"/>
      <c r="Q1059" s="262"/>
      <c r="R1059" s="262"/>
      <c r="S1059" s="262"/>
      <c r="T1059" s="263"/>
      <c r="AT1059" s="264" t="s">
        <v>245</v>
      </c>
      <c r="AU1059" s="264" t="s">
        <v>88</v>
      </c>
      <c r="AV1059" s="14" t="s">
        <v>207</v>
      </c>
      <c r="AW1059" s="14" t="s">
        <v>40</v>
      </c>
      <c r="AX1059" s="14" t="s">
        <v>77</v>
      </c>
      <c r="AY1059" s="264" t="s">
        <v>191</v>
      </c>
    </row>
    <row r="1060" spans="2:65" s="15" customFormat="1" ht="13.5">
      <c r="B1060" s="265"/>
      <c r="C1060" s="266"/>
      <c r="D1060" s="214" t="s">
        <v>245</v>
      </c>
      <c r="E1060" s="267" t="s">
        <v>23</v>
      </c>
      <c r="F1060" s="268" t="s">
        <v>388</v>
      </c>
      <c r="G1060" s="266"/>
      <c r="H1060" s="269">
        <v>47.826000000000001</v>
      </c>
      <c r="I1060" s="270"/>
      <c r="J1060" s="266"/>
      <c r="K1060" s="266"/>
      <c r="L1060" s="271"/>
      <c r="M1060" s="272"/>
      <c r="N1060" s="273"/>
      <c r="O1060" s="273"/>
      <c r="P1060" s="273"/>
      <c r="Q1060" s="273"/>
      <c r="R1060" s="273"/>
      <c r="S1060" s="273"/>
      <c r="T1060" s="274"/>
      <c r="AT1060" s="275" t="s">
        <v>245</v>
      </c>
      <c r="AU1060" s="275" t="s">
        <v>88</v>
      </c>
      <c r="AV1060" s="15" t="s">
        <v>215</v>
      </c>
      <c r="AW1060" s="15" t="s">
        <v>40</v>
      </c>
      <c r="AX1060" s="15" t="s">
        <v>85</v>
      </c>
      <c r="AY1060" s="275" t="s">
        <v>191</v>
      </c>
    </row>
    <row r="1061" spans="2:65" s="1" customFormat="1" ht="38.25" customHeight="1">
      <c r="B1061" s="42"/>
      <c r="C1061" s="202" t="s">
        <v>1002</v>
      </c>
      <c r="D1061" s="202" t="s">
        <v>194</v>
      </c>
      <c r="E1061" s="203" t="s">
        <v>1003</v>
      </c>
      <c r="F1061" s="204" t="s">
        <v>1004</v>
      </c>
      <c r="G1061" s="205" t="s">
        <v>218</v>
      </c>
      <c r="H1061" s="206">
        <v>27.6</v>
      </c>
      <c r="I1061" s="207"/>
      <c r="J1061" s="208">
        <f>ROUND(I1061*H1061,2)</f>
        <v>0</v>
      </c>
      <c r="K1061" s="204" t="s">
        <v>203</v>
      </c>
      <c r="L1061" s="62"/>
      <c r="M1061" s="209" t="s">
        <v>23</v>
      </c>
      <c r="N1061" s="210" t="s">
        <v>48</v>
      </c>
      <c r="O1061" s="43"/>
      <c r="P1061" s="211">
        <f>O1061*H1061</f>
        <v>0</v>
      </c>
      <c r="Q1061" s="211">
        <v>4.6199999999999998E-2</v>
      </c>
      <c r="R1061" s="211">
        <f>Q1061*H1061</f>
        <v>1.27512</v>
      </c>
      <c r="S1061" s="211">
        <v>0</v>
      </c>
      <c r="T1061" s="212">
        <f>S1061*H1061</f>
        <v>0</v>
      </c>
      <c r="AR1061" s="25" t="s">
        <v>279</v>
      </c>
      <c r="AT1061" s="25" t="s">
        <v>194</v>
      </c>
      <c r="AU1061" s="25" t="s">
        <v>88</v>
      </c>
      <c r="AY1061" s="25" t="s">
        <v>191</v>
      </c>
      <c r="BE1061" s="213">
        <f>IF(N1061="základní",J1061,0)</f>
        <v>0</v>
      </c>
      <c r="BF1061" s="213">
        <f>IF(N1061="snížená",J1061,0)</f>
        <v>0</v>
      </c>
      <c r="BG1061" s="213">
        <f>IF(N1061="zákl. přenesená",J1061,0)</f>
        <v>0</v>
      </c>
      <c r="BH1061" s="213">
        <f>IF(N1061="sníž. přenesená",J1061,0)</f>
        <v>0</v>
      </c>
      <c r="BI1061" s="213">
        <f>IF(N1061="nulová",J1061,0)</f>
        <v>0</v>
      </c>
      <c r="BJ1061" s="25" t="s">
        <v>85</v>
      </c>
      <c r="BK1061" s="213">
        <f>ROUND(I1061*H1061,2)</f>
        <v>0</v>
      </c>
      <c r="BL1061" s="25" t="s">
        <v>279</v>
      </c>
      <c r="BM1061" s="25" t="s">
        <v>1005</v>
      </c>
    </row>
    <row r="1062" spans="2:65" s="13" customFormat="1" ht="13.5">
      <c r="B1062" s="244"/>
      <c r="C1062" s="245"/>
      <c r="D1062" s="214" t="s">
        <v>245</v>
      </c>
      <c r="E1062" s="246" t="s">
        <v>23</v>
      </c>
      <c r="F1062" s="247" t="s">
        <v>376</v>
      </c>
      <c r="G1062" s="245"/>
      <c r="H1062" s="246" t="s">
        <v>23</v>
      </c>
      <c r="I1062" s="248"/>
      <c r="J1062" s="245"/>
      <c r="K1062" s="245"/>
      <c r="L1062" s="249"/>
      <c r="M1062" s="250"/>
      <c r="N1062" s="251"/>
      <c r="O1062" s="251"/>
      <c r="P1062" s="251"/>
      <c r="Q1062" s="251"/>
      <c r="R1062" s="251"/>
      <c r="S1062" s="251"/>
      <c r="T1062" s="252"/>
      <c r="AT1062" s="253" t="s">
        <v>245</v>
      </c>
      <c r="AU1062" s="253" t="s">
        <v>88</v>
      </c>
      <c r="AV1062" s="13" t="s">
        <v>85</v>
      </c>
      <c r="AW1062" s="13" t="s">
        <v>40</v>
      </c>
      <c r="AX1062" s="13" t="s">
        <v>77</v>
      </c>
      <c r="AY1062" s="253" t="s">
        <v>191</v>
      </c>
    </row>
    <row r="1063" spans="2:65" s="12" customFormat="1" ht="13.5">
      <c r="B1063" s="217"/>
      <c r="C1063" s="218"/>
      <c r="D1063" s="214" t="s">
        <v>245</v>
      </c>
      <c r="E1063" s="219" t="s">
        <v>23</v>
      </c>
      <c r="F1063" s="220" t="s">
        <v>641</v>
      </c>
      <c r="G1063" s="218"/>
      <c r="H1063" s="221">
        <v>13.8</v>
      </c>
      <c r="I1063" s="222"/>
      <c r="J1063" s="218"/>
      <c r="K1063" s="218"/>
      <c r="L1063" s="223"/>
      <c r="M1063" s="224"/>
      <c r="N1063" s="225"/>
      <c r="O1063" s="225"/>
      <c r="P1063" s="225"/>
      <c r="Q1063" s="225"/>
      <c r="R1063" s="225"/>
      <c r="S1063" s="225"/>
      <c r="T1063" s="226"/>
      <c r="AT1063" s="227" t="s">
        <v>245</v>
      </c>
      <c r="AU1063" s="227" t="s">
        <v>88</v>
      </c>
      <c r="AV1063" s="12" t="s">
        <v>88</v>
      </c>
      <c r="AW1063" s="12" t="s">
        <v>40</v>
      </c>
      <c r="AX1063" s="12" t="s">
        <v>77</v>
      </c>
      <c r="AY1063" s="227" t="s">
        <v>191</v>
      </c>
    </row>
    <row r="1064" spans="2:65" s="14" customFormat="1" ht="13.5">
      <c r="B1064" s="254"/>
      <c r="C1064" s="255"/>
      <c r="D1064" s="214" t="s">
        <v>245</v>
      </c>
      <c r="E1064" s="256" t="s">
        <v>23</v>
      </c>
      <c r="F1064" s="257" t="s">
        <v>371</v>
      </c>
      <c r="G1064" s="255"/>
      <c r="H1064" s="258">
        <v>13.8</v>
      </c>
      <c r="I1064" s="259"/>
      <c r="J1064" s="255"/>
      <c r="K1064" s="255"/>
      <c r="L1064" s="260"/>
      <c r="M1064" s="261"/>
      <c r="N1064" s="262"/>
      <c r="O1064" s="262"/>
      <c r="P1064" s="262"/>
      <c r="Q1064" s="262"/>
      <c r="R1064" s="262"/>
      <c r="S1064" s="262"/>
      <c r="T1064" s="263"/>
      <c r="AT1064" s="264" t="s">
        <v>245</v>
      </c>
      <c r="AU1064" s="264" t="s">
        <v>88</v>
      </c>
      <c r="AV1064" s="14" t="s">
        <v>207</v>
      </c>
      <c r="AW1064" s="14" t="s">
        <v>40</v>
      </c>
      <c r="AX1064" s="14" t="s">
        <v>77</v>
      </c>
      <c r="AY1064" s="264" t="s">
        <v>191</v>
      </c>
    </row>
    <row r="1065" spans="2:65" s="13" customFormat="1" ht="13.5">
      <c r="B1065" s="244"/>
      <c r="C1065" s="245"/>
      <c r="D1065" s="214" t="s">
        <v>245</v>
      </c>
      <c r="E1065" s="246" t="s">
        <v>23</v>
      </c>
      <c r="F1065" s="247" t="s">
        <v>380</v>
      </c>
      <c r="G1065" s="245"/>
      <c r="H1065" s="246" t="s">
        <v>23</v>
      </c>
      <c r="I1065" s="248"/>
      <c r="J1065" s="245"/>
      <c r="K1065" s="245"/>
      <c r="L1065" s="249"/>
      <c r="M1065" s="250"/>
      <c r="N1065" s="251"/>
      <c r="O1065" s="251"/>
      <c r="P1065" s="251"/>
      <c r="Q1065" s="251"/>
      <c r="R1065" s="251"/>
      <c r="S1065" s="251"/>
      <c r="T1065" s="252"/>
      <c r="AT1065" s="253" t="s">
        <v>245</v>
      </c>
      <c r="AU1065" s="253" t="s">
        <v>88</v>
      </c>
      <c r="AV1065" s="13" t="s">
        <v>85</v>
      </c>
      <c r="AW1065" s="13" t="s">
        <v>40</v>
      </c>
      <c r="AX1065" s="13" t="s">
        <v>77</v>
      </c>
      <c r="AY1065" s="253" t="s">
        <v>191</v>
      </c>
    </row>
    <row r="1066" spans="2:65" s="12" customFormat="1" ht="13.5">
      <c r="B1066" s="217"/>
      <c r="C1066" s="218"/>
      <c r="D1066" s="214" t="s">
        <v>245</v>
      </c>
      <c r="E1066" s="219" t="s">
        <v>23</v>
      </c>
      <c r="F1066" s="220" t="s">
        <v>642</v>
      </c>
      <c r="G1066" s="218"/>
      <c r="H1066" s="221">
        <v>13.8</v>
      </c>
      <c r="I1066" s="222"/>
      <c r="J1066" s="218"/>
      <c r="K1066" s="218"/>
      <c r="L1066" s="223"/>
      <c r="M1066" s="224"/>
      <c r="N1066" s="225"/>
      <c r="O1066" s="225"/>
      <c r="P1066" s="225"/>
      <c r="Q1066" s="225"/>
      <c r="R1066" s="225"/>
      <c r="S1066" s="225"/>
      <c r="T1066" s="226"/>
      <c r="AT1066" s="227" t="s">
        <v>245</v>
      </c>
      <c r="AU1066" s="227" t="s">
        <v>88</v>
      </c>
      <c r="AV1066" s="12" t="s">
        <v>88</v>
      </c>
      <c r="AW1066" s="12" t="s">
        <v>40</v>
      </c>
      <c r="AX1066" s="12" t="s">
        <v>77</v>
      </c>
      <c r="AY1066" s="227" t="s">
        <v>191</v>
      </c>
    </row>
    <row r="1067" spans="2:65" s="14" customFormat="1" ht="13.5">
      <c r="B1067" s="254"/>
      <c r="C1067" s="255"/>
      <c r="D1067" s="214" t="s">
        <v>245</v>
      </c>
      <c r="E1067" s="256" t="s">
        <v>23</v>
      </c>
      <c r="F1067" s="257" t="s">
        <v>371</v>
      </c>
      <c r="G1067" s="255"/>
      <c r="H1067" s="258">
        <v>13.8</v>
      </c>
      <c r="I1067" s="259"/>
      <c r="J1067" s="255"/>
      <c r="K1067" s="255"/>
      <c r="L1067" s="260"/>
      <c r="M1067" s="261"/>
      <c r="N1067" s="262"/>
      <c r="O1067" s="262"/>
      <c r="P1067" s="262"/>
      <c r="Q1067" s="262"/>
      <c r="R1067" s="262"/>
      <c r="S1067" s="262"/>
      <c r="T1067" s="263"/>
      <c r="AT1067" s="264" t="s">
        <v>245</v>
      </c>
      <c r="AU1067" s="264" t="s">
        <v>88</v>
      </c>
      <c r="AV1067" s="14" t="s">
        <v>207</v>
      </c>
      <c r="AW1067" s="14" t="s">
        <v>40</v>
      </c>
      <c r="AX1067" s="14" t="s">
        <v>77</v>
      </c>
      <c r="AY1067" s="264" t="s">
        <v>191</v>
      </c>
    </row>
    <row r="1068" spans="2:65" s="15" customFormat="1" ht="13.5">
      <c r="B1068" s="265"/>
      <c r="C1068" s="266"/>
      <c r="D1068" s="214" t="s">
        <v>245</v>
      </c>
      <c r="E1068" s="267" t="s">
        <v>23</v>
      </c>
      <c r="F1068" s="268" t="s">
        <v>388</v>
      </c>
      <c r="G1068" s="266"/>
      <c r="H1068" s="269">
        <v>27.6</v>
      </c>
      <c r="I1068" s="270"/>
      <c r="J1068" s="266"/>
      <c r="K1068" s="266"/>
      <c r="L1068" s="271"/>
      <c r="M1068" s="272"/>
      <c r="N1068" s="273"/>
      <c r="O1068" s="273"/>
      <c r="P1068" s="273"/>
      <c r="Q1068" s="273"/>
      <c r="R1068" s="273"/>
      <c r="S1068" s="273"/>
      <c r="T1068" s="274"/>
      <c r="AT1068" s="275" t="s">
        <v>245</v>
      </c>
      <c r="AU1068" s="275" t="s">
        <v>88</v>
      </c>
      <c r="AV1068" s="15" t="s">
        <v>215</v>
      </c>
      <c r="AW1068" s="15" t="s">
        <v>40</v>
      </c>
      <c r="AX1068" s="15" t="s">
        <v>85</v>
      </c>
      <c r="AY1068" s="275" t="s">
        <v>191</v>
      </c>
    </row>
    <row r="1069" spans="2:65" s="1" customFormat="1" ht="38.25" customHeight="1">
      <c r="B1069" s="42"/>
      <c r="C1069" s="202" t="s">
        <v>1006</v>
      </c>
      <c r="D1069" s="202" t="s">
        <v>194</v>
      </c>
      <c r="E1069" s="203" t="s">
        <v>1007</v>
      </c>
      <c r="F1069" s="204" t="s">
        <v>1008</v>
      </c>
      <c r="G1069" s="205" t="s">
        <v>218</v>
      </c>
      <c r="H1069" s="206">
        <v>272.3</v>
      </c>
      <c r="I1069" s="207"/>
      <c r="J1069" s="208">
        <f>ROUND(I1069*H1069,2)</f>
        <v>0</v>
      </c>
      <c r="K1069" s="204" t="s">
        <v>203</v>
      </c>
      <c r="L1069" s="62"/>
      <c r="M1069" s="209" t="s">
        <v>23</v>
      </c>
      <c r="N1069" s="210" t="s">
        <v>48</v>
      </c>
      <c r="O1069" s="43"/>
      <c r="P1069" s="211">
        <f>O1069*H1069</f>
        <v>0</v>
      </c>
      <c r="Q1069" s="211">
        <v>1.223E-2</v>
      </c>
      <c r="R1069" s="211">
        <f>Q1069*H1069</f>
        <v>3.3302290000000001</v>
      </c>
      <c r="S1069" s="211">
        <v>0</v>
      </c>
      <c r="T1069" s="212">
        <f>S1069*H1069</f>
        <v>0</v>
      </c>
      <c r="AR1069" s="25" t="s">
        <v>279</v>
      </c>
      <c r="AT1069" s="25" t="s">
        <v>194</v>
      </c>
      <c r="AU1069" s="25" t="s">
        <v>88</v>
      </c>
      <c r="AY1069" s="25" t="s">
        <v>191</v>
      </c>
      <c r="BE1069" s="213">
        <f>IF(N1069="základní",J1069,0)</f>
        <v>0</v>
      </c>
      <c r="BF1069" s="213">
        <f>IF(N1069="snížená",J1069,0)</f>
        <v>0</v>
      </c>
      <c r="BG1069" s="213">
        <f>IF(N1069="zákl. přenesená",J1069,0)</f>
        <v>0</v>
      </c>
      <c r="BH1069" s="213">
        <f>IF(N1069="sníž. přenesená",J1069,0)</f>
        <v>0</v>
      </c>
      <c r="BI1069" s="213">
        <f>IF(N1069="nulová",J1069,0)</f>
        <v>0</v>
      </c>
      <c r="BJ1069" s="25" t="s">
        <v>85</v>
      </c>
      <c r="BK1069" s="213">
        <f>ROUND(I1069*H1069,2)</f>
        <v>0</v>
      </c>
      <c r="BL1069" s="25" t="s">
        <v>279</v>
      </c>
      <c r="BM1069" s="25" t="s">
        <v>1009</v>
      </c>
    </row>
    <row r="1070" spans="2:65" s="13" customFormat="1" ht="13.5">
      <c r="B1070" s="244"/>
      <c r="C1070" s="245"/>
      <c r="D1070" s="214" t="s">
        <v>245</v>
      </c>
      <c r="E1070" s="246" t="s">
        <v>23</v>
      </c>
      <c r="F1070" s="247" t="s">
        <v>372</v>
      </c>
      <c r="G1070" s="245"/>
      <c r="H1070" s="246" t="s">
        <v>23</v>
      </c>
      <c r="I1070" s="248"/>
      <c r="J1070" s="245"/>
      <c r="K1070" s="245"/>
      <c r="L1070" s="249"/>
      <c r="M1070" s="250"/>
      <c r="N1070" s="251"/>
      <c r="O1070" s="251"/>
      <c r="P1070" s="251"/>
      <c r="Q1070" s="251"/>
      <c r="R1070" s="251"/>
      <c r="S1070" s="251"/>
      <c r="T1070" s="252"/>
      <c r="AT1070" s="253" t="s">
        <v>245</v>
      </c>
      <c r="AU1070" s="253" t="s">
        <v>88</v>
      </c>
      <c r="AV1070" s="13" t="s">
        <v>85</v>
      </c>
      <c r="AW1070" s="13" t="s">
        <v>40</v>
      </c>
      <c r="AX1070" s="13" t="s">
        <v>77</v>
      </c>
      <c r="AY1070" s="253" t="s">
        <v>191</v>
      </c>
    </row>
    <row r="1071" spans="2:65" s="12" customFormat="1" ht="13.5">
      <c r="B1071" s="217"/>
      <c r="C1071" s="218"/>
      <c r="D1071" s="214" t="s">
        <v>245</v>
      </c>
      <c r="E1071" s="219" t="s">
        <v>23</v>
      </c>
      <c r="F1071" s="220" t="s">
        <v>757</v>
      </c>
      <c r="G1071" s="218"/>
      <c r="H1071" s="221">
        <v>59.3</v>
      </c>
      <c r="I1071" s="222"/>
      <c r="J1071" s="218"/>
      <c r="K1071" s="218"/>
      <c r="L1071" s="223"/>
      <c r="M1071" s="224"/>
      <c r="N1071" s="225"/>
      <c r="O1071" s="225"/>
      <c r="P1071" s="225"/>
      <c r="Q1071" s="225"/>
      <c r="R1071" s="225"/>
      <c r="S1071" s="225"/>
      <c r="T1071" s="226"/>
      <c r="AT1071" s="227" t="s">
        <v>245</v>
      </c>
      <c r="AU1071" s="227" t="s">
        <v>88</v>
      </c>
      <c r="AV1071" s="12" t="s">
        <v>88</v>
      </c>
      <c r="AW1071" s="12" t="s">
        <v>40</v>
      </c>
      <c r="AX1071" s="12" t="s">
        <v>77</v>
      </c>
      <c r="AY1071" s="227" t="s">
        <v>191</v>
      </c>
    </row>
    <row r="1072" spans="2:65" s="12" customFormat="1" ht="13.5">
      <c r="B1072" s="217"/>
      <c r="C1072" s="218"/>
      <c r="D1072" s="214" t="s">
        <v>245</v>
      </c>
      <c r="E1072" s="219" t="s">
        <v>23</v>
      </c>
      <c r="F1072" s="220" t="s">
        <v>758</v>
      </c>
      <c r="G1072" s="218"/>
      <c r="H1072" s="221">
        <v>2.9</v>
      </c>
      <c r="I1072" s="222"/>
      <c r="J1072" s="218"/>
      <c r="K1072" s="218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245</v>
      </c>
      <c r="AU1072" s="227" t="s">
        <v>88</v>
      </c>
      <c r="AV1072" s="12" t="s">
        <v>88</v>
      </c>
      <c r="AW1072" s="12" t="s">
        <v>40</v>
      </c>
      <c r="AX1072" s="12" t="s">
        <v>77</v>
      </c>
      <c r="AY1072" s="227" t="s">
        <v>191</v>
      </c>
    </row>
    <row r="1073" spans="2:51" s="12" customFormat="1" ht="13.5">
      <c r="B1073" s="217"/>
      <c r="C1073" s="218"/>
      <c r="D1073" s="214" t="s">
        <v>245</v>
      </c>
      <c r="E1073" s="219" t="s">
        <v>23</v>
      </c>
      <c r="F1073" s="220" t="s">
        <v>759</v>
      </c>
      <c r="G1073" s="218"/>
      <c r="H1073" s="221">
        <v>1.7</v>
      </c>
      <c r="I1073" s="222"/>
      <c r="J1073" s="218"/>
      <c r="K1073" s="218"/>
      <c r="L1073" s="223"/>
      <c r="M1073" s="224"/>
      <c r="N1073" s="225"/>
      <c r="O1073" s="225"/>
      <c r="P1073" s="225"/>
      <c r="Q1073" s="225"/>
      <c r="R1073" s="225"/>
      <c r="S1073" s="225"/>
      <c r="T1073" s="226"/>
      <c r="AT1073" s="227" t="s">
        <v>245</v>
      </c>
      <c r="AU1073" s="227" t="s">
        <v>88</v>
      </c>
      <c r="AV1073" s="12" t="s">
        <v>88</v>
      </c>
      <c r="AW1073" s="12" t="s">
        <v>40</v>
      </c>
      <c r="AX1073" s="12" t="s">
        <v>77</v>
      </c>
      <c r="AY1073" s="227" t="s">
        <v>191</v>
      </c>
    </row>
    <row r="1074" spans="2:51" s="12" customFormat="1" ht="13.5">
      <c r="B1074" s="217"/>
      <c r="C1074" s="218"/>
      <c r="D1074" s="214" t="s">
        <v>245</v>
      </c>
      <c r="E1074" s="219" t="s">
        <v>23</v>
      </c>
      <c r="F1074" s="220" t="s">
        <v>760</v>
      </c>
      <c r="G1074" s="218"/>
      <c r="H1074" s="221">
        <v>11.1</v>
      </c>
      <c r="I1074" s="222"/>
      <c r="J1074" s="218"/>
      <c r="K1074" s="218"/>
      <c r="L1074" s="223"/>
      <c r="M1074" s="224"/>
      <c r="N1074" s="225"/>
      <c r="O1074" s="225"/>
      <c r="P1074" s="225"/>
      <c r="Q1074" s="225"/>
      <c r="R1074" s="225"/>
      <c r="S1074" s="225"/>
      <c r="T1074" s="226"/>
      <c r="AT1074" s="227" t="s">
        <v>245</v>
      </c>
      <c r="AU1074" s="227" t="s">
        <v>88</v>
      </c>
      <c r="AV1074" s="12" t="s">
        <v>88</v>
      </c>
      <c r="AW1074" s="12" t="s">
        <v>40</v>
      </c>
      <c r="AX1074" s="12" t="s">
        <v>77</v>
      </c>
      <c r="AY1074" s="227" t="s">
        <v>191</v>
      </c>
    </row>
    <row r="1075" spans="2:51" s="12" customFormat="1" ht="13.5">
      <c r="B1075" s="217"/>
      <c r="C1075" s="218"/>
      <c r="D1075" s="214" t="s">
        <v>245</v>
      </c>
      <c r="E1075" s="219" t="s">
        <v>23</v>
      </c>
      <c r="F1075" s="220" t="s">
        <v>762</v>
      </c>
      <c r="G1075" s="218"/>
      <c r="H1075" s="221">
        <v>5.3</v>
      </c>
      <c r="I1075" s="222"/>
      <c r="J1075" s="218"/>
      <c r="K1075" s="218"/>
      <c r="L1075" s="223"/>
      <c r="M1075" s="224"/>
      <c r="N1075" s="225"/>
      <c r="O1075" s="225"/>
      <c r="P1075" s="225"/>
      <c r="Q1075" s="225"/>
      <c r="R1075" s="225"/>
      <c r="S1075" s="225"/>
      <c r="T1075" s="226"/>
      <c r="AT1075" s="227" t="s">
        <v>245</v>
      </c>
      <c r="AU1075" s="227" t="s">
        <v>88</v>
      </c>
      <c r="AV1075" s="12" t="s">
        <v>88</v>
      </c>
      <c r="AW1075" s="12" t="s">
        <v>40</v>
      </c>
      <c r="AX1075" s="12" t="s">
        <v>77</v>
      </c>
      <c r="AY1075" s="227" t="s">
        <v>191</v>
      </c>
    </row>
    <row r="1076" spans="2:51" s="12" customFormat="1" ht="13.5">
      <c r="B1076" s="217"/>
      <c r="C1076" s="218"/>
      <c r="D1076" s="214" t="s">
        <v>245</v>
      </c>
      <c r="E1076" s="219" t="s">
        <v>23</v>
      </c>
      <c r="F1076" s="220" t="s">
        <v>763</v>
      </c>
      <c r="G1076" s="218"/>
      <c r="H1076" s="221">
        <v>26.6</v>
      </c>
      <c r="I1076" s="222"/>
      <c r="J1076" s="218"/>
      <c r="K1076" s="218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245</v>
      </c>
      <c r="AU1076" s="227" t="s">
        <v>88</v>
      </c>
      <c r="AV1076" s="12" t="s">
        <v>88</v>
      </c>
      <c r="AW1076" s="12" t="s">
        <v>40</v>
      </c>
      <c r="AX1076" s="12" t="s">
        <v>77</v>
      </c>
      <c r="AY1076" s="227" t="s">
        <v>191</v>
      </c>
    </row>
    <row r="1077" spans="2:51" s="12" customFormat="1" ht="13.5">
      <c r="B1077" s="217"/>
      <c r="C1077" s="218"/>
      <c r="D1077" s="214" t="s">
        <v>245</v>
      </c>
      <c r="E1077" s="219" t="s">
        <v>23</v>
      </c>
      <c r="F1077" s="220" t="s">
        <v>764</v>
      </c>
      <c r="G1077" s="218"/>
      <c r="H1077" s="221">
        <v>19.399999999999999</v>
      </c>
      <c r="I1077" s="222"/>
      <c r="J1077" s="218"/>
      <c r="K1077" s="218"/>
      <c r="L1077" s="223"/>
      <c r="M1077" s="224"/>
      <c r="N1077" s="225"/>
      <c r="O1077" s="225"/>
      <c r="P1077" s="225"/>
      <c r="Q1077" s="225"/>
      <c r="R1077" s="225"/>
      <c r="S1077" s="225"/>
      <c r="T1077" s="226"/>
      <c r="AT1077" s="227" t="s">
        <v>245</v>
      </c>
      <c r="AU1077" s="227" t="s">
        <v>88</v>
      </c>
      <c r="AV1077" s="12" t="s">
        <v>88</v>
      </c>
      <c r="AW1077" s="12" t="s">
        <v>40</v>
      </c>
      <c r="AX1077" s="12" t="s">
        <v>77</v>
      </c>
      <c r="AY1077" s="227" t="s">
        <v>191</v>
      </c>
    </row>
    <row r="1078" spans="2:51" s="12" customFormat="1" ht="13.5">
      <c r="B1078" s="217"/>
      <c r="C1078" s="218"/>
      <c r="D1078" s="214" t="s">
        <v>245</v>
      </c>
      <c r="E1078" s="219" t="s">
        <v>23</v>
      </c>
      <c r="F1078" s="220" t="s">
        <v>765</v>
      </c>
      <c r="G1078" s="218"/>
      <c r="H1078" s="221">
        <v>10.4</v>
      </c>
      <c r="I1078" s="222"/>
      <c r="J1078" s="218"/>
      <c r="K1078" s="218"/>
      <c r="L1078" s="223"/>
      <c r="M1078" s="224"/>
      <c r="N1078" s="225"/>
      <c r="O1078" s="225"/>
      <c r="P1078" s="225"/>
      <c r="Q1078" s="225"/>
      <c r="R1078" s="225"/>
      <c r="S1078" s="225"/>
      <c r="T1078" s="226"/>
      <c r="AT1078" s="227" t="s">
        <v>245</v>
      </c>
      <c r="AU1078" s="227" t="s">
        <v>88</v>
      </c>
      <c r="AV1078" s="12" t="s">
        <v>88</v>
      </c>
      <c r="AW1078" s="12" t="s">
        <v>40</v>
      </c>
      <c r="AX1078" s="12" t="s">
        <v>77</v>
      </c>
      <c r="AY1078" s="227" t="s">
        <v>191</v>
      </c>
    </row>
    <row r="1079" spans="2:51" s="12" customFormat="1" ht="13.5">
      <c r="B1079" s="217"/>
      <c r="C1079" s="218"/>
      <c r="D1079" s="214" t="s">
        <v>245</v>
      </c>
      <c r="E1079" s="219" t="s">
        <v>23</v>
      </c>
      <c r="F1079" s="220" t="s">
        <v>766</v>
      </c>
      <c r="G1079" s="218"/>
      <c r="H1079" s="221">
        <v>4.5</v>
      </c>
      <c r="I1079" s="222"/>
      <c r="J1079" s="218"/>
      <c r="K1079" s="218"/>
      <c r="L1079" s="223"/>
      <c r="M1079" s="224"/>
      <c r="N1079" s="225"/>
      <c r="O1079" s="225"/>
      <c r="P1079" s="225"/>
      <c r="Q1079" s="225"/>
      <c r="R1079" s="225"/>
      <c r="S1079" s="225"/>
      <c r="T1079" s="226"/>
      <c r="AT1079" s="227" t="s">
        <v>245</v>
      </c>
      <c r="AU1079" s="227" t="s">
        <v>88</v>
      </c>
      <c r="AV1079" s="12" t="s">
        <v>88</v>
      </c>
      <c r="AW1079" s="12" t="s">
        <v>40</v>
      </c>
      <c r="AX1079" s="12" t="s">
        <v>77</v>
      </c>
      <c r="AY1079" s="227" t="s">
        <v>191</v>
      </c>
    </row>
    <row r="1080" spans="2:51" s="14" customFormat="1" ht="13.5">
      <c r="B1080" s="254"/>
      <c r="C1080" s="255"/>
      <c r="D1080" s="214" t="s">
        <v>245</v>
      </c>
      <c r="E1080" s="256" t="s">
        <v>23</v>
      </c>
      <c r="F1080" s="257" t="s">
        <v>371</v>
      </c>
      <c r="G1080" s="255"/>
      <c r="H1080" s="258">
        <v>141.19999999999999</v>
      </c>
      <c r="I1080" s="259"/>
      <c r="J1080" s="255"/>
      <c r="K1080" s="255"/>
      <c r="L1080" s="260"/>
      <c r="M1080" s="261"/>
      <c r="N1080" s="262"/>
      <c r="O1080" s="262"/>
      <c r="P1080" s="262"/>
      <c r="Q1080" s="262"/>
      <c r="R1080" s="262"/>
      <c r="S1080" s="262"/>
      <c r="T1080" s="263"/>
      <c r="AT1080" s="264" t="s">
        <v>245</v>
      </c>
      <c r="AU1080" s="264" t="s">
        <v>88</v>
      </c>
      <c r="AV1080" s="14" t="s">
        <v>207</v>
      </c>
      <c r="AW1080" s="14" t="s">
        <v>40</v>
      </c>
      <c r="AX1080" s="14" t="s">
        <v>77</v>
      </c>
      <c r="AY1080" s="264" t="s">
        <v>191</v>
      </c>
    </row>
    <row r="1081" spans="2:51" s="13" customFormat="1" ht="13.5">
      <c r="B1081" s="244"/>
      <c r="C1081" s="245"/>
      <c r="D1081" s="214" t="s">
        <v>245</v>
      </c>
      <c r="E1081" s="246" t="s">
        <v>23</v>
      </c>
      <c r="F1081" s="247" t="s">
        <v>376</v>
      </c>
      <c r="G1081" s="245"/>
      <c r="H1081" s="246" t="s">
        <v>23</v>
      </c>
      <c r="I1081" s="248"/>
      <c r="J1081" s="245"/>
      <c r="K1081" s="245"/>
      <c r="L1081" s="249"/>
      <c r="M1081" s="250"/>
      <c r="N1081" s="251"/>
      <c r="O1081" s="251"/>
      <c r="P1081" s="251"/>
      <c r="Q1081" s="251"/>
      <c r="R1081" s="251"/>
      <c r="S1081" s="251"/>
      <c r="T1081" s="252"/>
      <c r="AT1081" s="253" t="s">
        <v>245</v>
      </c>
      <c r="AU1081" s="253" t="s">
        <v>88</v>
      </c>
      <c r="AV1081" s="13" t="s">
        <v>85</v>
      </c>
      <c r="AW1081" s="13" t="s">
        <v>40</v>
      </c>
      <c r="AX1081" s="13" t="s">
        <v>77</v>
      </c>
      <c r="AY1081" s="253" t="s">
        <v>191</v>
      </c>
    </row>
    <row r="1082" spans="2:51" s="12" customFormat="1" ht="13.5">
      <c r="B1082" s="217"/>
      <c r="C1082" s="218"/>
      <c r="D1082" s="214" t="s">
        <v>245</v>
      </c>
      <c r="E1082" s="219" t="s">
        <v>23</v>
      </c>
      <c r="F1082" s="220" t="s">
        <v>767</v>
      </c>
      <c r="G1082" s="218"/>
      <c r="H1082" s="221">
        <v>12.7</v>
      </c>
      <c r="I1082" s="222"/>
      <c r="J1082" s="218"/>
      <c r="K1082" s="218"/>
      <c r="L1082" s="223"/>
      <c r="M1082" s="224"/>
      <c r="N1082" s="225"/>
      <c r="O1082" s="225"/>
      <c r="P1082" s="225"/>
      <c r="Q1082" s="225"/>
      <c r="R1082" s="225"/>
      <c r="S1082" s="225"/>
      <c r="T1082" s="226"/>
      <c r="AT1082" s="227" t="s">
        <v>245</v>
      </c>
      <c r="AU1082" s="227" t="s">
        <v>88</v>
      </c>
      <c r="AV1082" s="12" t="s">
        <v>88</v>
      </c>
      <c r="AW1082" s="12" t="s">
        <v>40</v>
      </c>
      <c r="AX1082" s="12" t="s">
        <v>77</v>
      </c>
      <c r="AY1082" s="227" t="s">
        <v>191</v>
      </c>
    </row>
    <row r="1083" spans="2:51" s="12" customFormat="1" ht="13.5">
      <c r="B1083" s="217"/>
      <c r="C1083" s="218"/>
      <c r="D1083" s="214" t="s">
        <v>245</v>
      </c>
      <c r="E1083" s="219" t="s">
        <v>23</v>
      </c>
      <c r="F1083" s="220" t="s">
        <v>771</v>
      </c>
      <c r="G1083" s="218"/>
      <c r="H1083" s="221">
        <v>10.7</v>
      </c>
      <c r="I1083" s="222"/>
      <c r="J1083" s="218"/>
      <c r="K1083" s="218"/>
      <c r="L1083" s="223"/>
      <c r="M1083" s="224"/>
      <c r="N1083" s="225"/>
      <c r="O1083" s="225"/>
      <c r="P1083" s="225"/>
      <c r="Q1083" s="225"/>
      <c r="R1083" s="225"/>
      <c r="S1083" s="225"/>
      <c r="T1083" s="226"/>
      <c r="AT1083" s="227" t="s">
        <v>245</v>
      </c>
      <c r="AU1083" s="227" t="s">
        <v>88</v>
      </c>
      <c r="AV1083" s="12" t="s">
        <v>88</v>
      </c>
      <c r="AW1083" s="12" t="s">
        <v>40</v>
      </c>
      <c r="AX1083" s="12" t="s">
        <v>77</v>
      </c>
      <c r="AY1083" s="227" t="s">
        <v>191</v>
      </c>
    </row>
    <row r="1084" spans="2:51" s="12" customFormat="1" ht="13.5">
      <c r="B1084" s="217"/>
      <c r="C1084" s="218"/>
      <c r="D1084" s="214" t="s">
        <v>245</v>
      </c>
      <c r="E1084" s="219" t="s">
        <v>23</v>
      </c>
      <c r="F1084" s="220" t="s">
        <v>772</v>
      </c>
      <c r="G1084" s="218"/>
      <c r="H1084" s="221">
        <v>14.2</v>
      </c>
      <c r="I1084" s="222"/>
      <c r="J1084" s="218"/>
      <c r="K1084" s="218"/>
      <c r="L1084" s="223"/>
      <c r="M1084" s="224"/>
      <c r="N1084" s="225"/>
      <c r="O1084" s="225"/>
      <c r="P1084" s="225"/>
      <c r="Q1084" s="225"/>
      <c r="R1084" s="225"/>
      <c r="S1084" s="225"/>
      <c r="T1084" s="226"/>
      <c r="AT1084" s="227" t="s">
        <v>245</v>
      </c>
      <c r="AU1084" s="227" t="s">
        <v>88</v>
      </c>
      <c r="AV1084" s="12" t="s">
        <v>88</v>
      </c>
      <c r="AW1084" s="12" t="s">
        <v>40</v>
      </c>
      <c r="AX1084" s="12" t="s">
        <v>77</v>
      </c>
      <c r="AY1084" s="227" t="s">
        <v>191</v>
      </c>
    </row>
    <row r="1085" spans="2:51" s="12" customFormat="1" ht="13.5">
      <c r="B1085" s="217"/>
      <c r="C1085" s="218"/>
      <c r="D1085" s="214" t="s">
        <v>245</v>
      </c>
      <c r="E1085" s="219" t="s">
        <v>23</v>
      </c>
      <c r="F1085" s="220" t="s">
        <v>773</v>
      </c>
      <c r="G1085" s="218"/>
      <c r="H1085" s="221">
        <v>4.9000000000000004</v>
      </c>
      <c r="I1085" s="222"/>
      <c r="J1085" s="218"/>
      <c r="K1085" s="218"/>
      <c r="L1085" s="223"/>
      <c r="M1085" s="224"/>
      <c r="N1085" s="225"/>
      <c r="O1085" s="225"/>
      <c r="P1085" s="225"/>
      <c r="Q1085" s="225"/>
      <c r="R1085" s="225"/>
      <c r="S1085" s="225"/>
      <c r="T1085" s="226"/>
      <c r="AT1085" s="227" t="s">
        <v>245</v>
      </c>
      <c r="AU1085" s="227" t="s">
        <v>88</v>
      </c>
      <c r="AV1085" s="12" t="s">
        <v>88</v>
      </c>
      <c r="AW1085" s="12" t="s">
        <v>40</v>
      </c>
      <c r="AX1085" s="12" t="s">
        <v>77</v>
      </c>
      <c r="AY1085" s="227" t="s">
        <v>191</v>
      </c>
    </row>
    <row r="1086" spans="2:51" s="14" customFormat="1" ht="13.5">
      <c r="B1086" s="254"/>
      <c r="C1086" s="255"/>
      <c r="D1086" s="214" t="s">
        <v>245</v>
      </c>
      <c r="E1086" s="256" t="s">
        <v>23</v>
      </c>
      <c r="F1086" s="257" t="s">
        <v>371</v>
      </c>
      <c r="G1086" s="255"/>
      <c r="H1086" s="258">
        <v>42.5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AT1086" s="264" t="s">
        <v>245</v>
      </c>
      <c r="AU1086" s="264" t="s">
        <v>88</v>
      </c>
      <c r="AV1086" s="14" t="s">
        <v>207</v>
      </c>
      <c r="AW1086" s="14" t="s">
        <v>40</v>
      </c>
      <c r="AX1086" s="14" t="s">
        <v>77</v>
      </c>
      <c r="AY1086" s="264" t="s">
        <v>191</v>
      </c>
    </row>
    <row r="1087" spans="2:51" s="13" customFormat="1" ht="13.5">
      <c r="B1087" s="244"/>
      <c r="C1087" s="245"/>
      <c r="D1087" s="214" t="s">
        <v>245</v>
      </c>
      <c r="E1087" s="246" t="s">
        <v>23</v>
      </c>
      <c r="F1087" s="247" t="s">
        <v>380</v>
      </c>
      <c r="G1087" s="245"/>
      <c r="H1087" s="246" t="s">
        <v>23</v>
      </c>
      <c r="I1087" s="248"/>
      <c r="J1087" s="245"/>
      <c r="K1087" s="245"/>
      <c r="L1087" s="249"/>
      <c r="M1087" s="250"/>
      <c r="N1087" s="251"/>
      <c r="O1087" s="251"/>
      <c r="P1087" s="251"/>
      <c r="Q1087" s="251"/>
      <c r="R1087" s="251"/>
      <c r="S1087" s="251"/>
      <c r="T1087" s="252"/>
      <c r="AT1087" s="253" t="s">
        <v>245</v>
      </c>
      <c r="AU1087" s="253" t="s">
        <v>88</v>
      </c>
      <c r="AV1087" s="13" t="s">
        <v>85</v>
      </c>
      <c r="AW1087" s="13" t="s">
        <v>40</v>
      </c>
      <c r="AX1087" s="13" t="s">
        <v>77</v>
      </c>
      <c r="AY1087" s="253" t="s">
        <v>191</v>
      </c>
    </row>
    <row r="1088" spans="2:51" s="12" customFormat="1" ht="13.5">
      <c r="B1088" s="217"/>
      <c r="C1088" s="218"/>
      <c r="D1088" s="214" t="s">
        <v>245</v>
      </c>
      <c r="E1088" s="219" t="s">
        <v>23</v>
      </c>
      <c r="F1088" s="220" t="s">
        <v>774</v>
      </c>
      <c r="G1088" s="218"/>
      <c r="H1088" s="221">
        <v>12.1</v>
      </c>
      <c r="I1088" s="222"/>
      <c r="J1088" s="218"/>
      <c r="K1088" s="218"/>
      <c r="L1088" s="223"/>
      <c r="M1088" s="224"/>
      <c r="N1088" s="225"/>
      <c r="O1088" s="225"/>
      <c r="P1088" s="225"/>
      <c r="Q1088" s="225"/>
      <c r="R1088" s="225"/>
      <c r="S1088" s="225"/>
      <c r="T1088" s="226"/>
      <c r="AT1088" s="227" t="s">
        <v>245</v>
      </c>
      <c r="AU1088" s="227" t="s">
        <v>88</v>
      </c>
      <c r="AV1088" s="12" t="s">
        <v>88</v>
      </c>
      <c r="AW1088" s="12" t="s">
        <v>40</v>
      </c>
      <c r="AX1088" s="12" t="s">
        <v>77</v>
      </c>
      <c r="AY1088" s="227" t="s">
        <v>191</v>
      </c>
    </row>
    <row r="1089" spans="2:65" s="12" customFormat="1" ht="13.5">
      <c r="B1089" s="217"/>
      <c r="C1089" s="218"/>
      <c r="D1089" s="214" t="s">
        <v>245</v>
      </c>
      <c r="E1089" s="219" t="s">
        <v>23</v>
      </c>
      <c r="F1089" s="220" t="s">
        <v>776</v>
      </c>
      <c r="G1089" s="218"/>
      <c r="H1089" s="221">
        <v>5.3</v>
      </c>
      <c r="I1089" s="222"/>
      <c r="J1089" s="218"/>
      <c r="K1089" s="218"/>
      <c r="L1089" s="223"/>
      <c r="M1089" s="224"/>
      <c r="N1089" s="225"/>
      <c r="O1089" s="225"/>
      <c r="P1089" s="225"/>
      <c r="Q1089" s="225"/>
      <c r="R1089" s="225"/>
      <c r="S1089" s="225"/>
      <c r="T1089" s="226"/>
      <c r="AT1089" s="227" t="s">
        <v>245</v>
      </c>
      <c r="AU1089" s="227" t="s">
        <v>88</v>
      </c>
      <c r="AV1089" s="12" t="s">
        <v>88</v>
      </c>
      <c r="AW1089" s="12" t="s">
        <v>40</v>
      </c>
      <c r="AX1089" s="12" t="s">
        <v>77</v>
      </c>
      <c r="AY1089" s="227" t="s">
        <v>191</v>
      </c>
    </row>
    <row r="1090" spans="2:65" s="12" customFormat="1" ht="13.5">
      <c r="B1090" s="217"/>
      <c r="C1090" s="218"/>
      <c r="D1090" s="214" t="s">
        <v>245</v>
      </c>
      <c r="E1090" s="219" t="s">
        <v>23</v>
      </c>
      <c r="F1090" s="220" t="s">
        <v>777</v>
      </c>
      <c r="G1090" s="218"/>
      <c r="H1090" s="221">
        <v>23.3</v>
      </c>
      <c r="I1090" s="222"/>
      <c r="J1090" s="218"/>
      <c r="K1090" s="218"/>
      <c r="L1090" s="223"/>
      <c r="M1090" s="224"/>
      <c r="N1090" s="225"/>
      <c r="O1090" s="225"/>
      <c r="P1090" s="225"/>
      <c r="Q1090" s="225"/>
      <c r="R1090" s="225"/>
      <c r="S1090" s="225"/>
      <c r="T1090" s="226"/>
      <c r="AT1090" s="227" t="s">
        <v>245</v>
      </c>
      <c r="AU1090" s="227" t="s">
        <v>88</v>
      </c>
      <c r="AV1090" s="12" t="s">
        <v>88</v>
      </c>
      <c r="AW1090" s="12" t="s">
        <v>40</v>
      </c>
      <c r="AX1090" s="12" t="s">
        <v>77</v>
      </c>
      <c r="AY1090" s="227" t="s">
        <v>191</v>
      </c>
    </row>
    <row r="1091" spans="2:65" s="12" customFormat="1" ht="13.5">
      <c r="B1091" s="217"/>
      <c r="C1091" s="218"/>
      <c r="D1091" s="214" t="s">
        <v>245</v>
      </c>
      <c r="E1091" s="219" t="s">
        <v>23</v>
      </c>
      <c r="F1091" s="220" t="s">
        <v>778</v>
      </c>
      <c r="G1091" s="218"/>
      <c r="H1091" s="221">
        <v>12.1</v>
      </c>
      <c r="I1091" s="222"/>
      <c r="J1091" s="218"/>
      <c r="K1091" s="218"/>
      <c r="L1091" s="223"/>
      <c r="M1091" s="224"/>
      <c r="N1091" s="225"/>
      <c r="O1091" s="225"/>
      <c r="P1091" s="225"/>
      <c r="Q1091" s="225"/>
      <c r="R1091" s="225"/>
      <c r="S1091" s="225"/>
      <c r="T1091" s="226"/>
      <c r="AT1091" s="227" t="s">
        <v>245</v>
      </c>
      <c r="AU1091" s="227" t="s">
        <v>88</v>
      </c>
      <c r="AV1091" s="12" t="s">
        <v>88</v>
      </c>
      <c r="AW1091" s="12" t="s">
        <v>40</v>
      </c>
      <c r="AX1091" s="12" t="s">
        <v>77</v>
      </c>
      <c r="AY1091" s="227" t="s">
        <v>191</v>
      </c>
    </row>
    <row r="1092" spans="2:65" s="12" customFormat="1" ht="13.5">
      <c r="B1092" s="217"/>
      <c r="C1092" s="218"/>
      <c r="D1092" s="214" t="s">
        <v>245</v>
      </c>
      <c r="E1092" s="219" t="s">
        <v>23</v>
      </c>
      <c r="F1092" s="220" t="s">
        <v>779</v>
      </c>
      <c r="G1092" s="218"/>
      <c r="H1092" s="221">
        <v>20.399999999999999</v>
      </c>
      <c r="I1092" s="222"/>
      <c r="J1092" s="218"/>
      <c r="K1092" s="218"/>
      <c r="L1092" s="223"/>
      <c r="M1092" s="224"/>
      <c r="N1092" s="225"/>
      <c r="O1092" s="225"/>
      <c r="P1092" s="225"/>
      <c r="Q1092" s="225"/>
      <c r="R1092" s="225"/>
      <c r="S1092" s="225"/>
      <c r="T1092" s="226"/>
      <c r="AT1092" s="227" t="s">
        <v>245</v>
      </c>
      <c r="AU1092" s="227" t="s">
        <v>88</v>
      </c>
      <c r="AV1092" s="12" t="s">
        <v>88</v>
      </c>
      <c r="AW1092" s="12" t="s">
        <v>40</v>
      </c>
      <c r="AX1092" s="12" t="s">
        <v>77</v>
      </c>
      <c r="AY1092" s="227" t="s">
        <v>191</v>
      </c>
    </row>
    <row r="1093" spans="2:65" s="12" customFormat="1" ht="13.5">
      <c r="B1093" s="217"/>
      <c r="C1093" s="218"/>
      <c r="D1093" s="214" t="s">
        <v>245</v>
      </c>
      <c r="E1093" s="219" t="s">
        <v>23</v>
      </c>
      <c r="F1093" s="220" t="s">
        <v>780</v>
      </c>
      <c r="G1093" s="218"/>
      <c r="H1093" s="221">
        <v>10.6</v>
      </c>
      <c r="I1093" s="222"/>
      <c r="J1093" s="218"/>
      <c r="K1093" s="218"/>
      <c r="L1093" s="223"/>
      <c r="M1093" s="224"/>
      <c r="N1093" s="225"/>
      <c r="O1093" s="225"/>
      <c r="P1093" s="225"/>
      <c r="Q1093" s="225"/>
      <c r="R1093" s="225"/>
      <c r="S1093" s="225"/>
      <c r="T1093" s="226"/>
      <c r="AT1093" s="227" t="s">
        <v>245</v>
      </c>
      <c r="AU1093" s="227" t="s">
        <v>88</v>
      </c>
      <c r="AV1093" s="12" t="s">
        <v>88</v>
      </c>
      <c r="AW1093" s="12" t="s">
        <v>40</v>
      </c>
      <c r="AX1093" s="12" t="s">
        <v>77</v>
      </c>
      <c r="AY1093" s="227" t="s">
        <v>191</v>
      </c>
    </row>
    <row r="1094" spans="2:65" s="12" customFormat="1" ht="13.5">
      <c r="B1094" s="217"/>
      <c r="C1094" s="218"/>
      <c r="D1094" s="214" t="s">
        <v>245</v>
      </c>
      <c r="E1094" s="219" t="s">
        <v>23</v>
      </c>
      <c r="F1094" s="220" t="s">
        <v>781</v>
      </c>
      <c r="G1094" s="218"/>
      <c r="H1094" s="221">
        <v>4.8</v>
      </c>
      <c r="I1094" s="222"/>
      <c r="J1094" s="218"/>
      <c r="K1094" s="218"/>
      <c r="L1094" s="223"/>
      <c r="M1094" s="224"/>
      <c r="N1094" s="225"/>
      <c r="O1094" s="225"/>
      <c r="P1094" s="225"/>
      <c r="Q1094" s="225"/>
      <c r="R1094" s="225"/>
      <c r="S1094" s="225"/>
      <c r="T1094" s="226"/>
      <c r="AT1094" s="227" t="s">
        <v>245</v>
      </c>
      <c r="AU1094" s="227" t="s">
        <v>88</v>
      </c>
      <c r="AV1094" s="12" t="s">
        <v>88</v>
      </c>
      <c r="AW1094" s="12" t="s">
        <v>40</v>
      </c>
      <c r="AX1094" s="12" t="s">
        <v>77</v>
      </c>
      <c r="AY1094" s="227" t="s">
        <v>191</v>
      </c>
    </row>
    <row r="1095" spans="2:65" s="14" customFormat="1" ht="13.5">
      <c r="B1095" s="254"/>
      <c r="C1095" s="255"/>
      <c r="D1095" s="214" t="s">
        <v>245</v>
      </c>
      <c r="E1095" s="256" t="s">
        <v>23</v>
      </c>
      <c r="F1095" s="257" t="s">
        <v>371</v>
      </c>
      <c r="G1095" s="255"/>
      <c r="H1095" s="258">
        <v>88.6</v>
      </c>
      <c r="I1095" s="259"/>
      <c r="J1095" s="255"/>
      <c r="K1095" s="255"/>
      <c r="L1095" s="260"/>
      <c r="M1095" s="261"/>
      <c r="N1095" s="262"/>
      <c r="O1095" s="262"/>
      <c r="P1095" s="262"/>
      <c r="Q1095" s="262"/>
      <c r="R1095" s="262"/>
      <c r="S1095" s="262"/>
      <c r="T1095" s="263"/>
      <c r="AT1095" s="264" t="s">
        <v>245</v>
      </c>
      <c r="AU1095" s="264" t="s">
        <v>88</v>
      </c>
      <c r="AV1095" s="14" t="s">
        <v>207</v>
      </c>
      <c r="AW1095" s="14" t="s">
        <v>40</v>
      </c>
      <c r="AX1095" s="14" t="s">
        <v>77</v>
      </c>
      <c r="AY1095" s="264" t="s">
        <v>191</v>
      </c>
    </row>
    <row r="1096" spans="2:65" s="15" customFormat="1" ht="13.5">
      <c r="B1096" s="265"/>
      <c r="C1096" s="266"/>
      <c r="D1096" s="214" t="s">
        <v>245</v>
      </c>
      <c r="E1096" s="267" t="s">
        <v>23</v>
      </c>
      <c r="F1096" s="268" t="s">
        <v>388</v>
      </c>
      <c r="G1096" s="266"/>
      <c r="H1096" s="269">
        <v>272.3</v>
      </c>
      <c r="I1096" s="270"/>
      <c r="J1096" s="266"/>
      <c r="K1096" s="266"/>
      <c r="L1096" s="271"/>
      <c r="M1096" s="272"/>
      <c r="N1096" s="273"/>
      <c r="O1096" s="273"/>
      <c r="P1096" s="273"/>
      <c r="Q1096" s="273"/>
      <c r="R1096" s="273"/>
      <c r="S1096" s="273"/>
      <c r="T1096" s="274"/>
      <c r="AT1096" s="275" t="s">
        <v>245</v>
      </c>
      <c r="AU1096" s="275" t="s">
        <v>88</v>
      </c>
      <c r="AV1096" s="15" t="s">
        <v>215</v>
      </c>
      <c r="AW1096" s="15" t="s">
        <v>40</v>
      </c>
      <c r="AX1096" s="15" t="s">
        <v>85</v>
      </c>
      <c r="AY1096" s="275" t="s">
        <v>191</v>
      </c>
    </row>
    <row r="1097" spans="2:65" s="1" customFormat="1" ht="38.25" customHeight="1">
      <c r="B1097" s="42"/>
      <c r="C1097" s="202" t="s">
        <v>1010</v>
      </c>
      <c r="D1097" s="202" t="s">
        <v>194</v>
      </c>
      <c r="E1097" s="203" t="s">
        <v>1011</v>
      </c>
      <c r="F1097" s="204" t="s">
        <v>1012</v>
      </c>
      <c r="G1097" s="205" t="s">
        <v>218</v>
      </c>
      <c r="H1097" s="206">
        <v>34</v>
      </c>
      <c r="I1097" s="207"/>
      <c r="J1097" s="208">
        <f>ROUND(I1097*H1097,2)</f>
        <v>0</v>
      </c>
      <c r="K1097" s="204" t="s">
        <v>203</v>
      </c>
      <c r="L1097" s="62"/>
      <c r="M1097" s="209" t="s">
        <v>23</v>
      </c>
      <c r="N1097" s="210" t="s">
        <v>48</v>
      </c>
      <c r="O1097" s="43"/>
      <c r="P1097" s="211">
        <f>O1097*H1097</f>
        <v>0</v>
      </c>
      <c r="Q1097" s="211">
        <v>1.2540000000000001E-2</v>
      </c>
      <c r="R1097" s="211">
        <f>Q1097*H1097</f>
        <v>0.42636000000000002</v>
      </c>
      <c r="S1097" s="211">
        <v>0</v>
      </c>
      <c r="T1097" s="212">
        <f>S1097*H1097</f>
        <v>0</v>
      </c>
      <c r="AR1097" s="25" t="s">
        <v>279</v>
      </c>
      <c r="AT1097" s="25" t="s">
        <v>194</v>
      </c>
      <c r="AU1097" s="25" t="s">
        <v>88</v>
      </c>
      <c r="AY1097" s="25" t="s">
        <v>191</v>
      </c>
      <c r="BE1097" s="213">
        <f>IF(N1097="základní",J1097,0)</f>
        <v>0</v>
      </c>
      <c r="BF1097" s="213">
        <f>IF(N1097="snížená",J1097,0)</f>
        <v>0</v>
      </c>
      <c r="BG1097" s="213">
        <f>IF(N1097="zákl. přenesená",J1097,0)</f>
        <v>0</v>
      </c>
      <c r="BH1097" s="213">
        <f>IF(N1097="sníž. přenesená",J1097,0)</f>
        <v>0</v>
      </c>
      <c r="BI1097" s="213">
        <f>IF(N1097="nulová",J1097,0)</f>
        <v>0</v>
      </c>
      <c r="BJ1097" s="25" t="s">
        <v>85</v>
      </c>
      <c r="BK1097" s="213">
        <f>ROUND(I1097*H1097,2)</f>
        <v>0</v>
      </c>
      <c r="BL1097" s="25" t="s">
        <v>279</v>
      </c>
      <c r="BM1097" s="25" t="s">
        <v>1013</v>
      </c>
    </row>
    <row r="1098" spans="2:65" s="13" customFormat="1" ht="13.5">
      <c r="B1098" s="244"/>
      <c r="C1098" s="245"/>
      <c r="D1098" s="214" t="s">
        <v>245</v>
      </c>
      <c r="E1098" s="246" t="s">
        <v>23</v>
      </c>
      <c r="F1098" s="247" t="s">
        <v>372</v>
      </c>
      <c r="G1098" s="245"/>
      <c r="H1098" s="246" t="s">
        <v>23</v>
      </c>
      <c r="I1098" s="248"/>
      <c r="J1098" s="245"/>
      <c r="K1098" s="245"/>
      <c r="L1098" s="249"/>
      <c r="M1098" s="250"/>
      <c r="N1098" s="251"/>
      <c r="O1098" s="251"/>
      <c r="P1098" s="251"/>
      <c r="Q1098" s="251"/>
      <c r="R1098" s="251"/>
      <c r="S1098" s="251"/>
      <c r="T1098" s="252"/>
      <c r="AT1098" s="253" t="s">
        <v>245</v>
      </c>
      <c r="AU1098" s="253" t="s">
        <v>88</v>
      </c>
      <c r="AV1098" s="13" t="s">
        <v>85</v>
      </c>
      <c r="AW1098" s="13" t="s">
        <v>40</v>
      </c>
      <c r="AX1098" s="13" t="s">
        <v>77</v>
      </c>
      <c r="AY1098" s="253" t="s">
        <v>191</v>
      </c>
    </row>
    <row r="1099" spans="2:65" s="12" customFormat="1" ht="13.5">
      <c r="B1099" s="217"/>
      <c r="C1099" s="218"/>
      <c r="D1099" s="214" t="s">
        <v>245</v>
      </c>
      <c r="E1099" s="219" t="s">
        <v>23</v>
      </c>
      <c r="F1099" s="220" t="s">
        <v>743</v>
      </c>
      <c r="G1099" s="218"/>
      <c r="H1099" s="221">
        <v>4.5999999999999996</v>
      </c>
      <c r="I1099" s="222"/>
      <c r="J1099" s="218"/>
      <c r="K1099" s="218"/>
      <c r="L1099" s="223"/>
      <c r="M1099" s="224"/>
      <c r="N1099" s="225"/>
      <c r="O1099" s="225"/>
      <c r="P1099" s="225"/>
      <c r="Q1099" s="225"/>
      <c r="R1099" s="225"/>
      <c r="S1099" s="225"/>
      <c r="T1099" s="226"/>
      <c r="AT1099" s="227" t="s">
        <v>245</v>
      </c>
      <c r="AU1099" s="227" t="s">
        <v>88</v>
      </c>
      <c r="AV1099" s="12" t="s">
        <v>88</v>
      </c>
      <c r="AW1099" s="12" t="s">
        <v>40</v>
      </c>
      <c r="AX1099" s="12" t="s">
        <v>77</v>
      </c>
      <c r="AY1099" s="227" t="s">
        <v>191</v>
      </c>
    </row>
    <row r="1100" spans="2:65" s="12" customFormat="1" ht="13.5">
      <c r="B1100" s="217"/>
      <c r="C1100" s="218"/>
      <c r="D1100" s="214" t="s">
        <v>245</v>
      </c>
      <c r="E1100" s="219" t="s">
        <v>23</v>
      </c>
      <c r="F1100" s="220" t="s">
        <v>761</v>
      </c>
      <c r="G1100" s="218"/>
      <c r="H1100" s="221">
        <v>5.3</v>
      </c>
      <c r="I1100" s="222"/>
      <c r="J1100" s="218"/>
      <c r="K1100" s="218"/>
      <c r="L1100" s="223"/>
      <c r="M1100" s="224"/>
      <c r="N1100" s="225"/>
      <c r="O1100" s="225"/>
      <c r="P1100" s="225"/>
      <c r="Q1100" s="225"/>
      <c r="R1100" s="225"/>
      <c r="S1100" s="225"/>
      <c r="T1100" s="226"/>
      <c r="AT1100" s="227" t="s">
        <v>245</v>
      </c>
      <c r="AU1100" s="227" t="s">
        <v>88</v>
      </c>
      <c r="AV1100" s="12" t="s">
        <v>88</v>
      </c>
      <c r="AW1100" s="12" t="s">
        <v>40</v>
      </c>
      <c r="AX1100" s="12" t="s">
        <v>77</v>
      </c>
      <c r="AY1100" s="227" t="s">
        <v>191</v>
      </c>
    </row>
    <row r="1101" spans="2:65" s="14" customFormat="1" ht="13.5">
      <c r="B1101" s="254"/>
      <c r="C1101" s="255"/>
      <c r="D1101" s="214" t="s">
        <v>245</v>
      </c>
      <c r="E1101" s="256" t="s">
        <v>23</v>
      </c>
      <c r="F1101" s="257" t="s">
        <v>371</v>
      </c>
      <c r="G1101" s="255"/>
      <c r="H1101" s="258">
        <v>9.9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AT1101" s="264" t="s">
        <v>245</v>
      </c>
      <c r="AU1101" s="264" t="s">
        <v>88</v>
      </c>
      <c r="AV1101" s="14" t="s">
        <v>207</v>
      </c>
      <c r="AW1101" s="14" t="s">
        <v>40</v>
      </c>
      <c r="AX1101" s="14" t="s">
        <v>77</v>
      </c>
      <c r="AY1101" s="264" t="s">
        <v>191</v>
      </c>
    </row>
    <row r="1102" spans="2:65" s="13" customFormat="1" ht="13.5">
      <c r="B1102" s="244"/>
      <c r="C1102" s="245"/>
      <c r="D1102" s="214" t="s">
        <v>245</v>
      </c>
      <c r="E1102" s="246" t="s">
        <v>23</v>
      </c>
      <c r="F1102" s="247" t="s">
        <v>376</v>
      </c>
      <c r="G1102" s="245"/>
      <c r="H1102" s="246" t="s">
        <v>23</v>
      </c>
      <c r="I1102" s="248"/>
      <c r="J1102" s="245"/>
      <c r="K1102" s="245"/>
      <c r="L1102" s="249"/>
      <c r="M1102" s="250"/>
      <c r="N1102" s="251"/>
      <c r="O1102" s="251"/>
      <c r="P1102" s="251"/>
      <c r="Q1102" s="251"/>
      <c r="R1102" s="251"/>
      <c r="S1102" s="251"/>
      <c r="T1102" s="252"/>
      <c r="AT1102" s="253" t="s">
        <v>245</v>
      </c>
      <c r="AU1102" s="253" t="s">
        <v>88</v>
      </c>
      <c r="AV1102" s="13" t="s">
        <v>85</v>
      </c>
      <c r="AW1102" s="13" t="s">
        <v>40</v>
      </c>
      <c r="AX1102" s="13" t="s">
        <v>77</v>
      </c>
      <c r="AY1102" s="253" t="s">
        <v>191</v>
      </c>
    </row>
    <row r="1103" spans="2:65" s="12" customFormat="1" ht="13.5">
      <c r="B1103" s="217"/>
      <c r="C1103" s="218"/>
      <c r="D1103" s="214" t="s">
        <v>245</v>
      </c>
      <c r="E1103" s="219" t="s">
        <v>23</v>
      </c>
      <c r="F1103" s="220" t="s">
        <v>744</v>
      </c>
      <c r="G1103" s="218"/>
      <c r="H1103" s="221">
        <v>3.8</v>
      </c>
      <c r="I1103" s="222"/>
      <c r="J1103" s="218"/>
      <c r="K1103" s="218"/>
      <c r="L1103" s="223"/>
      <c r="M1103" s="224"/>
      <c r="N1103" s="225"/>
      <c r="O1103" s="225"/>
      <c r="P1103" s="225"/>
      <c r="Q1103" s="225"/>
      <c r="R1103" s="225"/>
      <c r="S1103" s="225"/>
      <c r="T1103" s="226"/>
      <c r="AT1103" s="227" t="s">
        <v>245</v>
      </c>
      <c r="AU1103" s="227" t="s">
        <v>88</v>
      </c>
      <c r="AV1103" s="12" t="s">
        <v>88</v>
      </c>
      <c r="AW1103" s="12" t="s">
        <v>40</v>
      </c>
      <c r="AX1103" s="12" t="s">
        <v>77</v>
      </c>
      <c r="AY1103" s="227" t="s">
        <v>191</v>
      </c>
    </row>
    <row r="1104" spans="2:65" s="12" customFormat="1" ht="13.5">
      <c r="B1104" s="217"/>
      <c r="C1104" s="218"/>
      <c r="D1104" s="214" t="s">
        <v>245</v>
      </c>
      <c r="E1104" s="219" t="s">
        <v>23</v>
      </c>
      <c r="F1104" s="220" t="s">
        <v>768</v>
      </c>
      <c r="G1104" s="218"/>
      <c r="H1104" s="221">
        <v>5.3</v>
      </c>
      <c r="I1104" s="222"/>
      <c r="J1104" s="218"/>
      <c r="K1104" s="218"/>
      <c r="L1104" s="223"/>
      <c r="M1104" s="224"/>
      <c r="N1104" s="225"/>
      <c r="O1104" s="225"/>
      <c r="P1104" s="225"/>
      <c r="Q1104" s="225"/>
      <c r="R1104" s="225"/>
      <c r="S1104" s="225"/>
      <c r="T1104" s="226"/>
      <c r="AT1104" s="227" t="s">
        <v>245</v>
      </c>
      <c r="AU1104" s="227" t="s">
        <v>88</v>
      </c>
      <c r="AV1104" s="12" t="s">
        <v>88</v>
      </c>
      <c r="AW1104" s="12" t="s">
        <v>40</v>
      </c>
      <c r="AX1104" s="12" t="s">
        <v>77</v>
      </c>
      <c r="AY1104" s="227" t="s">
        <v>191</v>
      </c>
    </row>
    <row r="1105" spans="2:65" s="12" customFormat="1" ht="13.5">
      <c r="B1105" s="217"/>
      <c r="C1105" s="218"/>
      <c r="D1105" s="214" t="s">
        <v>245</v>
      </c>
      <c r="E1105" s="219" t="s">
        <v>23</v>
      </c>
      <c r="F1105" s="220" t="s">
        <v>769</v>
      </c>
      <c r="G1105" s="218"/>
      <c r="H1105" s="221">
        <v>5.3</v>
      </c>
      <c r="I1105" s="222"/>
      <c r="J1105" s="218"/>
      <c r="K1105" s="218"/>
      <c r="L1105" s="223"/>
      <c r="M1105" s="224"/>
      <c r="N1105" s="225"/>
      <c r="O1105" s="225"/>
      <c r="P1105" s="225"/>
      <c r="Q1105" s="225"/>
      <c r="R1105" s="225"/>
      <c r="S1105" s="225"/>
      <c r="T1105" s="226"/>
      <c r="AT1105" s="227" t="s">
        <v>245</v>
      </c>
      <c r="AU1105" s="227" t="s">
        <v>88</v>
      </c>
      <c r="AV1105" s="12" t="s">
        <v>88</v>
      </c>
      <c r="AW1105" s="12" t="s">
        <v>40</v>
      </c>
      <c r="AX1105" s="12" t="s">
        <v>77</v>
      </c>
      <c r="AY1105" s="227" t="s">
        <v>191</v>
      </c>
    </row>
    <row r="1106" spans="2:65" s="14" customFormat="1" ht="13.5">
      <c r="B1106" s="254"/>
      <c r="C1106" s="255"/>
      <c r="D1106" s="214" t="s">
        <v>245</v>
      </c>
      <c r="E1106" s="256" t="s">
        <v>23</v>
      </c>
      <c r="F1106" s="257" t="s">
        <v>371</v>
      </c>
      <c r="G1106" s="255"/>
      <c r="H1106" s="258">
        <v>14.4</v>
      </c>
      <c r="I1106" s="259"/>
      <c r="J1106" s="255"/>
      <c r="K1106" s="255"/>
      <c r="L1106" s="260"/>
      <c r="M1106" s="261"/>
      <c r="N1106" s="262"/>
      <c r="O1106" s="262"/>
      <c r="P1106" s="262"/>
      <c r="Q1106" s="262"/>
      <c r="R1106" s="262"/>
      <c r="S1106" s="262"/>
      <c r="T1106" s="263"/>
      <c r="AT1106" s="264" t="s">
        <v>245</v>
      </c>
      <c r="AU1106" s="264" t="s">
        <v>88</v>
      </c>
      <c r="AV1106" s="14" t="s">
        <v>207</v>
      </c>
      <c r="AW1106" s="14" t="s">
        <v>40</v>
      </c>
      <c r="AX1106" s="14" t="s">
        <v>77</v>
      </c>
      <c r="AY1106" s="264" t="s">
        <v>191</v>
      </c>
    </row>
    <row r="1107" spans="2:65" s="13" customFormat="1" ht="13.5">
      <c r="B1107" s="244"/>
      <c r="C1107" s="245"/>
      <c r="D1107" s="214" t="s">
        <v>245</v>
      </c>
      <c r="E1107" s="246" t="s">
        <v>23</v>
      </c>
      <c r="F1107" s="247" t="s">
        <v>380</v>
      </c>
      <c r="G1107" s="245"/>
      <c r="H1107" s="246" t="s">
        <v>23</v>
      </c>
      <c r="I1107" s="248"/>
      <c r="J1107" s="245"/>
      <c r="K1107" s="245"/>
      <c r="L1107" s="249"/>
      <c r="M1107" s="250"/>
      <c r="N1107" s="251"/>
      <c r="O1107" s="251"/>
      <c r="P1107" s="251"/>
      <c r="Q1107" s="251"/>
      <c r="R1107" s="251"/>
      <c r="S1107" s="251"/>
      <c r="T1107" s="252"/>
      <c r="AT1107" s="253" t="s">
        <v>245</v>
      </c>
      <c r="AU1107" s="253" t="s">
        <v>88</v>
      </c>
      <c r="AV1107" s="13" t="s">
        <v>85</v>
      </c>
      <c r="AW1107" s="13" t="s">
        <v>40</v>
      </c>
      <c r="AX1107" s="13" t="s">
        <v>77</v>
      </c>
      <c r="AY1107" s="253" t="s">
        <v>191</v>
      </c>
    </row>
    <row r="1108" spans="2:65" s="12" customFormat="1" ht="13.5">
      <c r="B1108" s="217"/>
      <c r="C1108" s="218"/>
      <c r="D1108" s="214" t="s">
        <v>245</v>
      </c>
      <c r="E1108" s="219" t="s">
        <v>23</v>
      </c>
      <c r="F1108" s="220" t="s">
        <v>745</v>
      </c>
      <c r="G1108" s="218"/>
      <c r="H1108" s="221">
        <v>4.4000000000000004</v>
      </c>
      <c r="I1108" s="222"/>
      <c r="J1108" s="218"/>
      <c r="K1108" s="218"/>
      <c r="L1108" s="223"/>
      <c r="M1108" s="224"/>
      <c r="N1108" s="225"/>
      <c r="O1108" s="225"/>
      <c r="P1108" s="225"/>
      <c r="Q1108" s="225"/>
      <c r="R1108" s="225"/>
      <c r="S1108" s="225"/>
      <c r="T1108" s="226"/>
      <c r="AT1108" s="227" t="s">
        <v>245</v>
      </c>
      <c r="AU1108" s="227" t="s">
        <v>88</v>
      </c>
      <c r="AV1108" s="12" t="s">
        <v>88</v>
      </c>
      <c r="AW1108" s="12" t="s">
        <v>40</v>
      </c>
      <c r="AX1108" s="12" t="s">
        <v>77</v>
      </c>
      <c r="AY1108" s="227" t="s">
        <v>191</v>
      </c>
    </row>
    <row r="1109" spans="2:65" s="12" customFormat="1" ht="13.5">
      <c r="B1109" s="217"/>
      <c r="C1109" s="218"/>
      <c r="D1109" s="214" t="s">
        <v>245</v>
      </c>
      <c r="E1109" s="219" t="s">
        <v>23</v>
      </c>
      <c r="F1109" s="220" t="s">
        <v>775</v>
      </c>
      <c r="G1109" s="218"/>
      <c r="H1109" s="221">
        <v>5.3</v>
      </c>
      <c r="I1109" s="222"/>
      <c r="J1109" s="218"/>
      <c r="K1109" s="218"/>
      <c r="L1109" s="223"/>
      <c r="M1109" s="224"/>
      <c r="N1109" s="225"/>
      <c r="O1109" s="225"/>
      <c r="P1109" s="225"/>
      <c r="Q1109" s="225"/>
      <c r="R1109" s="225"/>
      <c r="S1109" s="225"/>
      <c r="T1109" s="226"/>
      <c r="AT1109" s="227" t="s">
        <v>245</v>
      </c>
      <c r="AU1109" s="227" t="s">
        <v>88</v>
      </c>
      <c r="AV1109" s="12" t="s">
        <v>88</v>
      </c>
      <c r="AW1109" s="12" t="s">
        <v>40</v>
      </c>
      <c r="AX1109" s="12" t="s">
        <v>77</v>
      </c>
      <c r="AY1109" s="227" t="s">
        <v>191</v>
      </c>
    </row>
    <row r="1110" spans="2:65" s="14" customFormat="1" ht="13.5">
      <c r="B1110" s="254"/>
      <c r="C1110" s="255"/>
      <c r="D1110" s="214" t="s">
        <v>245</v>
      </c>
      <c r="E1110" s="256" t="s">
        <v>23</v>
      </c>
      <c r="F1110" s="257" t="s">
        <v>371</v>
      </c>
      <c r="G1110" s="255"/>
      <c r="H1110" s="258">
        <v>9.6999999999999993</v>
      </c>
      <c r="I1110" s="259"/>
      <c r="J1110" s="255"/>
      <c r="K1110" s="255"/>
      <c r="L1110" s="260"/>
      <c r="M1110" s="261"/>
      <c r="N1110" s="262"/>
      <c r="O1110" s="262"/>
      <c r="P1110" s="262"/>
      <c r="Q1110" s="262"/>
      <c r="R1110" s="262"/>
      <c r="S1110" s="262"/>
      <c r="T1110" s="263"/>
      <c r="AT1110" s="264" t="s">
        <v>245</v>
      </c>
      <c r="AU1110" s="264" t="s">
        <v>88</v>
      </c>
      <c r="AV1110" s="14" t="s">
        <v>207</v>
      </c>
      <c r="AW1110" s="14" t="s">
        <v>40</v>
      </c>
      <c r="AX1110" s="14" t="s">
        <v>77</v>
      </c>
      <c r="AY1110" s="264" t="s">
        <v>191</v>
      </c>
    </row>
    <row r="1111" spans="2:65" s="15" customFormat="1" ht="13.5">
      <c r="B1111" s="265"/>
      <c r="C1111" s="266"/>
      <c r="D1111" s="214" t="s">
        <v>245</v>
      </c>
      <c r="E1111" s="267" t="s">
        <v>23</v>
      </c>
      <c r="F1111" s="268" t="s">
        <v>388</v>
      </c>
      <c r="G1111" s="266"/>
      <c r="H1111" s="269">
        <v>34</v>
      </c>
      <c r="I1111" s="270"/>
      <c r="J1111" s="266"/>
      <c r="K1111" s="266"/>
      <c r="L1111" s="271"/>
      <c r="M1111" s="272"/>
      <c r="N1111" s="273"/>
      <c r="O1111" s="273"/>
      <c r="P1111" s="273"/>
      <c r="Q1111" s="273"/>
      <c r="R1111" s="273"/>
      <c r="S1111" s="273"/>
      <c r="T1111" s="274"/>
      <c r="AT1111" s="275" t="s">
        <v>245</v>
      </c>
      <c r="AU1111" s="275" t="s">
        <v>88</v>
      </c>
      <c r="AV1111" s="15" t="s">
        <v>215</v>
      </c>
      <c r="AW1111" s="15" t="s">
        <v>40</v>
      </c>
      <c r="AX1111" s="15" t="s">
        <v>85</v>
      </c>
      <c r="AY1111" s="275" t="s">
        <v>191</v>
      </c>
    </row>
    <row r="1112" spans="2:65" s="1" customFormat="1" ht="38.25" customHeight="1">
      <c r="B1112" s="42"/>
      <c r="C1112" s="202" t="s">
        <v>1014</v>
      </c>
      <c r="D1112" s="202" t="s">
        <v>194</v>
      </c>
      <c r="E1112" s="203" t="s">
        <v>1015</v>
      </c>
      <c r="F1112" s="204" t="s">
        <v>1016</v>
      </c>
      <c r="G1112" s="205" t="s">
        <v>242</v>
      </c>
      <c r="H1112" s="206">
        <v>490.97</v>
      </c>
      <c r="I1112" s="207"/>
      <c r="J1112" s="208">
        <f>ROUND(I1112*H1112,2)</f>
        <v>0</v>
      </c>
      <c r="K1112" s="204" t="s">
        <v>203</v>
      </c>
      <c r="L1112" s="62"/>
      <c r="M1112" s="209" t="s">
        <v>23</v>
      </c>
      <c r="N1112" s="210" t="s">
        <v>48</v>
      </c>
      <c r="O1112" s="43"/>
      <c r="P1112" s="211">
        <f>O1112*H1112</f>
        <v>0</v>
      </c>
      <c r="Q1112" s="211">
        <v>2.5999999999999998E-4</v>
      </c>
      <c r="R1112" s="211">
        <f>Q1112*H1112</f>
        <v>0.12765219999999999</v>
      </c>
      <c r="S1112" s="211">
        <v>0</v>
      </c>
      <c r="T1112" s="212">
        <f>S1112*H1112</f>
        <v>0</v>
      </c>
      <c r="AR1112" s="25" t="s">
        <v>279</v>
      </c>
      <c r="AT1112" s="25" t="s">
        <v>194</v>
      </c>
      <c r="AU1112" s="25" t="s">
        <v>88</v>
      </c>
      <c r="AY1112" s="25" t="s">
        <v>191</v>
      </c>
      <c r="BE1112" s="213">
        <f>IF(N1112="základní",J1112,0)</f>
        <v>0</v>
      </c>
      <c r="BF1112" s="213">
        <f>IF(N1112="snížená",J1112,0)</f>
        <v>0</v>
      </c>
      <c r="BG1112" s="213">
        <f>IF(N1112="zákl. přenesená",J1112,0)</f>
        <v>0</v>
      </c>
      <c r="BH1112" s="213">
        <f>IF(N1112="sníž. přenesená",J1112,0)</f>
        <v>0</v>
      </c>
      <c r="BI1112" s="213">
        <f>IF(N1112="nulová",J1112,0)</f>
        <v>0</v>
      </c>
      <c r="BJ1112" s="25" t="s">
        <v>85</v>
      </c>
      <c r="BK1112" s="213">
        <f>ROUND(I1112*H1112,2)</f>
        <v>0</v>
      </c>
      <c r="BL1112" s="25" t="s">
        <v>279</v>
      </c>
      <c r="BM1112" s="25" t="s">
        <v>1017</v>
      </c>
    </row>
    <row r="1113" spans="2:65" s="13" customFormat="1" ht="13.5">
      <c r="B1113" s="244"/>
      <c r="C1113" s="245"/>
      <c r="D1113" s="214" t="s">
        <v>245</v>
      </c>
      <c r="E1113" s="246" t="s">
        <v>23</v>
      </c>
      <c r="F1113" s="247" t="s">
        <v>372</v>
      </c>
      <c r="G1113" s="245"/>
      <c r="H1113" s="246" t="s">
        <v>23</v>
      </c>
      <c r="I1113" s="248"/>
      <c r="J1113" s="245"/>
      <c r="K1113" s="245"/>
      <c r="L1113" s="249"/>
      <c r="M1113" s="250"/>
      <c r="N1113" s="251"/>
      <c r="O1113" s="251"/>
      <c r="P1113" s="251"/>
      <c r="Q1113" s="251"/>
      <c r="R1113" s="251"/>
      <c r="S1113" s="251"/>
      <c r="T1113" s="252"/>
      <c r="AT1113" s="253" t="s">
        <v>245</v>
      </c>
      <c r="AU1113" s="253" t="s">
        <v>88</v>
      </c>
      <c r="AV1113" s="13" t="s">
        <v>85</v>
      </c>
      <c r="AW1113" s="13" t="s">
        <v>40</v>
      </c>
      <c r="AX1113" s="13" t="s">
        <v>77</v>
      </c>
      <c r="AY1113" s="253" t="s">
        <v>191</v>
      </c>
    </row>
    <row r="1114" spans="2:65" s="12" customFormat="1" ht="13.5">
      <c r="B1114" s="217"/>
      <c r="C1114" s="218"/>
      <c r="D1114" s="214" t="s">
        <v>245</v>
      </c>
      <c r="E1114" s="219" t="s">
        <v>23</v>
      </c>
      <c r="F1114" s="220" t="s">
        <v>1018</v>
      </c>
      <c r="G1114" s="218"/>
      <c r="H1114" s="221">
        <v>37.700000000000003</v>
      </c>
      <c r="I1114" s="222"/>
      <c r="J1114" s="218"/>
      <c r="K1114" s="218"/>
      <c r="L1114" s="223"/>
      <c r="M1114" s="224"/>
      <c r="N1114" s="225"/>
      <c r="O1114" s="225"/>
      <c r="P1114" s="225"/>
      <c r="Q1114" s="225"/>
      <c r="R1114" s="225"/>
      <c r="S1114" s="225"/>
      <c r="T1114" s="226"/>
      <c r="AT1114" s="227" t="s">
        <v>245</v>
      </c>
      <c r="AU1114" s="227" t="s">
        <v>88</v>
      </c>
      <c r="AV1114" s="12" t="s">
        <v>88</v>
      </c>
      <c r="AW1114" s="12" t="s">
        <v>40</v>
      </c>
      <c r="AX1114" s="12" t="s">
        <v>77</v>
      </c>
      <c r="AY1114" s="227" t="s">
        <v>191</v>
      </c>
    </row>
    <row r="1115" spans="2:65" s="12" customFormat="1" ht="13.5">
      <c r="B1115" s="217"/>
      <c r="C1115" s="218"/>
      <c r="D1115" s="214" t="s">
        <v>245</v>
      </c>
      <c r="E1115" s="219" t="s">
        <v>23</v>
      </c>
      <c r="F1115" s="220" t="s">
        <v>1019</v>
      </c>
      <c r="G1115" s="218"/>
      <c r="H1115" s="221">
        <v>6.56</v>
      </c>
      <c r="I1115" s="222"/>
      <c r="J1115" s="218"/>
      <c r="K1115" s="218"/>
      <c r="L1115" s="223"/>
      <c r="M1115" s="224"/>
      <c r="N1115" s="225"/>
      <c r="O1115" s="225"/>
      <c r="P1115" s="225"/>
      <c r="Q1115" s="225"/>
      <c r="R1115" s="225"/>
      <c r="S1115" s="225"/>
      <c r="T1115" s="226"/>
      <c r="AT1115" s="227" t="s">
        <v>245</v>
      </c>
      <c r="AU1115" s="227" t="s">
        <v>88</v>
      </c>
      <c r="AV1115" s="12" t="s">
        <v>88</v>
      </c>
      <c r="AW1115" s="12" t="s">
        <v>40</v>
      </c>
      <c r="AX1115" s="12" t="s">
        <v>77</v>
      </c>
      <c r="AY1115" s="227" t="s">
        <v>191</v>
      </c>
    </row>
    <row r="1116" spans="2:65" s="12" customFormat="1" ht="13.5">
      <c r="B1116" s="217"/>
      <c r="C1116" s="218"/>
      <c r="D1116" s="214" t="s">
        <v>245</v>
      </c>
      <c r="E1116" s="219" t="s">
        <v>23</v>
      </c>
      <c r="F1116" s="220" t="s">
        <v>1020</v>
      </c>
      <c r="G1116" s="218"/>
      <c r="H1116" s="221">
        <v>5.22</v>
      </c>
      <c r="I1116" s="222"/>
      <c r="J1116" s="218"/>
      <c r="K1116" s="218"/>
      <c r="L1116" s="223"/>
      <c r="M1116" s="224"/>
      <c r="N1116" s="225"/>
      <c r="O1116" s="225"/>
      <c r="P1116" s="225"/>
      <c r="Q1116" s="225"/>
      <c r="R1116" s="225"/>
      <c r="S1116" s="225"/>
      <c r="T1116" s="226"/>
      <c r="AT1116" s="227" t="s">
        <v>245</v>
      </c>
      <c r="AU1116" s="227" t="s">
        <v>88</v>
      </c>
      <c r="AV1116" s="12" t="s">
        <v>88</v>
      </c>
      <c r="AW1116" s="12" t="s">
        <v>40</v>
      </c>
      <c r="AX1116" s="12" t="s">
        <v>77</v>
      </c>
      <c r="AY1116" s="227" t="s">
        <v>191</v>
      </c>
    </row>
    <row r="1117" spans="2:65" s="12" customFormat="1" ht="13.5">
      <c r="B1117" s="217"/>
      <c r="C1117" s="218"/>
      <c r="D1117" s="214" t="s">
        <v>245</v>
      </c>
      <c r="E1117" s="219" t="s">
        <v>23</v>
      </c>
      <c r="F1117" s="220" t="s">
        <v>1021</v>
      </c>
      <c r="G1117" s="218"/>
      <c r="H1117" s="221">
        <v>16.28</v>
      </c>
      <c r="I1117" s="222"/>
      <c r="J1117" s="218"/>
      <c r="K1117" s="218"/>
      <c r="L1117" s="223"/>
      <c r="M1117" s="224"/>
      <c r="N1117" s="225"/>
      <c r="O1117" s="225"/>
      <c r="P1117" s="225"/>
      <c r="Q1117" s="225"/>
      <c r="R1117" s="225"/>
      <c r="S1117" s="225"/>
      <c r="T1117" s="226"/>
      <c r="AT1117" s="227" t="s">
        <v>245</v>
      </c>
      <c r="AU1117" s="227" t="s">
        <v>88</v>
      </c>
      <c r="AV1117" s="12" t="s">
        <v>88</v>
      </c>
      <c r="AW1117" s="12" t="s">
        <v>40</v>
      </c>
      <c r="AX1117" s="12" t="s">
        <v>77</v>
      </c>
      <c r="AY1117" s="227" t="s">
        <v>191</v>
      </c>
    </row>
    <row r="1118" spans="2:65" s="12" customFormat="1" ht="13.5">
      <c r="B1118" s="217"/>
      <c r="C1118" s="218"/>
      <c r="D1118" s="214" t="s">
        <v>245</v>
      </c>
      <c r="E1118" s="219" t="s">
        <v>23</v>
      </c>
      <c r="F1118" s="220" t="s">
        <v>1022</v>
      </c>
      <c r="G1118" s="218"/>
      <c r="H1118" s="221">
        <v>8.82</v>
      </c>
      <c r="I1118" s="222"/>
      <c r="J1118" s="218"/>
      <c r="K1118" s="218"/>
      <c r="L1118" s="223"/>
      <c r="M1118" s="224"/>
      <c r="N1118" s="225"/>
      <c r="O1118" s="225"/>
      <c r="P1118" s="225"/>
      <c r="Q1118" s="225"/>
      <c r="R1118" s="225"/>
      <c r="S1118" s="225"/>
      <c r="T1118" s="226"/>
      <c r="AT1118" s="227" t="s">
        <v>245</v>
      </c>
      <c r="AU1118" s="227" t="s">
        <v>88</v>
      </c>
      <c r="AV1118" s="12" t="s">
        <v>88</v>
      </c>
      <c r="AW1118" s="12" t="s">
        <v>40</v>
      </c>
      <c r="AX1118" s="12" t="s">
        <v>77</v>
      </c>
      <c r="AY1118" s="227" t="s">
        <v>191</v>
      </c>
    </row>
    <row r="1119" spans="2:65" s="12" customFormat="1" ht="13.5">
      <c r="B1119" s="217"/>
      <c r="C1119" s="218"/>
      <c r="D1119" s="214" t="s">
        <v>245</v>
      </c>
      <c r="E1119" s="219" t="s">
        <v>23</v>
      </c>
      <c r="F1119" s="220" t="s">
        <v>1023</v>
      </c>
      <c r="G1119" s="218"/>
      <c r="H1119" s="221">
        <v>10.54</v>
      </c>
      <c r="I1119" s="222"/>
      <c r="J1119" s="218"/>
      <c r="K1119" s="218"/>
      <c r="L1119" s="223"/>
      <c r="M1119" s="224"/>
      <c r="N1119" s="225"/>
      <c r="O1119" s="225"/>
      <c r="P1119" s="225"/>
      <c r="Q1119" s="225"/>
      <c r="R1119" s="225"/>
      <c r="S1119" s="225"/>
      <c r="T1119" s="226"/>
      <c r="AT1119" s="227" t="s">
        <v>245</v>
      </c>
      <c r="AU1119" s="227" t="s">
        <v>88</v>
      </c>
      <c r="AV1119" s="12" t="s">
        <v>88</v>
      </c>
      <c r="AW1119" s="12" t="s">
        <v>40</v>
      </c>
      <c r="AX1119" s="12" t="s">
        <v>77</v>
      </c>
      <c r="AY1119" s="227" t="s">
        <v>191</v>
      </c>
    </row>
    <row r="1120" spans="2:65" s="12" customFormat="1" ht="13.5">
      <c r="B1120" s="217"/>
      <c r="C1120" s="218"/>
      <c r="D1120" s="214" t="s">
        <v>245</v>
      </c>
      <c r="E1120" s="219" t="s">
        <v>23</v>
      </c>
      <c r="F1120" s="220" t="s">
        <v>1024</v>
      </c>
      <c r="G1120" s="218"/>
      <c r="H1120" s="221">
        <v>10.72</v>
      </c>
      <c r="I1120" s="222"/>
      <c r="J1120" s="218"/>
      <c r="K1120" s="218"/>
      <c r="L1120" s="223"/>
      <c r="M1120" s="224"/>
      <c r="N1120" s="225"/>
      <c r="O1120" s="225"/>
      <c r="P1120" s="225"/>
      <c r="Q1120" s="225"/>
      <c r="R1120" s="225"/>
      <c r="S1120" s="225"/>
      <c r="T1120" s="226"/>
      <c r="AT1120" s="227" t="s">
        <v>245</v>
      </c>
      <c r="AU1120" s="227" t="s">
        <v>88</v>
      </c>
      <c r="AV1120" s="12" t="s">
        <v>88</v>
      </c>
      <c r="AW1120" s="12" t="s">
        <v>40</v>
      </c>
      <c r="AX1120" s="12" t="s">
        <v>77</v>
      </c>
      <c r="AY1120" s="227" t="s">
        <v>191</v>
      </c>
    </row>
    <row r="1121" spans="2:51" s="12" customFormat="1" ht="13.5">
      <c r="B1121" s="217"/>
      <c r="C1121" s="218"/>
      <c r="D1121" s="214" t="s">
        <v>245</v>
      </c>
      <c r="E1121" s="219" t="s">
        <v>23</v>
      </c>
      <c r="F1121" s="220" t="s">
        <v>1025</v>
      </c>
      <c r="G1121" s="218"/>
      <c r="H1121" s="221">
        <v>20.68</v>
      </c>
      <c r="I1121" s="222"/>
      <c r="J1121" s="218"/>
      <c r="K1121" s="218"/>
      <c r="L1121" s="223"/>
      <c r="M1121" s="224"/>
      <c r="N1121" s="225"/>
      <c r="O1121" s="225"/>
      <c r="P1121" s="225"/>
      <c r="Q1121" s="225"/>
      <c r="R1121" s="225"/>
      <c r="S1121" s="225"/>
      <c r="T1121" s="226"/>
      <c r="AT1121" s="227" t="s">
        <v>245</v>
      </c>
      <c r="AU1121" s="227" t="s">
        <v>88</v>
      </c>
      <c r="AV1121" s="12" t="s">
        <v>88</v>
      </c>
      <c r="AW1121" s="12" t="s">
        <v>40</v>
      </c>
      <c r="AX1121" s="12" t="s">
        <v>77</v>
      </c>
      <c r="AY1121" s="227" t="s">
        <v>191</v>
      </c>
    </row>
    <row r="1122" spans="2:51" s="12" customFormat="1" ht="13.5">
      <c r="B1122" s="217"/>
      <c r="C1122" s="218"/>
      <c r="D1122" s="214" t="s">
        <v>245</v>
      </c>
      <c r="E1122" s="219" t="s">
        <v>23</v>
      </c>
      <c r="F1122" s="220" t="s">
        <v>1026</v>
      </c>
      <c r="G1122" s="218"/>
      <c r="H1122" s="221">
        <v>17.579999999999998</v>
      </c>
      <c r="I1122" s="222"/>
      <c r="J1122" s="218"/>
      <c r="K1122" s="218"/>
      <c r="L1122" s="223"/>
      <c r="M1122" s="224"/>
      <c r="N1122" s="225"/>
      <c r="O1122" s="225"/>
      <c r="P1122" s="225"/>
      <c r="Q1122" s="225"/>
      <c r="R1122" s="225"/>
      <c r="S1122" s="225"/>
      <c r="T1122" s="226"/>
      <c r="AT1122" s="227" t="s">
        <v>245</v>
      </c>
      <c r="AU1122" s="227" t="s">
        <v>88</v>
      </c>
      <c r="AV1122" s="12" t="s">
        <v>88</v>
      </c>
      <c r="AW1122" s="12" t="s">
        <v>40</v>
      </c>
      <c r="AX1122" s="12" t="s">
        <v>77</v>
      </c>
      <c r="AY1122" s="227" t="s">
        <v>191</v>
      </c>
    </row>
    <row r="1123" spans="2:51" s="12" customFormat="1" ht="13.5">
      <c r="B1123" s="217"/>
      <c r="C1123" s="218"/>
      <c r="D1123" s="214" t="s">
        <v>245</v>
      </c>
      <c r="E1123" s="219" t="s">
        <v>23</v>
      </c>
      <c r="F1123" s="220" t="s">
        <v>1027</v>
      </c>
      <c r="G1123" s="218"/>
      <c r="H1123" s="221">
        <v>16</v>
      </c>
      <c r="I1123" s="222"/>
      <c r="J1123" s="218"/>
      <c r="K1123" s="218"/>
      <c r="L1123" s="223"/>
      <c r="M1123" s="224"/>
      <c r="N1123" s="225"/>
      <c r="O1123" s="225"/>
      <c r="P1123" s="225"/>
      <c r="Q1123" s="225"/>
      <c r="R1123" s="225"/>
      <c r="S1123" s="225"/>
      <c r="T1123" s="226"/>
      <c r="AT1123" s="227" t="s">
        <v>245</v>
      </c>
      <c r="AU1123" s="227" t="s">
        <v>88</v>
      </c>
      <c r="AV1123" s="12" t="s">
        <v>88</v>
      </c>
      <c r="AW1123" s="12" t="s">
        <v>40</v>
      </c>
      <c r="AX1123" s="12" t="s">
        <v>77</v>
      </c>
      <c r="AY1123" s="227" t="s">
        <v>191</v>
      </c>
    </row>
    <row r="1124" spans="2:51" s="12" customFormat="1" ht="13.5">
      <c r="B1124" s="217"/>
      <c r="C1124" s="218"/>
      <c r="D1124" s="214" t="s">
        <v>245</v>
      </c>
      <c r="E1124" s="219" t="s">
        <v>23</v>
      </c>
      <c r="F1124" s="220" t="s">
        <v>1028</v>
      </c>
      <c r="G1124" s="218"/>
      <c r="H1124" s="221">
        <v>9.0299999999999994</v>
      </c>
      <c r="I1124" s="222"/>
      <c r="J1124" s="218"/>
      <c r="K1124" s="218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245</v>
      </c>
      <c r="AU1124" s="227" t="s">
        <v>88</v>
      </c>
      <c r="AV1124" s="12" t="s">
        <v>88</v>
      </c>
      <c r="AW1124" s="12" t="s">
        <v>40</v>
      </c>
      <c r="AX1124" s="12" t="s">
        <v>77</v>
      </c>
      <c r="AY1124" s="227" t="s">
        <v>191</v>
      </c>
    </row>
    <row r="1125" spans="2:51" s="14" customFormat="1" ht="13.5">
      <c r="B1125" s="254"/>
      <c r="C1125" s="255"/>
      <c r="D1125" s="214" t="s">
        <v>245</v>
      </c>
      <c r="E1125" s="256" t="s">
        <v>23</v>
      </c>
      <c r="F1125" s="257" t="s">
        <v>371</v>
      </c>
      <c r="G1125" s="255"/>
      <c r="H1125" s="258">
        <v>159.13</v>
      </c>
      <c r="I1125" s="259"/>
      <c r="J1125" s="255"/>
      <c r="K1125" s="255"/>
      <c r="L1125" s="260"/>
      <c r="M1125" s="261"/>
      <c r="N1125" s="262"/>
      <c r="O1125" s="262"/>
      <c r="P1125" s="262"/>
      <c r="Q1125" s="262"/>
      <c r="R1125" s="262"/>
      <c r="S1125" s="262"/>
      <c r="T1125" s="263"/>
      <c r="AT1125" s="264" t="s">
        <v>245</v>
      </c>
      <c r="AU1125" s="264" t="s">
        <v>88</v>
      </c>
      <c r="AV1125" s="14" t="s">
        <v>207</v>
      </c>
      <c r="AW1125" s="14" t="s">
        <v>40</v>
      </c>
      <c r="AX1125" s="14" t="s">
        <v>77</v>
      </c>
      <c r="AY1125" s="264" t="s">
        <v>191</v>
      </c>
    </row>
    <row r="1126" spans="2:51" s="13" customFormat="1" ht="13.5">
      <c r="B1126" s="244"/>
      <c r="C1126" s="245"/>
      <c r="D1126" s="214" t="s">
        <v>245</v>
      </c>
      <c r="E1126" s="246" t="s">
        <v>23</v>
      </c>
      <c r="F1126" s="247" t="s">
        <v>603</v>
      </c>
      <c r="G1126" s="245"/>
      <c r="H1126" s="246" t="s">
        <v>23</v>
      </c>
      <c r="I1126" s="248"/>
      <c r="J1126" s="245"/>
      <c r="K1126" s="245"/>
      <c r="L1126" s="249"/>
      <c r="M1126" s="250"/>
      <c r="N1126" s="251"/>
      <c r="O1126" s="251"/>
      <c r="P1126" s="251"/>
      <c r="Q1126" s="251"/>
      <c r="R1126" s="251"/>
      <c r="S1126" s="251"/>
      <c r="T1126" s="252"/>
      <c r="AT1126" s="253" t="s">
        <v>245</v>
      </c>
      <c r="AU1126" s="253" t="s">
        <v>88</v>
      </c>
      <c r="AV1126" s="13" t="s">
        <v>85</v>
      </c>
      <c r="AW1126" s="13" t="s">
        <v>40</v>
      </c>
      <c r="AX1126" s="13" t="s">
        <v>77</v>
      </c>
      <c r="AY1126" s="253" t="s">
        <v>191</v>
      </c>
    </row>
    <row r="1127" spans="2:51" s="12" customFormat="1" ht="13.5">
      <c r="B1127" s="217"/>
      <c r="C1127" s="218"/>
      <c r="D1127" s="214" t="s">
        <v>245</v>
      </c>
      <c r="E1127" s="219" t="s">
        <v>23</v>
      </c>
      <c r="F1127" s="220" t="s">
        <v>1029</v>
      </c>
      <c r="G1127" s="218"/>
      <c r="H1127" s="221">
        <v>16.36</v>
      </c>
      <c r="I1127" s="222"/>
      <c r="J1127" s="218"/>
      <c r="K1127" s="218"/>
      <c r="L1127" s="223"/>
      <c r="M1127" s="224"/>
      <c r="N1127" s="225"/>
      <c r="O1127" s="225"/>
      <c r="P1127" s="225"/>
      <c r="Q1127" s="225"/>
      <c r="R1127" s="225"/>
      <c r="S1127" s="225"/>
      <c r="T1127" s="226"/>
      <c r="AT1127" s="227" t="s">
        <v>245</v>
      </c>
      <c r="AU1127" s="227" t="s">
        <v>88</v>
      </c>
      <c r="AV1127" s="12" t="s">
        <v>88</v>
      </c>
      <c r="AW1127" s="12" t="s">
        <v>40</v>
      </c>
      <c r="AX1127" s="12" t="s">
        <v>77</v>
      </c>
      <c r="AY1127" s="227" t="s">
        <v>191</v>
      </c>
    </row>
    <row r="1128" spans="2:51" s="12" customFormat="1" ht="13.5">
      <c r="B1128" s="217"/>
      <c r="C1128" s="218"/>
      <c r="D1128" s="214" t="s">
        <v>245</v>
      </c>
      <c r="E1128" s="219" t="s">
        <v>23</v>
      </c>
      <c r="F1128" s="220" t="s">
        <v>1030</v>
      </c>
      <c r="G1128" s="218"/>
      <c r="H1128" s="221">
        <v>8.84</v>
      </c>
      <c r="I1128" s="222"/>
      <c r="J1128" s="218"/>
      <c r="K1128" s="218"/>
      <c r="L1128" s="223"/>
      <c r="M1128" s="224"/>
      <c r="N1128" s="225"/>
      <c r="O1128" s="225"/>
      <c r="P1128" s="225"/>
      <c r="Q1128" s="225"/>
      <c r="R1128" s="225"/>
      <c r="S1128" s="225"/>
      <c r="T1128" s="226"/>
      <c r="AT1128" s="227" t="s">
        <v>245</v>
      </c>
      <c r="AU1128" s="227" t="s">
        <v>88</v>
      </c>
      <c r="AV1128" s="12" t="s">
        <v>88</v>
      </c>
      <c r="AW1128" s="12" t="s">
        <v>40</v>
      </c>
      <c r="AX1128" s="12" t="s">
        <v>77</v>
      </c>
      <c r="AY1128" s="227" t="s">
        <v>191</v>
      </c>
    </row>
    <row r="1129" spans="2:51" s="12" customFormat="1" ht="13.5">
      <c r="B1129" s="217"/>
      <c r="C1129" s="218"/>
      <c r="D1129" s="214" t="s">
        <v>245</v>
      </c>
      <c r="E1129" s="219" t="s">
        <v>23</v>
      </c>
      <c r="F1129" s="220" t="s">
        <v>1031</v>
      </c>
      <c r="G1129" s="218"/>
      <c r="H1129" s="221">
        <v>9.42</v>
      </c>
      <c r="I1129" s="222"/>
      <c r="J1129" s="218"/>
      <c r="K1129" s="218"/>
      <c r="L1129" s="223"/>
      <c r="M1129" s="224"/>
      <c r="N1129" s="225"/>
      <c r="O1129" s="225"/>
      <c r="P1129" s="225"/>
      <c r="Q1129" s="225"/>
      <c r="R1129" s="225"/>
      <c r="S1129" s="225"/>
      <c r="T1129" s="226"/>
      <c r="AT1129" s="227" t="s">
        <v>245</v>
      </c>
      <c r="AU1129" s="227" t="s">
        <v>88</v>
      </c>
      <c r="AV1129" s="12" t="s">
        <v>88</v>
      </c>
      <c r="AW1129" s="12" t="s">
        <v>40</v>
      </c>
      <c r="AX1129" s="12" t="s">
        <v>77</v>
      </c>
      <c r="AY1129" s="227" t="s">
        <v>191</v>
      </c>
    </row>
    <row r="1130" spans="2:51" s="12" customFormat="1" ht="13.5">
      <c r="B1130" s="217"/>
      <c r="C1130" s="218"/>
      <c r="D1130" s="214" t="s">
        <v>245</v>
      </c>
      <c r="E1130" s="219" t="s">
        <v>23</v>
      </c>
      <c r="F1130" s="220" t="s">
        <v>1032</v>
      </c>
      <c r="G1130" s="218"/>
      <c r="H1130" s="221">
        <v>9.42</v>
      </c>
      <c r="I1130" s="222"/>
      <c r="J1130" s="218"/>
      <c r="K1130" s="218"/>
      <c r="L1130" s="223"/>
      <c r="M1130" s="224"/>
      <c r="N1130" s="225"/>
      <c r="O1130" s="225"/>
      <c r="P1130" s="225"/>
      <c r="Q1130" s="225"/>
      <c r="R1130" s="225"/>
      <c r="S1130" s="225"/>
      <c r="T1130" s="226"/>
      <c r="AT1130" s="227" t="s">
        <v>245</v>
      </c>
      <c r="AU1130" s="227" t="s">
        <v>88</v>
      </c>
      <c r="AV1130" s="12" t="s">
        <v>88</v>
      </c>
      <c r="AW1130" s="12" t="s">
        <v>40</v>
      </c>
      <c r="AX1130" s="12" t="s">
        <v>77</v>
      </c>
      <c r="AY1130" s="227" t="s">
        <v>191</v>
      </c>
    </row>
    <row r="1131" spans="2:51" s="12" customFormat="1" ht="13.5">
      <c r="B1131" s="217"/>
      <c r="C1131" s="218"/>
      <c r="D1131" s="214" t="s">
        <v>245</v>
      </c>
      <c r="E1131" s="219" t="s">
        <v>23</v>
      </c>
      <c r="F1131" s="220" t="s">
        <v>1033</v>
      </c>
      <c r="G1131" s="218"/>
      <c r="H1131" s="221">
        <v>13.86</v>
      </c>
      <c r="I1131" s="222"/>
      <c r="J1131" s="218"/>
      <c r="K1131" s="218"/>
      <c r="L1131" s="223"/>
      <c r="M1131" s="224"/>
      <c r="N1131" s="225"/>
      <c r="O1131" s="225"/>
      <c r="P1131" s="225"/>
      <c r="Q1131" s="225"/>
      <c r="R1131" s="225"/>
      <c r="S1131" s="225"/>
      <c r="T1131" s="226"/>
      <c r="AT1131" s="227" t="s">
        <v>245</v>
      </c>
      <c r="AU1131" s="227" t="s">
        <v>88</v>
      </c>
      <c r="AV1131" s="12" t="s">
        <v>88</v>
      </c>
      <c r="AW1131" s="12" t="s">
        <v>40</v>
      </c>
      <c r="AX1131" s="12" t="s">
        <v>77</v>
      </c>
      <c r="AY1131" s="227" t="s">
        <v>191</v>
      </c>
    </row>
    <row r="1132" spans="2:51" s="12" customFormat="1" ht="13.5">
      <c r="B1132" s="217"/>
      <c r="C1132" s="218"/>
      <c r="D1132" s="214" t="s">
        <v>245</v>
      </c>
      <c r="E1132" s="219" t="s">
        <v>23</v>
      </c>
      <c r="F1132" s="220" t="s">
        <v>1034</v>
      </c>
      <c r="G1132" s="218"/>
      <c r="H1132" s="221">
        <v>17.32</v>
      </c>
      <c r="I1132" s="222"/>
      <c r="J1132" s="218"/>
      <c r="K1132" s="218"/>
      <c r="L1132" s="223"/>
      <c r="M1132" s="224"/>
      <c r="N1132" s="225"/>
      <c r="O1132" s="225"/>
      <c r="P1132" s="225"/>
      <c r="Q1132" s="225"/>
      <c r="R1132" s="225"/>
      <c r="S1132" s="225"/>
      <c r="T1132" s="226"/>
      <c r="AT1132" s="227" t="s">
        <v>245</v>
      </c>
      <c r="AU1132" s="227" t="s">
        <v>88</v>
      </c>
      <c r="AV1132" s="12" t="s">
        <v>88</v>
      </c>
      <c r="AW1132" s="12" t="s">
        <v>40</v>
      </c>
      <c r="AX1132" s="12" t="s">
        <v>77</v>
      </c>
      <c r="AY1132" s="227" t="s">
        <v>191</v>
      </c>
    </row>
    <row r="1133" spans="2:51" s="12" customFormat="1" ht="13.5">
      <c r="B1133" s="217"/>
      <c r="C1133" s="218"/>
      <c r="D1133" s="214" t="s">
        <v>245</v>
      </c>
      <c r="E1133" s="219" t="s">
        <v>23</v>
      </c>
      <c r="F1133" s="220" t="s">
        <v>1035</v>
      </c>
      <c r="G1133" s="218"/>
      <c r="H1133" s="221">
        <v>9.35</v>
      </c>
      <c r="I1133" s="222"/>
      <c r="J1133" s="218"/>
      <c r="K1133" s="218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245</v>
      </c>
      <c r="AU1133" s="227" t="s">
        <v>88</v>
      </c>
      <c r="AV1133" s="12" t="s">
        <v>88</v>
      </c>
      <c r="AW1133" s="12" t="s">
        <v>40</v>
      </c>
      <c r="AX1133" s="12" t="s">
        <v>77</v>
      </c>
      <c r="AY1133" s="227" t="s">
        <v>191</v>
      </c>
    </row>
    <row r="1134" spans="2:51" s="14" customFormat="1" ht="13.5">
      <c r="B1134" s="254"/>
      <c r="C1134" s="255"/>
      <c r="D1134" s="214" t="s">
        <v>245</v>
      </c>
      <c r="E1134" s="256" t="s">
        <v>23</v>
      </c>
      <c r="F1134" s="257" t="s">
        <v>371</v>
      </c>
      <c r="G1134" s="255"/>
      <c r="H1134" s="258">
        <v>84.57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AT1134" s="264" t="s">
        <v>245</v>
      </c>
      <c r="AU1134" s="264" t="s">
        <v>88</v>
      </c>
      <c r="AV1134" s="14" t="s">
        <v>207</v>
      </c>
      <c r="AW1134" s="14" t="s">
        <v>40</v>
      </c>
      <c r="AX1134" s="14" t="s">
        <v>77</v>
      </c>
      <c r="AY1134" s="264" t="s">
        <v>191</v>
      </c>
    </row>
    <row r="1135" spans="2:51" s="13" customFormat="1" ht="13.5">
      <c r="B1135" s="244"/>
      <c r="C1135" s="245"/>
      <c r="D1135" s="214" t="s">
        <v>245</v>
      </c>
      <c r="E1135" s="246" t="s">
        <v>23</v>
      </c>
      <c r="F1135" s="247" t="s">
        <v>380</v>
      </c>
      <c r="G1135" s="245"/>
      <c r="H1135" s="246" t="s">
        <v>23</v>
      </c>
      <c r="I1135" s="248"/>
      <c r="J1135" s="245"/>
      <c r="K1135" s="245"/>
      <c r="L1135" s="249"/>
      <c r="M1135" s="250"/>
      <c r="N1135" s="251"/>
      <c r="O1135" s="251"/>
      <c r="P1135" s="251"/>
      <c r="Q1135" s="251"/>
      <c r="R1135" s="251"/>
      <c r="S1135" s="251"/>
      <c r="T1135" s="252"/>
      <c r="AT1135" s="253" t="s">
        <v>245</v>
      </c>
      <c r="AU1135" s="253" t="s">
        <v>88</v>
      </c>
      <c r="AV1135" s="13" t="s">
        <v>85</v>
      </c>
      <c r="AW1135" s="13" t="s">
        <v>40</v>
      </c>
      <c r="AX1135" s="13" t="s">
        <v>77</v>
      </c>
      <c r="AY1135" s="253" t="s">
        <v>191</v>
      </c>
    </row>
    <row r="1136" spans="2:51" s="12" customFormat="1" ht="13.5">
      <c r="B1136" s="217"/>
      <c r="C1136" s="218"/>
      <c r="D1136" s="214" t="s">
        <v>245</v>
      </c>
      <c r="E1136" s="219" t="s">
        <v>23</v>
      </c>
      <c r="F1136" s="220" t="s">
        <v>1036</v>
      </c>
      <c r="G1136" s="218"/>
      <c r="H1136" s="221">
        <v>15.64</v>
      </c>
      <c r="I1136" s="222"/>
      <c r="J1136" s="218"/>
      <c r="K1136" s="218"/>
      <c r="L1136" s="223"/>
      <c r="M1136" s="224"/>
      <c r="N1136" s="225"/>
      <c r="O1136" s="225"/>
      <c r="P1136" s="225"/>
      <c r="Q1136" s="225"/>
      <c r="R1136" s="225"/>
      <c r="S1136" s="225"/>
      <c r="T1136" s="226"/>
      <c r="AT1136" s="227" t="s">
        <v>245</v>
      </c>
      <c r="AU1136" s="227" t="s">
        <v>88</v>
      </c>
      <c r="AV1136" s="12" t="s">
        <v>88</v>
      </c>
      <c r="AW1136" s="12" t="s">
        <v>40</v>
      </c>
      <c r="AX1136" s="12" t="s">
        <v>77</v>
      </c>
      <c r="AY1136" s="227" t="s">
        <v>191</v>
      </c>
    </row>
    <row r="1137" spans="2:51" s="12" customFormat="1" ht="13.5">
      <c r="B1137" s="217"/>
      <c r="C1137" s="218"/>
      <c r="D1137" s="214" t="s">
        <v>245</v>
      </c>
      <c r="E1137" s="219" t="s">
        <v>23</v>
      </c>
      <c r="F1137" s="220" t="s">
        <v>1037</v>
      </c>
      <c r="G1137" s="218"/>
      <c r="H1137" s="221">
        <v>8.64</v>
      </c>
      <c r="I1137" s="222"/>
      <c r="J1137" s="218"/>
      <c r="K1137" s="218"/>
      <c r="L1137" s="223"/>
      <c r="M1137" s="224"/>
      <c r="N1137" s="225"/>
      <c r="O1137" s="225"/>
      <c r="P1137" s="225"/>
      <c r="Q1137" s="225"/>
      <c r="R1137" s="225"/>
      <c r="S1137" s="225"/>
      <c r="T1137" s="226"/>
      <c r="AT1137" s="227" t="s">
        <v>245</v>
      </c>
      <c r="AU1137" s="227" t="s">
        <v>88</v>
      </c>
      <c r="AV1137" s="12" t="s">
        <v>88</v>
      </c>
      <c r="AW1137" s="12" t="s">
        <v>40</v>
      </c>
      <c r="AX1137" s="12" t="s">
        <v>77</v>
      </c>
      <c r="AY1137" s="227" t="s">
        <v>191</v>
      </c>
    </row>
    <row r="1138" spans="2:51" s="12" customFormat="1" ht="13.5">
      <c r="B1138" s="217"/>
      <c r="C1138" s="218"/>
      <c r="D1138" s="214" t="s">
        <v>245</v>
      </c>
      <c r="E1138" s="219" t="s">
        <v>23</v>
      </c>
      <c r="F1138" s="220" t="s">
        <v>1038</v>
      </c>
      <c r="G1138" s="218"/>
      <c r="H1138" s="221">
        <v>9.42</v>
      </c>
      <c r="I1138" s="222"/>
      <c r="J1138" s="218"/>
      <c r="K1138" s="218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245</v>
      </c>
      <c r="AU1138" s="227" t="s">
        <v>88</v>
      </c>
      <c r="AV1138" s="12" t="s">
        <v>88</v>
      </c>
      <c r="AW1138" s="12" t="s">
        <v>40</v>
      </c>
      <c r="AX1138" s="12" t="s">
        <v>77</v>
      </c>
      <c r="AY1138" s="227" t="s">
        <v>191</v>
      </c>
    </row>
    <row r="1139" spans="2:51" s="12" customFormat="1" ht="13.5">
      <c r="B1139" s="217"/>
      <c r="C1139" s="218"/>
      <c r="D1139" s="214" t="s">
        <v>245</v>
      </c>
      <c r="E1139" s="219" t="s">
        <v>23</v>
      </c>
      <c r="F1139" s="220" t="s">
        <v>1039</v>
      </c>
      <c r="G1139" s="218"/>
      <c r="H1139" s="221">
        <v>9.42</v>
      </c>
      <c r="I1139" s="222"/>
      <c r="J1139" s="218"/>
      <c r="K1139" s="218"/>
      <c r="L1139" s="223"/>
      <c r="M1139" s="224"/>
      <c r="N1139" s="225"/>
      <c r="O1139" s="225"/>
      <c r="P1139" s="225"/>
      <c r="Q1139" s="225"/>
      <c r="R1139" s="225"/>
      <c r="S1139" s="225"/>
      <c r="T1139" s="226"/>
      <c r="AT1139" s="227" t="s">
        <v>245</v>
      </c>
      <c r="AU1139" s="227" t="s">
        <v>88</v>
      </c>
      <c r="AV1139" s="12" t="s">
        <v>88</v>
      </c>
      <c r="AW1139" s="12" t="s">
        <v>40</v>
      </c>
      <c r="AX1139" s="12" t="s">
        <v>77</v>
      </c>
      <c r="AY1139" s="227" t="s">
        <v>191</v>
      </c>
    </row>
    <row r="1140" spans="2:51" s="12" customFormat="1" ht="13.5">
      <c r="B1140" s="217"/>
      <c r="C1140" s="218"/>
      <c r="D1140" s="214" t="s">
        <v>245</v>
      </c>
      <c r="E1140" s="219" t="s">
        <v>23</v>
      </c>
      <c r="F1140" s="220" t="s">
        <v>1040</v>
      </c>
      <c r="G1140" s="218"/>
      <c r="H1140" s="221">
        <v>19.329999999999998</v>
      </c>
      <c r="I1140" s="222"/>
      <c r="J1140" s="218"/>
      <c r="K1140" s="218"/>
      <c r="L1140" s="223"/>
      <c r="M1140" s="224"/>
      <c r="N1140" s="225"/>
      <c r="O1140" s="225"/>
      <c r="P1140" s="225"/>
      <c r="Q1140" s="225"/>
      <c r="R1140" s="225"/>
      <c r="S1140" s="225"/>
      <c r="T1140" s="226"/>
      <c r="AT1140" s="227" t="s">
        <v>245</v>
      </c>
      <c r="AU1140" s="227" t="s">
        <v>88</v>
      </c>
      <c r="AV1140" s="12" t="s">
        <v>88</v>
      </c>
      <c r="AW1140" s="12" t="s">
        <v>40</v>
      </c>
      <c r="AX1140" s="12" t="s">
        <v>77</v>
      </c>
      <c r="AY1140" s="227" t="s">
        <v>191</v>
      </c>
    </row>
    <row r="1141" spans="2:51" s="12" customFormat="1" ht="13.5">
      <c r="B1141" s="217"/>
      <c r="C1141" s="218"/>
      <c r="D1141" s="214" t="s">
        <v>245</v>
      </c>
      <c r="E1141" s="219" t="s">
        <v>23</v>
      </c>
      <c r="F1141" s="220" t="s">
        <v>1041</v>
      </c>
      <c r="G1141" s="218"/>
      <c r="H1141" s="221">
        <v>14.47</v>
      </c>
      <c r="I1141" s="222"/>
      <c r="J1141" s="218"/>
      <c r="K1141" s="218"/>
      <c r="L1141" s="223"/>
      <c r="M1141" s="224"/>
      <c r="N1141" s="225"/>
      <c r="O1141" s="225"/>
      <c r="P1141" s="225"/>
      <c r="Q1141" s="225"/>
      <c r="R1141" s="225"/>
      <c r="S1141" s="225"/>
      <c r="T1141" s="226"/>
      <c r="AT1141" s="227" t="s">
        <v>245</v>
      </c>
      <c r="AU1141" s="227" t="s">
        <v>88</v>
      </c>
      <c r="AV1141" s="12" t="s">
        <v>88</v>
      </c>
      <c r="AW1141" s="12" t="s">
        <v>40</v>
      </c>
      <c r="AX1141" s="12" t="s">
        <v>77</v>
      </c>
      <c r="AY1141" s="227" t="s">
        <v>191</v>
      </c>
    </row>
    <row r="1142" spans="2:51" s="12" customFormat="1" ht="13.5">
      <c r="B1142" s="217"/>
      <c r="C1142" s="218"/>
      <c r="D1142" s="214" t="s">
        <v>245</v>
      </c>
      <c r="E1142" s="219" t="s">
        <v>23</v>
      </c>
      <c r="F1142" s="220" t="s">
        <v>1042</v>
      </c>
      <c r="G1142" s="218"/>
      <c r="H1142" s="221">
        <v>17.920000000000002</v>
      </c>
      <c r="I1142" s="222"/>
      <c r="J1142" s="218"/>
      <c r="K1142" s="218"/>
      <c r="L1142" s="223"/>
      <c r="M1142" s="224"/>
      <c r="N1142" s="225"/>
      <c r="O1142" s="225"/>
      <c r="P1142" s="225"/>
      <c r="Q1142" s="225"/>
      <c r="R1142" s="225"/>
      <c r="S1142" s="225"/>
      <c r="T1142" s="226"/>
      <c r="AT1142" s="227" t="s">
        <v>245</v>
      </c>
      <c r="AU1142" s="227" t="s">
        <v>88</v>
      </c>
      <c r="AV1142" s="12" t="s">
        <v>88</v>
      </c>
      <c r="AW1142" s="12" t="s">
        <v>40</v>
      </c>
      <c r="AX1142" s="12" t="s">
        <v>77</v>
      </c>
      <c r="AY1142" s="227" t="s">
        <v>191</v>
      </c>
    </row>
    <row r="1143" spans="2:51" s="12" customFormat="1" ht="13.5">
      <c r="B1143" s="217"/>
      <c r="C1143" s="218"/>
      <c r="D1143" s="214" t="s">
        <v>245</v>
      </c>
      <c r="E1143" s="219" t="s">
        <v>23</v>
      </c>
      <c r="F1143" s="220" t="s">
        <v>1043</v>
      </c>
      <c r="G1143" s="218"/>
      <c r="H1143" s="221">
        <v>16.32</v>
      </c>
      <c r="I1143" s="222"/>
      <c r="J1143" s="218"/>
      <c r="K1143" s="218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245</v>
      </c>
      <c r="AU1143" s="227" t="s">
        <v>88</v>
      </c>
      <c r="AV1143" s="12" t="s">
        <v>88</v>
      </c>
      <c r="AW1143" s="12" t="s">
        <v>40</v>
      </c>
      <c r="AX1143" s="12" t="s">
        <v>77</v>
      </c>
      <c r="AY1143" s="227" t="s">
        <v>191</v>
      </c>
    </row>
    <row r="1144" spans="2:51" s="12" customFormat="1" ht="13.5">
      <c r="B1144" s="217"/>
      <c r="C1144" s="218"/>
      <c r="D1144" s="214" t="s">
        <v>245</v>
      </c>
      <c r="E1144" s="219" t="s">
        <v>23</v>
      </c>
      <c r="F1144" s="220" t="s">
        <v>1044</v>
      </c>
      <c r="G1144" s="218"/>
      <c r="H1144" s="221">
        <v>9.35</v>
      </c>
      <c r="I1144" s="222"/>
      <c r="J1144" s="218"/>
      <c r="K1144" s="218"/>
      <c r="L1144" s="223"/>
      <c r="M1144" s="224"/>
      <c r="N1144" s="225"/>
      <c r="O1144" s="225"/>
      <c r="P1144" s="225"/>
      <c r="Q1144" s="225"/>
      <c r="R1144" s="225"/>
      <c r="S1144" s="225"/>
      <c r="T1144" s="226"/>
      <c r="AT1144" s="227" t="s">
        <v>245</v>
      </c>
      <c r="AU1144" s="227" t="s">
        <v>88</v>
      </c>
      <c r="AV1144" s="12" t="s">
        <v>88</v>
      </c>
      <c r="AW1144" s="12" t="s">
        <v>40</v>
      </c>
      <c r="AX1144" s="12" t="s">
        <v>77</v>
      </c>
      <c r="AY1144" s="227" t="s">
        <v>191</v>
      </c>
    </row>
    <row r="1145" spans="2:51" s="14" customFormat="1" ht="13.5">
      <c r="B1145" s="254"/>
      <c r="C1145" s="255"/>
      <c r="D1145" s="214" t="s">
        <v>245</v>
      </c>
      <c r="E1145" s="256" t="s">
        <v>23</v>
      </c>
      <c r="F1145" s="257" t="s">
        <v>371</v>
      </c>
      <c r="G1145" s="255"/>
      <c r="H1145" s="258">
        <v>120.51</v>
      </c>
      <c r="I1145" s="259"/>
      <c r="J1145" s="255"/>
      <c r="K1145" s="255"/>
      <c r="L1145" s="260"/>
      <c r="M1145" s="261"/>
      <c r="N1145" s="262"/>
      <c r="O1145" s="262"/>
      <c r="P1145" s="262"/>
      <c r="Q1145" s="262"/>
      <c r="R1145" s="262"/>
      <c r="S1145" s="262"/>
      <c r="T1145" s="263"/>
      <c r="AT1145" s="264" t="s">
        <v>245</v>
      </c>
      <c r="AU1145" s="264" t="s">
        <v>88</v>
      </c>
      <c r="AV1145" s="14" t="s">
        <v>207</v>
      </c>
      <c r="AW1145" s="14" t="s">
        <v>40</v>
      </c>
      <c r="AX1145" s="14" t="s">
        <v>77</v>
      </c>
      <c r="AY1145" s="264" t="s">
        <v>191</v>
      </c>
    </row>
    <row r="1146" spans="2:51" s="13" customFormat="1" ht="13.5">
      <c r="B1146" s="244"/>
      <c r="C1146" s="245"/>
      <c r="D1146" s="214" t="s">
        <v>245</v>
      </c>
      <c r="E1146" s="246" t="s">
        <v>23</v>
      </c>
      <c r="F1146" s="247" t="s">
        <v>384</v>
      </c>
      <c r="G1146" s="245"/>
      <c r="H1146" s="246" t="s">
        <v>23</v>
      </c>
      <c r="I1146" s="248"/>
      <c r="J1146" s="245"/>
      <c r="K1146" s="245"/>
      <c r="L1146" s="249"/>
      <c r="M1146" s="250"/>
      <c r="N1146" s="251"/>
      <c r="O1146" s="251"/>
      <c r="P1146" s="251"/>
      <c r="Q1146" s="251"/>
      <c r="R1146" s="251"/>
      <c r="S1146" s="251"/>
      <c r="T1146" s="252"/>
      <c r="AT1146" s="253" t="s">
        <v>245</v>
      </c>
      <c r="AU1146" s="253" t="s">
        <v>88</v>
      </c>
      <c r="AV1146" s="13" t="s">
        <v>85</v>
      </c>
      <c r="AW1146" s="13" t="s">
        <v>40</v>
      </c>
      <c r="AX1146" s="13" t="s">
        <v>77</v>
      </c>
      <c r="AY1146" s="253" t="s">
        <v>191</v>
      </c>
    </row>
    <row r="1147" spans="2:51" s="12" customFormat="1" ht="13.5">
      <c r="B1147" s="217"/>
      <c r="C1147" s="218"/>
      <c r="D1147" s="214" t="s">
        <v>245</v>
      </c>
      <c r="E1147" s="219" t="s">
        <v>23</v>
      </c>
      <c r="F1147" s="220" t="s">
        <v>1045</v>
      </c>
      <c r="G1147" s="218"/>
      <c r="H1147" s="221">
        <v>17.739999999999998</v>
      </c>
      <c r="I1147" s="222"/>
      <c r="J1147" s="218"/>
      <c r="K1147" s="218"/>
      <c r="L1147" s="223"/>
      <c r="M1147" s="224"/>
      <c r="N1147" s="225"/>
      <c r="O1147" s="225"/>
      <c r="P1147" s="225"/>
      <c r="Q1147" s="225"/>
      <c r="R1147" s="225"/>
      <c r="S1147" s="225"/>
      <c r="T1147" s="226"/>
      <c r="AT1147" s="227" t="s">
        <v>245</v>
      </c>
      <c r="AU1147" s="227" t="s">
        <v>88</v>
      </c>
      <c r="AV1147" s="12" t="s">
        <v>88</v>
      </c>
      <c r="AW1147" s="12" t="s">
        <v>40</v>
      </c>
      <c r="AX1147" s="12" t="s">
        <v>77</v>
      </c>
      <c r="AY1147" s="227" t="s">
        <v>191</v>
      </c>
    </row>
    <row r="1148" spans="2:51" s="12" customFormat="1" ht="13.5">
      <c r="B1148" s="217"/>
      <c r="C1148" s="218"/>
      <c r="D1148" s="214" t="s">
        <v>245</v>
      </c>
      <c r="E1148" s="219" t="s">
        <v>23</v>
      </c>
      <c r="F1148" s="220" t="s">
        <v>1046</v>
      </c>
      <c r="G1148" s="218"/>
      <c r="H1148" s="221">
        <v>8.84</v>
      </c>
      <c r="I1148" s="222"/>
      <c r="J1148" s="218"/>
      <c r="K1148" s="218"/>
      <c r="L1148" s="223"/>
      <c r="M1148" s="224"/>
      <c r="N1148" s="225"/>
      <c r="O1148" s="225"/>
      <c r="P1148" s="225"/>
      <c r="Q1148" s="225"/>
      <c r="R1148" s="225"/>
      <c r="S1148" s="225"/>
      <c r="T1148" s="226"/>
      <c r="AT1148" s="227" t="s">
        <v>245</v>
      </c>
      <c r="AU1148" s="227" t="s">
        <v>88</v>
      </c>
      <c r="AV1148" s="12" t="s">
        <v>88</v>
      </c>
      <c r="AW1148" s="12" t="s">
        <v>40</v>
      </c>
      <c r="AX1148" s="12" t="s">
        <v>77</v>
      </c>
      <c r="AY1148" s="227" t="s">
        <v>191</v>
      </c>
    </row>
    <row r="1149" spans="2:51" s="12" customFormat="1" ht="13.5">
      <c r="B1149" s="217"/>
      <c r="C1149" s="218"/>
      <c r="D1149" s="214" t="s">
        <v>245</v>
      </c>
      <c r="E1149" s="219" t="s">
        <v>23</v>
      </c>
      <c r="F1149" s="220" t="s">
        <v>1047</v>
      </c>
      <c r="G1149" s="218"/>
      <c r="H1149" s="221">
        <v>9.48</v>
      </c>
      <c r="I1149" s="222"/>
      <c r="J1149" s="218"/>
      <c r="K1149" s="218"/>
      <c r="L1149" s="223"/>
      <c r="M1149" s="224"/>
      <c r="N1149" s="225"/>
      <c r="O1149" s="225"/>
      <c r="P1149" s="225"/>
      <c r="Q1149" s="225"/>
      <c r="R1149" s="225"/>
      <c r="S1149" s="225"/>
      <c r="T1149" s="226"/>
      <c r="AT1149" s="227" t="s">
        <v>245</v>
      </c>
      <c r="AU1149" s="227" t="s">
        <v>88</v>
      </c>
      <c r="AV1149" s="12" t="s">
        <v>88</v>
      </c>
      <c r="AW1149" s="12" t="s">
        <v>40</v>
      </c>
      <c r="AX1149" s="12" t="s">
        <v>77</v>
      </c>
      <c r="AY1149" s="227" t="s">
        <v>191</v>
      </c>
    </row>
    <row r="1150" spans="2:51" s="12" customFormat="1" ht="13.5">
      <c r="B1150" s="217"/>
      <c r="C1150" s="218"/>
      <c r="D1150" s="214" t="s">
        <v>245</v>
      </c>
      <c r="E1150" s="219" t="s">
        <v>23</v>
      </c>
      <c r="F1150" s="220" t="s">
        <v>1048</v>
      </c>
      <c r="G1150" s="218"/>
      <c r="H1150" s="221">
        <v>9.48</v>
      </c>
      <c r="I1150" s="222"/>
      <c r="J1150" s="218"/>
      <c r="K1150" s="218"/>
      <c r="L1150" s="223"/>
      <c r="M1150" s="224"/>
      <c r="N1150" s="225"/>
      <c r="O1150" s="225"/>
      <c r="P1150" s="225"/>
      <c r="Q1150" s="225"/>
      <c r="R1150" s="225"/>
      <c r="S1150" s="225"/>
      <c r="T1150" s="226"/>
      <c r="AT1150" s="227" t="s">
        <v>245</v>
      </c>
      <c r="AU1150" s="227" t="s">
        <v>88</v>
      </c>
      <c r="AV1150" s="12" t="s">
        <v>88</v>
      </c>
      <c r="AW1150" s="12" t="s">
        <v>40</v>
      </c>
      <c r="AX1150" s="12" t="s">
        <v>77</v>
      </c>
      <c r="AY1150" s="227" t="s">
        <v>191</v>
      </c>
    </row>
    <row r="1151" spans="2:51" s="12" customFormat="1" ht="13.5">
      <c r="B1151" s="217"/>
      <c r="C1151" s="218"/>
      <c r="D1151" s="214" t="s">
        <v>245</v>
      </c>
      <c r="E1151" s="219" t="s">
        <v>23</v>
      </c>
      <c r="F1151" s="220" t="s">
        <v>1049</v>
      </c>
      <c r="G1151" s="218"/>
      <c r="H1151" s="221">
        <v>17.14</v>
      </c>
      <c r="I1151" s="222"/>
      <c r="J1151" s="218"/>
      <c r="K1151" s="218"/>
      <c r="L1151" s="223"/>
      <c r="M1151" s="224"/>
      <c r="N1151" s="225"/>
      <c r="O1151" s="225"/>
      <c r="P1151" s="225"/>
      <c r="Q1151" s="225"/>
      <c r="R1151" s="225"/>
      <c r="S1151" s="225"/>
      <c r="T1151" s="226"/>
      <c r="AT1151" s="227" t="s">
        <v>245</v>
      </c>
      <c r="AU1151" s="227" t="s">
        <v>88</v>
      </c>
      <c r="AV1151" s="12" t="s">
        <v>88</v>
      </c>
      <c r="AW1151" s="12" t="s">
        <v>40</v>
      </c>
      <c r="AX1151" s="12" t="s">
        <v>77</v>
      </c>
      <c r="AY1151" s="227" t="s">
        <v>191</v>
      </c>
    </row>
    <row r="1152" spans="2:51" s="12" customFormat="1" ht="13.5">
      <c r="B1152" s="217"/>
      <c r="C1152" s="218"/>
      <c r="D1152" s="214" t="s">
        <v>245</v>
      </c>
      <c r="E1152" s="219" t="s">
        <v>23</v>
      </c>
      <c r="F1152" s="220" t="s">
        <v>1050</v>
      </c>
      <c r="G1152" s="218"/>
      <c r="H1152" s="221">
        <v>15.31</v>
      </c>
      <c r="I1152" s="222"/>
      <c r="J1152" s="218"/>
      <c r="K1152" s="218"/>
      <c r="L1152" s="223"/>
      <c r="M1152" s="224"/>
      <c r="N1152" s="225"/>
      <c r="O1152" s="225"/>
      <c r="P1152" s="225"/>
      <c r="Q1152" s="225"/>
      <c r="R1152" s="225"/>
      <c r="S1152" s="225"/>
      <c r="T1152" s="226"/>
      <c r="AT1152" s="227" t="s">
        <v>245</v>
      </c>
      <c r="AU1152" s="227" t="s">
        <v>88</v>
      </c>
      <c r="AV1152" s="12" t="s">
        <v>88</v>
      </c>
      <c r="AW1152" s="12" t="s">
        <v>40</v>
      </c>
      <c r="AX1152" s="12" t="s">
        <v>77</v>
      </c>
      <c r="AY1152" s="227" t="s">
        <v>191</v>
      </c>
    </row>
    <row r="1153" spans="2:65" s="12" customFormat="1" ht="13.5">
      <c r="B1153" s="217"/>
      <c r="C1153" s="218"/>
      <c r="D1153" s="214" t="s">
        <v>245</v>
      </c>
      <c r="E1153" s="219" t="s">
        <v>23</v>
      </c>
      <c r="F1153" s="220" t="s">
        <v>1051</v>
      </c>
      <c r="G1153" s="218"/>
      <c r="H1153" s="221">
        <v>19.89</v>
      </c>
      <c r="I1153" s="222"/>
      <c r="J1153" s="218"/>
      <c r="K1153" s="218"/>
      <c r="L1153" s="223"/>
      <c r="M1153" s="224"/>
      <c r="N1153" s="225"/>
      <c r="O1153" s="225"/>
      <c r="P1153" s="225"/>
      <c r="Q1153" s="225"/>
      <c r="R1153" s="225"/>
      <c r="S1153" s="225"/>
      <c r="T1153" s="226"/>
      <c r="AT1153" s="227" t="s">
        <v>245</v>
      </c>
      <c r="AU1153" s="227" t="s">
        <v>88</v>
      </c>
      <c r="AV1153" s="12" t="s">
        <v>88</v>
      </c>
      <c r="AW1153" s="12" t="s">
        <v>40</v>
      </c>
      <c r="AX1153" s="12" t="s">
        <v>77</v>
      </c>
      <c r="AY1153" s="227" t="s">
        <v>191</v>
      </c>
    </row>
    <row r="1154" spans="2:65" s="12" customFormat="1" ht="13.5">
      <c r="B1154" s="217"/>
      <c r="C1154" s="218"/>
      <c r="D1154" s="214" t="s">
        <v>245</v>
      </c>
      <c r="E1154" s="219" t="s">
        <v>23</v>
      </c>
      <c r="F1154" s="220" t="s">
        <v>1052</v>
      </c>
      <c r="G1154" s="218"/>
      <c r="H1154" s="221">
        <v>12.88</v>
      </c>
      <c r="I1154" s="222"/>
      <c r="J1154" s="218"/>
      <c r="K1154" s="218"/>
      <c r="L1154" s="223"/>
      <c r="M1154" s="224"/>
      <c r="N1154" s="225"/>
      <c r="O1154" s="225"/>
      <c r="P1154" s="225"/>
      <c r="Q1154" s="225"/>
      <c r="R1154" s="225"/>
      <c r="S1154" s="225"/>
      <c r="T1154" s="226"/>
      <c r="AT1154" s="227" t="s">
        <v>245</v>
      </c>
      <c r="AU1154" s="227" t="s">
        <v>88</v>
      </c>
      <c r="AV1154" s="12" t="s">
        <v>88</v>
      </c>
      <c r="AW1154" s="12" t="s">
        <v>40</v>
      </c>
      <c r="AX1154" s="12" t="s">
        <v>77</v>
      </c>
      <c r="AY1154" s="227" t="s">
        <v>191</v>
      </c>
    </row>
    <row r="1155" spans="2:65" s="12" customFormat="1" ht="13.5">
      <c r="B1155" s="217"/>
      <c r="C1155" s="218"/>
      <c r="D1155" s="214" t="s">
        <v>245</v>
      </c>
      <c r="E1155" s="219" t="s">
        <v>23</v>
      </c>
      <c r="F1155" s="220" t="s">
        <v>1053</v>
      </c>
      <c r="G1155" s="218"/>
      <c r="H1155" s="221">
        <v>6.89</v>
      </c>
      <c r="I1155" s="222"/>
      <c r="J1155" s="218"/>
      <c r="K1155" s="218"/>
      <c r="L1155" s="223"/>
      <c r="M1155" s="224"/>
      <c r="N1155" s="225"/>
      <c r="O1155" s="225"/>
      <c r="P1155" s="225"/>
      <c r="Q1155" s="225"/>
      <c r="R1155" s="225"/>
      <c r="S1155" s="225"/>
      <c r="T1155" s="226"/>
      <c r="AT1155" s="227" t="s">
        <v>245</v>
      </c>
      <c r="AU1155" s="227" t="s">
        <v>88</v>
      </c>
      <c r="AV1155" s="12" t="s">
        <v>88</v>
      </c>
      <c r="AW1155" s="12" t="s">
        <v>40</v>
      </c>
      <c r="AX1155" s="12" t="s">
        <v>77</v>
      </c>
      <c r="AY1155" s="227" t="s">
        <v>191</v>
      </c>
    </row>
    <row r="1156" spans="2:65" s="12" customFormat="1" ht="13.5">
      <c r="B1156" s="217"/>
      <c r="C1156" s="218"/>
      <c r="D1156" s="214" t="s">
        <v>245</v>
      </c>
      <c r="E1156" s="219" t="s">
        <v>23</v>
      </c>
      <c r="F1156" s="220" t="s">
        <v>1054</v>
      </c>
      <c r="G1156" s="218"/>
      <c r="H1156" s="221">
        <v>9.11</v>
      </c>
      <c r="I1156" s="222"/>
      <c r="J1156" s="218"/>
      <c r="K1156" s="218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245</v>
      </c>
      <c r="AU1156" s="227" t="s">
        <v>88</v>
      </c>
      <c r="AV1156" s="12" t="s">
        <v>88</v>
      </c>
      <c r="AW1156" s="12" t="s">
        <v>40</v>
      </c>
      <c r="AX1156" s="12" t="s">
        <v>77</v>
      </c>
      <c r="AY1156" s="227" t="s">
        <v>191</v>
      </c>
    </row>
    <row r="1157" spans="2:65" s="14" customFormat="1" ht="13.5">
      <c r="B1157" s="254"/>
      <c r="C1157" s="255"/>
      <c r="D1157" s="214" t="s">
        <v>245</v>
      </c>
      <c r="E1157" s="256" t="s">
        <v>23</v>
      </c>
      <c r="F1157" s="257" t="s">
        <v>371</v>
      </c>
      <c r="G1157" s="255"/>
      <c r="H1157" s="258">
        <v>126.76</v>
      </c>
      <c r="I1157" s="259"/>
      <c r="J1157" s="255"/>
      <c r="K1157" s="255"/>
      <c r="L1157" s="260"/>
      <c r="M1157" s="261"/>
      <c r="N1157" s="262"/>
      <c r="O1157" s="262"/>
      <c r="P1157" s="262"/>
      <c r="Q1157" s="262"/>
      <c r="R1157" s="262"/>
      <c r="S1157" s="262"/>
      <c r="T1157" s="263"/>
      <c r="AT1157" s="264" t="s">
        <v>245</v>
      </c>
      <c r="AU1157" s="264" t="s">
        <v>88</v>
      </c>
      <c r="AV1157" s="14" t="s">
        <v>207</v>
      </c>
      <c r="AW1157" s="14" t="s">
        <v>40</v>
      </c>
      <c r="AX1157" s="14" t="s">
        <v>77</v>
      </c>
      <c r="AY1157" s="264" t="s">
        <v>191</v>
      </c>
    </row>
    <row r="1158" spans="2:65" s="15" customFormat="1" ht="13.5">
      <c r="B1158" s="265"/>
      <c r="C1158" s="266"/>
      <c r="D1158" s="214" t="s">
        <v>245</v>
      </c>
      <c r="E1158" s="267" t="s">
        <v>23</v>
      </c>
      <c r="F1158" s="268" t="s">
        <v>388</v>
      </c>
      <c r="G1158" s="266"/>
      <c r="H1158" s="269">
        <v>490.97</v>
      </c>
      <c r="I1158" s="270"/>
      <c r="J1158" s="266"/>
      <c r="K1158" s="266"/>
      <c r="L1158" s="271"/>
      <c r="M1158" s="272"/>
      <c r="N1158" s="273"/>
      <c r="O1158" s="273"/>
      <c r="P1158" s="273"/>
      <c r="Q1158" s="273"/>
      <c r="R1158" s="273"/>
      <c r="S1158" s="273"/>
      <c r="T1158" s="274"/>
      <c r="AT1158" s="275" t="s">
        <v>245</v>
      </c>
      <c r="AU1158" s="275" t="s">
        <v>88</v>
      </c>
      <c r="AV1158" s="15" t="s">
        <v>215</v>
      </c>
      <c r="AW1158" s="15" t="s">
        <v>40</v>
      </c>
      <c r="AX1158" s="15" t="s">
        <v>85</v>
      </c>
      <c r="AY1158" s="275" t="s">
        <v>191</v>
      </c>
    </row>
    <row r="1159" spans="2:65" s="1" customFormat="1" ht="25.5" customHeight="1">
      <c r="B1159" s="42"/>
      <c r="C1159" s="202" t="s">
        <v>1055</v>
      </c>
      <c r="D1159" s="202" t="s">
        <v>194</v>
      </c>
      <c r="E1159" s="203" t="s">
        <v>1056</v>
      </c>
      <c r="F1159" s="204" t="s">
        <v>1057</v>
      </c>
      <c r="G1159" s="205" t="s">
        <v>218</v>
      </c>
      <c r="H1159" s="206">
        <v>414.1</v>
      </c>
      <c r="I1159" s="207"/>
      <c r="J1159" s="208">
        <f>ROUND(I1159*H1159,2)</f>
        <v>0</v>
      </c>
      <c r="K1159" s="204" t="s">
        <v>203</v>
      </c>
      <c r="L1159" s="62"/>
      <c r="M1159" s="209" t="s">
        <v>23</v>
      </c>
      <c r="N1159" s="210" t="s">
        <v>48</v>
      </c>
      <c r="O1159" s="43"/>
      <c r="P1159" s="211">
        <f>O1159*H1159</f>
        <v>0</v>
      </c>
      <c r="Q1159" s="211">
        <v>1E-4</v>
      </c>
      <c r="R1159" s="211">
        <f>Q1159*H1159</f>
        <v>4.1410000000000002E-2</v>
      </c>
      <c r="S1159" s="211">
        <v>0</v>
      </c>
      <c r="T1159" s="212">
        <f>S1159*H1159</f>
        <v>0</v>
      </c>
      <c r="AR1159" s="25" t="s">
        <v>279</v>
      </c>
      <c r="AT1159" s="25" t="s">
        <v>194</v>
      </c>
      <c r="AU1159" s="25" t="s">
        <v>88</v>
      </c>
      <c r="AY1159" s="25" t="s">
        <v>191</v>
      </c>
      <c r="BE1159" s="213">
        <f>IF(N1159="základní",J1159,0)</f>
        <v>0</v>
      </c>
      <c r="BF1159" s="213">
        <f>IF(N1159="snížená",J1159,0)</f>
        <v>0</v>
      </c>
      <c r="BG1159" s="213">
        <f>IF(N1159="zákl. přenesená",J1159,0)</f>
        <v>0</v>
      </c>
      <c r="BH1159" s="213">
        <f>IF(N1159="sníž. přenesená",J1159,0)</f>
        <v>0</v>
      </c>
      <c r="BI1159" s="213">
        <f>IF(N1159="nulová",J1159,0)</f>
        <v>0</v>
      </c>
      <c r="BJ1159" s="25" t="s">
        <v>85</v>
      </c>
      <c r="BK1159" s="213">
        <f>ROUND(I1159*H1159,2)</f>
        <v>0</v>
      </c>
      <c r="BL1159" s="25" t="s">
        <v>279</v>
      </c>
      <c r="BM1159" s="25" t="s">
        <v>1058</v>
      </c>
    </row>
    <row r="1160" spans="2:65" s="13" customFormat="1" ht="13.5">
      <c r="B1160" s="244"/>
      <c r="C1160" s="245"/>
      <c r="D1160" s="214" t="s">
        <v>245</v>
      </c>
      <c r="E1160" s="246" t="s">
        <v>23</v>
      </c>
      <c r="F1160" s="247" t="s">
        <v>372</v>
      </c>
      <c r="G1160" s="245"/>
      <c r="H1160" s="246" t="s">
        <v>23</v>
      </c>
      <c r="I1160" s="248"/>
      <c r="J1160" s="245"/>
      <c r="K1160" s="245"/>
      <c r="L1160" s="249"/>
      <c r="M1160" s="250"/>
      <c r="N1160" s="251"/>
      <c r="O1160" s="251"/>
      <c r="P1160" s="251"/>
      <c r="Q1160" s="251"/>
      <c r="R1160" s="251"/>
      <c r="S1160" s="251"/>
      <c r="T1160" s="252"/>
      <c r="AT1160" s="253" t="s">
        <v>245</v>
      </c>
      <c r="AU1160" s="253" t="s">
        <v>88</v>
      </c>
      <c r="AV1160" s="13" t="s">
        <v>85</v>
      </c>
      <c r="AW1160" s="13" t="s">
        <v>40</v>
      </c>
      <c r="AX1160" s="13" t="s">
        <v>77</v>
      </c>
      <c r="AY1160" s="253" t="s">
        <v>191</v>
      </c>
    </row>
    <row r="1161" spans="2:65" s="12" customFormat="1" ht="13.5">
      <c r="B1161" s="217"/>
      <c r="C1161" s="218"/>
      <c r="D1161" s="214" t="s">
        <v>245</v>
      </c>
      <c r="E1161" s="219" t="s">
        <v>23</v>
      </c>
      <c r="F1161" s="220" t="s">
        <v>757</v>
      </c>
      <c r="G1161" s="218"/>
      <c r="H1161" s="221">
        <v>59.3</v>
      </c>
      <c r="I1161" s="222"/>
      <c r="J1161" s="218"/>
      <c r="K1161" s="218"/>
      <c r="L1161" s="223"/>
      <c r="M1161" s="224"/>
      <c r="N1161" s="225"/>
      <c r="O1161" s="225"/>
      <c r="P1161" s="225"/>
      <c r="Q1161" s="225"/>
      <c r="R1161" s="225"/>
      <c r="S1161" s="225"/>
      <c r="T1161" s="226"/>
      <c r="AT1161" s="227" t="s">
        <v>245</v>
      </c>
      <c r="AU1161" s="227" t="s">
        <v>88</v>
      </c>
      <c r="AV1161" s="12" t="s">
        <v>88</v>
      </c>
      <c r="AW1161" s="12" t="s">
        <v>40</v>
      </c>
      <c r="AX1161" s="12" t="s">
        <v>77</v>
      </c>
      <c r="AY1161" s="227" t="s">
        <v>191</v>
      </c>
    </row>
    <row r="1162" spans="2:65" s="12" customFormat="1" ht="13.5">
      <c r="B1162" s="217"/>
      <c r="C1162" s="218"/>
      <c r="D1162" s="214" t="s">
        <v>245</v>
      </c>
      <c r="E1162" s="219" t="s">
        <v>23</v>
      </c>
      <c r="F1162" s="220" t="s">
        <v>758</v>
      </c>
      <c r="G1162" s="218"/>
      <c r="H1162" s="221">
        <v>2.9</v>
      </c>
      <c r="I1162" s="222"/>
      <c r="J1162" s="218"/>
      <c r="K1162" s="218"/>
      <c r="L1162" s="223"/>
      <c r="M1162" s="224"/>
      <c r="N1162" s="225"/>
      <c r="O1162" s="225"/>
      <c r="P1162" s="225"/>
      <c r="Q1162" s="225"/>
      <c r="R1162" s="225"/>
      <c r="S1162" s="225"/>
      <c r="T1162" s="226"/>
      <c r="AT1162" s="227" t="s">
        <v>245</v>
      </c>
      <c r="AU1162" s="227" t="s">
        <v>88</v>
      </c>
      <c r="AV1162" s="12" t="s">
        <v>88</v>
      </c>
      <c r="AW1162" s="12" t="s">
        <v>40</v>
      </c>
      <c r="AX1162" s="12" t="s">
        <v>77</v>
      </c>
      <c r="AY1162" s="227" t="s">
        <v>191</v>
      </c>
    </row>
    <row r="1163" spans="2:65" s="12" customFormat="1" ht="13.5">
      <c r="B1163" s="217"/>
      <c r="C1163" s="218"/>
      <c r="D1163" s="214" t="s">
        <v>245</v>
      </c>
      <c r="E1163" s="219" t="s">
        <v>23</v>
      </c>
      <c r="F1163" s="220" t="s">
        <v>759</v>
      </c>
      <c r="G1163" s="218"/>
      <c r="H1163" s="221">
        <v>1.7</v>
      </c>
      <c r="I1163" s="222"/>
      <c r="J1163" s="218"/>
      <c r="K1163" s="218"/>
      <c r="L1163" s="223"/>
      <c r="M1163" s="224"/>
      <c r="N1163" s="225"/>
      <c r="O1163" s="225"/>
      <c r="P1163" s="225"/>
      <c r="Q1163" s="225"/>
      <c r="R1163" s="225"/>
      <c r="S1163" s="225"/>
      <c r="T1163" s="226"/>
      <c r="AT1163" s="227" t="s">
        <v>245</v>
      </c>
      <c r="AU1163" s="227" t="s">
        <v>88</v>
      </c>
      <c r="AV1163" s="12" t="s">
        <v>88</v>
      </c>
      <c r="AW1163" s="12" t="s">
        <v>40</v>
      </c>
      <c r="AX1163" s="12" t="s">
        <v>77</v>
      </c>
      <c r="AY1163" s="227" t="s">
        <v>191</v>
      </c>
    </row>
    <row r="1164" spans="2:65" s="12" customFormat="1" ht="13.5">
      <c r="B1164" s="217"/>
      <c r="C1164" s="218"/>
      <c r="D1164" s="214" t="s">
        <v>245</v>
      </c>
      <c r="E1164" s="219" t="s">
        <v>23</v>
      </c>
      <c r="F1164" s="220" t="s">
        <v>760</v>
      </c>
      <c r="G1164" s="218"/>
      <c r="H1164" s="221">
        <v>11.1</v>
      </c>
      <c r="I1164" s="222"/>
      <c r="J1164" s="218"/>
      <c r="K1164" s="218"/>
      <c r="L1164" s="223"/>
      <c r="M1164" s="224"/>
      <c r="N1164" s="225"/>
      <c r="O1164" s="225"/>
      <c r="P1164" s="225"/>
      <c r="Q1164" s="225"/>
      <c r="R1164" s="225"/>
      <c r="S1164" s="225"/>
      <c r="T1164" s="226"/>
      <c r="AT1164" s="227" t="s">
        <v>245</v>
      </c>
      <c r="AU1164" s="227" t="s">
        <v>88</v>
      </c>
      <c r="AV1164" s="12" t="s">
        <v>88</v>
      </c>
      <c r="AW1164" s="12" t="s">
        <v>40</v>
      </c>
      <c r="AX1164" s="12" t="s">
        <v>77</v>
      </c>
      <c r="AY1164" s="227" t="s">
        <v>191</v>
      </c>
    </row>
    <row r="1165" spans="2:65" s="12" customFormat="1" ht="13.5">
      <c r="B1165" s="217"/>
      <c r="C1165" s="218"/>
      <c r="D1165" s="214" t="s">
        <v>245</v>
      </c>
      <c r="E1165" s="219" t="s">
        <v>23</v>
      </c>
      <c r="F1165" s="220" t="s">
        <v>743</v>
      </c>
      <c r="G1165" s="218"/>
      <c r="H1165" s="221">
        <v>4.5999999999999996</v>
      </c>
      <c r="I1165" s="222"/>
      <c r="J1165" s="218"/>
      <c r="K1165" s="218"/>
      <c r="L1165" s="223"/>
      <c r="M1165" s="224"/>
      <c r="N1165" s="225"/>
      <c r="O1165" s="225"/>
      <c r="P1165" s="225"/>
      <c r="Q1165" s="225"/>
      <c r="R1165" s="225"/>
      <c r="S1165" s="225"/>
      <c r="T1165" s="226"/>
      <c r="AT1165" s="227" t="s">
        <v>245</v>
      </c>
      <c r="AU1165" s="227" t="s">
        <v>88</v>
      </c>
      <c r="AV1165" s="12" t="s">
        <v>88</v>
      </c>
      <c r="AW1165" s="12" t="s">
        <v>40</v>
      </c>
      <c r="AX1165" s="12" t="s">
        <v>77</v>
      </c>
      <c r="AY1165" s="227" t="s">
        <v>191</v>
      </c>
    </row>
    <row r="1166" spans="2:65" s="12" customFormat="1" ht="13.5">
      <c r="B1166" s="217"/>
      <c r="C1166" s="218"/>
      <c r="D1166" s="214" t="s">
        <v>245</v>
      </c>
      <c r="E1166" s="219" t="s">
        <v>23</v>
      </c>
      <c r="F1166" s="220" t="s">
        <v>761</v>
      </c>
      <c r="G1166" s="218"/>
      <c r="H1166" s="221">
        <v>5.3</v>
      </c>
      <c r="I1166" s="222"/>
      <c r="J1166" s="218"/>
      <c r="K1166" s="218"/>
      <c r="L1166" s="223"/>
      <c r="M1166" s="224"/>
      <c r="N1166" s="225"/>
      <c r="O1166" s="225"/>
      <c r="P1166" s="225"/>
      <c r="Q1166" s="225"/>
      <c r="R1166" s="225"/>
      <c r="S1166" s="225"/>
      <c r="T1166" s="226"/>
      <c r="AT1166" s="227" t="s">
        <v>245</v>
      </c>
      <c r="AU1166" s="227" t="s">
        <v>88</v>
      </c>
      <c r="AV1166" s="12" t="s">
        <v>88</v>
      </c>
      <c r="AW1166" s="12" t="s">
        <v>40</v>
      </c>
      <c r="AX1166" s="12" t="s">
        <v>77</v>
      </c>
      <c r="AY1166" s="227" t="s">
        <v>191</v>
      </c>
    </row>
    <row r="1167" spans="2:65" s="12" customFormat="1" ht="13.5">
      <c r="B1167" s="217"/>
      <c r="C1167" s="218"/>
      <c r="D1167" s="214" t="s">
        <v>245</v>
      </c>
      <c r="E1167" s="219" t="s">
        <v>23</v>
      </c>
      <c r="F1167" s="220" t="s">
        <v>762</v>
      </c>
      <c r="G1167" s="218"/>
      <c r="H1167" s="221">
        <v>5.3</v>
      </c>
      <c r="I1167" s="222"/>
      <c r="J1167" s="218"/>
      <c r="K1167" s="218"/>
      <c r="L1167" s="223"/>
      <c r="M1167" s="224"/>
      <c r="N1167" s="225"/>
      <c r="O1167" s="225"/>
      <c r="P1167" s="225"/>
      <c r="Q1167" s="225"/>
      <c r="R1167" s="225"/>
      <c r="S1167" s="225"/>
      <c r="T1167" s="226"/>
      <c r="AT1167" s="227" t="s">
        <v>245</v>
      </c>
      <c r="AU1167" s="227" t="s">
        <v>88</v>
      </c>
      <c r="AV1167" s="12" t="s">
        <v>88</v>
      </c>
      <c r="AW1167" s="12" t="s">
        <v>40</v>
      </c>
      <c r="AX1167" s="12" t="s">
        <v>77</v>
      </c>
      <c r="AY1167" s="227" t="s">
        <v>191</v>
      </c>
    </row>
    <row r="1168" spans="2:65" s="12" customFormat="1" ht="13.5">
      <c r="B1168" s="217"/>
      <c r="C1168" s="218"/>
      <c r="D1168" s="214" t="s">
        <v>245</v>
      </c>
      <c r="E1168" s="219" t="s">
        <v>23</v>
      </c>
      <c r="F1168" s="220" t="s">
        <v>763</v>
      </c>
      <c r="G1168" s="218"/>
      <c r="H1168" s="221">
        <v>26.6</v>
      </c>
      <c r="I1168" s="222"/>
      <c r="J1168" s="218"/>
      <c r="K1168" s="218"/>
      <c r="L1168" s="223"/>
      <c r="M1168" s="224"/>
      <c r="N1168" s="225"/>
      <c r="O1168" s="225"/>
      <c r="P1168" s="225"/>
      <c r="Q1168" s="225"/>
      <c r="R1168" s="225"/>
      <c r="S1168" s="225"/>
      <c r="T1168" s="226"/>
      <c r="AT1168" s="227" t="s">
        <v>245</v>
      </c>
      <c r="AU1168" s="227" t="s">
        <v>88</v>
      </c>
      <c r="AV1168" s="12" t="s">
        <v>88</v>
      </c>
      <c r="AW1168" s="12" t="s">
        <v>40</v>
      </c>
      <c r="AX1168" s="12" t="s">
        <v>77</v>
      </c>
      <c r="AY1168" s="227" t="s">
        <v>191</v>
      </c>
    </row>
    <row r="1169" spans="2:51" s="12" customFormat="1" ht="13.5">
      <c r="B1169" s="217"/>
      <c r="C1169" s="218"/>
      <c r="D1169" s="214" t="s">
        <v>245</v>
      </c>
      <c r="E1169" s="219" t="s">
        <v>23</v>
      </c>
      <c r="F1169" s="220" t="s">
        <v>764</v>
      </c>
      <c r="G1169" s="218"/>
      <c r="H1169" s="221">
        <v>19.399999999999999</v>
      </c>
      <c r="I1169" s="222"/>
      <c r="J1169" s="218"/>
      <c r="K1169" s="218"/>
      <c r="L1169" s="223"/>
      <c r="M1169" s="224"/>
      <c r="N1169" s="225"/>
      <c r="O1169" s="225"/>
      <c r="P1169" s="225"/>
      <c r="Q1169" s="225"/>
      <c r="R1169" s="225"/>
      <c r="S1169" s="225"/>
      <c r="T1169" s="226"/>
      <c r="AT1169" s="227" t="s">
        <v>245</v>
      </c>
      <c r="AU1169" s="227" t="s">
        <v>88</v>
      </c>
      <c r="AV1169" s="12" t="s">
        <v>88</v>
      </c>
      <c r="AW1169" s="12" t="s">
        <v>40</v>
      </c>
      <c r="AX1169" s="12" t="s">
        <v>77</v>
      </c>
      <c r="AY1169" s="227" t="s">
        <v>191</v>
      </c>
    </row>
    <row r="1170" spans="2:51" s="12" customFormat="1" ht="13.5">
      <c r="B1170" s="217"/>
      <c r="C1170" s="218"/>
      <c r="D1170" s="214" t="s">
        <v>245</v>
      </c>
      <c r="E1170" s="219" t="s">
        <v>23</v>
      </c>
      <c r="F1170" s="220" t="s">
        <v>765</v>
      </c>
      <c r="G1170" s="218"/>
      <c r="H1170" s="221">
        <v>10.4</v>
      </c>
      <c r="I1170" s="222"/>
      <c r="J1170" s="218"/>
      <c r="K1170" s="218"/>
      <c r="L1170" s="223"/>
      <c r="M1170" s="224"/>
      <c r="N1170" s="225"/>
      <c r="O1170" s="225"/>
      <c r="P1170" s="225"/>
      <c r="Q1170" s="225"/>
      <c r="R1170" s="225"/>
      <c r="S1170" s="225"/>
      <c r="T1170" s="226"/>
      <c r="AT1170" s="227" t="s">
        <v>245</v>
      </c>
      <c r="AU1170" s="227" t="s">
        <v>88</v>
      </c>
      <c r="AV1170" s="12" t="s">
        <v>88</v>
      </c>
      <c r="AW1170" s="12" t="s">
        <v>40</v>
      </c>
      <c r="AX1170" s="12" t="s">
        <v>77</v>
      </c>
      <c r="AY1170" s="227" t="s">
        <v>191</v>
      </c>
    </row>
    <row r="1171" spans="2:51" s="12" customFormat="1" ht="13.5">
      <c r="B1171" s="217"/>
      <c r="C1171" s="218"/>
      <c r="D1171" s="214" t="s">
        <v>245</v>
      </c>
      <c r="E1171" s="219" t="s">
        <v>23</v>
      </c>
      <c r="F1171" s="220" t="s">
        <v>766</v>
      </c>
      <c r="G1171" s="218"/>
      <c r="H1171" s="221">
        <v>4.5</v>
      </c>
      <c r="I1171" s="222"/>
      <c r="J1171" s="218"/>
      <c r="K1171" s="218"/>
      <c r="L1171" s="223"/>
      <c r="M1171" s="224"/>
      <c r="N1171" s="225"/>
      <c r="O1171" s="225"/>
      <c r="P1171" s="225"/>
      <c r="Q1171" s="225"/>
      <c r="R1171" s="225"/>
      <c r="S1171" s="225"/>
      <c r="T1171" s="226"/>
      <c r="AT1171" s="227" t="s">
        <v>245</v>
      </c>
      <c r="AU1171" s="227" t="s">
        <v>88</v>
      </c>
      <c r="AV1171" s="12" t="s">
        <v>88</v>
      </c>
      <c r="AW1171" s="12" t="s">
        <v>40</v>
      </c>
      <c r="AX1171" s="12" t="s">
        <v>77</v>
      </c>
      <c r="AY1171" s="227" t="s">
        <v>191</v>
      </c>
    </row>
    <row r="1172" spans="2:51" s="14" customFormat="1" ht="13.5">
      <c r="B1172" s="254"/>
      <c r="C1172" s="255"/>
      <c r="D1172" s="214" t="s">
        <v>245</v>
      </c>
      <c r="E1172" s="256" t="s">
        <v>23</v>
      </c>
      <c r="F1172" s="257" t="s">
        <v>371</v>
      </c>
      <c r="G1172" s="255"/>
      <c r="H1172" s="258">
        <v>151.1</v>
      </c>
      <c r="I1172" s="259"/>
      <c r="J1172" s="255"/>
      <c r="K1172" s="255"/>
      <c r="L1172" s="260"/>
      <c r="M1172" s="261"/>
      <c r="N1172" s="262"/>
      <c r="O1172" s="262"/>
      <c r="P1172" s="262"/>
      <c r="Q1172" s="262"/>
      <c r="R1172" s="262"/>
      <c r="S1172" s="262"/>
      <c r="T1172" s="263"/>
      <c r="AT1172" s="264" t="s">
        <v>245</v>
      </c>
      <c r="AU1172" s="264" t="s">
        <v>88</v>
      </c>
      <c r="AV1172" s="14" t="s">
        <v>207</v>
      </c>
      <c r="AW1172" s="14" t="s">
        <v>40</v>
      </c>
      <c r="AX1172" s="14" t="s">
        <v>77</v>
      </c>
      <c r="AY1172" s="264" t="s">
        <v>191</v>
      </c>
    </row>
    <row r="1173" spans="2:51" s="13" customFormat="1" ht="13.5">
      <c r="B1173" s="244"/>
      <c r="C1173" s="245"/>
      <c r="D1173" s="214" t="s">
        <v>245</v>
      </c>
      <c r="E1173" s="246" t="s">
        <v>23</v>
      </c>
      <c r="F1173" s="247" t="s">
        <v>603</v>
      </c>
      <c r="G1173" s="245"/>
      <c r="H1173" s="246" t="s">
        <v>23</v>
      </c>
      <c r="I1173" s="248"/>
      <c r="J1173" s="245"/>
      <c r="K1173" s="245"/>
      <c r="L1173" s="249"/>
      <c r="M1173" s="250"/>
      <c r="N1173" s="251"/>
      <c r="O1173" s="251"/>
      <c r="P1173" s="251"/>
      <c r="Q1173" s="251"/>
      <c r="R1173" s="251"/>
      <c r="S1173" s="251"/>
      <c r="T1173" s="252"/>
      <c r="AT1173" s="253" t="s">
        <v>245</v>
      </c>
      <c r="AU1173" s="253" t="s">
        <v>88</v>
      </c>
      <c r="AV1173" s="13" t="s">
        <v>85</v>
      </c>
      <c r="AW1173" s="13" t="s">
        <v>40</v>
      </c>
      <c r="AX1173" s="13" t="s">
        <v>77</v>
      </c>
      <c r="AY1173" s="253" t="s">
        <v>191</v>
      </c>
    </row>
    <row r="1174" spans="2:51" s="12" customFormat="1" ht="13.5">
      <c r="B1174" s="217"/>
      <c r="C1174" s="218"/>
      <c r="D1174" s="214" t="s">
        <v>245</v>
      </c>
      <c r="E1174" s="219" t="s">
        <v>23</v>
      </c>
      <c r="F1174" s="220" t="s">
        <v>767</v>
      </c>
      <c r="G1174" s="218"/>
      <c r="H1174" s="221">
        <v>12.7</v>
      </c>
      <c r="I1174" s="222"/>
      <c r="J1174" s="218"/>
      <c r="K1174" s="218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245</v>
      </c>
      <c r="AU1174" s="227" t="s">
        <v>88</v>
      </c>
      <c r="AV1174" s="12" t="s">
        <v>88</v>
      </c>
      <c r="AW1174" s="12" t="s">
        <v>40</v>
      </c>
      <c r="AX1174" s="12" t="s">
        <v>77</v>
      </c>
      <c r="AY1174" s="227" t="s">
        <v>191</v>
      </c>
    </row>
    <row r="1175" spans="2:51" s="12" customFormat="1" ht="13.5">
      <c r="B1175" s="217"/>
      <c r="C1175" s="218"/>
      <c r="D1175" s="214" t="s">
        <v>245</v>
      </c>
      <c r="E1175" s="219" t="s">
        <v>23</v>
      </c>
      <c r="F1175" s="220" t="s">
        <v>744</v>
      </c>
      <c r="G1175" s="218"/>
      <c r="H1175" s="221">
        <v>3.8</v>
      </c>
      <c r="I1175" s="222"/>
      <c r="J1175" s="218"/>
      <c r="K1175" s="218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245</v>
      </c>
      <c r="AU1175" s="227" t="s">
        <v>88</v>
      </c>
      <c r="AV1175" s="12" t="s">
        <v>88</v>
      </c>
      <c r="AW1175" s="12" t="s">
        <v>40</v>
      </c>
      <c r="AX1175" s="12" t="s">
        <v>77</v>
      </c>
      <c r="AY1175" s="227" t="s">
        <v>191</v>
      </c>
    </row>
    <row r="1176" spans="2:51" s="12" customFormat="1" ht="13.5">
      <c r="B1176" s="217"/>
      <c r="C1176" s="218"/>
      <c r="D1176" s="214" t="s">
        <v>245</v>
      </c>
      <c r="E1176" s="219" t="s">
        <v>23</v>
      </c>
      <c r="F1176" s="220" t="s">
        <v>768</v>
      </c>
      <c r="G1176" s="218"/>
      <c r="H1176" s="221">
        <v>5.3</v>
      </c>
      <c r="I1176" s="222"/>
      <c r="J1176" s="218"/>
      <c r="K1176" s="218"/>
      <c r="L1176" s="223"/>
      <c r="M1176" s="224"/>
      <c r="N1176" s="225"/>
      <c r="O1176" s="225"/>
      <c r="P1176" s="225"/>
      <c r="Q1176" s="225"/>
      <c r="R1176" s="225"/>
      <c r="S1176" s="225"/>
      <c r="T1176" s="226"/>
      <c r="AT1176" s="227" t="s">
        <v>245</v>
      </c>
      <c r="AU1176" s="227" t="s">
        <v>88</v>
      </c>
      <c r="AV1176" s="12" t="s">
        <v>88</v>
      </c>
      <c r="AW1176" s="12" t="s">
        <v>40</v>
      </c>
      <c r="AX1176" s="12" t="s">
        <v>77</v>
      </c>
      <c r="AY1176" s="227" t="s">
        <v>191</v>
      </c>
    </row>
    <row r="1177" spans="2:51" s="12" customFormat="1" ht="13.5">
      <c r="B1177" s="217"/>
      <c r="C1177" s="218"/>
      <c r="D1177" s="214" t="s">
        <v>245</v>
      </c>
      <c r="E1177" s="219" t="s">
        <v>23</v>
      </c>
      <c r="F1177" s="220" t="s">
        <v>769</v>
      </c>
      <c r="G1177" s="218"/>
      <c r="H1177" s="221">
        <v>5.3</v>
      </c>
      <c r="I1177" s="222"/>
      <c r="J1177" s="218"/>
      <c r="K1177" s="218"/>
      <c r="L1177" s="223"/>
      <c r="M1177" s="224"/>
      <c r="N1177" s="225"/>
      <c r="O1177" s="225"/>
      <c r="P1177" s="225"/>
      <c r="Q1177" s="225"/>
      <c r="R1177" s="225"/>
      <c r="S1177" s="225"/>
      <c r="T1177" s="226"/>
      <c r="AT1177" s="227" t="s">
        <v>245</v>
      </c>
      <c r="AU1177" s="227" t="s">
        <v>88</v>
      </c>
      <c r="AV1177" s="12" t="s">
        <v>88</v>
      </c>
      <c r="AW1177" s="12" t="s">
        <v>40</v>
      </c>
      <c r="AX1177" s="12" t="s">
        <v>77</v>
      </c>
      <c r="AY1177" s="227" t="s">
        <v>191</v>
      </c>
    </row>
    <row r="1178" spans="2:51" s="12" customFormat="1" ht="13.5">
      <c r="B1178" s="217"/>
      <c r="C1178" s="218"/>
      <c r="D1178" s="214" t="s">
        <v>245</v>
      </c>
      <c r="E1178" s="219" t="s">
        <v>23</v>
      </c>
      <c r="F1178" s="220" t="s">
        <v>771</v>
      </c>
      <c r="G1178" s="218"/>
      <c r="H1178" s="221">
        <v>10.7</v>
      </c>
      <c r="I1178" s="222"/>
      <c r="J1178" s="218"/>
      <c r="K1178" s="218"/>
      <c r="L1178" s="223"/>
      <c r="M1178" s="224"/>
      <c r="N1178" s="225"/>
      <c r="O1178" s="225"/>
      <c r="P1178" s="225"/>
      <c r="Q1178" s="225"/>
      <c r="R1178" s="225"/>
      <c r="S1178" s="225"/>
      <c r="T1178" s="226"/>
      <c r="AT1178" s="227" t="s">
        <v>245</v>
      </c>
      <c r="AU1178" s="227" t="s">
        <v>88</v>
      </c>
      <c r="AV1178" s="12" t="s">
        <v>88</v>
      </c>
      <c r="AW1178" s="12" t="s">
        <v>40</v>
      </c>
      <c r="AX1178" s="12" t="s">
        <v>77</v>
      </c>
      <c r="AY1178" s="227" t="s">
        <v>191</v>
      </c>
    </row>
    <row r="1179" spans="2:51" s="12" customFormat="1" ht="13.5">
      <c r="B1179" s="217"/>
      <c r="C1179" s="218"/>
      <c r="D1179" s="214" t="s">
        <v>245</v>
      </c>
      <c r="E1179" s="219" t="s">
        <v>23</v>
      </c>
      <c r="F1179" s="220" t="s">
        <v>772</v>
      </c>
      <c r="G1179" s="218"/>
      <c r="H1179" s="221">
        <v>14.2</v>
      </c>
      <c r="I1179" s="222"/>
      <c r="J1179" s="218"/>
      <c r="K1179" s="218"/>
      <c r="L1179" s="223"/>
      <c r="M1179" s="224"/>
      <c r="N1179" s="225"/>
      <c r="O1179" s="225"/>
      <c r="P1179" s="225"/>
      <c r="Q1179" s="225"/>
      <c r="R1179" s="225"/>
      <c r="S1179" s="225"/>
      <c r="T1179" s="226"/>
      <c r="AT1179" s="227" t="s">
        <v>245</v>
      </c>
      <c r="AU1179" s="227" t="s">
        <v>88</v>
      </c>
      <c r="AV1179" s="12" t="s">
        <v>88</v>
      </c>
      <c r="AW1179" s="12" t="s">
        <v>40</v>
      </c>
      <c r="AX1179" s="12" t="s">
        <v>77</v>
      </c>
      <c r="AY1179" s="227" t="s">
        <v>191</v>
      </c>
    </row>
    <row r="1180" spans="2:51" s="12" customFormat="1" ht="13.5">
      <c r="B1180" s="217"/>
      <c r="C1180" s="218"/>
      <c r="D1180" s="214" t="s">
        <v>245</v>
      </c>
      <c r="E1180" s="219" t="s">
        <v>23</v>
      </c>
      <c r="F1180" s="220" t="s">
        <v>773</v>
      </c>
      <c r="G1180" s="218"/>
      <c r="H1180" s="221">
        <v>4.9000000000000004</v>
      </c>
      <c r="I1180" s="222"/>
      <c r="J1180" s="218"/>
      <c r="K1180" s="218"/>
      <c r="L1180" s="223"/>
      <c r="M1180" s="224"/>
      <c r="N1180" s="225"/>
      <c r="O1180" s="225"/>
      <c r="P1180" s="225"/>
      <c r="Q1180" s="225"/>
      <c r="R1180" s="225"/>
      <c r="S1180" s="225"/>
      <c r="T1180" s="226"/>
      <c r="AT1180" s="227" t="s">
        <v>245</v>
      </c>
      <c r="AU1180" s="227" t="s">
        <v>88</v>
      </c>
      <c r="AV1180" s="12" t="s">
        <v>88</v>
      </c>
      <c r="AW1180" s="12" t="s">
        <v>40</v>
      </c>
      <c r="AX1180" s="12" t="s">
        <v>77</v>
      </c>
      <c r="AY1180" s="227" t="s">
        <v>191</v>
      </c>
    </row>
    <row r="1181" spans="2:51" s="14" customFormat="1" ht="13.5">
      <c r="B1181" s="254"/>
      <c r="C1181" s="255"/>
      <c r="D1181" s="214" t="s">
        <v>245</v>
      </c>
      <c r="E1181" s="256" t="s">
        <v>23</v>
      </c>
      <c r="F1181" s="257" t="s">
        <v>371</v>
      </c>
      <c r="G1181" s="255"/>
      <c r="H1181" s="258">
        <v>56.9</v>
      </c>
      <c r="I1181" s="259"/>
      <c r="J1181" s="255"/>
      <c r="K1181" s="255"/>
      <c r="L1181" s="260"/>
      <c r="M1181" s="261"/>
      <c r="N1181" s="262"/>
      <c r="O1181" s="262"/>
      <c r="P1181" s="262"/>
      <c r="Q1181" s="262"/>
      <c r="R1181" s="262"/>
      <c r="S1181" s="262"/>
      <c r="T1181" s="263"/>
      <c r="AT1181" s="264" t="s">
        <v>245</v>
      </c>
      <c r="AU1181" s="264" t="s">
        <v>88</v>
      </c>
      <c r="AV1181" s="14" t="s">
        <v>207</v>
      </c>
      <c r="AW1181" s="14" t="s">
        <v>40</v>
      </c>
      <c r="AX1181" s="14" t="s">
        <v>77</v>
      </c>
      <c r="AY1181" s="264" t="s">
        <v>191</v>
      </c>
    </row>
    <row r="1182" spans="2:51" s="13" customFormat="1" ht="13.5">
      <c r="B1182" s="244"/>
      <c r="C1182" s="245"/>
      <c r="D1182" s="214" t="s">
        <v>245</v>
      </c>
      <c r="E1182" s="246" t="s">
        <v>23</v>
      </c>
      <c r="F1182" s="247" t="s">
        <v>380</v>
      </c>
      <c r="G1182" s="245"/>
      <c r="H1182" s="246" t="s">
        <v>23</v>
      </c>
      <c r="I1182" s="248"/>
      <c r="J1182" s="245"/>
      <c r="K1182" s="245"/>
      <c r="L1182" s="249"/>
      <c r="M1182" s="250"/>
      <c r="N1182" s="251"/>
      <c r="O1182" s="251"/>
      <c r="P1182" s="251"/>
      <c r="Q1182" s="251"/>
      <c r="R1182" s="251"/>
      <c r="S1182" s="251"/>
      <c r="T1182" s="252"/>
      <c r="AT1182" s="253" t="s">
        <v>245</v>
      </c>
      <c r="AU1182" s="253" t="s">
        <v>88</v>
      </c>
      <c r="AV1182" s="13" t="s">
        <v>85</v>
      </c>
      <c r="AW1182" s="13" t="s">
        <v>40</v>
      </c>
      <c r="AX1182" s="13" t="s">
        <v>77</v>
      </c>
      <c r="AY1182" s="253" t="s">
        <v>191</v>
      </c>
    </row>
    <row r="1183" spans="2:51" s="12" customFormat="1" ht="13.5">
      <c r="B1183" s="217"/>
      <c r="C1183" s="218"/>
      <c r="D1183" s="214" t="s">
        <v>245</v>
      </c>
      <c r="E1183" s="219" t="s">
        <v>23</v>
      </c>
      <c r="F1183" s="220" t="s">
        <v>774</v>
      </c>
      <c r="G1183" s="218"/>
      <c r="H1183" s="221">
        <v>12.1</v>
      </c>
      <c r="I1183" s="222"/>
      <c r="J1183" s="218"/>
      <c r="K1183" s="218"/>
      <c r="L1183" s="223"/>
      <c r="M1183" s="224"/>
      <c r="N1183" s="225"/>
      <c r="O1183" s="225"/>
      <c r="P1183" s="225"/>
      <c r="Q1183" s="225"/>
      <c r="R1183" s="225"/>
      <c r="S1183" s="225"/>
      <c r="T1183" s="226"/>
      <c r="AT1183" s="227" t="s">
        <v>245</v>
      </c>
      <c r="AU1183" s="227" t="s">
        <v>88</v>
      </c>
      <c r="AV1183" s="12" t="s">
        <v>88</v>
      </c>
      <c r="AW1183" s="12" t="s">
        <v>40</v>
      </c>
      <c r="AX1183" s="12" t="s">
        <v>77</v>
      </c>
      <c r="AY1183" s="227" t="s">
        <v>191</v>
      </c>
    </row>
    <row r="1184" spans="2:51" s="12" customFormat="1" ht="13.5">
      <c r="B1184" s="217"/>
      <c r="C1184" s="218"/>
      <c r="D1184" s="214" t="s">
        <v>245</v>
      </c>
      <c r="E1184" s="219" t="s">
        <v>23</v>
      </c>
      <c r="F1184" s="220" t="s">
        <v>745</v>
      </c>
      <c r="G1184" s="218"/>
      <c r="H1184" s="221">
        <v>4.4000000000000004</v>
      </c>
      <c r="I1184" s="222"/>
      <c r="J1184" s="218"/>
      <c r="K1184" s="218"/>
      <c r="L1184" s="223"/>
      <c r="M1184" s="224"/>
      <c r="N1184" s="225"/>
      <c r="O1184" s="225"/>
      <c r="P1184" s="225"/>
      <c r="Q1184" s="225"/>
      <c r="R1184" s="225"/>
      <c r="S1184" s="225"/>
      <c r="T1184" s="226"/>
      <c r="AT1184" s="227" t="s">
        <v>245</v>
      </c>
      <c r="AU1184" s="227" t="s">
        <v>88</v>
      </c>
      <c r="AV1184" s="12" t="s">
        <v>88</v>
      </c>
      <c r="AW1184" s="12" t="s">
        <v>40</v>
      </c>
      <c r="AX1184" s="12" t="s">
        <v>77</v>
      </c>
      <c r="AY1184" s="227" t="s">
        <v>191</v>
      </c>
    </row>
    <row r="1185" spans="2:51" s="12" customFormat="1" ht="13.5">
      <c r="B1185" s="217"/>
      <c r="C1185" s="218"/>
      <c r="D1185" s="214" t="s">
        <v>245</v>
      </c>
      <c r="E1185" s="219" t="s">
        <v>23</v>
      </c>
      <c r="F1185" s="220" t="s">
        <v>775</v>
      </c>
      <c r="G1185" s="218"/>
      <c r="H1185" s="221">
        <v>5.3</v>
      </c>
      <c r="I1185" s="222"/>
      <c r="J1185" s="218"/>
      <c r="K1185" s="218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245</v>
      </c>
      <c r="AU1185" s="227" t="s">
        <v>88</v>
      </c>
      <c r="AV1185" s="12" t="s">
        <v>88</v>
      </c>
      <c r="AW1185" s="12" t="s">
        <v>40</v>
      </c>
      <c r="AX1185" s="12" t="s">
        <v>77</v>
      </c>
      <c r="AY1185" s="227" t="s">
        <v>191</v>
      </c>
    </row>
    <row r="1186" spans="2:51" s="12" customFormat="1" ht="13.5">
      <c r="B1186" s="217"/>
      <c r="C1186" s="218"/>
      <c r="D1186" s="214" t="s">
        <v>245</v>
      </c>
      <c r="E1186" s="219" t="s">
        <v>23</v>
      </c>
      <c r="F1186" s="220" t="s">
        <v>776</v>
      </c>
      <c r="G1186" s="218"/>
      <c r="H1186" s="221">
        <v>5.3</v>
      </c>
      <c r="I1186" s="222"/>
      <c r="J1186" s="218"/>
      <c r="K1186" s="218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245</v>
      </c>
      <c r="AU1186" s="227" t="s">
        <v>88</v>
      </c>
      <c r="AV1186" s="12" t="s">
        <v>88</v>
      </c>
      <c r="AW1186" s="12" t="s">
        <v>40</v>
      </c>
      <c r="AX1186" s="12" t="s">
        <v>77</v>
      </c>
      <c r="AY1186" s="227" t="s">
        <v>191</v>
      </c>
    </row>
    <row r="1187" spans="2:51" s="12" customFormat="1" ht="13.5">
      <c r="B1187" s="217"/>
      <c r="C1187" s="218"/>
      <c r="D1187" s="214" t="s">
        <v>245</v>
      </c>
      <c r="E1187" s="219" t="s">
        <v>23</v>
      </c>
      <c r="F1187" s="220" t="s">
        <v>777</v>
      </c>
      <c r="G1187" s="218"/>
      <c r="H1187" s="221">
        <v>23.3</v>
      </c>
      <c r="I1187" s="222"/>
      <c r="J1187" s="218"/>
      <c r="K1187" s="218"/>
      <c r="L1187" s="223"/>
      <c r="M1187" s="224"/>
      <c r="N1187" s="225"/>
      <c r="O1187" s="225"/>
      <c r="P1187" s="225"/>
      <c r="Q1187" s="225"/>
      <c r="R1187" s="225"/>
      <c r="S1187" s="225"/>
      <c r="T1187" s="226"/>
      <c r="AT1187" s="227" t="s">
        <v>245</v>
      </c>
      <c r="AU1187" s="227" t="s">
        <v>88</v>
      </c>
      <c r="AV1187" s="12" t="s">
        <v>88</v>
      </c>
      <c r="AW1187" s="12" t="s">
        <v>40</v>
      </c>
      <c r="AX1187" s="12" t="s">
        <v>77</v>
      </c>
      <c r="AY1187" s="227" t="s">
        <v>191</v>
      </c>
    </row>
    <row r="1188" spans="2:51" s="12" customFormat="1" ht="13.5">
      <c r="B1188" s="217"/>
      <c r="C1188" s="218"/>
      <c r="D1188" s="214" t="s">
        <v>245</v>
      </c>
      <c r="E1188" s="219" t="s">
        <v>23</v>
      </c>
      <c r="F1188" s="220" t="s">
        <v>778</v>
      </c>
      <c r="G1188" s="218"/>
      <c r="H1188" s="221">
        <v>12.1</v>
      </c>
      <c r="I1188" s="222"/>
      <c r="J1188" s="218"/>
      <c r="K1188" s="218"/>
      <c r="L1188" s="223"/>
      <c r="M1188" s="224"/>
      <c r="N1188" s="225"/>
      <c r="O1188" s="225"/>
      <c r="P1188" s="225"/>
      <c r="Q1188" s="225"/>
      <c r="R1188" s="225"/>
      <c r="S1188" s="225"/>
      <c r="T1188" s="226"/>
      <c r="AT1188" s="227" t="s">
        <v>245</v>
      </c>
      <c r="AU1188" s="227" t="s">
        <v>88</v>
      </c>
      <c r="AV1188" s="12" t="s">
        <v>88</v>
      </c>
      <c r="AW1188" s="12" t="s">
        <v>40</v>
      </c>
      <c r="AX1188" s="12" t="s">
        <v>77</v>
      </c>
      <c r="AY1188" s="227" t="s">
        <v>191</v>
      </c>
    </row>
    <row r="1189" spans="2:51" s="12" customFormat="1" ht="13.5">
      <c r="B1189" s="217"/>
      <c r="C1189" s="218"/>
      <c r="D1189" s="214" t="s">
        <v>245</v>
      </c>
      <c r="E1189" s="219" t="s">
        <v>23</v>
      </c>
      <c r="F1189" s="220" t="s">
        <v>779</v>
      </c>
      <c r="G1189" s="218"/>
      <c r="H1189" s="221">
        <v>20.399999999999999</v>
      </c>
      <c r="I1189" s="222"/>
      <c r="J1189" s="218"/>
      <c r="K1189" s="218"/>
      <c r="L1189" s="223"/>
      <c r="M1189" s="224"/>
      <c r="N1189" s="225"/>
      <c r="O1189" s="225"/>
      <c r="P1189" s="225"/>
      <c r="Q1189" s="225"/>
      <c r="R1189" s="225"/>
      <c r="S1189" s="225"/>
      <c r="T1189" s="226"/>
      <c r="AT1189" s="227" t="s">
        <v>245</v>
      </c>
      <c r="AU1189" s="227" t="s">
        <v>88</v>
      </c>
      <c r="AV1189" s="12" t="s">
        <v>88</v>
      </c>
      <c r="AW1189" s="12" t="s">
        <v>40</v>
      </c>
      <c r="AX1189" s="12" t="s">
        <v>77</v>
      </c>
      <c r="AY1189" s="227" t="s">
        <v>191</v>
      </c>
    </row>
    <row r="1190" spans="2:51" s="12" customFormat="1" ht="13.5">
      <c r="B1190" s="217"/>
      <c r="C1190" s="218"/>
      <c r="D1190" s="214" t="s">
        <v>245</v>
      </c>
      <c r="E1190" s="219" t="s">
        <v>23</v>
      </c>
      <c r="F1190" s="220" t="s">
        <v>780</v>
      </c>
      <c r="G1190" s="218"/>
      <c r="H1190" s="221">
        <v>10.6</v>
      </c>
      <c r="I1190" s="222"/>
      <c r="J1190" s="218"/>
      <c r="K1190" s="218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245</v>
      </c>
      <c r="AU1190" s="227" t="s">
        <v>88</v>
      </c>
      <c r="AV1190" s="12" t="s">
        <v>88</v>
      </c>
      <c r="AW1190" s="12" t="s">
        <v>40</v>
      </c>
      <c r="AX1190" s="12" t="s">
        <v>77</v>
      </c>
      <c r="AY1190" s="227" t="s">
        <v>191</v>
      </c>
    </row>
    <row r="1191" spans="2:51" s="12" customFormat="1" ht="13.5">
      <c r="B1191" s="217"/>
      <c r="C1191" s="218"/>
      <c r="D1191" s="214" t="s">
        <v>245</v>
      </c>
      <c r="E1191" s="219" t="s">
        <v>23</v>
      </c>
      <c r="F1191" s="220" t="s">
        <v>781</v>
      </c>
      <c r="G1191" s="218"/>
      <c r="H1191" s="221">
        <v>4.8</v>
      </c>
      <c r="I1191" s="222"/>
      <c r="J1191" s="218"/>
      <c r="K1191" s="218"/>
      <c r="L1191" s="223"/>
      <c r="M1191" s="224"/>
      <c r="N1191" s="225"/>
      <c r="O1191" s="225"/>
      <c r="P1191" s="225"/>
      <c r="Q1191" s="225"/>
      <c r="R1191" s="225"/>
      <c r="S1191" s="225"/>
      <c r="T1191" s="226"/>
      <c r="AT1191" s="227" t="s">
        <v>245</v>
      </c>
      <c r="AU1191" s="227" t="s">
        <v>88</v>
      </c>
      <c r="AV1191" s="12" t="s">
        <v>88</v>
      </c>
      <c r="AW1191" s="12" t="s">
        <v>40</v>
      </c>
      <c r="AX1191" s="12" t="s">
        <v>77</v>
      </c>
      <c r="AY1191" s="227" t="s">
        <v>191</v>
      </c>
    </row>
    <row r="1192" spans="2:51" s="14" customFormat="1" ht="13.5">
      <c r="B1192" s="254"/>
      <c r="C1192" s="255"/>
      <c r="D1192" s="214" t="s">
        <v>245</v>
      </c>
      <c r="E1192" s="256" t="s">
        <v>23</v>
      </c>
      <c r="F1192" s="257" t="s">
        <v>371</v>
      </c>
      <c r="G1192" s="255"/>
      <c r="H1192" s="258">
        <v>98.3</v>
      </c>
      <c r="I1192" s="259"/>
      <c r="J1192" s="255"/>
      <c r="K1192" s="255"/>
      <c r="L1192" s="260"/>
      <c r="M1192" s="261"/>
      <c r="N1192" s="262"/>
      <c r="O1192" s="262"/>
      <c r="P1192" s="262"/>
      <c r="Q1192" s="262"/>
      <c r="R1192" s="262"/>
      <c r="S1192" s="262"/>
      <c r="T1192" s="263"/>
      <c r="AT1192" s="264" t="s">
        <v>245</v>
      </c>
      <c r="AU1192" s="264" t="s">
        <v>88</v>
      </c>
      <c r="AV1192" s="14" t="s">
        <v>207</v>
      </c>
      <c r="AW1192" s="14" t="s">
        <v>40</v>
      </c>
      <c r="AX1192" s="14" t="s">
        <v>77</v>
      </c>
      <c r="AY1192" s="264" t="s">
        <v>191</v>
      </c>
    </row>
    <row r="1193" spans="2:51" s="13" customFormat="1" ht="13.5">
      <c r="B1193" s="244"/>
      <c r="C1193" s="245"/>
      <c r="D1193" s="214" t="s">
        <v>245</v>
      </c>
      <c r="E1193" s="246" t="s">
        <v>23</v>
      </c>
      <c r="F1193" s="247" t="s">
        <v>384</v>
      </c>
      <c r="G1193" s="245"/>
      <c r="H1193" s="246" t="s">
        <v>23</v>
      </c>
      <c r="I1193" s="248"/>
      <c r="J1193" s="245"/>
      <c r="K1193" s="245"/>
      <c r="L1193" s="249"/>
      <c r="M1193" s="250"/>
      <c r="N1193" s="251"/>
      <c r="O1193" s="251"/>
      <c r="P1193" s="251"/>
      <c r="Q1193" s="251"/>
      <c r="R1193" s="251"/>
      <c r="S1193" s="251"/>
      <c r="T1193" s="252"/>
      <c r="AT1193" s="253" t="s">
        <v>245</v>
      </c>
      <c r="AU1193" s="253" t="s">
        <v>88</v>
      </c>
      <c r="AV1193" s="13" t="s">
        <v>85</v>
      </c>
      <c r="AW1193" s="13" t="s">
        <v>40</v>
      </c>
      <c r="AX1193" s="13" t="s">
        <v>77</v>
      </c>
      <c r="AY1193" s="253" t="s">
        <v>191</v>
      </c>
    </row>
    <row r="1194" spans="2:51" s="12" customFormat="1" ht="13.5">
      <c r="B1194" s="217"/>
      <c r="C1194" s="218"/>
      <c r="D1194" s="214" t="s">
        <v>245</v>
      </c>
      <c r="E1194" s="219" t="s">
        <v>23</v>
      </c>
      <c r="F1194" s="220" t="s">
        <v>782</v>
      </c>
      <c r="G1194" s="218"/>
      <c r="H1194" s="221">
        <v>20.7</v>
      </c>
      <c r="I1194" s="222"/>
      <c r="J1194" s="218"/>
      <c r="K1194" s="218"/>
      <c r="L1194" s="223"/>
      <c r="M1194" s="224"/>
      <c r="N1194" s="225"/>
      <c r="O1194" s="225"/>
      <c r="P1194" s="225"/>
      <c r="Q1194" s="225"/>
      <c r="R1194" s="225"/>
      <c r="S1194" s="225"/>
      <c r="T1194" s="226"/>
      <c r="AT1194" s="227" t="s">
        <v>245</v>
      </c>
      <c r="AU1194" s="227" t="s">
        <v>88</v>
      </c>
      <c r="AV1194" s="12" t="s">
        <v>88</v>
      </c>
      <c r="AW1194" s="12" t="s">
        <v>40</v>
      </c>
      <c r="AX1194" s="12" t="s">
        <v>77</v>
      </c>
      <c r="AY1194" s="227" t="s">
        <v>191</v>
      </c>
    </row>
    <row r="1195" spans="2:51" s="12" customFormat="1" ht="13.5">
      <c r="B1195" s="217"/>
      <c r="C1195" s="218"/>
      <c r="D1195" s="214" t="s">
        <v>245</v>
      </c>
      <c r="E1195" s="219" t="s">
        <v>23</v>
      </c>
      <c r="F1195" s="220" t="s">
        <v>746</v>
      </c>
      <c r="G1195" s="218"/>
      <c r="H1195" s="221">
        <v>4</v>
      </c>
      <c r="I1195" s="222"/>
      <c r="J1195" s="218"/>
      <c r="K1195" s="218"/>
      <c r="L1195" s="223"/>
      <c r="M1195" s="224"/>
      <c r="N1195" s="225"/>
      <c r="O1195" s="225"/>
      <c r="P1195" s="225"/>
      <c r="Q1195" s="225"/>
      <c r="R1195" s="225"/>
      <c r="S1195" s="225"/>
      <c r="T1195" s="226"/>
      <c r="AT1195" s="227" t="s">
        <v>245</v>
      </c>
      <c r="AU1195" s="227" t="s">
        <v>88</v>
      </c>
      <c r="AV1195" s="12" t="s">
        <v>88</v>
      </c>
      <c r="AW1195" s="12" t="s">
        <v>40</v>
      </c>
      <c r="AX1195" s="12" t="s">
        <v>77</v>
      </c>
      <c r="AY1195" s="227" t="s">
        <v>191</v>
      </c>
    </row>
    <row r="1196" spans="2:51" s="12" customFormat="1" ht="13.5">
      <c r="B1196" s="217"/>
      <c r="C1196" s="218"/>
      <c r="D1196" s="214" t="s">
        <v>245</v>
      </c>
      <c r="E1196" s="219" t="s">
        <v>23</v>
      </c>
      <c r="F1196" s="220" t="s">
        <v>783</v>
      </c>
      <c r="G1196" s="218"/>
      <c r="H1196" s="221">
        <v>5.3</v>
      </c>
      <c r="I1196" s="222"/>
      <c r="J1196" s="218"/>
      <c r="K1196" s="218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245</v>
      </c>
      <c r="AU1196" s="227" t="s">
        <v>88</v>
      </c>
      <c r="AV1196" s="12" t="s">
        <v>88</v>
      </c>
      <c r="AW1196" s="12" t="s">
        <v>40</v>
      </c>
      <c r="AX1196" s="12" t="s">
        <v>77</v>
      </c>
      <c r="AY1196" s="227" t="s">
        <v>191</v>
      </c>
    </row>
    <row r="1197" spans="2:51" s="12" customFormat="1" ht="13.5">
      <c r="B1197" s="217"/>
      <c r="C1197" s="218"/>
      <c r="D1197" s="214" t="s">
        <v>245</v>
      </c>
      <c r="E1197" s="219" t="s">
        <v>23</v>
      </c>
      <c r="F1197" s="220" t="s">
        <v>784</v>
      </c>
      <c r="G1197" s="218"/>
      <c r="H1197" s="221">
        <v>5.3</v>
      </c>
      <c r="I1197" s="222"/>
      <c r="J1197" s="218"/>
      <c r="K1197" s="218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245</v>
      </c>
      <c r="AU1197" s="227" t="s">
        <v>88</v>
      </c>
      <c r="AV1197" s="12" t="s">
        <v>88</v>
      </c>
      <c r="AW1197" s="12" t="s">
        <v>40</v>
      </c>
      <c r="AX1197" s="12" t="s">
        <v>77</v>
      </c>
      <c r="AY1197" s="227" t="s">
        <v>191</v>
      </c>
    </row>
    <row r="1198" spans="2:51" s="12" customFormat="1" ht="13.5">
      <c r="B1198" s="217"/>
      <c r="C1198" s="218"/>
      <c r="D1198" s="214" t="s">
        <v>245</v>
      </c>
      <c r="E1198" s="219" t="s">
        <v>23</v>
      </c>
      <c r="F1198" s="220" t="s">
        <v>785</v>
      </c>
      <c r="G1198" s="218"/>
      <c r="H1198" s="221">
        <v>18.100000000000001</v>
      </c>
      <c r="I1198" s="222"/>
      <c r="J1198" s="218"/>
      <c r="K1198" s="218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245</v>
      </c>
      <c r="AU1198" s="227" t="s">
        <v>88</v>
      </c>
      <c r="AV1198" s="12" t="s">
        <v>88</v>
      </c>
      <c r="AW1198" s="12" t="s">
        <v>40</v>
      </c>
      <c r="AX1198" s="12" t="s">
        <v>77</v>
      </c>
      <c r="AY1198" s="227" t="s">
        <v>191</v>
      </c>
    </row>
    <row r="1199" spans="2:51" s="12" customFormat="1" ht="13.5">
      <c r="B1199" s="217"/>
      <c r="C1199" s="218"/>
      <c r="D1199" s="214" t="s">
        <v>245</v>
      </c>
      <c r="E1199" s="219" t="s">
        <v>23</v>
      </c>
      <c r="F1199" s="220" t="s">
        <v>786</v>
      </c>
      <c r="G1199" s="218"/>
      <c r="H1199" s="221">
        <v>13.8</v>
      </c>
      <c r="I1199" s="222"/>
      <c r="J1199" s="218"/>
      <c r="K1199" s="218"/>
      <c r="L1199" s="223"/>
      <c r="M1199" s="224"/>
      <c r="N1199" s="225"/>
      <c r="O1199" s="225"/>
      <c r="P1199" s="225"/>
      <c r="Q1199" s="225"/>
      <c r="R1199" s="225"/>
      <c r="S1199" s="225"/>
      <c r="T1199" s="226"/>
      <c r="AT1199" s="227" t="s">
        <v>245</v>
      </c>
      <c r="AU1199" s="227" t="s">
        <v>88</v>
      </c>
      <c r="AV1199" s="12" t="s">
        <v>88</v>
      </c>
      <c r="AW1199" s="12" t="s">
        <v>40</v>
      </c>
      <c r="AX1199" s="12" t="s">
        <v>77</v>
      </c>
      <c r="AY1199" s="227" t="s">
        <v>191</v>
      </c>
    </row>
    <row r="1200" spans="2:51" s="12" customFormat="1" ht="13.5">
      <c r="B1200" s="217"/>
      <c r="C1200" s="218"/>
      <c r="D1200" s="214" t="s">
        <v>245</v>
      </c>
      <c r="E1200" s="219" t="s">
        <v>23</v>
      </c>
      <c r="F1200" s="220" t="s">
        <v>787</v>
      </c>
      <c r="G1200" s="218"/>
      <c r="H1200" s="221">
        <v>25.3</v>
      </c>
      <c r="I1200" s="222"/>
      <c r="J1200" s="218"/>
      <c r="K1200" s="218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245</v>
      </c>
      <c r="AU1200" s="227" t="s">
        <v>88</v>
      </c>
      <c r="AV1200" s="12" t="s">
        <v>88</v>
      </c>
      <c r="AW1200" s="12" t="s">
        <v>40</v>
      </c>
      <c r="AX1200" s="12" t="s">
        <v>77</v>
      </c>
      <c r="AY1200" s="227" t="s">
        <v>191</v>
      </c>
    </row>
    <row r="1201" spans="2:65" s="12" customFormat="1" ht="13.5">
      <c r="B1201" s="217"/>
      <c r="C1201" s="218"/>
      <c r="D1201" s="214" t="s">
        <v>245</v>
      </c>
      <c r="E1201" s="219" t="s">
        <v>23</v>
      </c>
      <c r="F1201" s="220" t="s">
        <v>788</v>
      </c>
      <c r="G1201" s="218"/>
      <c r="H1201" s="221">
        <v>7.9</v>
      </c>
      <c r="I1201" s="222"/>
      <c r="J1201" s="218"/>
      <c r="K1201" s="218"/>
      <c r="L1201" s="223"/>
      <c r="M1201" s="224"/>
      <c r="N1201" s="225"/>
      <c r="O1201" s="225"/>
      <c r="P1201" s="225"/>
      <c r="Q1201" s="225"/>
      <c r="R1201" s="225"/>
      <c r="S1201" s="225"/>
      <c r="T1201" s="226"/>
      <c r="AT1201" s="227" t="s">
        <v>245</v>
      </c>
      <c r="AU1201" s="227" t="s">
        <v>88</v>
      </c>
      <c r="AV1201" s="12" t="s">
        <v>88</v>
      </c>
      <c r="AW1201" s="12" t="s">
        <v>40</v>
      </c>
      <c r="AX1201" s="12" t="s">
        <v>77</v>
      </c>
      <c r="AY1201" s="227" t="s">
        <v>191</v>
      </c>
    </row>
    <row r="1202" spans="2:65" s="12" customFormat="1" ht="13.5">
      <c r="B1202" s="217"/>
      <c r="C1202" s="218"/>
      <c r="D1202" s="214" t="s">
        <v>245</v>
      </c>
      <c r="E1202" s="219" t="s">
        <v>23</v>
      </c>
      <c r="F1202" s="220" t="s">
        <v>789</v>
      </c>
      <c r="G1202" s="218"/>
      <c r="H1202" s="221">
        <v>2.9</v>
      </c>
      <c r="I1202" s="222"/>
      <c r="J1202" s="218"/>
      <c r="K1202" s="218"/>
      <c r="L1202" s="223"/>
      <c r="M1202" s="224"/>
      <c r="N1202" s="225"/>
      <c r="O1202" s="225"/>
      <c r="P1202" s="225"/>
      <c r="Q1202" s="225"/>
      <c r="R1202" s="225"/>
      <c r="S1202" s="225"/>
      <c r="T1202" s="226"/>
      <c r="AT1202" s="227" t="s">
        <v>245</v>
      </c>
      <c r="AU1202" s="227" t="s">
        <v>88</v>
      </c>
      <c r="AV1202" s="12" t="s">
        <v>88</v>
      </c>
      <c r="AW1202" s="12" t="s">
        <v>40</v>
      </c>
      <c r="AX1202" s="12" t="s">
        <v>77</v>
      </c>
      <c r="AY1202" s="227" t="s">
        <v>191</v>
      </c>
    </row>
    <row r="1203" spans="2:65" s="12" customFormat="1" ht="13.5">
      <c r="B1203" s="217"/>
      <c r="C1203" s="218"/>
      <c r="D1203" s="214" t="s">
        <v>245</v>
      </c>
      <c r="E1203" s="219" t="s">
        <v>23</v>
      </c>
      <c r="F1203" s="220" t="s">
        <v>790</v>
      </c>
      <c r="G1203" s="218"/>
      <c r="H1203" s="221">
        <v>4.5</v>
      </c>
      <c r="I1203" s="222"/>
      <c r="J1203" s="218"/>
      <c r="K1203" s="218"/>
      <c r="L1203" s="223"/>
      <c r="M1203" s="224"/>
      <c r="N1203" s="225"/>
      <c r="O1203" s="225"/>
      <c r="P1203" s="225"/>
      <c r="Q1203" s="225"/>
      <c r="R1203" s="225"/>
      <c r="S1203" s="225"/>
      <c r="T1203" s="226"/>
      <c r="AT1203" s="227" t="s">
        <v>245</v>
      </c>
      <c r="AU1203" s="227" t="s">
        <v>88</v>
      </c>
      <c r="AV1203" s="12" t="s">
        <v>88</v>
      </c>
      <c r="AW1203" s="12" t="s">
        <v>40</v>
      </c>
      <c r="AX1203" s="12" t="s">
        <v>77</v>
      </c>
      <c r="AY1203" s="227" t="s">
        <v>191</v>
      </c>
    </row>
    <row r="1204" spans="2:65" s="14" customFormat="1" ht="13.5">
      <c r="B1204" s="254"/>
      <c r="C1204" s="255"/>
      <c r="D1204" s="214" t="s">
        <v>245</v>
      </c>
      <c r="E1204" s="256" t="s">
        <v>23</v>
      </c>
      <c r="F1204" s="257" t="s">
        <v>371</v>
      </c>
      <c r="G1204" s="255"/>
      <c r="H1204" s="258">
        <v>107.8</v>
      </c>
      <c r="I1204" s="259"/>
      <c r="J1204" s="255"/>
      <c r="K1204" s="255"/>
      <c r="L1204" s="260"/>
      <c r="M1204" s="261"/>
      <c r="N1204" s="262"/>
      <c r="O1204" s="262"/>
      <c r="P1204" s="262"/>
      <c r="Q1204" s="262"/>
      <c r="R1204" s="262"/>
      <c r="S1204" s="262"/>
      <c r="T1204" s="263"/>
      <c r="AT1204" s="264" t="s">
        <v>245</v>
      </c>
      <c r="AU1204" s="264" t="s">
        <v>88</v>
      </c>
      <c r="AV1204" s="14" t="s">
        <v>207</v>
      </c>
      <c r="AW1204" s="14" t="s">
        <v>40</v>
      </c>
      <c r="AX1204" s="14" t="s">
        <v>77</v>
      </c>
      <c r="AY1204" s="264" t="s">
        <v>191</v>
      </c>
    </row>
    <row r="1205" spans="2:65" s="15" customFormat="1" ht="13.5">
      <c r="B1205" s="265"/>
      <c r="C1205" s="266"/>
      <c r="D1205" s="214" t="s">
        <v>245</v>
      </c>
      <c r="E1205" s="267" t="s">
        <v>23</v>
      </c>
      <c r="F1205" s="268" t="s">
        <v>388</v>
      </c>
      <c r="G1205" s="266"/>
      <c r="H1205" s="269">
        <v>414.1</v>
      </c>
      <c r="I1205" s="270"/>
      <c r="J1205" s="266"/>
      <c r="K1205" s="266"/>
      <c r="L1205" s="271"/>
      <c r="M1205" s="272"/>
      <c r="N1205" s="273"/>
      <c r="O1205" s="273"/>
      <c r="P1205" s="273"/>
      <c r="Q1205" s="273"/>
      <c r="R1205" s="273"/>
      <c r="S1205" s="273"/>
      <c r="T1205" s="274"/>
      <c r="AT1205" s="275" t="s">
        <v>245</v>
      </c>
      <c r="AU1205" s="275" t="s">
        <v>88</v>
      </c>
      <c r="AV1205" s="15" t="s">
        <v>215</v>
      </c>
      <c r="AW1205" s="15" t="s">
        <v>40</v>
      </c>
      <c r="AX1205" s="15" t="s">
        <v>85</v>
      </c>
      <c r="AY1205" s="275" t="s">
        <v>191</v>
      </c>
    </row>
    <row r="1206" spans="2:65" s="1" customFormat="1" ht="25.5" customHeight="1">
      <c r="B1206" s="42"/>
      <c r="C1206" s="202" t="s">
        <v>1059</v>
      </c>
      <c r="D1206" s="202" t="s">
        <v>194</v>
      </c>
      <c r="E1206" s="203" t="s">
        <v>1060</v>
      </c>
      <c r="F1206" s="204" t="s">
        <v>1061</v>
      </c>
      <c r="G1206" s="205" t="s">
        <v>218</v>
      </c>
      <c r="H1206" s="206">
        <v>414.1</v>
      </c>
      <c r="I1206" s="207"/>
      <c r="J1206" s="208">
        <f>ROUND(I1206*H1206,2)</f>
        <v>0</v>
      </c>
      <c r="K1206" s="204" t="s">
        <v>203</v>
      </c>
      <c r="L1206" s="62"/>
      <c r="M1206" s="209" t="s">
        <v>23</v>
      </c>
      <c r="N1206" s="210" t="s">
        <v>48</v>
      </c>
      <c r="O1206" s="43"/>
      <c r="P1206" s="211">
        <f>O1206*H1206</f>
        <v>0</v>
      </c>
      <c r="Q1206" s="211">
        <v>0</v>
      </c>
      <c r="R1206" s="211">
        <f>Q1206*H1206</f>
        <v>0</v>
      </c>
      <c r="S1206" s="211">
        <v>0</v>
      </c>
      <c r="T1206" s="212">
        <f>S1206*H1206</f>
        <v>0</v>
      </c>
      <c r="AR1206" s="25" t="s">
        <v>279</v>
      </c>
      <c r="AT1206" s="25" t="s">
        <v>194</v>
      </c>
      <c r="AU1206" s="25" t="s">
        <v>88</v>
      </c>
      <c r="AY1206" s="25" t="s">
        <v>191</v>
      </c>
      <c r="BE1206" s="213">
        <f>IF(N1206="základní",J1206,0)</f>
        <v>0</v>
      </c>
      <c r="BF1206" s="213">
        <f>IF(N1206="snížená",J1206,0)</f>
        <v>0</v>
      </c>
      <c r="BG1206" s="213">
        <f>IF(N1206="zákl. přenesená",J1206,0)</f>
        <v>0</v>
      </c>
      <c r="BH1206" s="213">
        <f>IF(N1206="sníž. přenesená",J1206,0)</f>
        <v>0</v>
      </c>
      <c r="BI1206" s="213">
        <f>IF(N1206="nulová",J1206,0)</f>
        <v>0</v>
      </c>
      <c r="BJ1206" s="25" t="s">
        <v>85</v>
      </c>
      <c r="BK1206" s="213">
        <f>ROUND(I1206*H1206,2)</f>
        <v>0</v>
      </c>
      <c r="BL1206" s="25" t="s">
        <v>279</v>
      </c>
      <c r="BM1206" s="25" t="s">
        <v>1062</v>
      </c>
    </row>
    <row r="1207" spans="2:65" s="13" customFormat="1" ht="13.5">
      <c r="B1207" s="244"/>
      <c r="C1207" s="245"/>
      <c r="D1207" s="214" t="s">
        <v>245</v>
      </c>
      <c r="E1207" s="246" t="s">
        <v>23</v>
      </c>
      <c r="F1207" s="247" t="s">
        <v>372</v>
      </c>
      <c r="G1207" s="245"/>
      <c r="H1207" s="246" t="s">
        <v>23</v>
      </c>
      <c r="I1207" s="248"/>
      <c r="J1207" s="245"/>
      <c r="K1207" s="245"/>
      <c r="L1207" s="249"/>
      <c r="M1207" s="250"/>
      <c r="N1207" s="251"/>
      <c r="O1207" s="251"/>
      <c r="P1207" s="251"/>
      <c r="Q1207" s="251"/>
      <c r="R1207" s="251"/>
      <c r="S1207" s="251"/>
      <c r="T1207" s="252"/>
      <c r="AT1207" s="253" t="s">
        <v>245</v>
      </c>
      <c r="AU1207" s="253" t="s">
        <v>88</v>
      </c>
      <c r="AV1207" s="13" t="s">
        <v>85</v>
      </c>
      <c r="AW1207" s="13" t="s">
        <v>40</v>
      </c>
      <c r="AX1207" s="13" t="s">
        <v>77</v>
      </c>
      <c r="AY1207" s="253" t="s">
        <v>191</v>
      </c>
    </row>
    <row r="1208" spans="2:65" s="12" customFormat="1" ht="13.5">
      <c r="B1208" s="217"/>
      <c r="C1208" s="218"/>
      <c r="D1208" s="214" t="s">
        <v>245</v>
      </c>
      <c r="E1208" s="219" t="s">
        <v>23</v>
      </c>
      <c r="F1208" s="220" t="s">
        <v>757</v>
      </c>
      <c r="G1208" s="218"/>
      <c r="H1208" s="221">
        <v>59.3</v>
      </c>
      <c r="I1208" s="222"/>
      <c r="J1208" s="218"/>
      <c r="K1208" s="218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245</v>
      </c>
      <c r="AU1208" s="227" t="s">
        <v>88</v>
      </c>
      <c r="AV1208" s="12" t="s">
        <v>88</v>
      </c>
      <c r="AW1208" s="12" t="s">
        <v>40</v>
      </c>
      <c r="AX1208" s="12" t="s">
        <v>77</v>
      </c>
      <c r="AY1208" s="227" t="s">
        <v>191</v>
      </c>
    </row>
    <row r="1209" spans="2:65" s="12" customFormat="1" ht="13.5">
      <c r="B1209" s="217"/>
      <c r="C1209" s="218"/>
      <c r="D1209" s="214" t="s">
        <v>245</v>
      </c>
      <c r="E1209" s="219" t="s">
        <v>23</v>
      </c>
      <c r="F1209" s="220" t="s">
        <v>758</v>
      </c>
      <c r="G1209" s="218"/>
      <c r="H1209" s="221">
        <v>2.9</v>
      </c>
      <c r="I1209" s="222"/>
      <c r="J1209" s="218"/>
      <c r="K1209" s="218"/>
      <c r="L1209" s="223"/>
      <c r="M1209" s="224"/>
      <c r="N1209" s="225"/>
      <c r="O1209" s="225"/>
      <c r="P1209" s="225"/>
      <c r="Q1209" s="225"/>
      <c r="R1209" s="225"/>
      <c r="S1209" s="225"/>
      <c r="T1209" s="226"/>
      <c r="AT1209" s="227" t="s">
        <v>245</v>
      </c>
      <c r="AU1209" s="227" t="s">
        <v>88</v>
      </c>
      <c r="AV1209" s="12" t="s">
        <v>88</v>
      </c>
      <c r="AW1209" s="12" t="s">
        <v>40</v>
      </c>
      <c r="AX1209" s="12" t="s">
        <v>77</v>
      </c>
      <c r="AY1209" s="227" t="s">
        <v>191</v>
      </c>
    </row>
    <row r="1210" spans="2:65" s="12" customFormat="1" ht="13.5">
      <c r="B1210" s="217"/>
      <c r="C1210" s="218"/>
      <c r="D1210" s="214" t="s">
        <v>245</v>
      </c>
      <c r="E1210" s="219" t="s">
        <v>23</v>
      </c>
      <c r="F1210" s="220" t="s">
        <v>759</v>
      </c>
      <c r="G1210" s="218"/>
      <c r="H1210" s="221">
        <v>1.7</v>
      </c>
      <c r="I1210" s="222"/>
      <c r="J1210" s="218"/>
      <c r="K1210" s="218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245</v>
      </c>
      <c r="AU1210" s="227" t="s">
        <v>88</v>
      </c>
      <c r="AV1210" s="12" t="s">
        <v>88</v>
      </c>
      <c r="AW1210" s="12" t="s">
        <v>40</v>
      </c>
      <c r="AX1210" s="12" t="s">
        <v>77</v>
      </c>
      <c r="AY1210" s="227" t="s">
        <v>191</v>
      </c>
    </row>
    <row r="1211" spans="2:65" s="12" customFormat="1" ht="13.5">
      <c r="B1211" s="217"/>
      <c r="C1211" s="218"/>
      <c r="D1211" s="214" t="s">
        <v>245</v>
      </c>
      <c r="E1211" s="219" t="s">
        <v>23</v>
      </c>
      <c r="F1211" s="220" t="s">
        <v>760</v>
      </c>
      <c r="G1211" s="218"/>
      <c r="H1211" s="221">
        <v>11.1</v>
      </c>
      <c r="I1211" s="222"/>
      <c r="J1211" s="218"/>
      <c r="K1211" s="218"/>
      <c r="L1211" s="223"/>
      <c r="M1211" s="224"/>
      <c r="N1211" s="225"/>
      <c r="O1211" s="225"/>
      <c r="P1211" s="225"/>
      <c r="Q1211" s="225"/>
      <c r="R1211" s="225"/>
      <c r="S1211" s="225"/>
      <c r="T1211" s="226"/>
      <c r="AT1211" s="227" t="s">
        <v>245</v>
      </c>
      <c r="AU1211" s="227" t="s">
        <v>88</v>
      </c>
      <c r="AV1211" s="12" t="s">
        <v>88</v>
      </c>
      <c r="AW1211" s="12" t="s">
        <v>40</v>
      </c>
      <c r="AX1211" s="12" t="s">
        <v>77</v>
      </c>
      <c r="AY1211" s="227" t="s">
        <v>191</v>
      </c>
    </row>
    <row r="1212" spans="2:65" s="12" customFormat="1" ht="13.5">
      <c r="B1212" s="217"/>
      <c r="C1212" s="218"/>
      <c r="D1212" s="214" t="s">
        <v>245</v>
      </c>
      <c r="E1212" s="219" t="s">
        <v>23</v>
      </c>
      <c r="F1212" s="220" t="s">
        <v>743</v>
      </c>
      <c r="G1212" s="218"/>
      <c r="H1212" s="221">
        <v>4.5999999999999996</v>
      </c>
      <c r="I1212" s="222"/>
      <c r="J1212" s="218"/>
      <c r="K1212" s="218"/>
      <c r="L1212" s="223"/>
      <c r="M1212" s="224"/>
      <c r="N1212" s="225"/>
      <c r="O1212" s="225"/>
      <c r="P1212" s="225"/>
      <c r="Q1212" s="225"/>
      <c r="R1212" s="225"/>
      <c r="S1212" s="225"/>
      <c r="T1212" s="226"/>
      <c r="AT1212" s="227" t="s">
        <v>245</v>
      </c>
      <c r="AU1212" s="227" t="s">
        <v>88</v>
      </c>
      <c r="AV1212" s="12" t="s">
        <v>88</v>
      </c>
      <c r="AW1212" s="12" t="s">
        <v>40</v>
      </c>
      <c r="AX1212" s="12" t="s">
        <v>77</v>
      </c>
      <c r="AY1212" s="227" t="s">
        <v>191</v>
      </c>
    </row>
    <row r="1213" spans="2:65" s="12" customFormat="1" ht="13.5">
      <c r="B1213" s="217"/>
      <c r="C1213" s="218"/>
      <c r="D1213" s="214" t="s">
        <v>245</v>
      </c>
      <c r="E1213" s="219" t="s">
        <v>23</v>
      </c>
      <c r="F1213" s="220" t="s">
        <v>761</v>
      </c>
      <c r="G1213" s="218"/>
      <c r="H1213" s="221">
        <v>5.3</v>
      </c>
      <c r="I1213" s="222"/>
      <c r="J1213" s="218"/>
      <c r="K1213" s="218"/>
      <c r="L1213" s="223"/>
      <c r="M1213" s="224"/>
      <c r="N1213" s="225"/>
      <c r="O1213" s="225"/>
      <c r="P1213" s="225"/>
      <c r="Q1213" s="225"/>
      <c r="R1213" s="225"/>
      <c r="S1213" s="225"/>
      <c r="T1213" s="226"/>
      <c r="AT1213" s="227" t="s">
        <v>245</v>
      </c>
      <c r="AU1213" s="227" t="s">
        <v>88</v>
      </c>
      <c r="AV1213" s="12" t="s">
        <v>88</v>
      </c>
      <c r="AW1213" s="12" t="s">
        <v>40</v>
      </c>
      <c r="AX1213" s="12" t="s">
        <v>77</v>
      </c>
      <c r="AY1213" s="227" t="s">
        <v>191</v>
      </c>
    </row>
    <row r="1214" spans="2:65" s="12" customFormat="1" ht="13.5">
      <c r="B1214" s="217"/>
      <c r="C1214" s="218"/>
      <c r="D1214" s="214" t="s">
        <v>245</v>
      </c>
      <c r="E1214" s="219" t="s">
        <v>23</v>
      </c>
      <c r="F1214" s="220" t="s">
        <v>762</v>
      </c>
      <c r="G1214" s="218"/>
      <c r="H1214" s="221">
        <v>5.3</v>
      </c>
      <c r="I1214" s="222"/>
      <c r="J1214" s="218"/>
      <c r="K1214" s="218"/>
      <c r="L1214" s="223"/>
      <c r="M1214" s="224"/>
      <c r="N1214" s="225"/>
      <c r="O1214" s="225"/>
      <c r="P1214" s="225"/>
      <c r="Q1214" s="225"/>
      <c r="R1214" s="225"/>
      <c r="S1214" s="225"/>
      <c r="T1214" s="226"/>
      <c r="AT1214" s="227" t="s">
        <v>245</v>
      </c>
      <c r="AU1214" s="227" t="s">
        <v>88</v>
      </c>
      <c r="AV1214" s="12" t="s">
        <v>88</v>
      </c>
      <c r="AW1214" s="12" t="s">
        <v>40</v>
      </c>
      <c r="AX1214" s="12" t="s">
        <v>77</v>
      </c>
      <c r="AY1214" s="227" t="s">
        <v>191</v>
      </c>
    </row>
    <row r="1215" spans="2:65" s="12" customFormat="1" ht="13.5">
      <c r="B1215" s="217"/>
      <c r="C1215" s="218"/>
      <c r="D1215" s="214" t="s">
        <v>245</v>
      </c>
      <c r="E1215" s="219" t="s">
        <v>23</v>
      </c>
      <c r="F1215" s="220" t="s">
        <v>763</v>
      </c>
      <c r="G1215" s="218"/>
      <c r="H1215" s="221">
        <v>26.6</v>
      </c>
      <c r="I1215" s="222"/>
      <c r="J1215" s="218"/>
      <c r="K1215" s="218"/>
      <c r="L1215" s="223"/>
      <c r="M1215" s="224"/>
      <c r="N1215" s="225"/>
      <c r="O1215" s="225"/>
      <c r="P1215" s="225"/>
      <c r="Q1215" s="225"/>
      <c r="R1215" s="225"/>
      <c r="S1215" s="225"/>
      <c r="T1215" s="226"/>
      <c r="AT1215" s="227" t="s">
        <v>245</v>
      </c>
      <c r="AU1215" s="227" t="s">
        <v>88</v>
      </c>
      <c r="AV1215" s="12" t="s">
        <v>88</v>
      </c>
      <c r="AW1215" s="12" t="s">
        <v>40</v>
      </c>
      <c r="AX1215" s="12" t="s">
        <v>77</v>
      </c>
      <c r="AY1215" s="227" t="s">
        <v>191</v>
      </c>
    </row>
    <row r="1216" spans="2:65" s="12" customFormat="1" ht="13.5">
      <c r="B1216" s="217"/>
      <c r="C1216" s="218"/>
      <c r="D1216" s="214" t="s">
        <v>245</v>
      </c>
      <c r="E1216" s="219" t="s">
        <v>23</v>
      </c>
      <c r="F1216" s="220" t="s">
        <v>764</v>
      </c>
      <c r="G1216" s="218"/>
      <c r="H1216" s="221">
        <v>19.399999999999999</v>
      </c>
      <c r="I1216" s="222"/>
      <c r="J1216" s="218"/>
      <c r="K1216" s="218"/>
      <c r="L1216" s="223"/>
      <c r="M1216" s="224"/>
      <c r="N1216" s="225"/>
      <c r="O1216" s="225"/>
      <c r="P1216" s="225"/>
      <c r="Q1216" s="225"/>
      <c r="R1216" s="225"/>
      <c r="S1216" s="225"/>
      <c r="T1216" s="226"/>
      <c r="AT1216" s="227" t="s">
        <v>245</v>
      </c>
      <c r="AU1216" s="227" t="s">
        <v>88</v>
      </c>
      <c r="AV1216" s="12" t="s">
        <v>88</v>
      </c>
      <c r="AW1216" s="12" t="s">
        <v>40</v>
      </c>
      <c r="AX1216" s="12" t="s">
        <v>77</v>
      </c>
      <c r="AY1216" s="227" t="s">
        <v>191</v>
      </c>
    </row>
    <row r="1217" spans="2:51" s="12" customFormat="1" ht="13.5">
      <c r="B1217" s="217"/>
      <c r="C1217" s="218"/>
      <c r="D1217" s="214" t="s">
        <v>245</v>
      </c>
      <c r="E1217" s="219" t="s">
        <v>23</v>
      </c>
      <c r="F1217" s="220" t="s">
        <v>765</v>
      </c>
      <c r="G1217" s="218"/>
      <c r="H1217" s="221">
        <v>10.4</v>
      </c>
      <c r="I1217" s="222"/>
      <c r="J1217" s="218"/>
      <c r="K1217" s="218"/>
      <c r="L1217" s="223"/>
      <c r="M1217" s="224"/>
      <c r="N1217" s="225"/>
      <c r="O1217" s="225"/>
      <c r="P1217" s="225"/>
      <c r="Q1217" s="225"/>
      <c r="R1217" s="225"/>
      <c r="S1217" s="225"/>
      <c r="T1217" s="226"/>
      <c r="AT1217" s="227" t="s">
        <v>245</v>
      </c>
      <c r="AU1217" s="227" t="s">
        <v>88</v>
      </c>
      <c r="AV1217" s="12" t="s">
        <v>88</v>
      </c>
      <c r="AW1217" s="12" t="s">
        <v>40</v>
      </c>
      <c r="AX1217" s="12" t="s">
        <v>77</v>
      </c>
      <c r="AY1217" s="227" t="s">
        <v>191</v>
      </c>
    </row>
    <row r="1218" spans="2:51" s="12" customFormat="1" ht="13.5">
      <c r="B1218" s="217"/>
      <c r="C1218" s="218"/>
      <c r="D1218" s="214" t="s">
        <v>245</v>
      </c>
      <c r="E1218" s="219" t="s">
        <v>23</v>
      </c>
      <c r="F1218" s="220" t="s">
        <v>766</v>
      </c>
      <c r="G1218" s="218"/>
      <c r="H1218" s="221">
        <v>4.5</v>
      </c>
      <c r="I1218" s="222"/>
      <c r="J1218" s="218"/>
      <c r="K1218" s="218"/>
      <c r="L1218" s="223"/>
      <c r="M1218" s="224"/>
      <c r="N1218" s="225"/>
      <c r="O1218" s="225"/>
      <c r="P1218" s="225"/>
      <c r="Q1218" s="225"/>
      <c r="R1218" s="225"/>
      <c r="S1218" s="225"/>
      <c r="T1218" s="226"/>
      <c r="AT1218" s="227" t="s">
        <v>245</v>
      </c>
      <c r="AU1218" s="227" t="s">
        <v>88</v>
      </c>
      <c r="AV1218" s="12" t="s">
        <v>88</v>
      </c>
      <c r="AW1218" s="12" t="s">
        <v>40</v>
      </c>
      <c r="AX1218" s="12" t="s">
        <v>77</v>
      </c>
      <c r="AY1218" s="227" t="s">
        <v>191</v>
      </c>
    </row>
    <row r="1219" spans="2:51" s="14" customFormat="1" ht="13.5">
      <c r="B1219" s="254"/>
      <c r="C1219" s="255"/>
      <c r="D1219" s="214" t="s">
        <v>245</v>
      </c>
      <c r="E1219" s="256" t="s">
        <v>23</v>
      </c>
      <c r="F1219" s="257" t="s">
        <v>371</v>
      </c>
      <c r="G1219" s="255"/>
      <c r="H1219" s="258">
        <v>151.1</v>
      </c>
      <c r="I1219" s="259"/>
      <c r="J1219" s="255"/>
      <c r="K1219" s="255"/>
      <c r="L1219" s="260"/>
      <c r="M1219" s="261"/>
      <c r="N1219" s="262"/>
      <c r="O1219" s="262"/>
      <c r="P1219" s="262"/>
      <c r="Q1219" s="262"/>
      <c r="R1219" s="262"/>
      <c r="S1219" s="262"/>
      <c r="T1219" s="263"/>
      <c r="AT1219" s="264" t="s">
        <v>245</v>
      </c>
      <c r="AU1219" s="264" t="s">
        <v>88</v>
      </c>
      <c r="AV1219" s="14" t="s">
        <v>207</v>
      </c>
      <c r="AW1219" s="14" t="s">
        <v>40</v>
      </c>
      <c r="AX1219" s="14" t="s">
        <v>77</v>
      </c>
      <c r="AY1219" s="264" t="s">
        <v>191</v>
      </c>
    </row>
    <row r="1220" spans="2:51" s="13" customFormat="1" ht="13.5">
      <c r="B1220" s="244"/>
      <c r="C1220" s="245"/>
      <c r="D1220" s="214" t="s">
        <v>245</v>
      </c>
      <c r="E1220" s="246" t="s">
        <v>23</v>
      </c>
      <c r="F1220" s="247" t="s">
        <v>603</v>
      </c>
      <c r="G1220" s="245"/>
      <c r="H1220" s="246" t="s">
        <v>23</v>
      </c>
      <c r="I1220" s="248"/>
      <c r="J1220" s="245"/>
      <c r="K1220" s="245"/>
      <c r="L1220" s="249"/>
      <c r="M1220" s="250"/>
      <c r="N1220" s="251"/>
      <c r="O1220" s="251"/>
      <c r="P1220" s="251"/>
      <c r="Q1220" s="251"/>
      <c r="R1220" s="251"/>
      <c r="S1220" s="251"/>
      <c r="T1220" s="252"/>
      <c r="AT1220" s="253" t="s">
        <v>245</v>
      </c>
      <c r="AU1220" s="253" t="s">
        <v>88</v>
      </c>
      <c r="AV1220" s="13" t="s">
        <v>85</v>
      </c>
      <c r="AW1220" s="13" t="s">
        <v>40</v>
      </c>
      <c r="AX1220" s="13" t="s">
        <v>77</v>
      </c>
      <c r="AY1220" s="253" t="s">
        <v>191</v>
      </c>
    </row>
    <row r="1221" spans="2:51" s="12" customFormat="1" ht="13.5">
      <c r="B1221" s="217"/>
      <c r="C1221" s="218"/>
      <c r="D1221" s="214" t="s">
        <v>245</v>
      </c>
      <c r="E1221" s="219" t="s">
        <v>23</v>
      </c>
      <c r="F1221" s="220" t="s">
        <v>767</v>
      </c>
      <c r="G1221" s="218"/>
      <c r="H1221" s="221">
        <v>12.7</v>
      </c>
      <c r="I1221" s="222"/>
      <c r="J1221" s="218"/>
      <c r="K1221" s="218"/>
      <c r="L1221" s="223"/>
      <c r="M1221" s="224"/>
      <c r="N1221" s="225"/>
      <c r="O1221" s="225"/>
      <c r="P1221" s="225"/>
      <c r="Q1221" s="225"/>
      <c r="R1221" s="225"/>
      <c r="S1221" s="225"/>
      <c r="T1221" s="226"/>
      <c r="AT1221" s="227" t="s">
        <v>245</v>
      </c>
      <c r="AU1221" s="227" t="s">
        <v>88</v>
      </c>
      <c r="AV1221" s="12" t="s">
        <v>88</v>
      </c>
      <c r="AW1221" s="12" t="s">
        <v>40</v>
      </c>
      <c r="AX1221" s="12" t="s">
        <v>77</v>
      </c>
      <c r="AY1221" s="227" t="s">
        <v>191</v>
      </c>
    </row>
    <row r="1222" spans="2:51" s="12" customFormat="1" ht="13.5">
      <c r="B1222" s="217"/>
      <c r="C1222" s="218"/>
      <c r="D1222" s="214" t="s">
        <v>245</v>
      </c>
      <c r="E1222" s="219" t="s">
        <v>23</v>
      </c>
      <c r="F1222" s="220" t="s">
        <v>744</v>
      </c>
      <c r="G1222" s="218"/>
      <c r="H1222" s="221">
        <v>3.8</v>
      </c>
      <c r="I1222" s="222"/>
      <c r="J1222" s="218"/>
      <c r="K1222" s="218"/>
      <c r="L1222" s="223"/>
      <c r="M1222" s="224"/>
      <c r="N1222" s="225"/>
      <c r="O1222" s="225"/>
      <c r="P1222" s="225"/>
      <c r="Q1222" s="225"/>
      <c r="R1222" s="225"/>
      <c r="S1222" s="225"/>
      <c r="T1222" s="226"/>
      <c r="AT1222" s="227" t="s">
        <v>245</v>
      </c>
      <c r="AU1222" s="227" t="s">
        <v>88</v>
      </c>
      <c r="AV1222" s="12" t="s">
        <v>88</v>
      </c>
      <c r="AW1222" s="12" t="s">
        <v>40</v>
      </c>
      <c r="AX1222" s="12" t="s">
        <v>77</v>
      </c>
      <c r="AY1222" s="227" t="s">
        <v>191</v>
      </c>
    </row>
    <row r="1223" spans="2:51" s="12" customFormat="1" ht="13.5">
      <c r="B1223" s="217"/>
      <c r="C1223" s="218"/>
      <c r="D1223" s="214" t="s">
        <v>245</v>
      </c>
      <c r="E1223" s="219" t="s">
        <v>23</v>
      </c>
      <c r="F1223" s="220" t="s">
        <v>768</v>
      </c>
      <c r="G1223" s="218"/>
      <c r="H1223" s="221">
        <v>5.3</v>
      </c>
      <c r="I1223" s="222"/>
      <c r="J1223" s="218"/>
      <c r="K1223" s="218"/>
      <c r="L1223" s="223"/>
      <c r="M1223" s="224"/>
      <c r="N1223" s="225"/>
      <c r="O1223" s="225"/>
      <c r="P1223" s="225"/>
      <c r="Q1223" s="225"/>
      <c r="R1223" s="225"/>
      <c r="S1223" s="225"/>
      <c r="T1223" s="226"/>
      <c r="AT1223" s="227" t="s">
        <v>245</v>
      </c>
      <c r="AU1223" s="227" t="s">
        <v>88</v>
      </c>
      <c r="AV1223" s="12" t="s">
        <v>88</v>
      </c>
      <c r="AW1223" s="12" t="s">
        <v>40</v>
      </c>
      <c r="AX1223" s="12" t="s">
        <v>77</v>
      </c>
      <c r="AY1223" s="227" t="s">
        <v>191</v>
      </c>
    </row>
    <row r="1224" spans="2:51" s="12" customFormat="1" ht="13.5">
      <c r="B1224" s="217"/>
      <c r="C1224" s="218"/>
      <c r="D1224" s="214" t="s">
        <v>245</v>
      </c>
      <c r="E1224" s="219" t="s">
        <v>23</v>
      </c>
      <c r="F1224" s="220" t="s">
        <v>769</v>
      </c>
      <c r="G1224" s="218"/>
      <c r="H1224" s="221">
        <v>5.3</v>
      </c>
      <c r="I1224" s="222"/>
      <c r="J1224" s="218"/>
      <c r="K1224" s="218"/>
      <c r="L1224" s="223"/>
      <c r="M1224" s="224"/>
      <c r="N1224" s="225"/>
      <c r="O1224" s="225"/>
      <c r="P1224" s="225"/>
      <c r="Q1224" s="225"/>
      <c r="R1224" s="225"/>
      <c r="S1224" s="225"/>
      <c r="T1224" s="226"/>
      <c r="AT1224" s="227" t="s">
        <v>245</v>
      </c>
      <c r="AU1224" s="227" t="s">
        <v>88</v>
      </c>
      <c r="AV1224" s="12" t="s">
        <v>88</v>
      </c>
      <c r="AW1224" s="12" t="s">
        <v>40</v>
      </c>
      <c r="AX1224" s="12" t="s">
        <v>77</v>
      </c>
      <c r="AY1224" s="227" t="s">
        <v>191</v>
      </c>
    </row>
    <row r="1225" spans="2:51" s="12" customFormat="1" ht="13.5">
      <c r="B1225" s="217"/>
      <c r="C1225" s="218"/>
      <c r="D1225" s="214" t="s">
        <v>245</v>
      </c>
      <c r="E1225" s="219" t="s">
        <v>23</v>
      </c>
      <c r="F1225" s="220" t="s">
        <v>771</v>
      </c>
      <c r="G1225" s="218"/>
      <c r="H1225" s="221">
        <v>10.7</v>
      </c>
      <c r="I1225" s="222"/>
      <c r="J1225" s="218"/>
      <c r="K1225" s="218"/>
      <c r="L1225" s="223"/>
      <c r="M1225" s="224"/>
      <c r="N1225" s="225"/>
      <c r="O1225" s="225"/>
      <c r="P1225" s="225"/>
      <c r="Q1225" s="225"/>
      <c r="R1225" s="225"/>
      <c r="S1225" s="225"/>
      <c r="T1225" s="226"/>
      <c r="AT1225" s="227" t="s">
        <v>245</v>
      </c>
      <c r="AU1225" s="227" t="s">
        <v>88</v>
      </c>
      <c r="AV1225" s="12" t="s">
        <v>88</v>
      </c>
      <c r="AW1225" s="12" t="s">
        <v>40</v>
      </c>
      <c r="AX1225" s="12" t="s">
        <v>77</v>
      </c>
      <c r="AY1225" s="227" t="s">
        <v>191</v>
      </c>
    </row>
    <row r="1226" spans="2:51" s="12" customFormat="1" ht="13.5">
      <c r="B1226" s="217"/>
      <c r="C1226" s="218"/>
      <c r="D1226" s="214" t="s">
        <v>245</v>
      </c>
      <c r="E1226" s="219" t="s">
        <v>23</v>
      </c>
      <c r="F1226" s="220" t="s">
        <v>772</v>
      </c>
      <c r="G1226" s="218"/>
      <c r="H1226" s="221">
        <v>14.2</v>
      </c>
      <c r="I1226" s="222"/>
      <c r="J1226" s="218"/>
      <c r="K1226" s="218"/>
      <c r="L1226" s="223"/>
      <c r="M1226" s="224"/>
      <c r="N1226" s="225"/>
      <c r="O1226" s="225"/>
      <c r="P1226" s="225"/>
      <c r="Q1226" s="225"/>
      <c r="R1226" s="225"/>
      <c r="S1226" s="225"/>
      <c r="T1226" s="226"/>
      <c r="AT1226" s="227" t="s">
        <v>245</v>
      </c>
      <c r="AU1226" s="227" t="s">
        <v>88</v>
      </c>
      <c r="AV1226" s="12" t="s">
        <v>88</v>
      </c>
      <c r="AW1226" s="12" t="s">
        <v>40</v>
      </c>
      <c r="AX1226" s="12" t="s">
        <v>77</v>
      </c>
      <c r="AY1226" s="227" t="s">
        <v>191</v>
      </c>
    </row>
    <row r="1227" spans="2:51" s="12" customFormat="1" ht="13.5">
      <c r="B1227" s="217"/>
      <c r="C1227" s="218"/>
      <c r="D1227" s="214" t="s">
        <v>245</v>
      </c>
      <c r="E1227" s="219" t="s">
        <v>23</v>
      </c>
      <c r="F1227" s="220" t="s">
        <v>773</v>
      </c>
      <c r="G1227" s="218"/>
      <c r="H1227" s="221">
        <v>4.9000000000000004</v>
      </c>
      <c r="I1227" s="222"/>
      <c r="J1227" s="218"/>
      <c r="K1227" s="218"/>
      <c r="L1227" s="223"/>
      <c r="M1227" s="224"/>
      <c r="N1227" s="225"/>
      <c r="O1227" s="225"/>
      <c r="P1227" s="225"/>
      <c r="Q1227" s="225"/>
      <c r="R1227" s="225"/>
      <c r="S1227" s="225"/>
      <c r="T1227" s="226"/>
      <c r="AT1227" s="227" t="s">
        <v>245</v>
      </c>
      <c r="AU1227" s="227" t="s">
        <v>88</v>
      </c>
      <c r="AV1227" s="12" t="s">
        <v>88</v>
      </c>
      <c r="AW1227" s="12" t="s">
        <v>40</v>
      </c>
      <c r="AX1227" s="12" t="s">
        <v>77</v>
      </c>
      <c r="AY1227" s="227" t="s">
        <v>191</v>
      </c>
    </row>
    <row r="1228" spans="2:51" s="14" customFormat="1" ht="13.5">
      <c r="B1228" s="254"/>
      <c r="C1228" s="255"/>
      <c r="D1228" s="214" t="s">
        <v>245</v>
      </c>
      <c r="E1228" s="256" t="s">
        <v>23</v>
      </c>
      <c r="F1228" s="257" t="s">
        <v>371</v>
      </c>
      <c r="G1228" s="255"/>
      <c r="H1228" s="258">
        <v>56.9</v>
      </c>
      <c r="I1228" s="259"/>
      <c r="J1228" s="255"/>
      <c r="K1228" s="255"/>
      <c r="L1228" s="260"/>
      <c r="M1228" s="261"/>
      <c r="N1228" s="262"/>
      <c r="O1228" s="262"/>
      <c r="P1228" s="262"/>
      <c r="Q1228" s="262"/>
      <c r="R1228" s="262"/>
      <c r="S1228" s="262"/>
      <c r="T1228" s="263"/>
      <c r="AT1228" s="264" t="s">
        <v>245</v>
      </c>
      <c r="AU1228" s="264" t="s">
        <v>88</v>
      </c>
      <c r="AV1228" s="14" t="s">
        <v>207</v>
      </c>
      <c r="AW1228" s="14" t="s">
        <v>40</v>
      </c>
      <c r="AX1228" s="14" t="s">
        <v>77</v>
      </c>
      <c r="AY1228" s="264" t="s">
        <v>191</v>
      </c>
    </row>
    <row r="1229" spans="2:51" s="13" customFormat="1" ht="13.5">
      <c r="B1229" s="244"/>
      <c r="C1229" s="245"/>
      <c r="D1229" s="214" t="s">
        <v>245</v>
      </c>
      <c r="E1229" s="246" t="s">
        <v>23</v>
      </c>
      <c r="F1229" s="247" t="s">
        <v>380</v>
      </c>
      <c r="G1229" s="245"/>
      <c r="H1229" s="246" t="s">
        <v>23</v>
      </c>
      <c r="I1229" s="248"/>
      <c r="J1229" s="245"/>
      <c r="K1229" s="245"/>
      <c r="L1229" s="249"/>
      <c r="M1229" s="250"/>
      <c r="N1229" s="251"/>
      <c r="O1229" s="251"/>
      <c r="P1229" s="251"/>
      <c r="Q1229" s="251"/>
      <c r="R1229" s="251"/>
      <c r="S1229" s="251"/>
      <c r="T1229" s="252"/>
      <c r="AT1229" s="253" t="s">
        <v>245</v>
      </c>
      <c r="AU1229" s="253" t="s">
        <v>88</v>
      </c>
      <c r="AV1229" s="13" t="s">
        <v>85</v>
      </c>
      <c r="AW1229" s="13" t="s">
        <v>40</v>
      </c>
      <c r="AX1229" s="13" t="s">
        <v>77</v>
      </c>
      <c r="AY1229" s="253" t="s">
        <v>191</v>
      </c>
    </row>
    <row r="1230" spans="2:51" s="12" customFormat="1" ht="13.5">
      <c r="B1230" s="217"/>
      <c r="C1230" s="218"/>
      <c r="D1230" s="214" t="s">
        <v>245</v>
      </c>
      <c r="E1230" s="219" t="s">
        <v>23</v>
      </c>
      <c r="F1230" s="220" t="s">
        <v>774</v>
      </c>
      <c r="G1230" s="218"/>
      <c r="H1230" s="221">
        <v>12.1</v>
      </c>
      <c r="I1230" s="222"/>
      <c r="J1230" s="218"/>
      <c r="K1230" s="218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245</v>
      </c>
      <c r="AU1230" s="227" t="s">
        <v>88</v>
      </c>
      <c r="AV1230" s="12" t="s">
        <v>88</v>
      </c>
      <c r="AW1230" s="12" t="s">
        <v>40</v>
      </c>
      <c r="AX1230" s="12" t="s">
        <v>77</v>
      </c>
      <c r="AY1230" s="227" t="s">
        <v>191</v>
      </c>
    </row>
    <row r="1231" spans="2:51" s="12" customFormat="1" ht="13.5">
      <c r="B1231" s="217"/>
      <c r="C1231" s="218"/>
      <c r="D1231" s="214" t="s">
        <v>245</v>
      </c>
      <c r="E1231" s="219" t="s">
        <v>23</v>
      </c>
      <c r="F1231" s="220" t="s">
        <v>745</v>
      </c>
      <c r="G1231" s="218"/>
      <c r="H1231" s="221">
        <v>4.4000000000000004</v>
      </c>
      <c r="I1231" s="222"/>
      <c r="J1231" s="218"/>
      <c r="K1231" s="218"/>
      <c r="L1231" s="223"/>
      <c r="M1231" s="224"/>
      <c r="N1231" s="225"/>
      <c r="O1231" s="225"/>
      <c r="P1231" s="225"/>
      <c r="Q1231" s="225"/>
      <c r="R1231" s="225"/>
      <c r="S1231" s="225"/>
      <c r="T1231" s="226"/>
      <c r="AT1231" s="227" t="s">
        <v>245</v>
      </c>
      <c r="AU1231" s="227" t="s">
        <v>88</v>
      </c>
      <c r="AV1231" s="12" t="s">
        <v>88</v>
      </c>
      <c r="AW1231" s="12" t="s">
        <v>40</v>
      </c>
      <c r="AX1231" s="12" t="s">
        <v>77</v>
      </c>
      <c r="AY1231" s="227" t="s">
        <v>191</v>
      </c>
    </row>
    <row r="1232" spans="2:51" s="12" customFormat="1" ht="13.5">
      <c r="B1232" s="217"/>
      <c r="C1232" s="218"/>
      <c r="D1232" s="214" t="s">
        <v>245</v>
      </c>
      <c r="E1232" s="219" t="s">
        <v>23</v>
      </c>
      <c r="F1232" s="220" t="s">
        <v>775</v>
      </c>
      <c r="G1232" s="218"/>
      <c r="H1232" s="221">
        <v>5.3</v>
      </c>
      <c r="I1232" s="222"/>
      <c r="J1232" s="218"/>
      <c r="K1232" s="218"/>
      <c r="L1232" s="223"/>
      <c r="M1232" s="224"/>
      <c r="N1232" s="225"/>
      <c r="O1232" s="225"/>
      <c r="P1232" s="225"/>
      <c r="Q1232" s="225"/>
      <c r="R1232" s="225"/>
      <c r="S1232" s="225"/>
      <c r="T1232" s="226"/>
      <c r="AT1232" s="227" t="s">
        <v>245</v>
      </c>
      <c r="AU1232" s="227" t="s">
        <v>88</v>
      </c>
      <c r="AV1232" s="12" t="s">
        <v>88</v>
      </c>
      <c r="AW1232" s="12" t="s">
        <v>40</v>
      </c>
      <c r="AX1232" s="12" t="s">
        <v>77</v>
      </c>
      <c r="AY1232" s="227" t="s">
        <v>191</v>
      </c>
    </row>
    <row r="1233" spans="2:51" s="12" customFormat="1" ht="13.5">
      <c r="B1233" s="217"/>
      <c r="C1233" s="218"/>
      <c r="D1233" s="214" t="s">
        <v>245</v>
      </c>
      <c r="E1233" s="219" t="s">
        <v>23</v>
      </c>
      <c r="F1233" s="220" t="s">
        <v>776</v>
      </c>
      <c r="G1233" s="218"/>
      <c r="H1233" s="221">
        <v>5.3</v>
      </c>
      <c r="I1233" s="222"/>
      <c r="J1233" s="218"/>
      <c r="K1233" s="218"/>
      <c r="L1233" s="223"/>
      <c r="M1233" s="224"/>
      <c r="N1233" s="225"/>
      <c r="O1233" s="225"/>
      <c r="P1233" s="225"/>
      <c r="Q1233" s="225"/>
      <c r="R1233" s="225"/>
      <c r="S1233" s="225"/>
      <c r="T1233" s="226"/>
      <c r="AT1233" s="227" t="s">
        <v>245</v>
      </c>
      <c r="AU1233" s="227" t="s">
        <v>88</v>
      </c>
      <c r="AV1233" s="12" t="s">
        <v>88</v>
      </c>
      <c r="AW1233" s="12" t="s">
        <v>40</v>
      </c>
      <c r="AX1233" s="12" t="s">
        <v>77</v>
      </c>
      <c r="AY1233" s="227" t="s">
        <v>191</v>
      </c>
    </row>
    <row r="1234" spans="2:51" s="12" customFormat="1" ht="13.5">
      <c r="B1234" s="217"/>
      <c r="C1234" s="218"/>
      <c r="D1234" s="214" t="s">
        <v>245</v>
      </c>
      <c r="E1234" s="219" t="s">
        <v>23</v>
      </c>
      <c r="F1234" s="220" t="s">
        <v>777</v>
      </c>
      <c r="G1234" s="218"/>
      <c r="H1234" s="221">
        <v>23.3</v>
      </c>
      <c r="I1234" s="222"/>
      <c r="J1234" s="218"/>
      <c r="K1234" s="218"/>
      <c r="L1234" s="223"/>
      <c r="M1234" s="224"/>
      <c r="N1234" s="225"/>
      <c r="O1234" s="225"/>
      <c r="P1234" s="225"/>
      <c r="Q1234" s="225"/>
      <c r="R1234" s="225"/>
      <c r="S1234" s="225"/>
      <c r="T1234" s="226"/>
      <c r="AT1234" s="227" t="s">
        <v>245</v>
      </c>
      <c r="AU1234" s="227" t="s">
        <v>88</v>
      </c>
      <c r="AV1234" s="12" t="s">
        <v>88</v>
      </c>
      <c r="AW1234" s="12" t="s">
        <v>40</v>
      </c>
      <c r="AX1234" s="12" t="s">
        <v>77</v>
      </c>
      <c r="AY1234" s="227" t="s">
        <v>191</v>
      </c>
    </row>
    <row r="1235" spans="2:51" s="12" customFormat="1" ht="13.5">
      <c r="B1235" s="217"/>
      <c r="C1235" s="218"/>
      <c r="D1235" s="214" t="s">
        <v>245</v>
      </c>
      <c r="E1235" s="219" t="s">
        <v>23</v>
      </c>
      <c r="F1235" s="220" t="s">
        <v>778</v>
      </c>
      <c r="G1235" s="218"/>
      <c r="H1235" s="221">
        <v>12.1</v>
      </c>
      <c r="I1235" s="222"/>
      <c r="J1235" s="218"/>
      <c r="K1235" s="218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245</v>
      </c>
      <c r="AU1235" s="227" t="s">
        <v>88</v>
      </c>
      <c r="AV1235" s="12" t="s">
        <v>88</v>
      </c>
      <c r="AW1235" s="12" t="s">
        <v>40</v>
      </c>
      <c r="AX1235" s="12" t="s">
        <v>77</v>
      </c>
      <c r="AY1235" s="227" t="s">
        <v>191</v>
      </c>
    </row>
    <row r="1236" spans="2:51" s="12" customFormat="1" ht="13.5">
      <c r="B1236" s="217"/>
      <c r="C1236" s="218"/>
      <c r="D1236" s="214" t="s">
        <v>245</v>
      </c>
      <c r="E1236" s="219" t="s">
        <v>23</v>
      </c>
      <c r="F1236" s="220" t="s">
        <v>779</v>
      </c>
      <c r="G1236" s="218"/>
      <c r="H1236" s="221">
        <v>20.399999999999999</v>
      </c>
      <c r="I1236" s="222"/>
      <c r="J1236" s="218"/>
      <c r="K1236" s="218"/>
      <c r="L1236" s="223"/>
      <c r="M1236" s="224"/>
      <c r="N1236" s="225"/>
      <c r="O1236" s="225"/>
      <c r="P1236" s="225"/>
      <c r="Q1236" s="225"/>
      <c r="R1236" s="225"/>
      <c r="S1236" s="225"/>
      <c r="T1236" s="226"/>
      <c r="AT1236" s="227" t="s">
        <v>245</v>
      </c>
      <c r="AU1236" s="227" t="s">
        <v>88</v>
      </c>
      <c r="AV1236" s="12" t="s">
        <v>88</v>
      </c>
      <c r="AW1236" s="12" t="s">
        <v>40</v>
      </c>
      <c r="AX1236" s="12" t="s">
        <v>77</v>
      </c>
      <c r="AY1236" s="227" t="s">
        <v>191</v>
      </c>
    </row>
    <row r="1237" spans="2:51" s="12" customFormat="1" ht="13.5">
      <c r="B1237" s="217"/>
      <c r="C1237" s="218"/>
      <c r="D1237" s="214" t="s">
        <v>245</v>
      </c>
      <c r="E1237" s="219" t="s">
        <v>23</v>
      </c>
      <c r="F1237" s="220" t="s">
        <v>780</v>
      </c>
      <c r="G1237" s="218"/>
      <c r="H1237" s="221">
        <v>10.6</v>
      </c>
      <c r="I1237" s="222"/>
      <c r="J1237" s="218"/>
      <c r="K1237" s="218"/>
      <c r="L1237" s="223"/>
      <c r="M1237" s="224"/>
      <c r="N1237" s="225"/>
      <c r="O1237" s="225"/>
      <c r="P1237" s="225"/>
      <c r="Q1237" s="225"/>
      <c r="R1237" s="225"/>
      <c r="S1237" s="225"/>
      <c r="T1237" s="226"/>
      <c r="AT1237" s="227" t="s">
        <v>245</v>
      </c>
      <c r="AU1237" s="227" t="s">
        <v>88</v>
      </c>
      <c r="AV1237" s="12" t="s">
        <v>88</v>
      </c>
      <c r="AW1237" s="12" t="s">
        <v>40</v>
      </c>
      <c r="AX1237" s="12" t="s">
        <v>77</v>
      </c>
      <c r="AY1237" s="227" t="s">
        <v>191</v>
      </c>
    </row>
    <row r="1238" spans="2:51" s="12" customFormat="1" ht="13.5">
      <c r="B1238" s="217"/>
      <c r="C1238" s="218"/>
      <c r="D1238" s="214" t="s">
        <v>245</v>
      </c>
      <c r="E1238" s="219" t="s">
        <v>23</v>
      </c>
      <c r="F1238" s="220" t="s">
        <v>781</v>
      </c>
      <c r="G1238" s="218"/>
      <c r="H1238" s="221">
        <v>4.8</v>
      </c>
      <c r="I1238" s="222"/>
      <c r="J1238" s="218"/>
      <c r="K1238" s="218"/>
      <c r="L1238" s="223"/>
      <c r="M1238" s="224"/>
      <c r="N1238" s="225"/>
      <c r="O1238" s="225"/>
      <c r="P1238" s="225"/>
      <c r="Q1238" s="225"/>
      <c r="R1238" s="225"/>
      <c r="S1238" s="225"/>
      <c r="T1238" s="226"/>
      <c r="AT1238" s="227" t="s">
        <v>245</v>
      </c>
      <c r="AU1238" s="227" t="s">
        <v>88</v>
      </c>
      <c r="AV1238" s="12" t="s">
        <v>88</v>
      </c>
      <c r="AW1238" s="12" t="s">
        <v>40</v>
      </c>
      <c r="AX1238" s="12" t="s">
        <v>77</v>
      </c>
      <c r="AY1238" s="227" t="s">
        <v>191</v>
      </c>
    </row>
    <row r="1239" spans="2:51" s="14" customFormat="1" ht="13.5">
      <c r="B1239" s="254"/>
      <c r="C1239" s="255"/>
      <c r="D1239" s="214" t="s">
        <v>245</v>
      </c>
      <c r="E1239" s="256" t="s">
        <v>23</v>
      </c>
      <c r="F1239" s="257" t="s">
        <v>371</v>
      </c>
      <c r="G1239" s="255"/>
      <c r="H1239" s="258">
        <v>98.3</v>
      </c>
      <c r="I1239" s="259"/>
      <c r="J1239" s="255"/>
      <c r="K1239" s="255"/>
      <c r="L1239" s="260"/>
      <c r="M1239" s="261"/>
      <c r="N1239" s="262"/>
      <c r="O1239" s="262"/>
      <c r="P1239" s="262"/>
      <c r="Q1239" s="262"/>
      <c r="R1239" s="262"/>
      <c r="S1239" s="262"/>
      <c r="T1239" s="263"/>
      <c r="AT1239" s="264" t="s">
        <v>245</v>
      </c>
      <c r="AU1239" s="264" t="s">
        <v>88</v>
      </c>
      <c r="AV1239" s="14" t="s">
        <v>207</v>
      </c>
      <c r="AW1239" s="14" t="s">
        <v>40</v>
      </c>
      <c r="AX1239" s="14" t="s">
        <v>77</v>
      </c>
      <c r="AY1239" s="264" t="s">
        <v>191</v>
      </c>
    </row>
    <row r="1240" spans="2:51" s="13" customFormat="1" ht="13.5">
      <c r="B1240" s="244"/>
      <c r="C1240" s="245"/>
      <c r="D1240" s="214" t="s">
        <v>245</v>
      </c>
      <c r="E1240" s="246" t="s">
        <v>23</v>
      </c>
      <c r="F1240" s="247" t="s">
        <v>384</v>
      </c>
      <c r="G1240" s="245"/>
      <c r="H1240" s="246" t="s">
        <v>23</v>
      </c>
      <c r="I1240" s="248"/>
      <c r="J1240" s="245"/>
      <c r="K1240" s="245"/>
      <c r="L1240" s="249"/>
      <c r="M1240" s="250"/>
      <c r="N1240" s="251"/>
      <c r="O1240" s="251"/>
      <c r="P1240" s="251"/>
      <c r="Q1240" s="251"/>
      <c r="R1240" s="251"/>
      <c r="S1240" s="251"/>
      <c r="T1240" s="252"/>
      <c r="AT1240" s="253" t="s">
        <v>245</v>
      </c>
      <c r="AU1240" s="253" t="s">
        <v>88</v>
      </c>
      <c r="AV1240" s="13" t="s">
        <v>85</v>
      </c>
      <c r="AW1240" s="13" t="s">
        <v>40</v>
      </c>
      <c r="AX1240" s="13" t="s">
        <v>77</v>
      </c>
      <c r="AY1240" s="253" t="s">
        <v>191</v>
      </c>
    </row>
    <row r="1241" spans="2:51" s="12" customFormat="1" ht="13.5">
      <c r="B1241" s="217"/>
      <c r="C1241" s="218"/>
      <c r="D1241" s="214" t="s">
        <v>245</v>
      </c>
      <c r="E1241" s="219" t="s">
        <v>23</v>
      </c>
      <c r="F1241" s="220" t="s">
        <v>782</v>
      </c>
      <c r="G1241" s="218"/>
      <c r="H1241" s="221">
        <v>20.7</v>
      </c>
      <c r="I1241" s="222"/>
      <c r="J1241" s="218"/>
      <c r="K1241" s="218"/>
      <c r="L1241" s="223"/>
      <c r="M1241" s="224"/>
      <c r="N1241" s="225"/>
      <c r="O1241" s="225"/>
      <c r="P1241" s="225"/>
      <c r="Q1241" s="225"/>
      <c r="R1241" s="225"/>
      <c r="S1241" s="225"/>
      <c r="T1241" s="226"/>
      <c r="AT1241" s="227" t="s">
        <v>245</v>
      </c>
      <c r="AU1241" s="227" t="s">
        <v>88</v>
      </c>
      <c r="AV1241" s="12" t="s">
        <v>88</v>
      </c>
      <c r="AW1241" s="12" t="s">
        <v>40</v>
      </c>
      <c r="AX1241" s="12" t="s">
        <v>77</v>
      </c>
      <c r="AY1241" s="227" t="s">
        <v>191</v>
      </c>
    </row>
    <row r="1242" spans="2:51" s="12" customFormat="1" ht="13.5">
      <c r="B1242" s="217"/>
      <c r="C1242" s="218"/>
      <c r="D1242" s="214" t="s">
        <v>245</v>
      </c>
      <c r="E1242" s="219" t="s">
        <v>23</v>
      </c>
      <c r="F1242" s="220" t="s">
        <v>746</v>
      </c>
      <c r="G1242" s="218"/>
      <c r="H1242" s="221">
        <v>4</v>
      </c>
      <c r="I1242" s="222"/>
      <c r="J1242" s="218"/>
      <c r="K1242" s="218"/>
      <c r="L1242" s="223"/>
      <c r="M1242" s="224"/>
      <c r="N1242" s="225"/>
      <c r="O1242" s="225"/>
      <c r="P1242" s="225"/>
      <c r="Q1242" s="225"/>
      <c r="R1242" s="225"/>
      <c r="S1242" s="225"/>
      <c r="T1242" s="226"/>
      <c r="AT1242" s="227" t="s">
        <v>245</v>
      </c>
      <c r="AU1242" s="227" t="s">
        <v>88</v>
      </c>
      <c r="AV1242" s="12" t="s">
        <v>88</v>
      </c>
      <c r="AW1242" s="12" t="s">
        <v>40</v>
      </c>
      <c r="AX1242" s="12" t="s">
        <v>77</v>
      </c>
      <c r="AY1242" s="227" t="s">
        <v>191</v>
      </c>
    </row>
    <row r="1243" spans="2:51" s="12" customFormat="1" ht="13.5">
      <c r="B1243" s="217"/>
      <c r="C1243" s="218"/>
      <c r="D1243" s="214" t="s">
        <v>245</v>
      </c>
      <c r="E1243" s="219" t="s">
        <v>23</v>
      </c>
      <c r="F1243" s="220" t="s">
        <v>783</v>
      </c>
      <c r="G1243" s="218"/>
      <c r="H1243" s="221">
        <v>5.3</v>
      </c>
      <c r="I1243" s="222"/>
      <c r="J1243" s="218"/>
      <c r="K1243" s="218"/>
      <c r="L1243" s="223"/>
      <c r="M1243" s="224"/>
      <c r="N1243" s="225"/>
      <c r="O1243" s="225"/>
      <c r="P1243" s="225"/>
      <c r="Q1243" s="225"/>
      <c r="R1243" s="225"/>
      <c r="S1243" s="225"/>
      <c r="T1243" s="226"/>
      <c r="AT1243" s="227" t="s">
        <v>245</v>
      </c>
      <c r="AU1243" s="227" t="s">
        <v>88</v>
      </c>
      <c r="AV1243" s="12" t="s">
        <v>88</v>
      </c>
      <c r="AW1243" s="12" t="s">
        <v>40</v>
      </c>
      <c r="AX1243" s="12" t="s">
        <v>77</v>
      </c>
      <c r="AY1243" s="227" t="s">
        <v>191</v>
      </c>
    </row>
    <row r="1244" spans="2:51" s="12" customFormat="1" ht="13.5">
      <c r="B1244" s="217"/>
      <c r="C1244" s="218"/>
      <c r="D1244" s="214" t="s">
        <v>245</v>
      </c>
      <c r="E1244" s="219" t="s">
        <v>23</v>
      </c>
      <c r="F1244" s="220" t="s">
        <v>784</v>
      </c>
      <c r="G1244" s="218"/>
      <c r="H1244" s="221">
        <v>5.3</v>
      </c>
      <c r="I1244" s="222"/>
      <c r="J1244" s="218"/>
      <c r="K1244" s="218"/>
      <c r="L1244" s="223"/>
      <c r="M1244" s="224"/>
      <c r="N1244" s="225"/>
      <c r="O1244" s="225"/>
      <c r="P1244" s="225"/>
      <c r="Q1244" s="225"/>
      <c r="R1244" s="225"/>
      <c r="S1244" s="225"/>
      <c r="T1244" s="226"/>
      <c r="AT1244" s="227" t="s">
        <v>245</v>
      </c>
      <c r="AU1244" s="227" t="s">
        <v>88</v>
      </c>
      <c r="AV1244" s="12" t="s">
        <v>88</v>
      </c>
      <c r="AW1244" s="12" t="s">
        <v>40</v>
      </c>
      <c r="AX1244" s="12" t="s">
        <v>77</v>
      </c>
      <c r="AY1244" s="227" t="s">
        <v>191</v>
      </c>
    </row>
    <row r="1245" spans="2:51" s="12" customFormat="1" ht="13.5">
      <c r="B1245" s="217"/>
      <c r="C1245" s="218"/>
      <c r="D1245" s="214" t="s">
        <v>245</v>
      </c>
      <c r="E1245" s="219" t="s">
        <v>23</v>
      </c>
      <c r="F1245" s="220" t="s">
        <v>785</v>
      </c>
      <c r="G1245" s="218"/>
      <c r="H1245" s="221">
        <v>18.100000000000001</v>
      </c>
      <c r="I1245" s="222"/>
      <c r="J1245" s="218"/>
      <c r="K1245" s="218"/>
      <c r="L1245" s="223"/>
      <c r="M1245" s="224"/>
      <c r="N1245" s="225"/>
      <c r="O1245" s="225"/>
      <c r="P1245" s="225"/>
      <c r="Q1245" s="225"/>
      <c r="R1245" s="225"/>
      <c r="S1245" s="225"/>
      <c r="T1245" s="226"/>
      <c r="AT1245" s="227" t="s">
        <v>245</v>
      </c>
      <c r="AU1245" s="227" t="s">
        <v>88</v>
      </c>
      <c r="AV1245" s="12" t="s">
        <v>88</v>
      </c>
      <c r="AW1245" s="12" t="s">
        <v>40</v>
      </c>
      <c r="AX1245" s="12" t="s">
        <v>77</v>
      </c>
      <c r="AY1245" s="227" t="s">
        <v>191</v>
      </c>
    </row>
    <row r="1246" spans="2:51" s="12" customFormat="1" ht="13.5">
      <c r="B1246" s="217"/>
      <c r="C1246" s="218"/>
      <c r="D1246" s="214" t="s">
        <v>245</v>
      </c>
      <c r="E1246" s="219" t="s">
        <v>23</v>
      </c>
      <c r="F1246" s="220" t="s">
        <v>786</v>
      </c>
      <c r="G1246" s="218"/>
      <c r="H1246" s="221">
        <v>13.8</v>
      </c>
      <c r="I1246" s="222"/>
      <c r="J1246" s="218"/>
      <c r="K1246" s="218"/>
      <c r="L1246" s="223"/>
      <c r="M1246" s="224"/>
      <c r="N1246" s="225"/>
      <c r="O1246" s="225"/>
      <c r="P1246" s="225"/>
      <c r="Q1246" s="225"/>
      <c r="R1246" s="225"/>
      <c r="S1246" s="225"/>
      <c r="T1246" s="226"/>
      <c r="AT1246" s="227" t="s">
        <v>245</v>
      </c>
      <c r="AU1246" s="227" t="s">
        <v>88</v>
      </c>
      <c r="AV1246" s="12" t="s">
        <v>88</v>
      </c>
      <c r="AW1246" s="12" t="s">
        <v>40</v>
      </c>
      <c r="AX1246" s="12" t="s">
        <v>77</v>
      </c>
      <c r="AY1246" s="227" t="s">
        <v>191</v>
      </c>
    </row>
    <row r="1247" spans="2:51" s="12" customFormat="1" ht="13.5">
      <c r="B1247" s="217"/>
      <c r="C1247" s="218"/>
      <c r="D1247" s="214" t="s">
        <v>245</v>
      </c>
      <c r="E1247" s="219" t="s">
        <v>23</v>
      </c>
      <c r="F1247" s="220" t="s">
        <v>787</v>
      </c>
      <c r="G1247" s="218"/>
      <c r="H1247" s="221">
        <v>25.3</v>
      </c>
      <c r="I1247" s="222"/>
      <c r="J1247" s="218"/>
      <c r="K1247" s="218"/>
      <c r="L1247" s="223"/>
      <c r="M1247" s="224"/>
      <c r="N1247" s="225"/>
      <c r="O1247" s="225"/>
      <c r="P1247" s="225"/>
      <c r="Q1247" s="225"/>
      <c r="R1247" s="225"/>
      <c r="S1247" s="225"/>
      <c r="T1247" s="226"/>
      <c r="AT1247" s="227" t="s">
        <v>245</v>
      </c>
      <c r="AU1247" s="227" t="s">
        <v>88</v>
      </c>
      <c r="AV1247" s="12" t="s">
        <v>88</v>
      </c>
      <c r="AW1247" s="12" t="s">
        <v>40</v>
      </c>
      <c r="AX1247" s="12" t="s">
        <v>77</v>
      </c>
      <c r="AY1247" s="227" t="s">
        <v>191</v>
      </c>
    </row>
    <row r="1248" spans="2:51" s="12" customFormat="1" ht="13.5">
      <c r="B1248" s="217"/>
      <c r="C1248" s="218"/>
      <c r="D1248" s="214" t="s">
        <v>245</v>
      </c>
      <c r="E1248" s="219" t="s">
        <v>23</v>
      </c>
      <c r="F1248" s="220" t="s">
        <v>788</v>
      </c>
      <c r="G1248" s="218"/>
      <c r="H1248" s="221">
        <v>7.9</v>
      </c>
      <c r="I1248" s="222"/>
      <c r="J1248" s="218"/>
      <c r="K1248" s="218"/>
      <c r="L1248" s="223"/>
      <c r="M1248" s="224"/>
      <c r="N1248" s="225"/>
      <c r="O1248" s="225"/>
      <c r="P1248" s="225"/>
      <c r="Q1248" s="225"/>
      <c r="R1248" s="225"/>
      <c r="S1248" s="225"/>
      <c r="T1248" s="226"/>
      <c r="AT1248" s="227" t="s">
        <v>245</v>
      </c>
      <c r="AU1248" s="227" t="s">
        <v>88</v>
      </c>
      <c r="AV1248" s="12" t="s">
        <v>88</v>
      </c>
      <c r="AW1248" s="12" t="s">
        <v>40</v>
      </c>
      <c r="AX1248" s="12" t="s">
        <v>77</v>
      </c>
      <c r="AY1248" s="227" t="s">
        <v>191</v>
      </c>
    </row>
    <row r="1249" spans="2:65" s="12" customFormat="1" ht="13.5">
      <c r="B1249" s="217"/>
      <c r="C1249" s="218"/>
      <c r="D1249" s="214" t="s">
        <v>245</v>
      </c>
      <c r="E1249" s="219" t="s">
        <v>23</v>
      </c>
      <c r="F1249" s="220" t="s">
        <v>789</v>
      </c>
      <c r="G1249" s="218"/>
      <c r="H1249" s="221">
        <v>2.9</v>
      </c>
      <c r="I1249" s="222"/>
      <c r="J1249" s="218"/>
      <c r="K1249" s="218"/>
      <c r="L1249" s="223"/>
      <c r="M1249" s="224"/>
      <c r="N1249" s="225"/>
      <c r="O1249" s="225"/>
      <c r="P1249" s="225"/>
      <c r="Q1249" s="225"/>
      <c r="R1249" s="225"/>
      <c r="S1249" s="225"/>
      <c r="T1249" s="226"/>
      <c r="AT1249" s="227" t="s">
        <v>245</v>
      </c>
      <c r="AU1249" s="227" t="s">
        <v>88</v>
      </c>
      <c r="AV1249" s="12" t="s">
        <v>88</v>
      </c>
      <c r="AW1249" s="12" t="s">
        <v>40</v>
      </c>
      <c r="AX1249" s="12" t="s">
        <v>77</v>
      </c>
      <c r="AY1249" s="227" t="s">
        <v>191</v>
      </c>
    </row>
    <row r="1250" spans="2:65" s="12" customFormat="1" ht="13.5">
      <c r="B1250" s="217"/>
      <c r="C1250" s="218"/>
      <c r="D1250" s="214" t="s">
        <v>245</v>
      </c>
      <c r="E1250" s="219" t="s">
        <v>23</v>
      </c>
      <c r="F1250" s="220" t="s">
        <v>790</v>
      </c>
      <c r="G1250" s="218"/>
      <c r="H1250" s="221">
        <v>4.5</v>
      </c>
      <c r="I1250" s="222"/>
      <c r="J1250" s="218"/>
      <c r="K1250" s="218"/>
      <c r="L1250" s="223"/>
      <c r="M1250" s="224"/>
      <c r="N1250" s="225"/>
      <c r="O1250" s="225"/>
      <c r="P1250" s="225"/>
      <c r="Q1250" s="225"/>
      <c r="R1250" s="225"/>
      <c r="S1250" s="225"/>
      <c r="T1250" s="226"/>
      <c r="AT1250" s="227" t="s">
        <v>245</v>
      </c>
      <c r="AU1250" s="227" t="s">
        <v>88</v>
      </c>
      <c r="AV1250" s="12" t="s">
        <v>88</v>
      </c>
      <c r="AW1250" s="12" t="s">
        <v>40</v>
      </c>
      <c r="AX1250" s="12" t="s">
        <v>77</v>
      </c>
      <c r="AY1250" s="227" t="s">
        <v>191</v>
      </c>
    </row>
    <row r="1251" spans="2:65" s="14" customFormat="1" ht="13.5">
      <c r="B1251" s="254"/>
      <c r="C1251" s="255"/>
      <c r="D1251" s="214" t="s">
        <v>245</v>
      </c>
      <c r="E1251" s="256" t="s">
        <v>23</v>
      </c>
      <c r="F1251" s="257" t="s">
        <v>371</v>
      </c>
      <c r="G1251" s="255"/>
      <c r="H1251" s="258">
        <v>107.8</v>
      </c>
      <c r="I1251" s="259"/>
      <c r="J1251" s="255"/>
      <c r="K1251" s="255"/>
      <c r="L1251" s="260"/>
      <c r="M1251" s="261"/>
      <c r="N1251" s="262"/>
      <c r="O1251" s="262"/>
      <c r="P1251" s="262"/>
      <c r="Q1251" s="262"/>
      <c r="R1251" s="262"/>
      <c r="S1251" s="262"/>
      <c r="T1251" s="263"/>
      <c r="AT1251" s="264" t="s">
        <v>245</v>
      </c>
      <c r="AU1251" s="264" t="s">
        <v>88</v>
      </c>
      <c r="AV1251" s="14" t="s">
        <v>207</v>
      </c>
      <c r="AW1251" s="14" t="s">
        <v>40</v>
      </c>
      <c r="AX1251" s="14" t="s">
        <v>77</v>
      </c>
      <c r="AY1251" s="264" t="s">
        <v>191</v>
      </c>
    </row>
    <row r="1252" spans="2:65" s="15" customFormat="1" ht="13.5">
      <c r="B1252" s="265"/>
      <c r="C1252" s="266"/>
      <c r="D1252" s="214" t="s">
        <v>245</v>
      </c>
      <c r="E1252" s="267" t="s">
        <v>23</v>
      </c>
      <c r="F1252" s="268" t="s">
        <v>388</v>
      </c>
      <c r="G1252" s="266"/>
      <c r="H1252" s="269">
        <v>414.1</v>
      </c>
      <c r="I1252" s="270"/>
      <c r="J1252" s="266"/>
      <c r="K1252" s="266"/>
      <c r="L1252" s="271"/>
      <c r="M1252" s="272"/>
      <c r="N1252" s="273"/>
      <c r="O1252" s="273"/>
      <c r="P1252" s="273"/>
      <c r="Q1252" s="273"/>
      <c r="R1252" s="273"/>
      <c r="S1252" s="273"/>
      <c r="T1252" s="274"/>
      <c r="AT1252" s="275" t="s">
        <v>245</v>
      </c>
      <c r="AU1252" s="275" t="s">
        <v>88</v>
      </c>
      <c r="AV1252" s="15" t="s">
        <v>215</v>
      </c>
      <c r="AW1252" s="15" t="s">
        <v>40</v>
      </c>
      <c r="AX1252" s="15" t="s">
        <v>85</v>
      </c>
      <c r="AY1252" s="275" t="s">
        <v>191</v>
      </c>
    </row>
    <row r="1253" spans="2:65" s="1" customFormat="1" ht="16.5" customHeight="1">
      <c r="B1253" s="42"/>
      <c r="C1253" s="228" t="s">
        <v>1063</v>
      </c>
      <c r="D1253" s="228" t="s">
        <v>302</v>
      </c>
      <c r="E1253" s="229" t="s">
        <v>1064</v>
      </c>
      <c r="F1253" s="230" t="s">
        <v>1065</v>
      </c>
      <c r="G1253" s="231" t="s">
        <v>218</v>
      </c>
      <c r="H1253" s="232">
        <v>455.51</v>
      </c>
      <c r="I1253" s="233"/>
      <c r="J1253" s="234">
        <f>ROUND(I1253*H1253,2)</f>
        <v>0</v>
      </c>
      <c r="K1253" s="230" t="s">
        <v>203</v>
      </c>
      <c r="L1253" s="235"/>
      <c r="M1253" s="236" t="s">
        <v>23</v>
      </c>
      <c r="N1253" s="237" t="s">
        <v>48</v>
      </c>
      <c r="O1253" s="43"/>
      <c r="P1253" s="211">
        <f>O1253*H1253</f>
        <v>0</v>
      </c>
      <c r="Q1253" s="211">
        <v>1.7000000000000001E-4</v>
      </c>
      <c r="R1253" s="211">
        <f>Q1253*H1253</f>
        <v>7.7436699999999997E-2</v>
      </c>
      <c r="S1253" s="211">
        <v>0</v>
      </c>
      <c r="T1253" s="212">
        <f>S1253*H1253</f>
        <v>0</v>
      </c>
      <c r="AR1253" s="25" t="s">
        <v>669</v>
      </c>
      <c r="AT1253" s="25" t="s">
        <v>302</v>
      </c>
      <c r="AU1253" s="25" t="s">
        <v>88</v>
      </c>
      <c r="AY1253" s="25" t="s">
        <v>191</v>
      </c>
      <c r="BE1253" s="213">
        <f>IF(N1253="základní",J1253,0)</f>
        <v>0</v>
      </c>
      <c r="BF1253" s="213">
        <f>IF(N1253="snížená",J1253,0)</f>
        <v>0</v>
      </c>
      <c r="BG1253" s="213">
        <f>IF(N1253="zákl. přenesená",J1253,0)</f>
        <v>0</v>
      </c>
      <c r="BH1253" s="213">
        <f>IF(N1253="sníž. přenesená",J1253,0)</f>
        <v>0</v>
      </c>
      <c r="BI1253" s="213">
        <f>IF(N1253="nulová",J1253,0)</f>
        <v>0</v>
      </c>
      <c r="BJ1253" s="25" t="s">
        <v>85</v>
      </c>
      <c r="BK1253" s="213">
        <f>ROUND(I1253*H1253,2)</f>
        <v>0</v>
      </c>
      <c r="BL1253" s="25" t="s">
        <v>279</v>
      </c>
      <c r="BM1253" s="25" t="s">
        <v>1066</v>
      </c>
    </row>
    <row r="1254" spans="2:65" s="1" customFormat="1" ht="27">
      <c r="B1254" s="42"/>
      <c r="C1254" s="64"/>
      <c r="D1254" s="214" t="s">
        <v>205</v>
      </c>
      <c r="E1254" s="64"/>
      <c r="F1254" s="215" t="s">
        <v>1067</v>
      </c>
      <c r="G1254" s="64"/>
      <c r="H1254" s="64"/>
      <c r="I1254" s="173"/>
      <c r="J1254" s="64"/>
      <c r="K1254" s="64"/>
      <c r="L1254" s="62"/>
      <c r="M1254" s="216"/>
      <c r="N1254" s="43"/>
      <c r="O1254" s="43"/>
      <c r="P1254" s="43"/>
      <c r="Q1254" s="43"/>
      <c r="R1254" s="43"/>
      <c r="S1254" s="43"/>
      <c r="T1254" s="79"/>
      <c r="AT1254" s="25" t="s">
        <v>205</v>
      </c>
      <c r="AU1254" s="25" t="s">
        <v>88</v>
      </c>
    </row>
    <row r="1255" spans="2:65" s="12" customFormat="1" ht="13.5">
      <c r="B1255" s="217"/>
      <c r="C1255" s="218"/>
      <c r="D1255" s="214" t="s">
        <v>245</v>
      </c>
      <c r="E1255" s="218"/>
      <c r="F1255" s="220" t="s">
        <v>1068</v>
      </c>
      <c r="G1255" s="218"/>
      <c r="H1255" s="221">
        <v>455.51</v>
      </c>
      <c r="I1255" s="222"/>
      <c r="J1255" s="218"/>
      <c r="K1255" s="218"/>
      <c r="L1255" s="223"/>
      <c r="M1255" s="224"/>
      <c r="N1255" s="225"/>
      <c r="O1255" s="225"/>
      <c r="P1255" s="225"/>
      <c r="Q1255" s="225"/>
      <c r="R1255" s="225"/>
      <c r="S1255" s="225"/>
      <c r="T1255" s="226"/>
      <c r="AT1255" s="227" t="s">
        <v>245</v>
      </c>
      <c r="AU1255" s="227" t="s">
        <v>88</v>
      </c>
      <c r="AV1255" s="12" t="s">
        <v>88</v>
      </c>
      <c r="AW1255" s="12" t="s">
        <v>6</v>
      </c>
      <c r="AX1255" s="12" t="s">
        <v>85</v>
      </c>
      <c r="AY1255" s="227" t="s">
        <v>191</v>
      </c>
    </row>
    <row r="1256" spans="2:65" s="1" customFormat="1" ht="25.5" customHeight="1">
      <c r="B1256" s="42"/>
      <c r="C1256" s="202" t="s">
        <v>1069</v>
      </c>
      <c r="D1256" s="202" t="s">
        <v>194</v>
      </c>
      <c r="E1256" s="203" t="s">
        <v>1070</v>
      </c>
      <c r="F1256" s="204" t="s">
        <v>1071</v>
      </c>
      <c r="G1256" s="205" t="s">
        <v>218</v>
      </c>
      <c r="H1256" s="206">
        <v>414.1</v>
      </c>
      <c r="I1256" s="207"/>
      <c r="J1256" s="208">
        <f>ROUND(I1256*H1256,2)</f>
        <v>0</v>
      </c>
      <c r="K1256" s="204" t="s">
        <v>203</v>
      </c>
      <c r="L1256" s="62"/>
      <c r="M1256" s="209" t="s">
        <v>23</v>
      </c>
      <c r="N1256" s="210" t="s">
        <v>48</v>
      </c>
      <c r="O1256" s="43"/>
      <c r="P1256" s="211">
        <f>O1256*H1256</f>
        <v>0</v>
      </c>
      <c r="Q1256" s="211">
        <v>0</v>
      </c>
      <c r="R1256" s="211">
        <f>Q1256*H1256</f>
        <v>0</v>
      </c>
      <c r="S1256" s="211">
        <v>0</v>
      </c>
      <c r="T1256" s="212">
        <f>S1256*H1256</f>
        <v>0</v>
      </c>
      <c r="AR1256" s="25" t="s">
        <v>279</v>
      </c>
      <c r="AT1256" s="25" t="s">
        <v>194</v>
      </c>
      <c r="AU1256" s="25" t="s">
        <v>88</v>
      </c>
      <c r="AY1256" s="25" t="s">
        <v>191</v>
      </c>
      <c r="BE1256" s="213">
        <f>IF(N1256="základní",J1256,0)</f>
        <v>0</v>
      </c>
      <c r="BF1256" s="213">
        <f>IF(N1256="snížená",J1256,0)</f>
        <v>0</v>
      </c>
      <c r="BG1256" s="213">
        <f>IF(N1256="zákl. přenesená",J1256,0)</f>
        <v>0</v>
      </c>
      <c r="BH1256" s="213">
        <f>IF(N1256="sníž. přenesená",J1256,0)</f>
        <v>0</v>
      </c>
      <c r="BI1256" s="213">
        <f>IF(N1256="nulová",J1256,0)</f>
        <v>0</v>
      </c>
      <c r="BJ1256" s="25" t="s">
        <v>85</v>
      </c>
      <c r="BK1256" s="213">
        <f>ROUND(I1256*H1256,2)</f>
        <v>0</v>
      </c>
      <c r="BL1256" s="25" t="s">
        <v>279</v>
      </c>
      <c r="BM1256" s="25" t="s">
        <v>1072</v>
      </c>
    </row>
    <row r="1257" spans="2:65" s="13" customFormat="1" ht="13.5">
      <c r="B1257" s="244"/>
      <c r="C1257" s="245"/>
      <c r="D1257" s="214" t="s">
        <v>245</v>
      </c>
      <c r="E1257" s="246" t="s">
        <v>23</v>
      </c>
      <c r="F1257" s="247" t="s">
        <v>372</v>
      </c>
      <c r="G1257" s="245"/>
      <c r="H1257" s="246" t="s">
        <v>23</v>
      </c>
      <c r="I1257" s="248"/>
      <c r="J1257" s="245"/>
      <c r="K1257" s="245"/>
      <c r="L1257" s="249"/>
      <c r="M1257" s="250"/>
      <c r="N1257" s="251"/>
      <c r="O1257" s="251"/>
      <c r="P1257" s="251"/>
      <c r="Q1257" s="251"/>
      <c r="R1257" s="251"/>
      <c r="S1257" s="251"/>
      <c r="T1257" s="252"/>
      <c r="AT1257" s="253" t="s">
        <v>245</v>
      </c>
      <c r="AU1257" s="253" t="s">
        <v>88</v>
      </c>
      <c r="AV1257" s="13" t="s">
        <v>85</v>
      </c>
      <c r="AW1257" s="13" t="s">
        <v>40</v>
      </c>
      <c r="AX1257" s="13" t="s">
        <v>77</v>
      </c>
      <c r="AY1257" s="253" t="s">
        <v>191</v>
      </c>
    </row>
    <row r="1258" spans="2:65" s="12" customFormat="1" ht="13.5">
      <c r="B1258" s="217"/>
      <c r="C1258" s="218"/>
      <c r="D1258" s="214" t="s">
        <v>245</v>
      </c>
      <c r="E1258" s="219" t="s">
        <v>23</v>
      </c>
      <c r="F1258" s="220" t="s">
        <v>757</v>
      </c>
      <c r="G1258" s="218"/>
      <c r="H1258" s="221">
        <v>59.3</v>
      </c>
      <c r="I1258" s="222"/>
      <c r="J1258" s="218"/>
      <c r="K1258" s="218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245</v>
      </c>
      <c r="AU1258" s="227" t="s">
        <v>88</v>
      </c>
      <c r="AV1258" s="12" t="s">
        <v>88</v>
      </c>
      <c r="AW1258" s="12" t="s">
        <v>40</v>
      </c>
      <c r="AX1258" s="12" t="s">
        <v>77</v>
      </c>
      <c r="AY1258" s="227" t="s">
        <v>191</v>
      </c>
    </row>
    <row r="1259" spans="2:65" s="12" customFormat="1" ht="13.5">
      <c r="B1259" s="217"/>
      <c r="C1259" s="218"/>
      <c r="D1259" s="214" t="s">
        <v>245</v>
      </c>
      <c r="E1259" s="219" t="s">
        <v>23</v>
      </c>
      <c r="F1259" s="220" t="s">
        <v>758</v>
      </c>
      <c r="G1259" s="218"/>
      <c r="H1259" s="221">
        <v>2.9</v>
      </c>
      <c r="I1259" s="222"/>
      <c r="J1259" s="218"/>
      <c r="K1259" s="218"/>
      <c r="L1259" s="223"/>
      <c r="M1259" s="224"/>
      <c r="N1259" s="225"/>
      <c r="O1259" s="225"/>
      <c r="P1259" s="225"/>
      <c r="Q1259" s="225"/>
      <c r="R1259" s="225"/>
      <c r="S1259" s="225"/>
      <c r="T1259" s="226"/>
      <c r="AT1259" s="227" t="s">
        <v>245</v>
      </c>
      <c r="AU1259" s="227" t="s">
        <v>88</v>
      </c>
      <c r="AV1259" s="12" t="s">
        <v>88</v>
      </c>
      <c r="AW1259" s="12" t="s">
        <v>40</v>
      </c>
      <c r="AX1259" s="12" t="s">
        <v>77</v>
      </c>
      <c r="AY1259" s="227" t="s">
        <v>191</v>
      </c>
    </row>
    <row r="1260" spans="2:65" s="12" customFormat="1" ht="13.5">
      <c r="B1260" s="217"/>
      <c r="C1260" s="218"/>
      <c r="D1260" s="214" t="s">
        <v>245</v>
      </c>
      <c r="E1260" s="219" t="s">
        <v>23</v>
      </c>
      <c r="F1260" s="220" t="s">
        <v>759</v>
      </c>
      <c r="G1260" s="218"/>
      <c r="H1260" s="221">
        <v>1.7</v>
      </c>
      <c r="I1260" s="222"/>
      <c r="J1260" s="218"/>
      <c r="K1260" s="218"/>
      <c r="L1260" s="223"/>
      <c r="M1260" s="224"/>
      <c r="N1260" s="225"/>
      <c r="O1260" s="225"/>
      <c r="P1260" s="225"/>
      <c r="Q1260" s="225"/>
      <c r="R1260" s="225"/>
      <c r="S1260" s="225"/>
      <c r="T1260" s="226"/>
      <c r="AT1260" s="227" t="s">
        <v>245</v>
      </c>
      <c r="AU1260" s="227" t="s">
        <v>88</v>
      </c>
      <c r="AV1260" s="12" t="s">
        <v>88</v>
      </c>
      <c r="AW1260" s="12" t="s">
        <v>40</v>
      </c>
      <c r="AX1260" s="12" t="s">
        <v>77</v>
      </c>
      <c r="AY1260" s="227" t="s">
        <v>191</v>
      </c>
    </row>
    <row r="1261" spans="2:65" s="12" customFormat="1" ht="13.5">
      <c r="B1261" s="217"/>
      <c r="C1261" s="218"/>
      <c r="D1261" s="214" t="s">
        <v>245</v>
      </c>
      <c r="E1261" s="219" t="s">
        <v>23</v>
      </c>
      <c r="F1261" s="220" t="s">
        <v>760</v>
      </c>
      <c r="G1261" s="218"/>
      <c r="H1261" s="221">
        <v>11.1</v>
      </c>
      <c r="I1261" s="222"/>
      <c r="J1261" s="218"/>
      <c r="K1261" s="218"/>
      <c r="L1261" s="223"/>
      <c r="M1261" s="224"/>
      <c r="N1261" s="225"/>
      <c r="O1261" s="225"/>
      <c r="P1261" s="225"/>
      <c r="Q1261" s="225"/>
      <c r="R1261" s="225"/>
      <c r="S1261" s="225"/>
      <c r="T1261" s="226"/>
      <c r="AT1261" s="227" t="s">
        <v>245</v>
      </c>
      <c r="AU1261" s="227" t="s">
        <v>88</v>
      </c>
      <c r="AV1261" s="12" t="s">
        <v>88</v>
      </c>
      <c r="AW1261" s="12" t="s">
        <v>40</v>
      </c>
      <c r="AX1261" s="12" t="s">
        <v>77</v>
      </c>
      <c r="AY1261" s="227" t="s">
        <v>191</v>
      </c>
    </row>
    <row r="1262" spans="2:65" s="12" customFormat="1" ht="13.5">
      <c r="B1262" s="217"/>
      <c r="C1262" s="218"/>
      <c r="D1262" s="214" t="s">
        <v>245</v>
      </c>
      <c r="E1262" s="219" t="s">
        <v>23</v>
      </c>
      <c r="F1262" s="220" t="s">
        <v>743</v>
      </c>
      <c r="G1262" s="218"/>
      <c r="H1262" s="221">
        <v>4.5999999999999996</v>
      </c>
      <c r="I1262" s="222"/>
      <c r="J1262" s="218"/>
      <c r="K1262" s="218"/>
      <c r="L1262" s="223"/>
      <c r="M1262" s="224"/>
      <c r="N1262" s="225"/>
      <c r="O1262" s="225"/>
      <c r="P1262" s="225"/>
      <c r="Q1262" s="225"/>
      <c r="R1262" s="225"/>
      <c r="S1262" s="225"/>
      <c r="T1262" s="226"/>
      <c r="AT1262" s="227" t="s">
        <v>245</v>
      </c>
      <c r="AU1262" s="227" t="s">
        <v>88</v>
      </c>
      <c r="AV1262" s="12" t="s">
        <v>88</v>
      </c>
      <c r="AW1262" s="12" t="s">
        <v>40</v>
      </c>
      <c r="AX1262" s="12" t="s">
        <v>77</v>
      </c>
      <c r="AY1262" s="227" t="s">
        <v>191</v>
      </c>
    </row>
    <row r="1263" spans="2:65" s="12" customFormat="1" ht="13.5">
      <c r="B1263" s="217"/>
      <c r="C1263" s="218"/>
      <c r="D1263" s="214" t="s">
        <v>245</v>
      </c>
      <c r="E1263" s="219" t="s">
        <v>23</v>
      </c>
      <c r="F1263" s="220" t="s">
        <v>761</v>
      </c>
      <c r="G1263" s="218"/>
      <c r="H1263" s="221">
        <v>5.3</v>
      </c>
      <c r="I1263" s="222"/>
      <c r="J1263" s="218"/>
      <c r="K1263" s="218"/>
      <c r="L1263" s="223"/>
      <c r="M1263" s="224"/>
      <c r="N1263" s="225"/>
      <c r="O1263" s="225"/>
      <c r="P1263" s="225"/>
      <c r="Q1263" s="225"/>
      <c r="R1263" s="225"/>
      <c r="S1263" s="225"/>
      <c r="T1263" s="226"/>
      <c r="AT1263" s="227" t="s">
        <v>245</v>
      </c>
      <c r="AU1263" s="227" t="s">
        <v>88</v>
      </c>
      <c r="AV1263" s="12" t="s">
        <v>88</v>
      </c>
      <c r="AW1263" s="12" t="s">
        <v>40</v>
      </c>
      <c r="AX1263" s="12" t="s">
        <v>77</v>
      </c>
      <c r="AY1263" s="227" t="s">
        <v>191</v>
      </c>
    </row>
    <row r="1264" spans="2:65" s="12" customFormat="1" ht="13.5">
      <c r="B1264" s="217"/>
      <c r="C1264" s="218"/>
      <c r="D1264" s="214" t="s">
        <v>245</v>
      </c>
      <c r="E1264" s="219" t="s">
        <v>23</v>
      </c>
      <c r="F1264" s="220" t="s">
        <v>762</v>
      </c>
      <c r="G1264" s="218"/>
      <c r="H1264" s="221">
        <v>5.3</v>
      </c>
      <c r="I1264" s="222"/>
      <c r="J1264" s="218"/>
      <c r="K1264" s="218"/>
      <c r="L1264" s="223"/>
      <c r="M1264" s="224"/>
      <c r="N1264" s="225"/>
      <c r="O1264" s="225"/>
      <c r="P1264" s="225"/>
      <c r="Q1264" s="225"/>
      <c r="R1264" s="225"/>
      <c r="S1264" s="225"/>
      <c r="T1264" s="226"/>
      <c r="AT1264" s="227" t="s">
        <v>245</v>
      </c>
      <c r="AU1264" s="227" t="s">
        <v>88</v>
      </c>
      <c r="AV1264" s="12" t="s">
        <v>88</v>
      </c>
      <c r="AW1264" s="12" t="s">
        <v>40</v>
      </c>
      <c r="AX1264" s="12" t="s">
        <v>77</v>
      </c>
      <c r="AY1264" s="227" t="s">
        <v>191</v>
      </c>
    </row>
    <row r="1265" spans="2:51" s="12" customFormat="1" ht="13.5">
      <c r="B1265" s="217"/>
      <c r="C1265" s="218"/>
      <c r="D1265" s="214" t="s">
        <v>245</v>
      </c>
      <c r="E1265" s="219" t="s">
        <v>23</v>
      </c>
      <c r="F1265" s="220" t="s">
        <v>763</v>
      </c>
      <c r="G1265" s="218"/>
      <c r="H1265" s="221">
        <v>26.6</v>
      </c>
      <c r="I1265" s="222"/>
      <c r="J1265" s="218"/>
      <c r="K1265" s="218"/>
      <c r="L1265" s="223"/>
      <c r="M1265" s="224"/>
      <c r="N1265" s="225"/>
      <c r="O1265" s="225"/>
      <c r="P1265" s="225"/>
      <c r="Q1265" s="225"/>
      <c r="R1265" s="225"/>
      <c r="S1265" s="225"/>
      <c r="T1265" s="226"/>
      <c r="AT1265" s="227" t="s">
        <v>245</v>
      </c>
      <c r="AU1265" s="227" t="s">
        <v>88</v>
      </c>
      <c r="AV1265" s="12" t="s">
        <v>88</v>
      </c>
      <c r="AW1265" s="12" t="s">
        <v>40</v>
      </c>
      <c r="AX1265" s="12" t="s">
        <v>77</v>
      </c>
      <c r="AY1265" s="227" t="s">
        <v>191</v>
      </c>
    </row>
    <row r="1266" spans="2:51" s="12" customFormat="1" ht="13.5">
      <c r="B1266" s="217"/>
      <c r="C1266" s="218"/>
      <c r="D1266" s="214" t="s">
        <v>245</v>
      </c>
      <c r="E1266" s="219" t="s">
        <v>23</v>
      </c>
      <c r="F1266" s="220" t="s">
        <v>764</v>
      </c>
      <c r="G1266" s="218"/>
      <c r="H1266" s="221">
        <v>19.399999999999999</v>
      </c>
      <c r="I1266" s="222"/>
      <c r="J1266" s="218"/>
      <c r="K1266" s="218"/>
      <c r="L1266" s="223"/>
      <c r="M1266" s="224"/>
      <c r="N1266" s="225"/>
      <c r="O1266" s="225"/>
      <c r="P1266" s="225"/>
      <c r="Q1266" s="225"/>
      <c r="R1266" s="225"/>
      <c r="S1266" s="225"/>
      <c r="T1266" s="226"/>
      <c r="AT1266" s="227" t="s">
        <v>245</v>
      </c>
      <c r="AU1266" s="227" t="s">
        <v>88</v>
      </c>
      <c r="AV1266" s="12" t="s">
        <v>88</v>
      </c>
      <c r="AW1266" s="12" t="s">
        <v>40</v>
      </c>
      <c r="AX1266" s="12" t="s">
        <v>77</v>
      </c>
      <c r="AY1266" s="227" t="s">
        <v>191</v>
      </c>
    </row>
    <row r="1267" spans="2:51" s="12" customFormat="1" ht="13.5">
      <c r="B1267" s="217"/>
      <c r="C1267" s="218"/>
      <c r="D1267" s="214" t="s">
        <v>245</v>
      </c>
      <c r="E1267" s="219" t="s">
        <v>23</v>
      </c>
      <c r="F1267" s="220" t="s">
        <v>765</v>
      </c>
      <c r="G1267" s="218"/>
      <c r="H1267" s="221">
        <v>10.4</v>
      </c>
      <c r="I1267" s="222"/>
      <c r="J1267" s="218"/>
      <c r="K1267" s="218"/>
      <c r="L1267" s="223"/>
      <c r="M1267" s="224"/>
      <c r="N1267" s="225"/>
      <c r="O1267" s="225"/>
      <c r="P1267" s="225"/>
      <c r="Q1267" s="225"/>
      <c r="R1267" s="225"/>
      <c r="S1267" s="225"/>
      <c r="T1267" s="226"/>
      <c r="AT1267" s="227" t="s">
        <v>245</v>
      </c>
      <c r="AU1267" s="227" t="s">
        <v>88</v>
      </c>
      <c r="AV1267" s="12" t="s">
        <v>88</v>
      </c>
      <c r="AW1267" s="12" t="s">
        <v>40</v>
      </c>
      <c r="AX1267" s="12" t="s">
        <v>77</v>
      </c>
      <c r="AY1267" s="227" t="s">
        <v>191</v>
      </c>
    </row>
    <row r="1268" spans="2:51" s="12" customFormat="1" ht="13.5">
      <c r="B1268" s="217"/>
      <c r="C1268" s="218"/>
      <c r="D1268" s="214" t="s">
        <v>245</v>
      </c>
      <c r="E1268" s="219" t="s">
        <v>23</v>
      </c>
      <c r="F1268" s="220" t="s">
        <v>766</v>
      </c>
      <c r="G1268" s="218"/>
      <c r="H1268" s="221">
        <v>4.5</v>
      </c>
      <c r="I1268" s="222"/>
      <c r="J1268" s="218"/>
      <c r="K1268" s="218"/>
      <c r="L1268" s="223"/>
      <c r="M1268" s="224"/>
      <c r="N1268" s="225"/>
      <c r="O1268" s="225"/>
      <c r="P1268" s="225"/>
      <c r="Q1268" s="225"/>
      <c r="R1268" s="225"/>
      <c r="S1268" s="225"/>
      <c r="T1268" s="226"/>
      <c r="AT1268" s="227" t="s">
        <v>245</v>
      </c>
      <c r="AU1268" s="227" t="s">
        <v>88</v>
      </c>
      <c r="AV1268" s="12" t="s">
        <v>88</v>
      </c>
      <c r="AW1268" s="12" t="s">
        <v>40</v>
      </c>
      <c r="AX1268" s="12" t="s">
        <v>77</v>
      </c>
      <c r="AY1268" s="227" t="s">
        <v>191</v>
      </c>
    </row>
    <row r="1269" spans="2:51" s="14" customFormat="1" ht="13.5">
      <c r="B1269" s="254"/>
      <c r="C1269" s="255"/>
      <c r="D1269" s="214" t="s">
        <v>245</v>
      </c>
      <c r="E1269" s="256" t="s">
        <v>23</v>
      </c>
      <c r="F1269" s="257" t="s">
        <v>371</v>
      </c>
      <c r="G1269" s="255"/>
      <c r="H1269" s="258">
        <v>151.1</v>
      </c>
      <c r="I1269" s="259"/>
      <c r="J1269" s="255"/>
      <c r="K1269" s="255"/>
      <c r="L1269" s="260"/>
      <c r="M1269" s="261"/>
      <c r="N1269" s="262"/>
      <c r="O1269" s="262"/>
      <c r="P1269" s="262"/>
      <c r="Q1269" s="262"/>
      <c r="R1269" s="262"/>
      <c r="S1269" s="262"/>
      <c r="T1269" s="263"/>
      <c r="AT1269" s="264" t="s">
        <v>245</v>
      </c>
      <c r="AU1269" s="264" t="s">
        <v>88</v>
      </c>
      <c r="AV1269" s="14" t="s">
        <v>207</v>
      </c>
      <c r="AW1269" s="14" t="s">
        <v>40</v>
      </c>
      <c r="AX1269" s="14" t="s">
        <v>77</v>
      </c>
      <c r="AY1269" s="264" t="s">
        <v>191</v>
      </c>
    </row>
    <row r="1270" spans="2:51" s="13" customFormat="1" ht="13.5">
      <c r="B1270" s="244"/>
      <c r="C1270" s="245"/>
      <c r="D1270" s="214" t="s">
        <v>245</v>
      </c>
      <c r="E1270" s="246" t="s">
        <v>23</v>
      </c>
      <c r="F1270" s="247" t="s">
        <v>603</v>
      </c>
      <c r="G1270" s="245"/>
      <c r="H1270" s="246" t="s">
        <v>23</v>
      </c>
      <c r="I1270" s="248"/>
      <c r="J1270" s="245"/>
      <c r="K1270" s="245"/>
      <c r="L1270" s="249"/>
      <c r="M1270" s="250"/>
      <c r="N1270" s="251"/>
      <c r="O1270" s="251"/>
      <c r="P1270" s="251"/>
      <c r="Q1270" s="251"/>
      <c r="R1270" s="251"/>
      <c r="S1270" s="251"/>
      <c r="T1270" s="252"/>
      <c r="AT1270" s="253" t="s">
        <v>245</v>
      </c>
      <c r="AU1270" s="253" t="s">
        <v>88</v>
      </c>
      <c r="AV1270" s="13" t="s">
        <v>85</v>
      </c>
      <c r="AW1270" s="13" t="s">
        <v>40</v>
      </c>
      <c r="AX1270" s="13" t="s">
        <v>77</v>
      </c>
      <c r="AY1270" s="253" t="s">
        <v>191</v>
      </c>
    </row>
    <row r="1271" spans="2:51" s="12" customFormat="1" ht="13.5">
      <c r="B1271" s="217"/>
      <c r="C1271" s="218"/>
      <c r="D1271" s="214" t="s">
        <v>245</v>
      </c>
      <c r="E1271" s="219" t="s">
        <v>23</v>
      </c>
      <c r="F1271" s="220" t="s">
        <v>767</v>
      </c>
      <c r="G1271" s="218"/>
      <c r="H1271" s="221">
        <v>12.7</v>
      </c>
      <c r="I1271" s="222"/>
      <c r="J1271" s="218"/>
      <c r="K1271" s="218"/>
      <c r="L1271" s="223"/>
      <c r="M1271" s="224"/>
      <c r="N1271" s="225"/>
      <c r="O1271" s="225"/>
      <c r="P1271" s="225"/>
      <c r="Q1271" s="225"/>
      <c r="R1271" s="225"/>
      <c r="S1271" s="225"/>
      <c r="T1271" s="226"/>
      <c r="AT1271" s="227" t="s">
        <v>245</v>
      </c>
      <c r="AU1271" s="227" t="s">
        <v>88</v>
      </c>
      <c r="AV1271" s="12" t="s">
        <v>88</v>
      </c>
      <c r="AW1271" s="12" t="s">
        <v>40</v>
      </c>
      <c r="AX1271" s="12" t="s">
        <v>77</v>
      </c>
      <c r="AY1271" s="227" t="s">
        <v>191</v>
      </c>
    </row>
    <row r="1272" spans="2:51" s="12" customFormat="1" ht="13.5">
      <c r="B1272" s="217"/>
      <c r="C1272" s="218"/>
      <c r="D1272" s="214" t="s">
        <v>245</v>
      </c>
      <c r="E1272" s="219" t="s">
        <v>23</v>
      </c>
      <c r="F1272" s="220" t="s">
        <v>744</v>
      </c>
      <c r="G1272" s="218"/>
      <c r="H1272" s="221">
        <v>3.8</v>
      </c>
      <c r="I1272" s="222"/>
      <c r="J1272" s="218"/>
      <c r="K1272" s="218"/>
      <c r="L1272" s="223"/>
      <c r="M1272" s="224"/>
      <c r="N1272" s="225"/>
      <c r="O1272" s="225"/>
      <c r="P1272" s="225"/>
      <c r="Q1272" s="225"/>
      <c r="R1272" s="225"/>
      <c r="S1272" s="225"/>
      <c r="T1272" s="226"/>
      <c r="AT1272" s="227" t="s">
        <v>245</v>
      </c>
      <c r="AU1272" s="227" t="s">
        <v>88</v>
      </c>
      <c r="AV1272" s="12" t="s">
        <v>88</v>
      </c>
      <c r="AW1272" s="12" t="s">
        <v>40</v>
      </c>
      <c r="AX1272" s="12" t="s">
        <v>77</v>
      </c>
      <c r="AY1272" s="227" t="s">
        <v>191</v>
      </c>
    </row>
    <row r="1273" spans="2:51" s="12" customFormat="1" ht="13.5">
      <c r="B1273" s="217"/>
      <c r="C1273" s="218"/>
      <c r="D1273" s="214" t="s">
        <v>245</v>
      </c>
      <c r="E1273" s="219" t="s">
        <v>23</v>
      </c>
      <c r="F1273" s="220" t="s">
        <v>768</v>
      </c>
      <c r="G1273" s="218"/>
      <c r="H1273" s="221">
        <v>5.3</v>
      </c>
      <c r="I1273" s="222"/>
      <c r="J1273" s="218"/>
      <c r="K1273" s="218"/>
      <c r="L1273" s="223"/>
      <c r="M1273" s="224"/>
      <c r="N1273" s="225"/>
      <c r="O1273" s="225"/>
      <c r="P1273" s="225"/>
      <c r="Q1273" s="225"/>
      <c r="R1273" s="225"/>
      <c r="S1273" s="225"/>
      <c r="T1273" s="226"/>
      <c r="AT1273" s="227" t="s">
        <v>245</v>
      </c>
      <c r="AU1273" s="227" t="s">
        <v>88</v>
      </c>
      <c r="AV1273" s="12" t="s">
        <v>88</v>
      </c>
      <c r="AW1273" s="12" t="s">
        <v>40</v>
      </c>
      <c r="AX1273" s="12" t="s">
        <v>77</v>
      </c>
      <c r="AY1273" s="227" t="s">
        <v>191</v>
      </c>
    </row>
    <row r="1274" spans="2:51" s="12" customFormat="1" ht="13.5">
      <c r="B1274" s="217"/>
      <c r="C1274" s="218"/>
      <c r="D1274" s="214" t="s">
        <v>245</v>
      </c>
      <c r="E1274" s="219" t="s">
        <v>23</v>
      </c>
      <c r="F1274" s="220" t="s">
        <v>769</v>
      </c>
      <c r="G1274" s="218"/>
      <c r="H1274" s="221">
        <v>5.3</v>
      </c>
      <c r="I1274" s="222"/>
      <c r="J1274" s="218"/>
      <c r="K1274" s="218"/>
      <c r="L1274" s="223"/>
      <c r="M1274" s="224"/>
      <c r="N1274" s="225"/>
      <c r="O1274" s="225"/>
      <c r="P1274" s="225"/>
      <c r="Q1274" s="225"/>
      <c r="R1274" s="225"/>
      <c r="S1274" s="225"/>
      <c r="T1274" s="226"/>
      <c r="AT1274" s="227" t="s">
        <v>245</v>
      </c>
      <c r="AU1274" s="227" t="s">
        <v>88</v>
      </c>
      <c r="AV1274" s="12" t="s">
        <v>88</v>
      </c>
      <c r="AW1274" s="12" t="s">
        <v>40</v>
      </c>
      <c r="AX1274" s="12" t="s">
        <v>77</v>
      </c>
      <c r="AY1274" s="227" t="s">
        <v>191</v>
      </c>
    </row>
    <row r="1275" spans="2:51" s="12" customFormat="1" ht="13.5">
      <c r="B1275" s="217"/>
      <c r="C1275" s="218"/>
      <c r="D1275" s="214" t="s">
        <v>245</v>
      </c>
      <c r="E1275" s="219" t="s">
        <v>23</v>
      </c>
      <c r="F1275" s="220" t="s">
        <v>771</v>
      </c>
      <c r="G1275" s="218"/>
      <c r="H1275" s="221">
        <v>10.7</v>
      </c>
      <c r="I1275" s="222"/>
      <c r="J1275" s="218"/>
      <c r="K1275" s="218"/>
      <c r="L1275" s="223"/>
      <c r="M1275" s="224"/>
      <c r="N1275" s="225"/>
      <c r="O1275" s="225"/>
      <c r="P1275" s="225"/>
      <c r="Q1275" s="225"/>
      <c r="R1275" s="225"/>
      <c r="S1275" s="225"/>
      <c r="T1275" s="226"/>
      <c r="AT1275" s="227" t="s">
        <v>245</v>
      </c>
      <c r="AU1275" s="227" t="s">
        <v>88</v>
      </c>
      <c r="AV1275" s="12" t="s">
        <v>88</v>
      </c>
      <c r="AW1275" s="12" t="s">
        <v>40</v>
      </c>
      <c r="AX1275" s="12" t="s">
        <v>77</v>
      </c>
      <c r="AY1275" s="227" t="s">
        <v>191</v>
      </c>
    </row>
    <row r="1276" spans="2:51" s="12" customFormat="1" ht="13.5">
      <c r="B1276" s="217"/>
      <c r="C1276" s="218"/>
      <c r="D1276" s="214" t="s">
        <v>245</v>
      </c>
      <c r="E1276" s="219" t="s">
        <v>23</v>
      </c>
      <c r="F1276" s="220" t="s">
        <v>772</v>
      </c>
      <c r="G1276" s="218"/>
      <c r="H1276" s="221">
        <v>14.2</v>
      </c>
      <c r="I1276" s="222"/>
      <c r="J1276" s="218"/>
      <c r="K1276" s="218"/>
      <c r="L1276" s="223"/>
      <c r="M1276" s="224"/>
      <c r="N1276" s="225"/>
      <c r="O1276" s="225"/>
      <c r="P1276" s="225"/>
      <c r="Q1276" s="225"/>
      <c r="R1276" s="225"/>
      <c r="S1276" s="225"/>
      <c r="T1276" s="226"/>
      <c r="AT1276" s="227" t="s">
        <v>245</v>
      </c>
      <c r="AU1276" s="227" t="s">
        <v>88</v>
      </c>
      <c r="AV1276" s="12" t="s">
        <v>88</v>
      </c>
      <c r="AW1276" s="12" t="s">
        <v>40</v>
      </c>
      <c r="AX1276" s="12" t="s">
        <v>77</v>
      </c>
      <c r="AY1276" s="227" t="s">
        <v>191</v>
      </c>
    </row>
    <row r="1277" spans="2:51" s="12" customFormat="1" ht="13.5">
      <c r="B1277" s="217"/>
      <c r="C1277" s="218"/>
      <c r="D1277" s="214" t="s">
        <v>245</v>
      </c>
      <c r="E1277" s="219" t="s">
        <v>23</v>
      </c>
      <c r="F1277" s="220" t="s">
        <v>773</v>
      </c>
      <c r="G1277" s="218"/>
      <c r="H1277" s="221">
        <v>4.9000000000000004</v>
      </c>
      <c r="I1277" s="222"/>
      <c r="J1277" s="218"/>
      <c r="K1277" s="218"/>
      <c r="L1277" s="223"/>
      <c r="M1277" s="224"/>
      <c r="N1277" s="225"/>
      <c r="O1277" s="225"/>
      <c r="P1277" s="225"/>
      <c r="Q1277" s="225"/>
      <c r="R1277" s="225"/>
      <c r="S1277" s="225"/>
      <c r="T1277" s="226"/>
      <c r="AT1277" s="227" t="s">
        <v>245</v>
      </c>
      <c r="AU1277" s="227" t="s">
        <v>88</v>
      </c>
      <c r="AV1277" s="12" t="s">
        <v>88</v>
      </c>
      <c r="AW1277" s="12" t="s">
        <v>40</v>
      </c>
      <c r="AX1277" s="12" t="s">
        <v>77</v>
      </c>
      <c r="AY1277" s="227" t="s">
        <v>191</v>
      </c>
    </row>
    <row r="1278" spans="2:51" s="14" customFormat="1" ht="13.5">
      <c r="B1278" s="254"/>
      <c r="C1278" s="255"/>
      <c r="D1278" s="214" t="s">
        <v>245</v>
      </c>
      <c r="E1278" s="256" t="s">
        <v>23</v>
      </c>
      <c r="F1278" s="257" t="s">
        <v>371</v>
      </c>
      <c r="G1278" s="255"/>
      <c r="H1278" s="258">
        <v>56.9</v>
      </c>
      <c r="I1278" s="259"/>
      <c r="J1278" s="255"/>
      <c r="K1278" s="255"/>
      <c r="L1278" s="260"/>
      <c r="M1278" s="261"/>
      <c r="N1278" s="262"/>
      <c r="O1278" s="262"/>
      <c r="P1278" s="262"/>
      <c r="Q1278" s="262"/>
      <c r="R1278" s="262"/>
      <c r="S1278" s="262"/>
      <c r="T1278" s="263"/>
      <c r="AT1278" s="264" t="s">
        <v>245</v>
      </c>
      <c r="AU1278" s="264" t="s">
        <v>88</v>
      </c>
      <c r="AV1278" s="14" t="s">
        <v>207</v>
      </c>
      <c r="AW1278" s="14" t="s">
        <v>40</v>
      </c>
      <c r="AX1278" s="14" t="s">
        <v>77</v>
      </c>
      <c r="AY1278" s="264" t="s">
        <v>191</v>
      </c>
    </row>
    <row r="1279" spans="2:51" s="13" customFormat="1" ht="13.5">
      <c r="B1279" s="244"/>
      <c r="C1279" s="245"/>
      <c r="D1279" s="214" t="s">
        <v>245</v>
      </c>
      <c r="E1279" s="246" t="s">
        <v>23</v>
      </c>
      <c r="F1279" s="247" t="s">
        <v>380</v>
      </c>
      <c r="G1279" s="245"/>
      <c r="H1279" s="246" t="s">
        <v>23</v>
      </c>
      <c r="I1279" s="248"/>
      <c r="J1279" s="245"/>
      <c r="K1279" s="245"/>
      <c r="L1279" s="249"/>
      <c r="M1279" s="250"/>
      <c r="N1279" s="251"/>
      <c r="O1279" s="251"/>
      <c r="P1279" s="251"/>
      <c r="Q1279" s="251"/>
      <c r="R1279" s="251"/>
      <c r="S1279" s="251"/>
      <c r="T1279" s="252"/>
      <c r="AT1279" s="253" t="s">
        <v>245</v>
      </c>
      <c r="AU1279" s="253" t="s">
        <v>88</v>
      </c>
      <c r="AV1279" s="13" t="s">
        <v>85</v>
      </c>
      <c r="AW1279" s="13" t="s">
        <v>40</v>
      </c>
      <c r="AX1279" s="13" t="s">
        <v>77</v>
      </c>
      <c r="AY1279" s="253" t="s">
        <v>191</v>
      </c>
    </row>
    <row r="1280" spans="2:51" s="12" customFormat="1" ht="13.5">
      <c r="B1280" s="217"/>
      <c r="C1280" s="218"/>
      <c r="D1280" s="214" t="s">
        <v>245</v>
      </c>
      <c r="E1280" s="219" t="s">
        <v>23</v>
      </c>
      <c r="F1280" s="220" t="s">
        <v>774</v>
      </c>
      <c r="G1280" s="218"/>
      <c r="H1280" s="221">
        <v>12.1</v>
      </c>
      <c r="I1280" s="222"/>
      <c r="J1280" s="218"/>
      <c r="K1280" s="218"/>
      <c r="L1280" s="223"/>
      <c r="M1280" s="224"/>
      <c r="N1280" s="225"/>
      <c r="O1280" s="225"/>
      <c r="P1280" s="225"/>
      <c r="Q1280" s="225"/>
      <c r="R1280" s="225"/>
      <c r="S1280" s="225"/>
      <c r="T1280" s="226"/>
      <c r="AT1280" s="227" t="s">
        <v>245</v>
      </c>
      <c r="AU1280" s="227" t="s">
        <v>88</v>
      </c>
      <c r="AV1280" s="12" t="s">
        <v>88</v>
      </c>
      <c r="AW1280" s="12" t="s">
        <v>40</v>
      </c>
      <c r="AX1280" s="12" t="s">
        <v>77</v>
      </c>
      <c r="AY1280" s="227" t="s">
        <v>191</v>
      </c>
    </row>
    <row r="1281" spans="2:51" s="12" customFormat="1" ht="13.5">
      <c r="B1281" s="217"/>
      <c r="C1281" s="218"/>
      <c r="D1281" s="214" t="s">
        <v>245</v>
      </c>
      <c r="E1281" s="219" t="s">
        <v>23</v>
      </c>
      <c r="F1281" s="220" t="s">
        <v>745</v>
      </c>
      <c r="G1281" s="218"/>
      <c r="H1281" s="221">
        <v>4.4000000000000004</v>
      </c>
      <c r="I1281" s="222"/>
      <c r="J1281" s="218"/>
      <c r="K1281" s="218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245</v>
      </c>
      <c r="AU1281" s="227" t="s">
        <v>88</v>
      </c>
      <c r="AV1281" s="12" t="s">
        <v>88</v>
      </c>
      <c r="AW1281" s="12" t="s">
        <v>40</v>
      </c>
      <c r="AX1281" s="12" t="s">
        <v>77</v>
      </c>
      <c r="AY1281" s="227" t="s">
        <v>191</v>
      </c>
    </row>
    <row r="1282" spans="2:51" s="12" customFormat="1" ht="13.5">
      <c r="B1282" s="217"/>
      <c r="C1282" s="218"/>
      <c r="D1282" s="214" t="s">
        <v>245</v>
      </c>
      <c r="E1282" s="219" t="s">
        <v>23</v>
      </c>
      <c r="F1282" s="220" t="s">
        <v>775</v>
      </c>
      <c r="G1282" s="218"/>
      <c r="H1282" s="221">
        <v>5.3</v>
      </c>
      <c r="I1282" s="222"/>
      <c r="J1282" s="218"/>
      <c r="K1282" s="218"/>
      <c r="L1282" s="223"/>
      <c r="M1282" s="224"/>
      <c r="N1282" s="225"/>
      <c r="O1282" s="225"/>
      <c r="P1282" s="225"/>
      <c r="Q1282" s="225"/>
      <c r="R1282" s="225"/>
      <c r="S1282" s="225"/>
      <c r="T1282" s="226"/>
      <c r="AT1282" s="227" t="s">
        <v>245</v>
      </c>
      <c r="AU1282" s="227" t="s">
        <v>88</v>
      </c>
      <c r="AV1282" s="12" t="s">
        <v>88</v>
      </c>
      <c r="AW1282" s="12" t="s">
        <v>40</v>
      </c>
      <c r="AX1282" s="12" t="s">
        <v>77</v>
      </c>
      <c r="AY1282" s="227" t="s">
        <v>191</v>
      </c>
    </row>
    <row r="1283" spans="2:51" s="12" customFormat="1" ht="13.5">
      <c r="B1283" s="217"/>
      <c r="C1283" s="218"/>
      <c r="D1283" s="214" t="s">
        <v>245</v>
      </c>
      <c r="E1283" s="219" t="s">
        <v>23</v>
      </c>
      <c r="F1283" s="220" t="s">
        <v>776</v>
      </c>
      <c r="G1283" s="218"/>
      <c r="H1283" s="221">
        <v>5.3</v>
      </c>
      <c r="I1283" s="222"/>
      <c r="J1283" s="218"/>
      <c r="K1283" s="218"/>
      <c r="L1283" s="223"/>
      <c r="M1283" s="224"/>
      <c r="N1283" s="225"/>
      <c r="O1283" s="225"/>
      <c r="P1283" s="225"/>
      <c r="Q1283" s="225"/>
      <c r="R1283" s="225"/>
      <c r="S1283" s="225"/>
      <c r="T1283" s="226"/>
      <c r="AT1283" s="227" t="s">
        <v>245</v>
      </c>
      <c r="AU1283" s="227" t="s">
        <v>88</v>
      </c>
      <c r="AV1283" s="12" t="s">
        <v>88</v>
      </c>
      <c r="AW1283" s="12" t="s">
        <v>40</v>
      </c>
      <c r="AX1283" s="12" t="s">
        <v>77</v>
      </c>
      <c r="AY1283" s="227" t="s">
        <v>191</v>
      </c>
    </row>
    <row r="1284" spans="2:51" s="12" customFormat="1" ht="13.5">
      <c r="B1284" s="217"/>
      <c r="C1284" s="218"/>
      <c r="D1284" s="214" t="s">
        <v>245</v>
      </c>
      <c r="E1284" s="219" t="s">
        <v>23</v>
      </c>
      <c r="F1284" s="220" t="s">
        <v>777</v>
      </c>
      <c r="G1284" s="218"/>
      <c r="H1284" s="221">
        <v>23.3</v>
      </c>
      <c r="I1284" s="222"/>
      <c r="J1284" s="218"/>
      <c r="K1284" s="218"/>
      <c r="L1284" s="223"/>
      <c r="M1284" s="224"/>
      <c r="N1284" s="225"/>
      <c r="O1284" s="225"/>
      <c r="P1284" s="225"/>
      <c r="Q1284" s="225"/>
      <c r="R1284" s="225"/>
      <c r="S1284" s="225"/>
      <c r="T1284" s="226"/>
      <c r="AT1284" s="227" t="s">
        <v>245</v>
      </c>
      <c r="AU1284" s="227" t="s">
        <v>88</v>
      </c>
      <c r="AV1284" s="12" t="s">
        <v>88</v>
      </c>
      <c r="AW1284" s="12" t="s">
        <v>40</v>
      </c>
      <c r="AX1284" s="12" t="s">
        <v>77</v>
      </c>
      <c r="AY1284" s="227" t="s">
        <v>191</v>
      </c>
    </row>
    <row r="1285" spans="2:51" s="12" customFormat="1" ht="13.5">
      <c r="B1285" s="217"/>
      <c r="C1285" s="218"/>
      <c r="D1285" s="214" t="s">
        <v>245</v>
      </c>
      <c r="E1285" s="219" t="s">
        <v>23</v>
      </c>
      <c r="F1285" s="220" t="s">
        <v>778</v>
      </c>
      <c r="G1285" s="218"/>
      <c r="H1285" s="221">
        <v>12.1</v>
      </c>
      <c r="I1285" s="222"/>
      <c r="J1285" s="218"/>
      <c r="K1285" s="218"/>
      <c r="L1285" s="223"/>
      <c r="M1285" s="224"/>
      <c r="N1285" s="225"/>
      <c r="O1285" s="225"/>
      <c r="P1285" s="225"/>
      <c r="Q1285" s="225"/>
      <c r="R1285" s="225"/>
      <c r="S1285" s="225"/>
      <c r="T1285" s="226"/>
      <c r="AT1285" s="227" t="s">
        <v>245</v>
      </c>
      <c r="AU1285" s="227" t="s">
        <v>88</v>
      </c>
      <c r="AV1285" s="12" t="s">
        <v>88</v>
      </c>
      <c r="AW1285" s="12" t="s">
        <v>40</v>
      </c>
      <c r="AX1285" s="12" t="s">
        <v>77</v>
      </c>
      <c r="AY1285" s="227" t="s">
        <v>191</v>
      </c>
    </row>
    <row r="1286" spans="2:51" s="12" customFormat="1" ht="13.5">
      <c r="B1286" s="217"/>
      <c r="C1286" s="218"/>
      <c r="D1286" s="214" t="s">
        <v>245</v>
      </c>
      <c r="E1286" s="219" t="s">
        <v>23</v>
      </c>
      <c r="F1286" s="220" t="s">
        <v>779</v>
      </c>
      <c r="G1286" s="218"/>
      <c r="H1286" s="221">
        <v>20.399999999999999</v>
      </c>
      <c r="I1286" s="222"/>
      <c r="J1286" s="218"/>
      <c r="K1286" s="218"/>
      <c r="L1286" s="223"/>
      <c r="M1286" s="224"/>
      <c r="N1286" s="225"/>
      <c r="O1286" s="225"/>
      <c r="P1286" s="225"/>
      <c r="Q1286" s="225"/>
      <c r="R1286" s="225"/>
      <c r="S1286" s="225"/>
      <c r="T1286" s="226"/>
      <c r="AT1286" s="227" t="s">
        <v>245</v>
      </c>
      <c r="AU1286" s="227" t="s">
        <v>88</v>
      </c>
      <c r="AV1286" s="12" t="s">
        <v>88</v>
      </c>
      <c r="AW1286" s="12" t="s">
        <v>40</v>
      </c>
      <c r="AX1286" s="12" t="s">
        <v>77</v>
      </c>
      <c r="AY1286" s="227" t="s">
        <v>191</v>
      </c>
    </row>
    <row r="1287" spans="2:51" s="12" customFormat="1" ht="13.5">
      <c r="B1287" s="217"/>
      <c r="C1287" s="218"/>
      <c r="D1287" s="214" t="s">
        <v>245</v>
      </c>
      <c r="E1287" s="219" t="s">
        <v>23</v>
      </c>
      <c r="F1287" s="220" t="s">
        <v>780</v>
      </c>
      <c r="G1287" s="218"/>
      <c r="H1287" s="221">
        <v>10.6</v>
      </c>
      <c r="I1287" s="222"/>
      <c r="J1287" s="218"/>
      <c r="K1287" s="218"/>
      <c r="L1287" s="223"/>
      <c r="M1287" s="224"/>
      <c r="N1287" s="225"/>
      <c r="O1287" s="225"/>
      <c r="P1287" s="225"/>
      <c r="Q1287" s="225"/>
      <c r="R1287" s="225"/>
      <c r="S1287" s="225"/>
      <c r="T1287" s="226"/>
      <c r="AT1287" s="227" t="s">
        <v>245</v>
      </c>
      <c r="AU1287" s="227" t="s">
        <v>88</v>
      </c>
      <c r="AV1287" s="12" t="s">
        <v>88</v>
      </c>
      <c r="AW1287" s="12" t="s">
        <v>40</v>
      </c>
      <c r="AX1287" s="12" t="s">
        <v>77</v>
      </c>
      <c r="AY1287" s="227" t="s">
        <v>191</v>
      </c>
    </row>
    <row r="1288" spans="2:51" s="12" customFormat="1" ht="13.5">
      <c r="B1288" s="217"/>
      <c r="C1288" s="218"/>
      <c r="D1288" s="214" t="s">
        <v>245</v>
      </c>
      <c r="E1288" s="219" t="s">
        <v>23</v>
      </c>
      <c r="F1288" s="220" t="s">
        <v>781</v>
      </c>
      <c r="G1288" s="218"/>
      <c r="H1288" s="221">
        <v>4.8</v>
      </c>
      <c r="I1288" s="222"/>
      <c r="J1288" s="218"/>
      <c r="K1288" s="218"/>
      <c r="L1288" s="223"/>
      <c r="M1288" s="224"/>
      <c r="N1288" s="225"/>
      <c r="O1288" s="225"/>
      <c r="P1288" s="225"/>
      <c r="Q1288" s="225"/>
      <c r="R1288" s="225"/>
      <c r="S1288" s="225"/>
      <c r="T1288" s="226"/>
      <c r="AT1288" s="227" t="s">
        <v>245</v>
      </c>
      <c r="AU1288" s="227" t="s">
        <v>88</v>
      </c>
      <c r="AV1288" s="12" t="s">
        <v>88</v>
      </c>
      <c r="AW1288" s="12" t="s">
        <v>40</v>
      </c>
      <c r="AX1288" s="12" t="s">
        <v>77</v>
      </c>
      <c r="AY1288" s="227" t="s">
        <v>191</v>
      </c>
    </row>
    <row r="1289" spans="2:51" s="14" customFormat="1" ht="13.5">
      <c r="B1289" s="254"/>
      <c r="C1289" s="255"/>
      <c r="D1289" s="214" t="s">
        <v>245</v>
      </c>
      <c r="E1289" s="256" t="s">
        <v>23</v>
      </c>
      <c r="F1289" s="257" t="s">
        <v>371</v>
      </c>
      <c r="G1289" s="255"/>
      <c r="H1289" s="258">
        <v>98.3</v>
      </c>
      <c r="I1289" s="259"/>
      <c r="J1289" s="255"/>
      <c r="K1289" s="255"/>
      <c r="L1289" s="260"/>
      <c r="M1289" s="261"/>
      <c r="N1289" s="262"/>
      <c r="O1289" s="262"/>
      <c r="P1289" s="262"/>
      <c r="Q1289" s="262"/>
      <c r="R1289" s="262"/>
      <c r="S1289" s="262"/>
      <c r="T1289" s="263"/>
      <c r="AT1289" s="264" t="s">
        <v>245</v>
      </c>
      <c r="AU1289" s="264" t="s">
        <v>88</v>
      </c>
      <c r="AV1289" s="14" t="s">
        <v>207</v>
      </c>
      <c r="AW1289" s="14" t="s">
        <v>40</v>
      </c>
      <c r="AX1289" s="14" t="s">
        <v>77</v>
      </c>
      <c r="AY1289" s="264" t="s">
        <v>191</v>
      </c>
    </row>
    <row r="1290" spans="2:51" s="13" customFormat="1" ht="13.5">
      <c r="B1290" s="244"/>
      <c r="C1290" s="245"/>
      <c r="D1290" s="214" t="s">
        <v>245</v>
      </c>
      <c r="E1290" s="246" t="s">
        <v>23</v>
      </c>
      <c r="F1290" s="247" t="s">
        <v>384</v>
      </c>
      <c r="G1290" s="245"/>
      <c r="H1290" s="246" t="s">
        <v>23</v>
      </c>
      <c r="I1290" s="248"/>
      <c r="J1290" s="245"/>
      <c r="K1290" s="245"/>
      <c r="L1290" s="249"/>
      <c r="M1290" s="250"/>
      <c r="N1290" s="251"/>
      <c r="O1290" s="251"/>
      <c r="P1290" s="251"/>
      <c r="Q1290" s="251"/>
      <c r="R1290" s="251"/>
      <c r="S1290" s="251"/>
      <c r="T1290" s="252"/>
      <c r="AT1290" s="253" t="s">
        <v>245</v>
      </c>
      <c r="AU1290" s="253" t="s">
        <v>88</v>
      </c>
      <c r="AV1290" s="13" t="s">
        <v>85</v>
      </c>
      <c r="AW1290" s="13" t="s">
        <v>40</v>
      </c>
      <c r="AX1290" s="13" t="s">
        <v>77</v>
      </c>
      <c r="AY1290" s="253" t="s">
        <v>191</v>
      </c>
    </row>
    <row r="1291" spans="2:51" s="12" customFormat="1" ht="13.5">
      <c r="B1291" s="217"/>
      <c r="C1291" s="218"/>
      <c r="D1291" s="214" t="s">
        <v>245</v>
      </c>
      <c r="E1291" s="219" t="s">
        <v>23</v>
      </c>
      <c r="F1291" s="220" t="s">
        <v>782</v>
      </c>
      <c r="G1291" s="218"/>
      <c r="H1291" s="221">
        <v>20.7</v>
      </c>
      <c r="I1291" s="222"/>
      <c r="J1291" s="218"/>
      <c r="K1291" s="218"/>
      <c r="L1291" s="223"/>
      <c r="M1291" s="224"/>
      <c r="N1291" s="225"/>
      <c r="O1291" s="225"/>
      <c r="P1291" s="225"/>
      <c r="Q1291" s="225"/>
      <c r="R1291" s="225"/>
      <c r="S1291" s="225"/>
      <c r="T1291" s="226"/>
      <c r="AT1291" s="227" t="s">
        <v>245</v>
      </c>
      <c r="AU1291" s="227" t="s">
        <v>88</v>
      </c>
      <c r="AV1291" s="12" t="s">
        <v>88</v>
      </c>
      <c r="AW1291" s="12" t="s">
        <v>40</v>
      </c>
      <c r="AX1291" s="12" t="s">
        <v>77</v>
      </c>
      <c r="AY1291" s="227" t="s">
        <v>191</v>
      </c>
    </row>
    <row r="1292" spans="2:51" s="12" customFormat="1" ht="13.5">
      <c r="B1292" s="217"/>
      <c r="C1292" s="218"/>
      <c r="D1292" s="214" t="s">
        <v>245</v>
      </c>
      <c r="E1292" s="219" t="s">
        <v>23</v>
      </c>
      <c r="F1292" s="220" t="s">
        <v>746</v>
      </c>
      <c r="G1292" s="218"/>
      <c r="H1292" s="221">
        <v>4</v>
      </c>
      <c r="I1292" s="222"/>
      <c r="J1292" s="218"/>
      <c r="K1292" s="218"/>
      <c r="L1292" s="223"/>
      <c r="M1292" s="224"/>
      <c r="N1292" s="225"/>
      <c r="O1292" s="225"/>
      <c r="P1292" s="225"/>
      <c r="Q1292" s="225"/>
      <c r="R1292" s="225"/>
      <c r="S1292" s="225"/>
      <c r="T1292" s="226"/>
      <c r="AT1292" s="227" t="s">
        <v>245</v>
      </c>
      <c r="AU1292" s="227" t="s">
        <v>88</v>
      </c>
      <c r="AV1292" s="12" t="s">
        <v>88</v>
      </c>
      <c r="AW1292" s="12" t="s">
        <v>40</v>
      </c>
      <c r="AX1292" s="12" t="s">
        <v>77</v>
      </c>
      <c r="AY1292" s="227" t="s">
        <v>191</v>
      </c>
    </row>
    <row r="1293" spans="2:51" s="12" customFormat="1" ht="13.5">
      <c r="B1293" s="217"/>
      <c r="C1293" s="218"/>
      <c r="D1293" s="214" t="s">
        <v>245</v>
      </c>
      <c r="E1293" s="219" t="s">
        <v>23</v>
      </c>
      <c r="F1293" s="220" t="s">
        <v>783</v>
      </c>
      <c r="G1293" s="218"/>
      <c r="H1293" s="221">
        <v>5.3</v>
      </c>
      <c r="I1293" s="222"/>
      <c r="J1293" s="218"/>
      <c r="K1293" s="218"/>
      <c r="L1293" s="223"/>
      <c r="M1293" s="224"/>
      <c r="N1293" s="225"/>
      <c r="O1293" s="225"/>
      <c r="P1293" s="225"/>
      <c r="Q1293" s="225"/>
      <c r="R1293" s="225"/>
      <c r="S1293" s="225"/>
      <c r="T1293" s="226"/>
      <c r="AT1293" s="227" t="s">
        <v>245</v>
      </c>
      <c r="AU1293" s="227" t="s">
        <v>88</v>
      </c>
      <c r="AV1293" s="12" t="s">
        <v>88</v>
      </c>
      <c r="AW1293" s="12" t="s">
        <v>40</v>
      </c>
      <c r="AX1293" s="12" t="s">
        <v>77</v>
      </c>
      <c r="AY1293" s="227" t="s">
        <v>191</v>
      </c>
    </row>
    <row r="1294" spans="2:51" s="12" customFormat="1" ht="13.5">
      <c r="B1294" s="217"/>
      <c r="C1294" s="218"/>
      <c r="D1294" s="214" t="s">
        <v>245</v>
      </c>
      <c r="E1294" s="219" t="s">
        <v>23</v>
      </c>
      <c r="F1294" s="220" t="s">
        <v>784</v>
      </c>
      <c r="G1294" s="218"/>
      <c r="H1294" s="221">
        <v>5.3</v>
      </c>
      <c r="I1294" s="222"/>
      <c r="J1294" s="218"/>
      <c r="K1294" s="218"/>
      <c r="L1294" s="223"/>
      <c r="M1294" s="224"/>
      <c r="N1294" s="225"/>
      <c r="O1294" s="225"/>
      <c r="P1294" s="225"/>
      <c r="Q1294" s="225"/>
      <c r="R1294" s="225"/>
      <c r="S1294" s="225"/>
      <c r="T1294" s="226"/>
      <c r="AT1294" s="227" t="s">
        <v>245</v>
      </c>
      <c r="AU1294" s="227" t="s">
        <v>88</v>
      </c>
      <c r="AV1294" s="12" t="s">
        <v>88</v>
      </c>
      <c r="AW1294" s="12" t="s">
        <v>40</v>
      </c>
      <c r="AX1294" s="12" t="s">
        <v>77</v>
      </c>
      <c r="AY1294" s="227" t="s">
        <v>191</v>
      </c>
    </row>
    <row r="1295" spans="2:51" s="12" customFormat="1" ht="13.5">
      <c r="B1295" s="217"/>
      <c r="C1295" s="218"/>
      <c r="D1295" s="214" t="s">
        <v>245</v>
      </c>
      <c r="E1295" s="219" t="s">
        <v>23</v>
      </c>
      <c r="F1295" s="220" t="s">
        <v>785</v>
      </c>
      <c r="G1295" s="218"/>
      <c r="H1295" s="221">
        <v>18.100000000000001</v>
      </c>
      <c r="I1295" s="222"/>
      <c r="J1295" s="218"/>
      <c r="K1295" s="218"/>
      <c r="L1295" s="223"/>
      <c r="M1295" s="224"/>
      <c r="N1295" s="225"/>
      <c r="O1295" s="225"/>
      <c r="P1295" s="225"/>
      <c r="Q1295" s="225"/>
      <c r="R1295" s="225"/>
      <c r="S1295" s="225"/>
      <c r="T1295" s="226"/>
      <c r="AT1295" s="227" t="s">
        <v>245</v>
      </c>
      <c r="AU1295" s="227" t="s">
        <v>88</v>
      </c>
      <c r="AV1295" s="12" t="s">
        <v>88</v>
      </c>
      <c r="AW1295" s="12" t="s">
        <v>40</v>
      </c>
      <c r="AX1295" s="12" t="s">
        <v>77</v>
      </c>
      <c r="AY1295" s="227" t="s">
        <v>191</v>
      </c>
    </row>
    <row r="1296" spans="2:51" s="12" customFormat="1" ht="13.5">
      <c r="B1296" s="217"/>
      <c r="C1296" s="218"/>
      <c r="D1296" s="214" t="s">
        <v>245</v>
      </c>
      <c r="E1296" s="219" t="s">
        <v>23</v>
      </c>
      <c r="F1296" s="220" t="s">
        <v>786</v>
      </c>
      <c r="G1296" s="218"/>
      <c r="H1296" s="221">
        <v>13.8</v>
      </c>
      <c r="I1296" s="222"/>
      <c r="J1296" s="218"/>
      <c r="K1296" s="218"/>
      <c r="L1296" s="223"/>
      <c r="M1296" s="224"/>
      <c r="N1296" s="225"/>
      <c r="O1296" s="225"/>
      <c r="P1296" s="225"/>
      <c r="Q1296" s="225"/>
      <c r="R1296" s="225"/>
      <c r="S1296" s="225"/>
      <c r="T1296" s="226"/>
      <c r="AT1296" s="227" t="s">
        <v>245</v>
      </c>
      <c r="AU1296" s="227" t="s">
        <v>88</v>
      </c>
      <c r="AV1296" s="12" t="s">
        <v>88</v>
      </c>
      <c r="AW1296" s="12" t="s">
        <v>40</v>
      </c>
      <c r="AX1296" s="12" t="s">
        <v>77</v>
      </c>
      <c r="AY1296" s="227" t="s">
        <v>191</v>
      </c>
    </row>
    <row r="1297" spans="2:65" s="12" customFormat="1" ht="13.5">
      <c r="B1297" s="217"/>
      <c r="C1297" s="218"/>
      <c r="D1297" s="214" t="s">
        <v>245</v>
      </c>
      <c r="E1297" s="219" t="s">
        <v>23</v>
      </c>
      <c r="F1297" s="220" t="s">
        <v>787</v>
      </c>
      <c r="G1297" s="218"/>
      <c r="H1297" s="221">
        <v>25.3</v>
      </c>
      <c r="I1297" s="222"/>
      <c r="J1297" s="218"/>
      <c r="K1297" s="218"/>
      <c r="L1297" s="223"/>
      <c r="M1297" s="224"/>
      <c r="N1297" s="225"/>
      <c r="O1297" s="225"/>
      <c r="P1297" s="225"/>
      <c r="Q1297" s="225"/>
      <c r="R1297" s="225"/>
      <c r="S1297" s="225"/>
      <c r="T1297" s="226"/>
      <c r="AT1297" s="227" t="s">
        <v>245</v>
      </c>
      <c r="AU1297" s="227" t="s">
        <v>88</v>
      </c>
      <c r="AV1297" s="12" t="s">
        <v>88</v>
      </c>
      <c r="AW1297" s="12" t="s">
        <v>40</v>
      </c>
      <c r="AX1297" s="12" t="s">
        <v>77</v>
      </c>
      <c r="AY1297" s="227" t="s">
        <v>191</v>
      </c>
    </row>
    <row r="1298" spans="2:65" s="12" customFormat="1" ht="13.5">
      <c r="B1298" s="217"/>
      <c r="C1298" s="218"/>
      <c r="D1298" s="214" t="s">
        <v>245</v>
      </c>
      <c r="E1298" s="219" t="s">
        <v>23</v>
      </c>
      <c r="F1298" s="220" t="s">
        <v>788</v>
      </c>
      <c r="G1298" s="218"/>
      <c r="H1298" s="221">
        <v>7.9</v>
      </c>
      <c r="I1298" s="222"/>
      <c r="J1298" s="218"/>
      <c r="K1298" s="218"/>
      <c r="L1298" s="223"/>
      <c r="M1298" s="224"/>
      <c r="N1298" s="225"/>
      <c r="O1298" s="225"/>
      <c r="P1298" s="225"/>
      <c r="Q1298" s="225"/>
      <c r="R1298" s="225"/>
      <c r="S1298" s="225"/>
      <c r="T1298" s="226"/>
      <c r="AT1298" s="227" t="s">
        <v>245</v>
      </c>
      <c r="AU1298" s="227" t="s">
        <v>88</v>
      </c>
      <c r="AV1298" s="12" t="s">
        <v>88</v>
      </c>
      <c r="AW1298" s="12" t="s">
        <v>40</v>
      </c>
      <c r="AX1298" s="12" t="s">
        <v>77</v>
      </c>
      <c r="AY1298" s="227" t="s">
        <v>191</v>
      </c>
    </row>
    <row r="1299" spans="2:65" s="12" customFormat="1" ht="13.5">
      <c r="B1299" s="217"/>
      <c r="C1299" s="218"/>
      <c r="D1299" s="214" t="s">
        <v>245</v>
      </c>
      <c r="E1299" s="219" t="s">
        <v>23</v>
      </c>
      <c r="F1299" s="220" t="s">
        <v>789</v>
      </c>
      <c r="G1299" s="218"/>
      <c r="H1299" s="221">
        <v>2.9</v>
      </c>
      <c r="I1299" s="222"/>
      <c r="J1299" s="218"/>
      <c r="K1299" s="218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245</v>
      </c>
      <c r="AU1299" s="227" t="s">
        <v>88</v>
      </c>
      <c r="AV1299" s="12" t="s">
        <v>88</v>
      </c>
      <c r="AW1299" s="12" t="s">
        <v>40</v>
      </c>
      <c r="AX1299" s="12" t="s">
        <v>77</v>
      </c>
      <c r="AY1299" s="227" t="s">
        <v>191</v>
      </c>
    </row>
    <row r="1300" spans="2:65" s="12" customFormat="1" ht="13.5">
      <c r="B1300" s="217"/>
      <c r="C1300" s="218"/>
      <c r="D1300" s="214" t="s">
        <v>245</v>
      </c>
      <c r="E1300" s="219" t="s">
        <v>23</v>
      </c>
      <c r="F1300" s="220" t="s">
        <v>790</v>
      </c>
      <c r="G1300" s="218"/>
      <c r="H1300" s="221">
        <v>4.5</v>
      </c>
      <c r="I1300" s="222"/>
      <c r="J1300" s="218"/>
      <c r="K1300" s="218"/>
      <c r="L1300" s="223"/>
      <c r="M1300" s="224"/>
      <c r="N1300" s="225"/>
      <c r="O1300" s="225"/>
      <c r="P1300" s="225"/>
      <c r="Q1300" s="225"/>
      <c r="R1300" s="225"/>
      <c r="S1300" s="225"/>
      <c r="T1300" s="226"/>
      <c r="AT1300" s="227" t="s">
        <v>245</v>
      </c>
      <c r="AU1300" s="227" t="s">
        <v>88</v>
      </c>
      <c r="AV1300" s="12" t="s">
        <v>88</v>
      </c>
      <c r="AW1300" s="12" t="s">
        <v>40</v>
      </c>
      <c r="AX1300" s="12" t="s">
        <v>77</v>
      </c>
      <c r="AY1300" s="227" t="s">
        <v>191</v>
      </c>
    </row>
    <row r="1301" spans="2:65" s="14" customFormat="1" ht="13.5">
      <c r="B1301" s="254"/>
      <c r="C1301" s="255"/>
      <c r="D1301" s="214" t="s">
        <v>245</v>
      </c>
      <c r="E1301" s="256" t="s">
        <v>23</v>
      </c>
      <c r="F1301" s="257" t="s">
        <v>371</v>
      </c>
      <c r="G1301" s="255"/>
      <c r="H1301" s="258">
        <v>107.8</v>
      </c>
      <c r="I1301" s="259"/>
      <c r="J1301" s="255"/>
      <c r="K1301" s="255"/>
      <c r="L1301" s="260"/>
      <c r="M1301" s="261"/>
      <c r="N1301" s="262"/>
      <c r="O1301" s="262"/>
      <c r="P1301" s="262"/>
      <c r="Q1301" s="262"/>
      <c r="R1301" s="262"/>
      <c r="S1301" s="262"/>
      <c r="T1301" s="263"/>
      <c r="AT1301" s="264" t="s">
        <v>245</v>
      </c>
      <c r="AU1301" s="264" t="s">
        <v>88</v>
      </c>
      <c r="AV1301" s="14" t="s">
        <v>207</v>
      </c>
      <c r="AW1301" s="14" t="s">
        <v>40</v>
      </c>
      <c r="AX1301" s="14" t="s">
        <v>77</v>
      </c>
      <c r="AY1301" s="264" t="s">
        <v>191</v>
      </c>
    </row>
    <row r="1302" spans="2:65" s="15" customFormat="1" ht="13.5">
      <c r="B1302" s="265"/>
      <c r="C1302" s="266"/>
      <c r="D1302" s="214" t="s">
        <v>245</v>
      </c>
      <c r="E1302" s="267" t="s">
        <v>23</v>
      </c>
      <c r="F1302" s="268" t="s">
        <v>388</v>
      </c>
      <c r="G1302" s="266"/>
      <c r="H1302" s="269">
        <v>414.1</v>
      </c>
      <c r="I1302" s="270"/>
      <c r="J1302" s="266"/>
      <c r="K1302" s="266"/>
      <c r="L1302" s="271"/>
      <c r="M1302" s="272"/>
      <c r="N1302" s="273"/>
      <c r="O1302" s="273"/>
      <c r="P1302" s="273"/>
      <c r="Q1302" s="273"/>
      <c r="R1302" s="273"/>
      <c r="S1302" s="273"/>
      <c r="T1302" s="274"/>
      <c r="AT1302" s="275" t="s">
        <v>245</v>
      </c>
      <c r="AU1302" s="275" t="s">
        <v>88</v>
      </c>
      <c r="AV1302" s="15" t="s">
        <v>215</v>
      </c>
      <c r="AW1302" s="15" t="s">
        <v>40</v>
      </c>
      <c r="AX1302" s="15" t="s">
        <v>85</v>
      </c>
      <c r="AY1302" s="275" t="s">
        <v>191</v>
      </c>
    </row>
    <row r="1303" spans="2:65" s="1" customFormat="1" ht="25.5" customHeight="1">
      <c r="B1303" s="42"/>
      <c r="C1303" s="228" t="s">
        <v>1073</v>
      </c>
      <c r="D1303" s="228" t="s">
        <v>302</v>
      </c>
      <c r="E1303" s="229" t="s">
        <v>1074</v>
      </c>
      <c r="F1303" s="230" t="s">
        <v>1075</v>
      </c>
      <c r="G1303" s="231" t="s">
        <v>218</v>
      </c>
      <c r="H1303" s="232">
        <v>422.38200000000001</v>
      </c>
      <c r="I1303" s="233"/>
      <c r="J1303" s="234">
        <f>ROUND(I1303*H1303,2)</f>
        <v>0</v>
      </c>
      <c r="K1303" s="230" t="s">
        <v>203</v>
      </c>
      <c r="L1303" s="235"/>
      <c r="M1303" s="236" t="s">
        <v>23</v>
      </c>
      <c r="N1303" s="237" t="s">
        <v>48</v>
      </c>
      <c r="O1303" s="43"/>
      <c r="P1303" s="211">
        <f>O1303*H1303</f>
        <v>0</v>
      </c>
      <c r="Q1303" s="211">
        <v>2.8E-3</v>
      </c>
      <c r="R1303" s="211">
        <f>Q1303*H1303</f>
        <v>1.1826696000000001</v>
      </c>
      <c r="S1303" s="211">
        <v>0</v>
      </c>
      <c r="T1303" s="212">
        <f>S1303*H1303</f>
        <v>0</v>
      </c>
      <c r="AR1303" s="25" t="s">
        <v>669</v>
      </c>
      <c r="AT1303" s="25" t="s">
        <v>302</v>
      </c>
      <c r="AU1303" s="25" t="s">
        <v>88</v>
      </c>
      <c r="AY1303" s="25" t="s">
        <v>191</v>
      </c>
      <c r="BE1303" s="213">
        <f>IF(N1303="základní",J1303,0)</f>
        <v>0</v>
      </c>
      <c r="BF1303" s="213">
        <f>IF(N1303="snížená",J1303,0)</f>
        <v>0</v>
      </c>
      <c r="BG1303" s="213">
        <f>IF(N1303="zákl. přenesená",J1303,0)</f>
        <v>0</v>
      </c>
      <c r="BH1303" s="213">
        <f>IF(N1303="sníž. přenesená",J1303,0)</f>
        <v>0</v>
      </c>
      <c r="BI1303" s="213">
        <f>IF(N1303="nulová",J1303,0)</f>
        <v>0</v>
      </c>
      <c r="BJ1303" s="25" t="s">
        <v>85</v>
      </c>
      <c r="BK1303" s="213">
        <f>ROUND(I1303*H1303,2)</f>
        <v>0</v>
      </c>
      <c r="BL1303" s="25" t="s">
        <v>279</v>
      </c>
      <c r="BM1303" s="25" t="s">
        <v>1076</v>
      </c>
    </row>
    <row r="1304" spans="2:65" s="12" customFormat="1" ht="13.5">
      <c r="B1304" s="217"/>
      <c r="C1304" s="218"/>
      <c r="D1304" s="214" t="s">
        <v>245</v>
      </c>
      <c r="E1304" s="218"/>
      <c r="F1304" s="220" t="s">
        <v>1077</v>
      </c>
      <c r="G1304" s="218"/>
      <c r="H1304" s="221">
        <v>422.38200000000001</v>
      </c>
      <c r="I1304" s="222"/>
      <c r="J1304" s="218"/>
      <c r="K1304" s="218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245</v>
      </c>
      <c r="AU1304" s="227" t="s">
        <v>88</v>
      </c>
      <c r="AV1304" s="12" t="s">
        <v>88</v>
      </c>
      <c r="AW1304" s="12" t="s">
        <v>6</v>
      </c>
      <c r="AX1304" s="12" t="s">
        <v>85</v>
      </c>
      <c r="AY1304" s="227" t="s">
        <v>191</v>
      </c>
    </row>
    <row r="1305" spans="2:65" s="1" customFormat="1" ht="25.5" customHeight="1">
      <c r="B1305" s="42"/>
      <c r="C1305" s="202" t="s">
        <v>1078</v>
      </c>
      <c r="D1305" s="202" t="s">
        <v>194</v>
      </c>
      <c r="E1305" s="203" t="s">
        <v>1079</v>
      </c>
      <c r="F1305" s="204" t="s">
        <v>1080</v>
      </c>
      <c r="G1305" s="205" t="s">
        <v>218</v>
      </c>
      <c r="H1305" s="206">
        <v>7.5</v>
      </c>
      <c r="I1305" s="207"/>
      <c r="J1305" s="208">
        <f>ROUND(I1305*H1305,2)</f>
        <v>0</v>
      </c>
      <c r="K1305" s="204" t="s">
        <v>203</v>
      </c>
      <c r="L1305" s="62"/>
      <c r="M1305" s="209" t="s">
        <v>23</v>
      </c>
      <c r="N1305" s="210" t="s">
        <v>48</v>
      </c>
      <c r="O1305" s="43"/>
      <c r="P1305" s="211">
        <f>O1305*H1305</f>
        <v>0</v>
      </c>
      <c r="Q1305" s="211">
        <v>0</v>
      </c>
      <c r="R1305" s="211">
        <f>Q1305*H1305</f>
        <v>0</v>
      </c>
      <c r="S1305" s="211">
        <v>0</v>
      </c>
      <c r="T1305" s="212">
        <f>S1305*H1305</f>
        <v>0</v>
      </c>
      <c r="AR1305" s="25" t="s">
        <v>279</v>
      </c>
      <c r="AT1305" s="25" t="s">
        <v>194</v>
      </c>
      <c r="AU1305" s="25" t="s">
        <v>88</v>
      </c>
      <c r="AY1305" s="25" t="s">
        <v>191</v>
      </c>
      <c r="BE1305" s="213">
        <f>IF(N1305="základní",J1305,0)</f>
        <v>0</v>
      </c>
      <c r="BF1305" s="213">
        <f>IF(N1305="snížená",J1305,0)</f>
        <v>0</v>
      </c>
      <c r="BG1305" s="213">
        <f>IF(N1305="zákl. přenesená",J1305,0)</f>
        <v>0</v>
      </c>
      <c r="BH1305" s="213">
        <f>IF(N1305="sníž. přenesená",J1305,0)</f>
        <v>0</v>
      </c>
      <c r="BI1305" s="213">
        <f>IF(N1305="nulová",J1305,0)</f>
        <v>0</v>
      </c>
      <c r="BJ1305" s="25" t="s">
        <v>85</v>
      </c>
      <c r="BK1305" s="213">
        <f>ROUND(I1305*H1305,2)</f>
        <v>0</v>
      </c>
      <c r="BL1305" s="25" t="s">
        <v>279</v>
      </c>
      <c r="BM1305" s="25" t="s">
        <v>1081</v>
      </c>
    </row>
    <row r="1306" spans="2:65" s="13" customFormat="1" ht="13.5">
      <c r="B1306" s="244"/>
      <c r="C1306" s="245"/>
      <c r="D1306" s="214" t="s">
        <v>245</v>
      </c>
      <c r="E1306" s="246" t="s">
        <v>23</v>
      </c>
      <c r="F1306" s="247" t="s">
        <v>372</v>
      </c>
      <c r="G1306" s="245"/>
      <c r="H1306" s="246" t="s">
        <v>23</v>
      </c>
      <c r="I1306" s="248"/>
      <c r="J1306" s="245"/>
      <c r="K1306" s="245"/>
      <c r="L1306" s="249"/>
      <c r="M1306" s="250"/>
      <c r="N1306" s="251"/>
      <c r="O1306" s="251"/>
      <c r="P1306" s="251"/>
      <c r="Q1306" s="251"/>
      <c r="R1306" s="251"/>
      <c r="S1306" s="251"/>
      <c r="T1306" s="252"/>
      <c r="AT1306" s="253" t="s">
        <v>245</v>
      </c>
      <c r="AU1306" s="253" t="s">
        <v>88</v>
      </c>
      <c r="AV1306" s="13" t="s">
        <v>85</v>
      </c>
      <c r="AW1306" s="13" t="s">
        <v>40</v>
      </c>
      <c r="AX1306" s="13" t="s">
        <v>77</v>
      </c>
      <c r="AY1306" s="253" t="s">
        <v>191</v>
      </c>
    </row>
    <row r="1307" spans="2:65" s="12" customFormat="1" ht="13.5">
      <c r="B1307" s="217"/>
      <c r="C1307" s="218"/>
      <c r="D1307" s="214" t="s">
        <v>245</v>
      </c>
      <c r="E1307" s="219" t="s">
        <v>23</v>
      </c>
      <c r="F1307" s="220" t="s">
        <v>758</v>
      </c>
      <c r="G1307" s="218"/>
      <c r="H1307" s="221">
        <v>2.9</v>
      </c>
      <c r="I1307" s="222"/>
      <c r="J1307" s="218"/>
      <c r="K1307" s="218"/>
      <c r="L1307" s="223"/>
      <c r="M1307" s="224"/>
      <c r="N1307" s="225"/>
      <c r="O1307" s="225"/>
      <c r="P1307" s="225"/>
      <c r="Q1307" s="225"/>
      <c r="R1307" s="225"/>
      <c r="S1307" s="225"/>
      <c r="T1307" s="226"/>
      <c r="AT1307" s="227" t="s">
        <v>245</v>
      </c>
      <c r="AU1307" s="227" t="s">
        <v>88</v>
      </c>
      <c r="AV1307" s="12" t="s">
        <v>88</v>
      </c>
      <c r="AW1307" s="12" t="s">
        <v>40</v>
      </c>
      <c r="AX1307" s="12" t="s">
        <v>77</v>
      </c>
      <c r="AY1307" s="227" t="s">
        <v>191</v>
      </c>
    </row>
    <row r="1308" spans="2:65" s="12" customFormat="1" ht="13.5">
      <c r="B1308" s="217"/>
      <c r="C1308" s="218"/>
      <c r="D1308" s="214" t="s">
        <v>245</v>
      </c>
      <c r="E1308" s="219" t="s">
        <v>23</v>
      </c>
      <c r="F1308" s="220" t="s">
        <v>759</v>
      </c>
      <c r="G1308" s="218"/>
      <c r="H1308" s="221">
        <v>1.7</v>
      </c>
      <c r="I1308" s="222"/>
      <c r="J1308" s="218"/>
      <c r="K1308" s="218"/>
      <c r="L1308" s="223"/>
      <c r="M1308" s="224"/>
      <c r="N1308" s="225"/>
      <c r="O1308" s="225"/>
      <c r="P1308" s="225"/>
      <c r="Q1308" s="225"/>
      <c r="R1308" s="225"/>
      <c r="S1308" s="225"/>
      <c r="T1308" s="226"/>
      <c r="AT1308" s="227" t="s">
        <v>245</v>
      </c>
      <c r="AU1308" s="227" t="s">
        <v>88</v>
      </c>
      <c r="AV1308" s="12" t="s">
        <v>88</v>
      </c>
      <c r="AW1308" s="12" t="s">
        <v>40</v>
      </c>
      <c r="AX1308" s="12" t="s">
        <v>77</v>
      </c>
      <c r="AY1308" s="227" t="s">
        <v>191</v>
      </c>
    </row>
    <row r="1309" spans="2:65" s="14" customFormat="1" ht="13.5">
      <c r="B1309" s="254"/>
      <c r="C1309" s="255"/>
      <c r="D1309" s="214" t="s">
        <v>245</v>
      </c>
      <c r="E1309" s="256" t="s">
        <v>23</v>
      </c>
      <c r="F1309" s="257" t="s">
        <v>371</v>
      </c>
      <c r="G1309" s="255"/>
      <c r="H1309" s="258">
        <v>4.5999999999999996</v>
      </c>
      <c r="I1309" s="259"/>
      <c r="J1309" s="255"/>
      <c r="K1309" s="255"/>
      <c r="L1309" s="260"/>
      <c r="M1309" s="261"/>
      <c r="N1309" s="262"/>
      <c r="O1309" s="262"/>
      <c r="P1309" s="262"/>
      <c r="Q1309" s="262"/>
      <c r="R1309" s="262"/>
      <c r="S1309" s="262"/>
      <c r="T1309" s="263"/>
      <c r="AT1309" s="264" t="s">
        <v>245</v>
      </c>
      <c r="AU1309" s="264" t="s">
        <v>88</v>
      </c>
      <c r="AV1309" s="14" t="s">
        <v>207</v>
      </c>
      <c r="AW1309" s="14" t="s">
        <v>40</v>
      </c>
      <c r="AX1309" s="14" t="s">
        <v>77</v>
      </c>
      <c r="AY1309" s="264" t="s">
        <v>191</v>
      </c>
    </row>
    <row r="1310" spans="2:65" s="12" customFormat="1" ht="13.5">
      <c r="B1310" s="217"/>
      <c r="C1310" s="218"/>
      <c r="D1310" s="214" t="s">
        <v>245</v>
      </c>
      <c r="E1310" s="219" t="s">
        <v>23</v>
      </c>
      <c r="F1310" s="220" t="s">
        <v>789</v>
      </c>
      <c r="G1310" s="218"/>
      <c r="H1310" s="221">
        <v>2.9</v>
      </c>
      <c r="I1310" s="222"/>
      <c r="J1310" s="218"/>
      <c r="K1310" s="218"/>
      <c r="L1310" s="223"/>
      <c r="M1310" s="224"/>
      <c r="N1310" s="225"/>
      <c r="O1310" s="225"/>
      <c r="P1310" s="225"/>
      <c r="Q1310" s="225"/>
      <c r="R1310" s="225"/>
      <c r="S1310" s="225"/>
      <c r="T1310" s="226"/>
      <c r="AT1310" s="227" t="s">
        <v>245</v>
      </c>
      <c r="AU1310" s="227" t="s">
        <v>88</v>
      </c>
      <c r="AV1310" s="12" t="s">
        <v>88</v>
      </c>
      <c r="AW1310" s="12" t="s">
        <v>40</v>
      </c>
      <c r="AX1310" s="12" t="s">
        <v>77</v>
      </c>
      <c r="AY1310" s="227" t="s">
        <v>191</v>
      </c>
    </row>
    <row r="1311" spans="2:65" s="14" customFormat="1" ht="13.5">
      <c r="B1311" s="254"/>
      <c r="C1311" s="255"/>
      <c r="D1311" s="214" t="s">
        <v>245</v>
      </c>
      <c r="E1311" s="256" t="s">
        <v>23</v>
      </c>
      <c r="F1311" s="257" t="s">
        <v>371</v>
      </c>
      <c r="G1311" s="255"/>
      <c r="H1311" s="258">
        <v>2.9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AT1311" s="264" t="s">
        <v>245</v>
      </c>
      <c r="AU1311" s="264" t="s">
        <v>88</v>
      </c>
      <c r="AV1311" s="14" t="s">
        <v>207</v>
      </c>
      <c r="AW1311" s="14" t="s">
        <v>40</v>
      </c>
      <c r="AX1311" s="14" t="s">
        <v>77</v>
      </c>
      <c r="AY1311" s="264" t="s">
        <v>191</v>
      </c>
    </row>
    <row r="1312" spans="2:65" s="15" customFormat="1" ht="13.5">
      <c r="B1312" s="265"/>
      <c r="C1312" s="266"/>
      <c r="D1312" s="214" t="s">
        <v>245</v>
      </c>
      <c r="E1312" s="267" t="s">
        <v>23</v>
      </c>
      <c r="F1312" s="268" t="s">
        <v>388</v>
      </c>
      <c r="G1312" s="266"/>
      <c r="H1312" s="269">
        <v>7.5</v>
      </c>
      <c r="I1312" s="270"/>
      <c r="J1312" s="266"/>
      <c r="K1312" s="266"/>
      <c r="L1312" s="271"/>
      <c r="M1312" s="272"/>
      <c r="N1312" s="273"/>
      <c r="O1312" s="273"/>
      <c r="P1312" s="273"/>
      <c r="Q1312" s="273"/>
      <c r="R1312" s="273"/>
      <c r="S1312" s="273"/>
      <c r="T1312" s="274"/>
      <c r="AT1312" s="275" t="s">
        <v>245</v>
      </c>
      <c r="AU1312" s="275" t="s">
        <v>88</v>
      </c>
      <c r="AV1312" s="15" t="s">
        <v>215</v>
      </c>
      <c r="AW1312" s="15" t="s">
        <v>40</v>
      </c>
      <c r="AX1312" s="15" t="s">
        <v>85</v>
      </c>
      <c r="AY1312" s="275" t="s">
        <v>191</v>
      </c>
    </row>
    <row r="1313" spans="2:65" s="1" customFormat="1" ht="25.5" customHeight="1">
      <c r="B1313" s="42"/>
      <c r="C1313" s="202" t="s">
        <v>1082</v>
      </c>
      <c r="D1313" s="202" t="s">
        <v>194</v>
      </c>
      <c r="E1313" s="203" t="s">
        <v>1083</v>
      </c>
      <c r="F1313" s="204" t="s">
        <v>1084</v>
      </c>
      <c r="G1313" s="205" t="s">
        <v>218</v>
      </c>
      <c r="H1313" s="206">
        <v>347.7</v>
      </c>
      <c r="I1313" s="207"/>
      <c r="J1313" s="208">
        <f>ROUND(I1313*H1313,2)</f>
        <v>0</v>
      </c>
      <c r="K1313" s="204" t="s">
        <v>203</v>
      </c>
      <c r="L1313" s="62"/>
      <c r="M1313" s="209" t="s">
        <v>23</v>
      </c>
      <c r="N1313" s="210" t="s">
        <v>48</v>
      </c>
      <c r="O1313" s="43"/>
      <c r="P1313" s="211">
        <f>O1313*H1313</f>
        <v>0</v>
      </c>
      <c r="Q1313" s="211">
        <v>4.0000000000000003E-5</v>
      </c>
      <c r="R1313" s="211">
        <f>Q1313*H1313</f>
        <v>1.3908E-2</v>
      </c>
      <c r="S1313" s="211">
        <v>0</v>
      </c>
      <c r="T1313" s="212">
        <f>S1313*H1313</f>
        <v>0</v>
      </c>
      <c r="AR1313" s="25" t="s">
        <v>279</v>
      </c>
      <c r="AT1313" s="25" t="s">
        <v>194</v>
      </c>
      <c r="AU1313" s="25" t="s">
        <v>88</v>
      </c>
      <c r="AY1313" s="25" t="s">
        <v>191</v>
      </c>
      <c r="BE1313" s="213">
        <f>IF(N1313="základní",J1313,0)</f>
        <v>0</v>
      </c>
      <c r="BF1313" s="213">
        <f>IF(N1313="snížená",J1313,0)</f>
        <v>0</v>
      </c>
      <c r="BG1313" s="213">
        <f>IF(N1313="zákl. přenesená",J1313,0)</f>
        <v>0</v>
      </c>
      <c r="BH1313" s="213">
        <f>IF(N1313="sníž. přenesená",J1313,0)</f>
        <v>0</v>
      </c>
      <c r="BI1313" s="213">
        <f>IF(N1313="nulová",J1313,0)</f>
        <v>0</v>
      </c>
      <c r="BJ1313" s="25" t="s">
        <v>85</v>
      </c>
      <c r="BK1313" s="213">
        <f>ROUND(I1313*H1313,2)</f>
        <v>0</v>
      </c>
      <c r="BL1313" s="25" t="s">
        <v>279</v>
      </c>
      <c r="BM1313" s="25" t="s">
        <v>1085</v>
      </c>
    </row>
    <row r="1314" spans="2:65" s="13" customFormat="1" ht="13.5">
      <c r="B1314" s="244"/>
      <c r="C1314" s="245"/>
      <c r="D1314" s="214" t="s">
        <v>245</v>
      </c>
      <c r="E1314" s="246" t="s">
        <v>23</v>
      </c>
      <c r="F1314" s="247" t="s">
        <v>372</v>
      </c>
      <c r="G1314" s="245"/>
      <c r="H1314" s="246" t="s">
        <v>23</v>
      </c>
      <c r="I1314" s="248"/>
      <c r="J1314" s="245"/>
      <c r="K1314" s="245"/>
      <c r="L1314" s="249"/>
      <c r="M1314" s="250"/>
      <c r="N1314" s="251"/>
      <c r="O1314" s="251"/>
      <c r="P1314" s="251"/>
      <c r="Q1314" s="251"/>
      <c r="R1314" s="251"/>
      <c r="S1314" s="251"/>
      <c r="T1314" s="252"/>
      <c r="AT1314" s="253" t="s">
        <v>245</v>
      </c>
      <c r="AU1314" s="253" t="s">
        <v>88</v>
      </c>
      <c r="AV1314" s="13" t="s">
        <v>85</v>
      </c>
      <c r="AW1314" s="13" t="s">
        <v>40</v>
      </c>
      <c r="AX1314" s="13" t="s">
        <v>77</v>
      </c>
      <c r="AY1314" s="253" t="s">
        <v>191</v>
      </c>
    </row>
    <row r="1315" spans="2:65" s="12" customFormat="1" ht="13.5">
      <c r="B1315" s="217"/>
      <c r="C1315" s="218"/>
      <c r="D1315" s="214" t="s">
        <v>245</v>
      </c>
      <c r="E1315" s="219" t="s">
        <v>23</v>
      </c>
      <c r="F1315" s="220" t="s">
        <v>757</v>
      </c>
      <c r="G1315" s="218"/>
      <c r="H1315" s="221">
        <v>59.3</v>
      </c>
      <c r="I1315" s="222"/>
      <c r="J1315" s="218"/>
      <c r="K1315" s="218"/>
      <c r="L1315" s="223"/>
      <c r="M1315" s="224"/>
      <c r="N1315" s="225"/>
      <c r="O1315" s="225"/>
      <c r="P1315" s="225"/>
      <c r="Q1315" s="225"/>
      <c r="R1315" s="225"/>
      <c r="S1315" s="225"/>
      <c r="T1315" s="226"/>
      <c r="AT1315" s="227" t="s">
        <v>245</v>
      </c>
      <c r="AU1315" s="227" t="s">
        <v>88</v>
      </c>
      <c r="AV1315" s="12" t="s">
        <v>88</v>
      </c>
      <c r="AW1315" s="12" t="s">
        <v>40</v>
      </c>
      <c r="AX1315" s="12" t="s">
        <v>77</v>
      </c>
      <c r="AY1315" s="227" t="s">
        <v>191</v>
      </c>
    </row>
    <row r="1316" spans="2:65" s="12" customFormat="1" ht="13.5">
      <c r="B1316" s="217"/>
      <c r="C1316" s="218"/>
      <c r="D1316" s="214" t="s">
        <v>245</v>
      </c>
      <c r="E1316" s="219" t="s">
        <v>23</v>
      </c>
      <c r="F1316" s="220" t="s">
        <v>758</v>
      </c>
      <c r="G1316" s="218"/>
      <c r="H1316" s="221">
        <v>2.9</v>
      </c>
      <c r="I1316" s="222"/>
      <c r="J1316" s="218"/>
      <c r="K1316" s="218"/>
      <c r="L1316" s="223"/>
      <c r="M1316" s="224"/>
      <c r="N1316" s="225"/>
      <c r="O1316" s="225"/>
      <c r="P1316" s="225"/>
      <c r="Q1316" s="225"/>
      <c r="R1316" s="225"/>
      <c r="S1316" s="225"/>
      <c r="T1316" s="226"/>
      <c r="AT1316" s="227" t="s">
        <v>245</v>
      </c>
      <c r="AU1316" s="227" t="s">
        <v>88</v>
      </c>
      <c r="AV1316" s="12" t="s">
        <v>88</v>
      </c>
      <c r="AW1316" s="12" t="s">
        <v>40</v>
      </c>
      <c r="AX1316" s="12" t="s">
        <v>77</v>
      </c>
      <c r="AY1316" s="227" t="s">
        <v>191</v>
      </c>
    </row>
    <row r="1317" spans="2:65" s="12" customFormat="1" ht="13.5">
      <c r="B1317" s="217"/>
      <c r="C1317" s="218"/>
      <c r="D1317" s="214" t="s">
        <v>245</v>
      </c>
      <c r="E1317" s="219" t="s">
        <v>23</v>
      </c>
      <c r="F1317" s="220" t="s">
        <v>759</v>
      </c>
      <c r="G1317" s="218"/>
      <c r="H1317" s="221">
        <v>1.7</v>
      </c>
      <c r="I1317" s="222"/>
      <c r="J1317" s="218"/>
      <c r="K1317" s="218"/>
      <c r="L1317" s="223"/>
      <c r="M1317" s="224"/>
      <c r="N1317" s="225"/>
      <c r="O1317" s="225"/>
      <c r="P1317" s="225"/>
      <c r="Q1317" s="225"/>
      <c r="R1317" s="225"/>
      <c r="S1317" s="225"/>
      <c r="T1317" s="226"/>
      <c r="AT1317" s="227" t="s">
        <v>245</v>
      </c>
      <c r="AU1317" s="227" t="s">
        <v>88</v>
      </c>
      <c r="AV1317" s="12" t="s">
        <v>88</v>
      </c>
      <c r="AW1317" s="12" t="s">
        <v>40</v>
      </c>
      <c r="AX1317" s="12" t="s">
        <v>77</v>
      </c>
      <c r="AY1317" s="227" t="s">
        <v>191</v>
      </c>
    </row>
    <row r="1318" spans="2:65" s="12" customFormat="1" ht="13.5">
      <c r="B1318" s="217"/>
      <c r="C1318" s="218"/>
      <c r="D1318" s="214" t="s">
        <v>245</v>
      </c>
      <c r="E1318" s="219" t="s">
        <v>23</v>
      </c>
      <c r="F1318" s="220" t="s">
        <v>760</v>
      </c>
      <c r="G1318" s="218"/>
      <c r="H1318" s="221">
        <v>11.1</v>
      </c>
      <c r="I1318" s="222"/>
      <c r="J1318" s="218"/>
      <c r="K1318" s="218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245</v>
      </c>
      <c r="AU1318" s="227" t="s">
        <v>88</v>
      </c>
      <c r="AV1318" s="12" t="s">
        <v>88</v>
      </c>
      <c r="AW1318" s="12" t="s">
        <v>40</v>
      </c>
      <c r="AX1318" s="12" t="s">
        <v>77</v>
      </c>
      <c r="AY1318" s="227" t="s">
        <v>191</v>
      </c>
    </row>
    <row r="1319" spans="2:65" s="12" customFormat="1" ht="13.5">
      <c r="B1319" s="217"/>
      <c r="C1319" s="218"/>
      <c r="D1319" s="214" t="s">
        <v>245</v>
      </c>
      <c r="E1319" s="219" t="s">
        <v>23</v>
      </c>
      <c r="F1319" s="220" t="s">
        <v>743</v>
      </c>
      <c r="G1319" s="218"/>
      <c r="H1319" s="221">
        <v>4.5999999999999996</v>
      </c>
      <c r="I1319" s="222"/>
      <c r="J1319" s="218"/>
      <c r="K1319" s="218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245</v>
      </c>
      <c r="AU1319" s="227" t="s">
        <v>88</v>
      </c>
      <c r="AV1319" s="12" t="s">
        <v>88</v>
      </c>
      <c r="AW1319" s="12" t="s">
        <v>40</v>
      </c>
      <c r="AX1319" s="12" t="s">
        <v>77</v>
      </c>
      <c r="AY1319" s="227" t="s">
        <v>191</v>
      </c>
    </row>
    <row r="1320" spans="2:65" s="12" customFormat="1" ht="13.5">
      <c r="B1320" s="217"/>
      <c r="C1320" s="218"/>
      <c r="D1320" s="214" t="s">
        <v>245</v>
      </c>
      <c r="E1320" s="219" t="s">
        <v>23</v>
      </c>
      <c r="F1320" s="220" t="s">
        <v>761</v>
      </c>
      <c r="G1320" s="218"/>
      <c r="H1320" s="221">
        <v>5.3</v>
      </c>
      <c r="I1320" s="222"/>
      <c r="J1320" s="218"/>
      <c r="K1320" s="218"/>
      <c r="L1320" s="223"/>
      <c r="M1320" s="224"/>
      <c r="N1320" s="225"/>
      <c r="O1320" s="225"/>
      <c r="P1320" s="225"/>
      <c r="Q1320" s="225"/>
      <c r="R1320" s="225"/>
      <c r="S1320" s="225"/>
      <c r="T1320" s="226"/>
      <c r="AT1320" s="227" t="s">
        <v>245</v>
      </c>
      <c r="AU1320" s="227" t="s">
        <v>88</v>
      </c>
      <c r="AV1320" s="12" t="s">
        <v>88</v>
      </c>
      <c r="AW1320" s="12" t="s">
        <v>40</v>
      </c>
      <c r="AX1320" s="12" t="s">
        <v>77</v>
      </c>
      <c r="AY1320" s="227" t="s">
        <v>191</v>
      </c>
    </row>
    <row r="1321" spans="2:65" s="12" customFormat="1" ht="13.5">
      <c r="B1321" s="217"/>
      <c r="C1321" s="218"/>
      <c r="D1321" s="214" t="s">
        <v>245</v>
      </c>
      <c r="E1321" s="219" t="s">
        <v>23</v>
      </c>
      <c r="F1321" s="220" t="s">
        <v>762</v>
      </c>
      <c r="G1321" s="218"/>
      <c r="H1321" s="221">
        <v>5.3</v>
      </c>
      <c r="I1321" s="222"/>
      <c r="J1321" s="218"/>
      <c r="K1321" s="218"/>
      <c r="L1321" s="223"/>
      <c r="M1321" s="224"/>
      <c r="N1321" s="225"/>
      <c r="O1321" s="225"/>
      <c r="P1321" s="225"/>
      <c r="Q1321" s="225"/>
      <c r="R1321" s="225"/>
      <c r="S1321" s="225"/>
      <c r="T1321" s="226"/>
      <c r="AT1321" s="227" t="s">
        <v>245</v>
      </c>
      <c r="AU1321" s="227" t="s">
        <v>88</v>
      </c>
      <c r="AV1321" s="12" t="s">
        <v>88</v>
      </c>
      <c r="AW1321" s="12" t="s">
        <v>40</v>
      </c>
      <c r="AX1321" s="12" t="s">
        <v>77</v>
      </c>
      <c r="AY1321" s="227" t="s">
        <v>191</v>
      </c>
    </row>
    <row r="1322" spans="2:65" s="12" customFormat="1" ht="13.5">
      <c r="B1322" s="217"/>
      <c r="C1322" s="218"/>
      <c r="D1322" s="214" t="s">
        <v>245</v>
      </c>
      <c r="E1322" s="219" t="s">
        <v>23</v>
      </c>
      <c r="F1322" s="220" t="s">
        <v>763</v>
      </c>
      <c r="G1322" s="218"/>
      <c r="H1322" s="221">
        <v>26.6</v>
      </c>
      <c r="I1322" s="222"/>
      <c r="J1322" s="218"/>
      <c r="K1322" s="218"/>
      <c r="L1322" s="223"/>
      <c r="M1322" s="224"/>
      <c r="N1322" s="225"/>
      <c r="O1322" s="225"/>
      <c r="P1322" s="225"/>
      <c r="Q1322" s="225"/>
      <c r="R1322" s="225"/>
      <c r="S1322" s="225"/>
      <c r="T1322" s="226"/>
      <c r="AT1322" s="227" t="s">
        <v>245</v>
      </c>
      <c r="AU1322" s="227" t="s">
        <v>88</v>
      </c>
      <c r="AV1322" s="12" t="s">
        <v>88</v>
      </c>
      <c r="AW1322" s="12" t="s">
        <v>40</v>
      </c>
      <c r="AX1322" s="12" t="s">
        <v>77</v>
      </c>
      <c r="AY1322" s="227" t="s">
        <v>191</v>
      </c>
    </row>
    <row r="1323" spans="2:65" s="12" customFormat="1" ht="13.5">
      <c r="B1323" s="217"/>
      <c r="C1323" s="218"/>
      <c r="D1323" s="214" t="s">
        <v>245</v>
      </c>
      <c r="E1323" s="219" t="s">
        <v>23</v>
      </c>
      <c r="F1323" s="220" t="s">
        <v>764</v>
      </c>
      <c r="G1323" s="218"/>
      <c r="H1323" s="221">
        <v>19.399999999999999</v>
      </c>
      <c r="I1323" s="222"/>
      <c r="J1323" s="218"/>
      <c r="K1323" s="218"/>
      <c r="L1323" s="223"/>
      <c r="M1323" s="224"/>
      <c r="N1323" s="225"/>
      <c r="O1323" s="225"/>
      <c r="P1323" s="225"/>
      <c r="Q1323" s="225"/>
      <c r="R1323" s="225"/>
      <c r="S1323" s="225"/>
      <c r="T1323" s="226"/>
      <c r="AT1323" s="227" t="s">
        <v>245</v>
      </c>
      <c r="AU1323" s="227" t="s">
        <v>88</v>
      </c>
      <c r="AV1323" s="12" t="s">
        <v>88</v>
      </c>
      <c r="AW1323" s="12" t="s">
        <v>40</v>
      </c>
      <c r="AX1323" s="12" t="s">
        <v>77</v>
      </c>
      <c r="AY1323" s="227" t="s">
        <v>191</v>
      </c>
    </row>
    <row r="1324" spans="2:65" s="12" customFormat="1" ht="13.5">
      <c r="B1324" s="217"/>
      <c r="C1324" s="218"/>
      <c r="D1324" s="214" t="s">
        <v>245</v>
      </c>
      <c r="E1324" s="219" t="s">
        <v>23</v>
      </c>
      <c r="F1324" s="220" t="s">
        <v>765</v>
      </c>
      <c r="G1324" s="218"/>
      <c r="H1324" s="221">
        <v>10.4</v>
      </c>
      <c r="I1324" s="222"/>
      <c r="J1324" s="218"/>
      <c r="K1324" s="218"/>
      <c r="L1324" s="223"/>
      <c r="M1324" s="224"/>
      <c r="N1324" s="225"/>
      <c r="O1324" s="225"/>
      <c r="P1324" s="225"/>
      <c r="Q1324" s="225"/>
      <c r="R1324" s="225"/>
      <c r="S1324" s="225"/>
      <c r="T1324" s="226"/>
      <c r="AT1324" s="227" t="s">
        <v>245</v>
      </c>
      <c r="AU1324" s="227" t="s">
        <v>88</v>
      </c>
      <c r="AV1324" s="12" t="s">
        <v>88</v>
      </c>
      <c r="AW1324" s="12" t="s">
        <v>40</v>
      </c>
      <c r="AX1324" s="12" t="s">
        <v>77</v>
      </c>
      <c r="AY1324" s="227" t="s">
        <v>191</v>
      </c>
    </row>
    <row r="1325" spans="2:65" s="12" customFormat="1" ht="13.5">
      <c r="B1325" s="217"/>
      <c r="C1325" s="218"/>
      <c r="D1325" s="214" t="s">
        <v>245</v>
      </c>
      <c r="E1325" s="219" t="s">
        <v>23</v>
      </c>
      <c r="F1325" s="220" t="s">
        <v>766</v>
      </c>
      <c r="G1325" s="218"/>
      <c r="H1325" s="221">
        <v>4.5</v>
      </c>
      <c r="I1325" s="222"/>
      <c r="J1325" s="218"/>
      <c r="K1325" s="218"/>
      <c r="L1325" s="223"/>
      <c r="M1325" s="224"/>
      <c r="N1325" s="225"/>
      <c r="O1325" s="225"/>
      <c r="P1325" s="225"/>
      <c r="Q1325" s="225"/>
      <c r="R1325" s="225"/>
      <c r="S1325" s="225"/>
      <c r="T1325" s="226"/>
      <c r="AT1325" s="227" t="s">
        <v>245</v>
      </c>
      <c r="AU1325" s="227" t="s">
        <v>88</v>
      </c>
      <c r="AV1325" s="12" t="s">
        <v>88</v>
      </c>
      <c r="AW1325" s="12" t="s">
        <v>40</v>
      </c>
      <c r="AX1325" s="12" t="s">
        <v>77</v>
      </c>
      <c r="AY1325" s="227" t="s">
        <v>191</v>
      </c>
    </row>
    <row r="1326" spans="2:65" s="14" customFormat="1" ht="13.5">
      <c r="B1326" s="254"/>
      <c r="C1326" s="255"/>
      <c r="D1326" s="214" t="s">
        <v>245</v>
      </c>
      <c r="E1326" s="256" t="s">
        <v>23</v>
      </c>
      <c r="F1326" s="257" t="s">
        <v>371</v>
      </c>
      <c r="G1326" s="255"/>
      <c r="H1326" s="258">
        <v>151.1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AT1326" s="264" t="s">
        <v>245</v>
      </c>
      <c r="AU1326" s="264" t="s">
        <v>88</v>
      </c>
      <c r="AV1326" s="14" t="s">
        <v>207</v>
      </c>
      <c r="AW1326" s="14" t="s">
        <v>40</v>
      </c>
      <c r="AX1326" s="14" t="s">
        <v>77</v>
      </c>
      <c r="AY1326" s="264" t="s">
        <v>191</v>
      </c>
    </row>
    <row r="1327" spans="2:65" s="13" customFormat="1" ht="13.5">
      <c r="B1327" s="244"/>
      <c r="C1327" s="245"/>
      <c r="D1327" s="214" t="s">
        <v>245</v>
      </c>
      <c r="E1327" s="246" t="s">
        <v>23</v>
      </c>
      <c r="F1327" s="247" t="s">
        <v>603</v>
      </c>
      <c r="G1327" s="245"/>
      <c r="H1327" s="246" t="s">
        <v>23</v>
      </c>
      <c r="I1327" s="248"/>
      <c r="J1327" s="245"/>
      <c r="K1327" s="245"/>
      <c r="L1327" s="249"/>
      <c r="M1327" s="250"/>
      <c r="N1327" s="251"/>
      <c r="O1327" s="251"/>
      <c r="P1327" s="251"/>
      <c r="Q1327" s="251"/>
      <c r="R1327" s="251"/>
      <c r="S1327" s="251"/>
      <c r="T1327" s="252"/>
      <c r="AT1327" s="253" t="s">
        <v>245</v>
      </c>
      <c r="AU1327" s="253" t="s">
        <v>88</v>
      </c>
      <c r="AV1327" s="13" t="s">
        <v>85</v>
      </c>
      <c r="AW1327" s="13" t="s">
        <v>40</v>
      </c>
      <c r="AX1327" s="13" t="s">
        <v>77</v>
      </c>
      <c r="AY1327" s="253" t="s">
        <v>191</v>
      </c>
    </row>
    <row r="1328" spans="2:65" s="12" customFormat="1" ht="13.5">
      <c r="B1328" s="217"/>
      <c r="C1328" s="218"/>
      <c r="D1328" s="214" t="s">
        <v>245</v>
      </c>
      <c r="E1328" s="219" t="s">
        <v>23</v>
      </c>
      <c r="F1328" s="220" t="s">
        <v>767</v>
      </c>
      <c r="G1328" s="218"/>
      <c r="H1328" s="221">
        <v>12.7</v>
      </c>
      <c r="I1328" s="222"/>
      <c r="J1328" s="218"/>
      <c r="K1328" s="218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245</v>
      </c>
      <c r="AU1328" s="227" t="s">
        <v>88</v>
      </c>
      <c r="AV1328" s="12" t="s">
        <v>88</v>
      </c>
      <c r="AW1328" s="12" t="s">
        <v>40</v>
      </c>
      <c r="AX1328" s="12" t="s">
        <v>77</v>
      </c>
      <c r="AY1328" s="227" t="s">
        <v>191</v>
      </c>
    </row>
    <row r="1329" spans="2:51" s="12" customFormat="1" ht="13.5">
      <c r="B1329" s="217"/>
      <c r="C1329" s="218"/>
      <c r="D1329" s="214" t="s">
        <v>245</v>
      </c>
      <c r="E1329" s="219" t="s">
        <v>23</v>
      </c>
      <c r="F1329" s="220" t="s">
        <v>744</v>
      </c>
      <c r="G1329" s="218"/>
      <c r="H1329" s="221">
        <v>3.8</v>
      </c>
      <c r="I1329" s="222"/>
      <c r="J1329" s="218"/>
      <c r="K1329" s="218"/>
      <c r="L1329" s="223"/>
      <c r="M1329" s="224"/>
      <c r="N1329" s="225"/>
      <c r="O1329" s="225"/>
      <c r="P1329" s="225"/>
      <c r="Q1329" s="225"/>
      <c r="R1329" s="225"/>
      <c r="S1329" s="225"/>
      <c r="T1329" s="226"/>
      <c r="AT1329" s="227" t="s">
        <v>245</v>
      </c>
      <c r="AU1329" s="227" t="s">
        <v>88</v>
      </c>
      <c r="AV1329" s="12" t="s">
        <v>88</v>
      </c>
      <c r="AW1329" s="12" t="s">
        <v>40</v>
      </c>
      <c r="AX1329" s="12" t="s">
        <v>77</v>
      </c>
      <c r="AY1329" s="227" t="s">
        <v>191</v>
      </c>
    </row>
    <row r="1330" spans="2:51" s="12" customFormat="1" ht="13.5">
      <c r="B1330" s="217"/>
      <c r="C1330" s="218"/>
      <c r="D1330" s="214" t="s">
        <v>245</v>
      </c>
      <c r="E1330" s="219" t="s">
        <v>23</v>
      </c>
      <c r="F1330" s="220" t="s">
        <v>768</v>
      </c>
      <c r="G1330" s="218"/>
      <c r="H1330" s="221">
        <v>5.3</v>
      </c>
      <c r="I1330" s="222"/>
      <c r="J1330" s="218"/>
      <c r="K1330" s="218"/>
      <c r="L1330" s="223"/>
      <c r="M1330" s="224"/>
      <c r="N1330" s="225"/>
      <c r="O1330" s="225"/>
      <c r="P1330" s="225"/>
      <c r="Q1330" s="225"/>
      <c r="R1330" s="225"/>
      <c r="S1330" s="225"/>
      <c r="T1330" s="226"/>
      <c r="AT1330" s="227" t="s">
        <v>245</v>
      </c>
      <c r="AU1330" s="227" t="s">
        <v>88</v>
      </c>
      <c r="AV1330" s="12" t="s">
        <v>88</v>
      </c>
      <c r="AW1330" s="12" t="s">
        <v>40</v>
      </c>
      <c r="AX1330" s="12" t="s">
        <v>77</v>
      </c>
      <c r="AY1330" s="227" t="s">
        <v>191</v>
      </c>
    </row>
    <row r="1331" spans="2:51" s="12" customFormat="1" ht="13.5">
      <c r="B1331" s="217"/>
      <c r="C1331" s="218"/>
      <c r="D1331" s="214" t="s">
        <v>245</v>
      </c>
      <c r="E1331" s="219" t="s">
        <v>23</v>
      </c>
      <c r="F1331" s="220" t="s">
        <v>769</v>
      </c>
      <c r="G1331" s="218"/>
      <c r="H1331" s="221">
        <v>5.3</v>
      </c>
      <c r="I1331" s="222"/>
      <c r="J1331" s="218"/>
      <c r="K1331" s="218"/>
      <c r="L1331" s="223"/>
      <c r="M1331" s="224"/>
      <c r="N1331" s="225"/>
      <c r="O1331" s="225"/>
      <c r="P1331" s="225"/>
      <c r="Q1331" s="225"/>
      <c r="R1331" s="225"/>
      <c r="S1331" s="225"/>
      <c r="T1331" s="226"/>
      <c r="AT1331" s="227" t="s">
        <v>245</v>
      </c>
      <c r="AU1331" s="227" t="s">
        <v>88</v>
      </c>
      <c r="AV1331" s="12" t="s">
        <v>88</v>
      </c>
      <c r="AW1331" s="12" t="s">
        <v>40</v>
      </c>
      <c r="AX1331" s="12" t="s">
        <v>77</v>
      </c>
      <c r="AY1331" s="227" t="s">
        <v>191</v>
      </c>
    </row>
    <row r="1332" spans="2:51" s="12" customFormat="1" ht="13.5">
      <c r="B1332" s="217"/>
      <c r="C1332" s="218"/>
      <c r="D1332" s="214" t="s">
        <v>245</v>
      </c>
      <c r="E1332" s="219" t="s">
        <v>23</v>
      </c>
      <c r="F1332" s="220" t="s">
        <v>771</v>
      </c>
      <c r="G1332" s="218"/>
      <c r="H1332" s="221">
        <v>10.7</v>
      </c>
      <c r="I1332" s="222"/>
      <c r="J1332" s="218"/>
      <c r="K1332" s="218"/>
      <c r="L1332" s="223"/>
      <c r="M1332" s="224"/>
      <c r="N1332" s="225"/>
      <c r="O1332" s="225"/>
      <c r="P1332" s="225"/>
      <c r="Q1332" s="225"/>
      <c r="R1332" s="225"/>
      <c r="S1332" s="225"/>
      <c r="T1332" s="226"/>
      <c r="AT1332" s="227" t="s">
        <v>245</v>
      </c>
      <c r="AU1332" s="227" t="s">
        <v>88</v>
      </c>
      <c r="AV1332" s="12" t="s">
        <v>88</v>
      </c>
      <c r="AW1332" s="12" t="s">
        <v>40</v>
      </c>
      <c r="AX1332" s="12" t="s">
        <v>77</v>
      </c>
      <c r="AY1332" s="227" t="s">
        <v>191</v>
      </c>
    </row>
    <row r="1333" spans="2:51" s="12" customFormat="1" ht="13.5">
      <c r="B1333" s="217"/>
      <c r="C1333" s="218"/>
      <c r="D1333" s="214" t="s">
        <v>245</v>
      </c>
      <c r="E1333" s="219" t="s">
        <v>23</v>
      </c>
      <c r="F1333" s="220" t="s">
        <v>772</v>
      </c>
      <c r="G1333" s="218"/>
      <c r="H1333" s="221">
        <v>14.2</v>
      </c>
      <c r="I1333" s="222"/>
      <c r="J1333" s="218"/>
      <c r="K1333" s="218"/>
      <c r="L1333" s="223"/>
      <c r="M1333" s="224"/>
      <c r="N1333" s="225"/>
      <c r="O1333" s="225"/>
      <c r="P1333" s="225"/>
      <c r="Q1333" s="225"/>
      <c r="R1333" s="225"/>
      <c r="S1333" s="225"/>
      <c r="T1333" s="226"/>
      <c r="AT1333" s="227" t="s">
        <v>245</v>
      </c>
      <c r="AU1333" s="227" t="s">
        <v>88</v>
      </c>
      <c r="AV1333" s="12" t="s">
        <v>88</v>
      </c>
      <c r="AW1333" s="12" t="s">
        <v>40</v>
      </c>
      <c r="AX1333" s="12" t="s">
        <v>77</v>
      </c>
      <c r="AY1333" s="227" t="s">
        <v>191</v>
      </c>
    </row>
    <row r="1334" spans="2:51" s="12" customFormat="1" ht="13.5">
      <c r="B1334" s="217"/>
      <c r="C1334" s="218"/>
      <c r="D1334" s="214" t="s">
        <v>245</v>
      </c>
      <c r="E1334" s="219" t="s">
        <v>23</v>
      </c>
      <c r="F1334" s="220" t="s">
        <v>773</v>
      </c>
      <c r="G1334" s="218"/>
      <c r="H1334" s="221">
        <v>4.9000000000000004</v>
      </c>
      <c r="I1334" s="222"/>
      <c r="J1334" s="218"/>
      <c r="K1334" s="218"/>
      <c r="L1334" s="223"/>
      <c r="M1334" s="224"/>
      <c r="N1334" s="225"/>
      <c r="O1334" s="225"/>
      <c r="P1334" s="225"/>
      <c r="Q1334" s="225"/>
      <c r="R1334" s="225"/>
      <c r="S1334" s="225"/>
      <c r="T1334" s="226"/>
      <c r="AT1334" s="227" t="s">
        <v>245</v>
      </c>
      <c r="AU1334" s="227" t="s">
        <v>88</v>
      </c>
      <c r="AV1334" s="12" t="s">
        <v>88</v>
      </c>
      <c r="AW1334" s="12" t="s">
        <v>40</v>
      </c>
      <c r="AX1334" s="12" t="s">
        <v>77</v>
      </c>
      <c r="AY1334" s="227" t="s">
        <v>191</v>
      </c>
    </row>
    <row r="1335" spans="2:51" s="14" customFormat="1" ht="13.5">
      <c r="B1335" s="254"/>
      <c r="C1335" s="255"/>
      <c r="D1335" s="214" t="s">
        <v>245</v>
      </c>
      <c r="E1335" s="256" t="s">
        <v>23</v>
      </c>
      <c r="F1335" s="257" t="s">
        <v>371</v>
      </c>
      <c r="G1335" s="255"/>
      <c r="H1335" s="258">
        <v>56.9</v>
      </c>
      <c r="I1335" s="259"/>
      <c r="J1335" s="255"/>
      <c r="K1335" s="255"/>
      <c r="L1335" s="260"/>
      <c r="M1335" s="261"/>
      <c r="N1335" s="262"/>
      <c r="O1335" s="262"/>
      <c r="P1335" s="262"/>
      <c r="Q1335" s="262"/>
      <c r="R1335" s="262"/>
      <c r="S1335" s="262"/>
      <c r="T1335" s="263"/>
      <c r="AT1335" s="264" t="s">
        <v>245</v>
      </c>
      <c r="AU1335" s="264" t="s">
        <v>88</v>
      </c>
      <c r="AV1335" s="14" t="s">
        <v>207</v>
      </c>
      <c r="AW1335" s="14" t="s">
        <v>40</v>
      </c>
      <c r="AX1335" s="14" t="s">
        <v>77</v>
      </c>
      <c r="AY1335" s="264" t="s">
        <v>191</v>
      </c>
    </row>
    <row r="1336" spans="2:51" s="13" customFormat="1" ht="13.5">
      <c r="B1336" s="244"/>
      <c r="C1336" s="245"/>
      <c r="D1336" s="214" t="s">
        <v>245</v>
      </c>
      <c r="E1336" s="246" t="s">
        <v>23</v>
      </c>
      <c r="F1336" s="247" t="s">
        <v>380</v>
      </c>
      <c r="G1336" s="245"/>
      <c r="H1336" s="246" t="s">
        <v>23</v>
      </c>
      <c r="I1336" s="248"/>
      <c r="J1336" s="245"/>
      <c r="K1336" s="245"/>
      <c r="L1336" s="249"/>
      <c r="M1336" s="250"/>
      <c r="N1336" s="251"/>
      <c r="O1336" s="251"/>
      <c r="P1336" s="251"/>
      <c r="Q1336" s="251"/>
      <c r="R1336" s="251"/>
      <c r="S1336" s="251"/>
      <c r="T1336" s="252"/>
      <c r="AT1336" s="253" t="s">
        <v>245</v>
      </c>
      <c r="AU1336" s="253" t="s">
        <v>88</v>
      </c>
      <c r="AV1336" s="13" t="s">
        <v>85</v>
      </c>
      <c r="AW1336" s="13" t="s">
        <v>40</v>
      </c>
      <c r="AX1336" s="13" t="s">
        <v>77</v>
      </c>
      <c r="AY1336" s="253" t="s">
        <v>191</v>
      </c>
    </row>
    <row r="1337" spans="2:51" s="12" customFormat="1" ht="13.5">
      <c r="B1337" s="217"/>
      <c r="C1337" s="218"/>
      <c r="D1337" s="214" t="s">
        <v>245</v>
      </c>
      <c r="E1337" s="219" t="s">
        <v>23</v>
      </c>
      <c r="F1337" s="220" t="s">
        <v>774</v>
      </c>
      <c r="G1337" s="218"/>
      <c r="H1337" s="221">
        <v>12.1</v>
      </c>
      <c r="I1337" s="222"/>
      <c r="J1337" s="218"/>
      <c r="K1337" s="218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245</v>
      </c>
      <c r="AU1337" s="227" t="s">
        <v>88</v>
      </c>
      <c r="AV1337" s="12" t="s">
        <v>88</v>
      </c>
      <c r="AW1337" s="12" t="s">
        <v>40</v>
      </c>
      <c r="AX1337" s="12" t="s">
        <v>77</v>
      </c>
      <c r="AY1337" s="227" t="s">
        <v>191</v>
      </c>
    </row>
    <row r="1338" spans="2:51" s="12" customFormat="1" ht="13.5">
      <c r="B1338" s="217"/>
      <c r="C1338" s="218"/>
      <c r="D1338" s="214" t="s">
        <v>245</v>
      </c>
      <c r="E1338" s="219" t="s">
        <v>23</v>
      </c>
      <c r="F1338" s="220" t="s">
        <v>745</v>
      </c>
      <c r="G1338" s="218"/>
      <c r="H1338" s="221">
        <v>4.4000000000000004</v>
      </c>
      <c r="I1338" s="222"/>
      <c r="J1338" s="218"/>
      <c r="K1338" s="218"/>
      <c r="L1338" s="223"/>
      <c r="M1338" s="224"/>
      <c r="N1338" s="225"/>
      <c r="O1338" s="225"/>
      <c r="P1338" s="225"/>
      <c r="Q1338" s="225"/>
      <c r="R1338" s="225"/>
      <c r="S1338" s="225"/>
      <c r="T1338" s="226"/>
      <c r="AT1338" s="227" t="s">
        <v>245</v>
      </c>
      <c r="AU1338" s="227" t="s">
        <v>88</v>
      </c>
      <c r="AV1338" s="12" t="s">
        <v>88</v>
      </c>
      <c r="AW1338" s="12" t="s">
        <v>40</v>
      </c>
      <c r="AX1338" s="12" t="s">
        <v>77</v>
      </c>
      <c r="AY1338" s="227" t="s">
        <v>191</v>
      </c>
    </row>
    <row r="1339" spans="2:51" s="12" customFormat="1" ht="13.5">
      <c r="B1339" s="217"/>
      <c r="C1339" s="218"/>
      <c r="D1339" s="214" t="s">
        <v>245</v>
      </c>
      <c r="E1339" s="219" t="s">
        <v>23</v>
      </c>
      <c r="F1339" s="220" t="s">
        <v>775</v>
      </c>
      <c r="G1339" s="218"/>
      <c r="H1339" s="221">
        <v>5.3</v>
      </c>
      <c r="I1339" s="222"/>
      <c r="J1339" s="218"/>
      <c r="K1339" s="218"/>
      <c r="L1339" s="223"/>
      <c r="M1339" s="224"/>
      <c r="N1339" s="225"/>
      <c r="O1339" s="225"/>
      <c r="P1339" s="225"/>
      <c r="Q1339" s="225"/>
      <c r="R1339" s="225"/>
      <c r="S1339" s="225"/>
      <c r="T1339" s="226"/>
      <c r="AT1339" s="227" t="s">
        <v>245</v>
      </c>
      <c r="AU1339" s="227" t="s">
        <v>88</v>
      </c>
      <c r="AV1339" s="12" t="s">
        <v>88</v>
      </c>
      <c r="AW1339" s="12" t="s">
        <v>40</v>
      </c>
      <c r="AX1339" s="12" t="s">
        <v>77</v>
      </c>
      <c r="AY1339" s="227" t="s">
        <v>191</v>
      </c>
    </row>
    <row r="1340" spans="2:51" s="12" customFormat="1" ht="13.5">
      <c r="B1340" s="217"/>
      <c r="C1340" s="218"/>
      <c r="D1340" s="214" t="s">
        <v>245</v>
      </c>
      <c r="E1340" s="219" t="s">
        <v>23</v>
      </c>
      <c r="F1340" s="220" t="s">
        <v>776</v>
      </c>
      <c r="G1340" s="218"/>
      <c r="H1340" s="221">
        <v>5.3</v>
      </c>
      <c r="I1340" s="222"/>
      <c r="J1340" s="218"/>
      <c r="K1340" s="218"/>
      <c r="L1340" s="223"/>
      <c r="M1340" s="224"/>
      <c r="N1340" s="225"/>
      <c r="O1340" s="225"/>
      <c r="P1340" s="225"/>
      <c r="Q1340" s="225"/>
      <c r="R1340" s="225"/>
      <c r="S1340" s="225"/>
      <c r="T1340" s="226"/>
      <c r="AT1340" s="227" t="s">
        <v>245</v>
      </c>
      <c r="AU1340" s="227" t="s">
        <v>88</v>
      </c>
      <c r="AV1340" s="12" t="s">
        <v>88</v>
      </c>
      <c r="AW1340" s="12" t="s">
        <v>40</v>
      </c>
      <c r="AX1340" s="12" t="s">
        <v>77</v>
      </c>
      <c r="AY1340" s="227" t="s">
        <v>191</v>
      </c>
    </row>
    <row r="1341" spans="2:51" s="12" customFormat="1" ht="13.5">
      <c r="B1341" s="217"/>
      <c r="C1341" s="218"/>
      <c r="D1341" s="214" t="s">
        <v>245</v>
      </c>
      <c r="E1341" s="219" t="s">
        <v>23</v>
      </c>
      <c r="F1341" s="220" t="s">
        <v>781</v>
      </c>
      <c r="G1341" s="218"/>
      <c r="H1341" s="221">
        <v>4.8</v>
      </c>
      <c r="I1341" s="222"/>
      <c r="J1341" s="218"/>
      <c r="K1341" s="218"/>
      <c r="L1341" s="223"/>
      <c r="M1341" s="224"/>
      <c r="N1341" s="225"/>
      <c r="O1341" s="225"/>
      <c r="P1341" s="225"/>
      <c r="Q1341" s="225"/>
      <c r="R1341" s="225"/>
      <c r="S1341" s="225"/>
      <c r="T1341" s="226"/>
      <c r="AT1341" s="227" t="s">
        <v>245</v>
      </c>
      <c r="AU1341" s="227" t="s">
        <v>88</v>
      </c>
      <c r="AV1341" s="12" t="s">
        <v>88</v>
      </c>
      <c r="AW1341" s="12" t="s">
        <v>40</v>
      </c>
      <c r="AX1341" s="12" t="s">
        <v>77</v>
      </c>
      <c r="AY1341" s="227" t="s">
        <v>191</v>
      </c>
    </row>
    <row r="1342" spans="2:51" s="14" customFormat="1" ht="13.5">
      <c r="B1342" s="254"/>
      <c r="C1342" s="255"/>
      <c r="D1342" s="214" t="s">
        <v>245</v>
      </c>
      <c r="E1342" s="256" t="s">
        <v>23</v>
      </c>
      <c r="F1342" s="257" t="s">
        <v>371</v>
      </c>
      <c r="G1342" s="255"/>
      <c r="H1342" s="258">
        <v>31.9</v>
      </c>
      <c r="I1342" s="259"/>
      <c r="J1342" s="255"/>
      <c r="K1342" s="255"/>
      <c r="L1342" s="260"/>
      <c r="M1342" s="261"/>
      <c r="N1342" s="262"/>
      <c r="O1342" s="262"/>
      <c r="P1342" s="262"/>
      <c r="Q1342" s="262"/>
      <c r="R1342" s="262"/>
      <c r="S1342" s="262"/>
      <c r="T1342" s="263"/>
      <c r="AT1342" s="264" t="s">
        <v>245</v>
      </c>
      <c r="AU1342" s="264" t="s">
        <v>88</v>
      </c>
      <c r="AV1342" s="14" t="s">
        <v>207</v>
      </c>
      <c r="AW1342" s="14" t="s">
        <v>40</v>
      </c>
      <c r="AX1342" s="14" t="s">
        <v>77</v>
      </c>
      <c r="AY1342" s="264" t="s">
        <v>191</v>
      </c>
    </row>
    <row r="1343" spans="2:51" s="13" customFormat="1" ht="13.5">
      <c r="B1343" s="244"/>
      <c r="C1343" s="245"/>
      <c r="D1343" s="214" t="s">
        <v>245</v>
      </c>
      <c r="E1343" s="246" t="s">
        <v>23</v>
      </c>
      <c r="F1343" s="247" t="s">
        <v>384</v>
      </c>
      <c r="G1343" s="245"/>
      <c r="H1343" s="246" t="s">
        <v>23</v>
      </c>
      <c r="I1343" s="248"/>
      <c r="J1343" s="245"/>
      <c r="K1343" s="245"/>
      <c r="L1343" s="249"/>
      <c r="M1343" s="250"/>
      <c r="N1343" s="251"/>
      <c r="O1343" s="251"/>
      <c r="P1343" s="251"/>
      <c r="Q1343" s="251"/>
      <c r="R1343" s="251"/>
      <c r="S1343" s="251"/>
      <c r="T1343" s="252"/>
      <c r="AT1343" s="253" t="s">
        <v>245</v>
      </c>
      <c r="AU1343" s="253" t="s">
        <v>88</v>
      </c>
      <c r="AV1343" s="13" t="s">
        <v>85</v>
      </c>
      <c r="AW1343" s="13" t="s">
        <v>40</v>
      </c>
      <c r="AX1343" s="13" t="s">
        <v>77</v>
      </c>
      <c r="AY1343" s="253" t="s">
        <v>191</v>
      </c>
    </row>
    <row r="1344" spans="2:51" s="12" customFormat="1" ht="13.5">
      <c r="B1344" s="217"/>
      <c r="C1344" s="218"/>
      <c r="D1344" s="214" t="s">
        <v>245</v>
      </c>
      <c r="E1344" s="219" t="s">
        <v>23</v>
      </c>
      <c r="F1344" s="220" t="s">
        <v>782</v>
      </c>
      <c r="G1344" s="218"/>
      <c r="H1344" s="221">
        <v>20.7</v>
      </c>
      <c r="I1344" s="222"/>
      <c r="J1344" s="218"/>
      <c r="K1344" s="218"/>
      <c r="L1344" s="223"/>
      <c r="M1344" s="224"/>
      <c r="N1344" s="225"/>
      <c r="O1344" s="225"/>
      <c r="P1344" s="225"/>
      <c r="Q1344" s="225"/>
      <c r="R1344" s="225"/>
      <c r="S1344" s="225"/>
      <c r="T1344" s="226"/>
      <c r="AT1344" s="227" t="s">
        <v>245</v>
      </c>
      <c r="AU1344" s="227" t="s">
        <v>88</v>
      </c>
      <c r="AV1344" s="12" t="s">
        <v>88</v>
      </c>
      <c r="AW1344" s="12" t="s">
        <v>40</v>
      </c>
      <c r="AX1344" s="12" t="s">
        <v>77</v>
      </c>
      <c r="AY1344" s="227" t="s">
        <v>191</v>
      </c>
    </row>
    <row r="1345" spans="2:65" s="12" customFormat="1" ht="13.5">
      <c r="B1345" s="217"/>
      <c r="C1345" s="218"/>
      <c r="D1345" s="214" t="s">
        <v>245</v>
      </c>
      <c r="E1345" s="219" t="s">
        <v>23</v>
      </c>
      <c r="F1345" s="220" t="s">
        <v>746</v>
      </c>
      <c r="G1345" s="218"/>
      <c r="H1345" s="221">
        <v>4</v>
      </c>
      <c r="I1345" s="222"/>
      <c r="J1345" s="218"/>
      <c r="K1345" s="218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245</v>
      </c>
      <c r="AU1345" s="227" t="s">
        <v>88</v>
      </c>
      <c r="AV1345" s="12" t="s">
        <v>88</v>
      </c>
      <c r="AW1345" s="12" t="s">
        <v>40</v>
      </c>
      <c r="AX1345" s="12" t="s">
        <v>77</v>
      </c>
      <c r="AY1345" s="227" t="s">
        <v>191</v>
      </c>
    </row>
    <row r="1346" spans="2:65" s="12" customFormat="1" ht="13.5">
      <c r="B1346" s="217"/>
      <c r="C1346" s="218"/>
      <c r="D1346" s="214" t="s">
        <v>245</v>
      </c>
      <c r="E1346" s="219" t="s">
        <v>23</v>
      </c>
      <c r="F1346" s="220" t="s">
        <v>783</v>
      </c>
      <c r="G1346" s="218"/>
      <c r="H1346" s="221">
        <v>5.3</v>
      </c>
      <c r="I1346" s="222"/>
      <c r="J1346" s="218"/>
      <c r="K1346" s="218"/>
      <c r="L1346" s="223"/>
      <c r="M1346" s="224"/>
      <c r="N1346" s="225"/>
      <c r="O1346" s="225"/>
      <c r="P1346" s="225"/>
      <c r="Q1346" s="225"/>
      <c r="R1346" s="225"/>
      <c r="S1346" s="225"/>
      <c r="T1346" s="226"/>
      <c r="AT1346" s="227" t="s">
        <v>245</v>
      </c>
      <c r="AU1346" s="227" t="s">
        <v>88</v>
      </c>
      <c r="AV1346" s="12" t="s">
        <v>88</v>
      </c>
      <c r="AW1346" s="12" t="s">
        <v>40</v>
      </c>
      <c r="AX1346" s="12" t="s">
        <v>77</v>
      </c>
      <c r="AY1346" s="227" t="s">
        <v>191</v>
      </c>
    </row>
    <row r="1347" spans="2:65" s="12" customFormat="1" ht="13.5">
      <c r="B1347" s="217"/>
      <c r="C1347" s="218"/>
      <c r="D1347" s="214" t="s">
        <v>245</v>
      </c>
      <c r="E1347" s="219" t="s">
        <v>23</v>
      </c>
      <c r="F1347" s="220" t="s">
        <v>784</v>
      </c>
      <c r="G1347" s="218"/>
      <c r="H1347" s="221">
        <v>5.3</v>
      </c>
      <c r="I1347" s="222"/>
      <c r="J1347" s="218"/>
      <c r="K1347" s="218"/>
      <c r="L1347" s="223"/>
      <c r="M1347" s="224"/>
      <c r="N1347" s="225"/>
      <c r="O1347" s="225"/>
      <c r="P1347" s="225"/>
      <c r="Q1347" s="225"/>
      <c r="R1347" s="225"/>
      <c r="S1347" s="225"/>
      <c r="T1347" s="226"/>
      <c r="AT1347" s="227" t="s">
        <v>245</v>
      </c>
      <c r="AU1347" s="227" t="s">
        <v>88</v>
      </c>
      <c r="AV1347" s="12" t="s">
        <v>88</v>
      </c>
      <c r="AW1347" s="12" t="s">
        <v>40</v>
      </c>
      <c r="AX1347" s="12" t="s">
        <v>77</v>
      </c>
      <c r="AY1347" s="227" t="s">
        <v>191</v>
      </c>
    </row>
    <row r="1348" spans="2:65" s="12" customFormat="1" ht="13.5">
      <c r="B1348" s="217"/>
      <c r="C1348" s="218"/>
      <c r="D1348" s="214" t="s">
        <v>245</v>
      </c>
      <c r="E1348" s="219" t="s">
        <v>23</v>
      </c>
      <c r="F1348" s="220" t="s">
        <v>785</v>
      </c>
      <c r="G1348" s="218"/>
      <c r="H1348" s="221">
        <v>18.100000000000001</v>
      </c>
      <c r="I1348" s="222"/>
      <c r="J1348" s="218"/>
      <c r="K1348" s="218"/>
      <c r="L1348" s="223"/>
      <c r="M1348" s="224"/>
      <c r="N1348" s="225"/>
      <c r="O1348" s="225"/>
      <c r="P1348" s="225"/>
      <c r="Q1348" s="225"/>
      <c r="R1348" s="225"/>
      <c r="S1348" s="225"/>
      <c r="T1348" s="226"/>
      <c r="AT1348" s="227" t="s">
        <v>245</v>
      </c>
      <c r="AU1348" s="227" t="s">
        <v>88</v>
      </c>
      <c r="AV1348" s="12" t="s">
        <v>88</v>
      </c>
      <c r="AW1348" s="12" t="s">
        <v>40</v>
      </c>
      <c r="AX1348" s="12" t="s">
        <v>77</v>
      </c>
      <c r="AY1348" s="227" t="s">
        <v>191</v>
      </c>
    </row>
    <row r="1349" spans="2:65" s="12" customFormat="1" ht="13.5">
      <c r="B1349" s="217"/>
      <c r="C1349" s="218"/>
      <c r="D1349" s="214" t="s">
        <v>245</v>
      </c>
      <c r="E1349" s="219" t="s">
        <v>23</v>
      </c>
      <c r="F1349" s="220" t="s">
        <v>786</v>
      </c>
      <c r="G1349" s="218"/>
      <c r="H1349" s="221">
        <v>13.8</v>
      </c>
      <c r="I1349" s="222"/>
      <c r="J1349" s="218"/>
      <c r="K1349" s="218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245</v>
      </c>
      <c r="AU1349" s="227" t="s">
        <v>88</v>
      </c>
      <c r="AV1349" s="12" t="s">
        <v>88</v>
      </c>
      <c r="AW1349" s="12" t="s">
        <v>40</v>
      </c>
      <c r="AX1349" s="12" t="s">
        <v>77</v>
      </c>
      <c r="AY1349" s="227" t="s">
        <v>191</v>
      </c>
    </row>
    <row r="1350" spans="2:65" s="12" customFormat="1" ht="13.5">
      <c r="B1350" s="217"/>
      <c r="C1350" s="218"/>
      <c r="D1350" s="214" t="s">
        <v>245</v>
      </c>
      <c r="E1350" s="219" t="s">
        <v>23</v>
      </c>
      <c r="F1350" s="220" t="s">
        <v>787</v>
      </c>
      <c r="G1350" s="218"/>
      <c r="H1350" s="221">
        <v>25.3</v>
      </c>
      <c r="I1350" s="222"/>
      <c r="J1350" s="218"/>
      <c r="K1350" s="218"/>
      <c r="L1350" s="223"/>
      <c r="M1350" s="224"/>
      <c r="N1350" s="225"/>
      <c r="O1350" s="225"/>
      <c r="P1350" s="225"/>
      <c r="Q1350" s="225"/>
      <c r="R1350" s="225"/>
      <c r="S1350" s="225"/>
      <c r="T1350" s="226"/>
      <c r="AT1350" s="227" t="s">
        <v>245</v>
      </c>
      <c r="AU1350" s="227" t="s">
        <v>88</v>
      </c>
      <c r="AV1350" s="12" t="s">
        <v>88</v>
      </c>
      <c r="AW1350" s="12" t="s">
        <v>40</v>
      </c>
      <c r="AX1350" s="12" t="s">
        <v>77</v>
      </c>
      <c r="AY1350" s="227" t="s">
        <v>191</v>
      </c>
    </row>
    <row r="1351" spans="2:65" s="12" customFormat="1" ht="13.5">
      <c r="B1351" s="217"/>
      <c r="C1351" s="218"/>
      <c r="D1351" s="214" t="s">
        <v>245</v>
      </c>
      <c r="E1351" s="219" t="s">
        <v>23</v>
      </c>
      <c r="F1351" s="220" t="s">
        <v>788</v>
      </c>
      <c r="G1351" s="218"/>
      <c r="H1351" s="221">
        <v>7.9</v>
      </c>
      <c r="I1351" s="222"/>
      <c r="J1351" s="218"/>
      <c r="K1351" s="218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245</v>
      </c>
      <c r="AU1351" s="227" t="s">
        <v>88</v>
      </c>
      <c r="AV1351" s="12" t="s">
        <v>88</v>
      </c>
      <c r="AW1351" s="12" t="s">
        <v>40</v>
      </c>
      <c r="AX1351" s="12" t="s">
        <v>77</v>
      </c>
      <c r="AY1351" s="227" t="s">
        <v>191</v>
      </c>
    </row>
    <row r="1352" spans="2:65" s="12" customFormat="1" ht="13.5">
      <c r="B1352" s="217"/>
      <c r="C1352" s="218"/>
      <c r="D1352" s="214" t="s">
        <v>245</v>
      </c>
      <c r="E1352" s="219" t="s">
        <v>23</v>
      </c>
      <c r="F1352" s="220" t="s">
        <v>789</v>
      </c>
      <c r="G1352" s="218"/>
      <c r="H1352" s="221">
        <v>2.9</v>
      </c>
      <c r="I1352" s="222"/>
      <c r="J1352" s="218"/>
      <c r="K1352" s="218"/>
      <c r="L1352" s="223"/>
      <c r="M1352" s="224"/>
      <c r="N1352" s="225"/>
      <c r="O1352" s="225"/>
      <c r="P1352" s="225"/>
      <c r="Q1352" s="225"/>
      <c r="R1352" s="225"/>
      <c r="S1352" s="225"/>
      <c r="T1352" s="226"/>
      <c r="AT1352" s="227" t="s">
        <v>245</v>
      </c>
      <c r="AU1352" s="227" t="s">
        <v>88</v>
      </c>
      <c r="AV1352" s="12" t="s">
        <v>88</v>
      </c>
      <c r="AW1352" s="12" t="s">
        <v>40</v>
      </c>
      <c r="AX1352" s="12" t="s">
        <v>77</v>
      </c>
      <c r="AY1352" s="227" t="s">
        <v>191</v>
      </c>
    </row>
    <row r="1353" spans="2:65" s="12" customFormat="1" ht="13.5">
      <c r="B1353" s="217"/>
      <c r="C1353" s="218"/>
      <c r="D1353" s="214" t="s">
        <v>245</v>
      </c>
      <c r="E1353" s="219" t="s">
        <v>23</v>
      </c>
      <c r="F1353" s="220" t="s">
        <v>790</v>
      </c>
      <c r="G1353" s="218"/>
      <c r="H1353" s="221">
        <v>4.5</v>
      </c>
      <c r="I1353" s="222"/>
      <c r="J1353" s="218"/>
      <c r="K1353" s="218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245</v>
      </c>
      <c r="AU1353" s="227" t="s">
        <v>88</v>
      </c>
      <c r="AV1353" s="12" t="s">
        <v>88</v>
      </c>
      <c r="AW1353" s="12" t="s">
        <v>40</v>
      </c>
      <c r="AX1353" s="12" t="s">
        <v>77</v>
      </c>
      <c r="AY1353" s="227" t="s">
        <v>191</v>
      </c>
    </row>
    <row r="1354" spans="2:65" s="14" customFormat="1" ht="13.5">
      <c r="B1354" s="254"/>
      <c r="C1354" s="255"/>
      <c r="D1354" s="214" t="s">
        <v>245</v>
      </c>
      <c r="E1354" s="256" t="s">
        <v>23</v>
      </c>
      <c r="F1354" s="257" t="s">
        <v>371</v>
      </c>
      <c r="G1354" s="255"/>
      <c r="H1354" s="258">
        <v>107.8</v>
      </c>
      <c r="I1354" s="259"/>
      <c r="J1354" s="255"/>
      <c r="K1354" s="255"/>
      <c r="L1354" s="260"/>
      <c r="M1354" s="261"/>
      <c r="N1354" s="262"/>
      <c r="O1354" s="262"/>
      <c r="P1354" s="262"/>
      <c r="Q1354" s="262"/>
      <c r="R1354" s="262"/>
      <c r="S1354" s="262"/>
      <c r="T1354" s="263"/>
      <c r="AT1354" s="264" t="s">
        <v>245</v>
      </c>
      <c r="AU1354" s="264" t="s">
        <v>88</v>
      </c>
      <c r="AV1354" s="14" t="s">
        <v>207</v>
      </c>
      <c r="AW1354" s="14" t="s">
        <v>40</v>
      </c>
      <c r="AX1354" s="14" t="s">
        <v>77</v>
      </c>
      <c r="AY1354" s="264" t="s">
        <v>191</v>
      </c>
    </row>
    <row r="1355" spans="2:65" s="15" customFormat="1" ht="13.5">
      <c r="B1355" s="265"/>
      <c r="C1355" s="266"/>
      <c r="D1355" s="214" t="s">
        <v>245</v>
      </c>
      <c r="E1355" s="267" t="s">
        <v>23</v>
      </c>
      <c r="F1355" s="268" t="s">
        <v>388</v>
      </c>
      <c r="G1355" s="266"/>
      <c r="H1355" s="269">
        <v>347.7</v>
      </c>
      <c r="I1355" s="270"/>
      <c r="J1355" s="266"/>
      <c r="K1355" s="266"/>
      <c r="L1355" s="271"/>
      <c r="M1355" s="272"/>
      <c r="N1355" s="273"/>
      <c r="O1355" s="273"/>
      <c r="P1355" s="273"/>
      <c r="Q1355" s="273"/>
      <c r="R1355" s="273"/>
      <c r="S1355" s="273"/>
      <c r="T1355" s="274"/>
      <c r="AT1355" s="275" t="s">
        <v>245</v>
      </c>
      <c r="AU1355" s="275" t="s">
        <v>88</v>
      </c>
      <c r="AV1355" s="15" t="s">
        <v>215</v>
      </c>
      <c r="AW1355" s="15" t="s">
        <v>40</v>
      </c>
      <c r="AX1355" s="15" t="s">
        <v>85</v>
      </c>
      <c r="AY1355" s="275" t="s">
        <v>191</v>
      </c>
    </row>
    <row r="1356" spans="2:65" s="1" customFormat="1" ht="25.5" customHeight="1">
      <c r="B1356" s="42"/>
      <c r="C1356" s="202" t="s">
        <v>1086</v>
      </c>
      <c r="D1356" s="202" t="s">
        <v>194</v>
      </c>
      <c r="E1356" s="203" t="s">
        <v>1087</v>
      </c>
      <c r="F1356" s="204" t="s">
        <v>1088</v>
      </c>
      <c r="G1356" s="205" t="s">
        <v>218</v>
      </c>
      <c r="H1356" s="206">
        <v>414.1</v>
      </c>
      <c r="I1356" s="207"/>
      <c r="J1356" s="208">
        <f>ROUND(I1356*H1356,2)</f>
        <v>0</v>
      </c>
      <c r="K1356" s="204" t="s">
        <v>203</v>
      </c>
      <c r="L1356" s="62"/>
      <c r="M1356" s="209" t="s">
        <v>23</v>
      </c>
      <c r="N1356" s="210" t="s">
        <v>48</v>
      </c>
      <c r="O1356" s="43"/>
      <c r="P1356" s="211">
        <f>O1356*H1356</f>
        <v>0</v>
      </c>
      <c r="Q1356" s="211">
        <v>2.5000000000000001E-4</v>
      </c>
      <c r="R1356" s="211">
        <f>Q1356*H1356</f>
        <v>0.10352500000000001</v>
      </c>
      <c r="S1356" s="211">
        <v>0</v>
      </c>
      <c r="T1356" s="212">
        <f>S1356*H1356</f>
        <v>0</v>
      </c>
      <c r="AR1356" s="25" t="s">
        <v>279</v>
      </c>
      <c r="AT1356" s="25" t="s">
        <v>194</v>
      </c>
      <c r="AU1356" s="25" t="s">
        <v>88</v>
      </c>
      <c r="AY1356" s="25" t="s">
        <v>191</v>
      </c>
      <c r="BE1356" s="213">
        <f>IF(N1356="základní",J1356,0)</f>
        <v>0</v>
      </c>
      <c r="BF1356" s="213">
        <f>IF(N1356="snížená",J1356,0)</f>
        <v>0</v>
      </c>
      <c r="BG1356" s="213">
        <f>IF(N1356="zákl. přenesená",J1356,0)</f>
        <v>0</v>
      </c>
      <c r="BH1356" s="213">
        <f>IF(N1356="sníž. přenesená",J1356,0)</f>
        <v>0</v>
      </c>
      <c r="BI1356" s="213">
        <f>IF(N1356="nulová",J1356,0)</f>
        <v>0</v>
      </c>
      <c r="BJ1356" s="25" t="s">
        <v>85</v>
      </c>
      <c r="BK1356" s="213">
        <f>ROUND(I1356*H1356,2)</f>
        <v>0</v>
      </c>
      <c r="BL1356" s="25" t="s">
        <v>279</v>
      </c>
      <c r="BM1356" s="25" t="s">
        <v>1089</v>
      </c>
    </row>
    <row r="1357" spans="2:65" s="13" customFormat="1" ht="13.5">
      <c r="B1357" s="244"/>
      <c r="C1357" s="245"/>
      <c r="D1357" s="214" t="s">
        <v>245</v>
      </c>
      <c r="E1357" s="246" t="s">
        <v>23</v>
      </c>
      <c r="F1357" s="247" t="s">
        <v>372</v>
      </c>
      <c r="G1357" s="245"/>
      <c r="H1357" s="246" t="s">
        <v>23</v>
      </c>
      <c r="I1357" s="248"/>
      <c r="J1357" s="245"/>
      <c r="K1357" s="245"/>
      <c r="L1357" s="249"/>
      <c r="M1357" s="250"/>
      <c r="N1357" s="251"/>
      <c r="O1357" s="251"/>
      <c r="P1357" s="251"/>
      <c r="Q1357" s="251"/>
      <c r="R1357" s="251"/>
      <c r="S1357" s="251"/>
      <c r="T1357" s="252"/>
      <c r="AT1357" s="253" t="s">
        <v>245</v>
      </c>
      <c r="AU1357" s="253" t="s">
        <v>88</v>
      </c>
      <c r="AV1357" s="13" t="s">
        <v>85</v>
      </c>
      <c r="AW1357" s="13" t="s">
        <v>40</v>
      </c>
      <c r="AX1357" s="13" t="s">
        <v>77</v>
      </c>
      <c r="AY1357" s="253" t="s">
        <v>191</v>
      </c>
    </row>
    <row r="1358" spans="2:65" s="12" customFormat="1" ht="13.5">
      <c r="B1358" s="217"/>
      <c r="C1358" s="218"/>
      <c r="D1358" s="214" t="s">
        <v>245</v>
      </c>
      <c r="E1358" s="219" t="s">
        <v>23</v>
      </c>
      <c r="F1358" s="220" t="s">
        <v>757</v>
      </c>
      <c r="G1358" s="218"/>
      <c r="H1358" s="221">
        <v>59.3</v>
      </c>
      <c r="I1358" s="222"/>
      <c r="J1358" s="218"/>
      <c r="K1358" s="218"/>
      <c r="L1358" s="223"/>
      <c r="M1358" s="224"/>
      <c r="N1358" s="225"/>
      <c r="O1358" s="225"/>
      <c r="P1358" s="225"/>
      <c r="Q1358" s="225"/>
      <c r="R1358" s="225"/>
      <c r="S1358" s="225"/>
      <c r="T1358" s="226"/>
      <c r="AT1358" s="227" t="s">
        <v>245</v>
      </c>
      <c r="AU1358" s="227" t="s">
        <v>88</v>
      </c>
      <c r="AV1358" s="12" t="s">
        <v>88</v>
      </c>
      <c r="AW1358" s="12" t="s">
        <v>40</v>
      </c>
      <c r="AX1358" s="12" t="s">
        <v>77</v>
      </c>
      <c r="AY1358" s="227" t="s">
        <v>191</v>
      </c>
    </row>
    <row r="1359" spans="2:65" s="12" customFormat="1" ht="13.5">
      <c r="B1359" s="217"/>
      <c r="C1359" s="218"/>
      <c r="D1359" s="214" t="s">
        <v>245</v>
      </c>
      <c r="E1359" s="219" t="s">
        <v>23</v>
      </c>
      <c r="F1359" s="220" t="s">
        <v>758</v>
      </c>
      <c r="G1359" s="218"/>
      <c r="H1359" s="221">
        <v>2.9</v>
      </c>
      <c r="I1359" s="222"/>
      <c r="J1359" s="218"/>
      <c r="K1359" s="218"/>
      <c r="L1359" s="223"/>
      <c r="M1359" s="224"/>
      <c r="N1359" s="225"/>
      <c r="O1359" s="225"/>
      <c r="P1359" s="225"/>
      <c r="Q1359" s="225"/>
      <c r="R1359" s="225"/>
      <c r="S1359" s="225"/>
      <c r="T1359" s="226"/>
      <c r="AT1359" s="227" t="s">
        <v>245</v>
      </c>
      <c r="AU1359" s="227" t="s">
        <v>88</v>
      </c>
      <c r="AV1359" s="12" t="s">
        <v>88</v>
      </c>
      <c r="AW1359" s="12" t="s">
        <v>40</v>
      </c>
      <c r="AX1359" s="12" t="s">
        <v>77</v>
      </c>
      <c r="AY1359" s="227" t="s">
        <v>191</v>
      </c>
    </row>
    <row r="1360" spans="2:65" s="12" customFormat="1" ht="13.5">
      <c r="B1360" s="217"/>
      <c r="C1360" s="218"/>
      <c r="D1360" s="214" t="s">
        <v>245</v>
      </c>
      <c r="E1360" s="219" t="s">
        <v>23</v>
      </c>
      <c r="F1360" s="220" t="s">
        <v>759</v>
      </c>
      <c r="G1360" s="218"/>
      <c r="H1360" s="221">
        <v>1.7</v>
      </c>
      <c r="I1360" s="222"/>
      <c r="J1360" s="218"/>
      <c r="K1360" s="218"/>
      <c r="L1360" s="223"/>
      <c r="M1360" s="224"/>
      <c r="N1360" s="225"/>
      <c r="O1360" s="225"/>
      <c r="P1360" s="225"/>
      <c r="Q1360" s="225"/>
      <c r="R1360" s="225"/>
      <c r="S1360" s="225"/>
      <c r="T1360" s="226"/>
      <c r="AT1360" s="227" t="s">
        <v>245</v>
      </c>
      <c r="AU1360" s="227" t="s">
        <v>88</v>
      </c>
      <c r="AV1360" s="12" t="s">
        <v>88</v>
      </c>
      <c r="AW1360" s="12" t="s">
        <v>40</v>
      </c>
      <c r="AX1360" s="12" t="s">
        <v>77</v>
      </c>
      <c r="AY1360" s="227" t="s">
        <v>191</v>
      </c>
    </row>
    <row r="1361" spans="2:51" s="12" customFormat="1" ht="13.5">
      <c r="B1361" s="217"/>
      <c r="C1361" s="218"/>
      <c r="D1361" s="214" t="s">
        <v>245</v>
      </c>
      <c r="E1361" s="219" t="s">
        <v>23</v>
      </c>
      <c r="F1361" s="220" t="s">
        <v>760</v>
      </c>
      <c r="G1361" s="218"/>
      <c r="H1361" s="221">
        <v>11.1</v>
      </c>
      <c r="I1361" s="222"/>
      <c r="J1361" s="218"/>
      <c r="K1361" s="218"/>
      <c r="L1361" s="223"/>
      <c r="M1361" s="224"/>
      <c r="N1361" s="225"/>
      <c r="O1361" s="225"/>
      <c r="P1361" s="225"/>
      <c r="Q1361" s="225"/>
      <c r="R1361" s="225"/>
      <c r="S1361" s="225"/>
      <c r="T1361" s="226"/>
      <c r="AT1361" s="227" t="s">
        <v>245</v>
      </c>
      <c r="AU1361" s="227" t="s">
        <v>88</v>
      </c>
      <c r="AV1361" s="12" t="s">
        <v>88</v>
      </c>
      <c r="AW1361" s="12" t="s">
        <v>40</v>
      </c>
      <c r="AX1361" s="12" t="s">
        <v>77</v>
      </c>
      <c r="AY1361" s="227" t="s">
        <v>191</v>
      </c>
    </row>
    <row r="1362" spans="2:51" s="12" customFormat="1" ht="13.5">
      <c r="B1362" s="217"/>
      <c r="C1362" s="218"/>
      <c r="D1362" s="214" t="s">
        <v>245</v>
      </c>
      <c r="E1362" s="219" t="s">
        <v>23</v>
      </c>
      <c r="F1362" s="220" t="s">
        <v>743</v>
      </c>
      <c r="G1362" s="218"/>
      <c r="H1362" s="221">
        <v>4.5999999999999996</v>
      </c>
      <c r="I1362" s="222"/>
      <c r="J1362" s="218"/>
      <c r="K1362" s="218"/>
      <c r="L1362" s="223"/>
      <c r="M1362" s="224"/>
      <c r="N1362" s="225"/>
      <c r="O1362" s="225"/>
      <c r="P1362" s="225"/>
      <c r="Q1362" s="225"/>
      <c r="R1362" s="225"/>
      <c r="S1362" s="225"/>
      <c r="T1362" s="226"/>
      <c r="AT1362" s="227" t="s">
        <v>245</v>
      </c>
      <c r="AU1362" s="227" t="s">
        <v>88</v>
      </c>
      <c r="AV1362" s="12" t="s">
        <v>88</v>
      </c>
      <c r="AW1362" s="12" t="s">
        <v>40</v>
      </c>
      <c r="AX1362" s="12" t="s">
        <v>77</v>
      </c>
      <c r="AY1362" s="227" t="s">
        <v>191</v>
      </c>
    </row>
    <row r="1363" spans="2:51" s="12" customFormat="1" ht="13.5">
      <c r="B1363" s="217"/>
      <c r="C1363" s="218"/>
      <c r="D1363" s="214" t="s">
        <v>245</v>
      </c>
      <c r="E1363" s="219" t="s">
        <v>23</v>
      </c>
      <c r="F1363" s="220" t="s">
        <v>761</v>
      </c>
      <c r="G1363" s="218"/>
      <c r="H1363" s="221">
        <v>5.3</v>
      </c>
      <c r="I1363" s="222"/>
      <c r="J1363" s="218"/>
      <c r="K1363" s="218"/>
      <c r="L1363" s="223"/>
      <c r="M1363" s="224"/>
      <c r="N1363" s="225"/>
      <c r="O1363" s="225"/>
      <c r="P1363" s="225"/>
      <c r="Q1363" s="225"/>
      <c r="R1363" s="225"/>
      <c r="S1363" s="225"/>
      <c r="T1363" s="226"/>
      <c r="AT1363" s="227" t="s">
        <v>245</v>
      </c>
      <c r="AU1363" s="227" t="s">
        <v>88</v>
      </c>
      <c r="AV1363" s="12" t="s">
        <v>88</v>
      </c>
      <c r="AW1363" s="12" t="s">
        <v>40</v>
      </c>
      <c r="AX1363" s="12" t="s">
        <v>77</v>
      </c>
      <c r="AY1363" s="227" t="s">
        <v>191</v>
      </c>
    </row>
    <row r="1364" spans="2:51" s="12" customFormat="1" ht="13.5">
      <c r="B1364" s="217"/>
      <c r="C1364" s="218"/>
      <c r="D1364" s="214" t="s">
        <v>245</v>
      </c>
      <c r="E1364" s="219" t="s">
        <v>23</v>
      </c>
      <c r="F1364" s="220" t="s">
        <v>762</v>
      </c>
      <c r="G1364" s="218"/>
      <c r="H1364" s="221">
        <v>5.3</v>
      </c>
      <c r="I1364" s="222"/>
      <c r="J1364" s="218"/>
      <c r="K1364" s="218"/>
      <c r="L1364" s="223"/>
      <c r="M1364" s="224"/>
      <c r="N1364" s="225"/>
      <c r="O1364" s="225"/>
      <c r="P1364" s="225"/>
      <c r="Q1364" s="225"/>
      <c r="R1364" s="225"/>
      <c r="S1364" s="225"/>
      <c r="T1364" s="226"/>
      <c r="AT1364" s="227" t="s">
        <v>245</v>
      </c>
      <c r="AU1364" s="227" t="s">
        <v>88</v>
      </c>
      <c r="AV1364" s="12" t="s">
        <v>88</v>
      </c>
      <c r="AW1364" s="12" t="s">
        <v>40</v>
      </c>
      <c r="AX1364" s="12" t="s">
        <v>77</v>
      </c>
      <c r="AY1364" s="227" t="s">
        <v>191</v>
      </c>
    </row>
    <row r="1365" spans="2:51" s="12" customFormat="1" ht="13.5">
      <c r="B1365" s="217"/>
      <c r="C1365" s="218"/>
      <c r="D1365" s="214" t="s">
        <v>245</v>
      </c>
      <c r="E1365" s="219" t="s">
        <v>23</v>
      </c>
      <c r="F1365" s="220" t="s">
        <v>763</v>
      </c>
      <c r="G1365" s="218"/>
      <c r="H1365" s="221">
        <v>26.6</v>
      </c>
      <c r="I1365" s="222"/>
      <c r="J1365" s="218"/>
      <c r="K1365" s="218"/>
      <c r="L1365" s="223"/>
      <c r="M1365" s="224"/>
      <c r="N1365" s="225"/>
      <c r="O1365" s="225"/>
      <c r="P1365" s="225"/>
      <c r="Q1365" s="225"/>
      <c r="R1365" s="225"/>
      <c r="S1365" s="225"/>
      <c r="T1365" s="226"/>
      <c r="AT1365" s="227" t="s">
        <v>245</v>
      </c>
      <c r="AU1365" s="227" t="s">
        <v>88</v>
      </c>
      <c r="AV1365" s="12" t="s">
        <v>88</v>
      </c>
      <c r="AW1365" s="12" t="s">
        <v>40</v>
      </c>
      <c r="AX1365" s="12" t="s">
        <v>77</v>
      </c>
      <c r="AY1365" s="227" t="s">
        <v>191</v>
      </c>
    </row>
    <row r="1366" spans="2:51" s="12" customFormat="1" ht="13.5">
      <c r="B1366" s="217"/>
      <c r="C1366" s="218"/>
      <c r="D1366" s="214" t="s">
        <v>245</v>
      </c>
      <c r="E1366" s="219" t="s">
        <v>23</v>
      </c>
      <c r="F1366" s="220" t="s">
        <v>764</v>
      </c>
      <c r="G1366" s="218"/>
      <c r="H1366" s="221">
        <v>19.399999999999999</v>
      </c>
      <c r="I1366" s="222"/>
      <c r="J1366" s="218"/>
      <c r="K1366" s="218"/>
      <c r="L1366" s="223"/>
      <c r="M1366" s="224"/>
      <c r="N1366" s="225"/>
      <c r="O1366" s="225"/>
      <c r="P1366" s="225"/>
      <c r="Q1366" s="225"/>
      <c r="R1366" s="225"/>
      <c r="S1366" s="225"/>
      <c r="T1366" s="226"/>
      <c r="AT1366" s="227" t="s">
        <v>245</v>
      </c>
      <c r="AU1366" s="227" t="s">
        <v>88</v>
      </c>
      <c r="AV1366" s="12" t="s">
        <v>88</v>
      </c>
      <c r="AW1366" s="12" t="s">
        <v>40</v>
      </c>
      <c r="AX1366" s="12" t="s">
        <v>77</v>
      </c>
      <c r="AY1366" s="227" t="s">
        <v>191</v>
      </c>
    </row>
    <row r="1367" spans="2:51" s="12" customFormat="1" ht="13.5">
      <c r="B1367" s="217"/>
      <c r="C1367" s="218"/>
      <c r="D1367" s="214" t="s">
        <v>245</v>
      </c>
      <c r="E1367" s="219" t="s">
        <v>23</v>
      </c>
      <c r="F1367" s="220" t="s">
        <v>765</v>
      </c>
      <c r="G1367" s="218"/>
      <c r="H1367" s="221">
        <v>10.4</v>
      </c>
      <c r="I1367" s="222"/>
      <c r="J1367" s="218"/>
      <c r="K1367" s="218"/>
      <c r="L1367" s="223"/>
      <c r="M1367" s="224"/>
      <c r="N1367" s="225"/>
      <c r="O1367" s="225"/>
      <c r="P1367" s="225"/>
      <c r="Q1367" s="225"/>
      <c r="R1367" s="225"/>
      <c r="S1367" s="225"/>
      <c r="T1367" s="226"/>
      <c r="AT1367" s="227" t="s">
        <v>245</v>
      </c>
      <c r="AU1367" s="227" t="s">
        <v>88</v>
      </c>
      <c r="AV1367" s="12" t="s">
        <v>88</v>
      </c>
      <c r="AW1367" s="12" t="s">
        <v>40</v>
      </c>
      <c r="AX1367" s="12" t="s">
        <v>77</v>
      </c>
      <c r="AY1367" s="227" t="s">
        <v>191</v>
      </c>
    </row>
    <row r="1368" spans="2:51" s="12" customFormat="1" ht="13.5">
      <c r="B1368" s="217"/>
      <c r="C1368" s="218"/>
      <c r="D1368" s="214" t="s">
        <v>245</v>
      </c>
      <c r="E1368" s="219" t="s">
        <v>23</v>
      </c>
      <c r="F1368" s="220" t="s">
        <v>766</v>
      </c>
      <c r="G1368" s="218"/>
      <c r="H1368" s="221">
        <v>4.5</v>
      </c>
      <c r="I1368" s="222"/>
      <c r="J1368" s="218"/>
      <c r="K1368" s="218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245</v>
      </c>
      <c r="AU1368" s="227" t="s">
        <v>88</v>
      </c>
      <c r="AV1368" s="12" t="s">
        <v>88</v>
      </c>
      <c r="AW1368" s="12" t="s">
        <v>40</v>
      </c>
      <c r="AX1368" s="12" t="s">
        <v>77</v>
      </c>
      <c r="AY1368" s="227" t="s">
        <v>191</v>
      </c>
    </row>
    <row r="1369" spans="2:51" s="14" customFormat="1" ht="13.5">
      <c r="B1369" s="254"/>
      <c r="C1369" s="255"/>
      <c r="D1369" s="214" t="s">
        <v>245</v>
      </c>
      <c r="E1369" s="256" t="s">
        <v>23</v>
      </c>
      <c r="F1369" s="257" t="s">
        <v>371</v>
      </c>
      <c r="G1369" s="255"/>
      <c r="H1369" s="258">
        <v>151.1</v>
      </c>
      <c r="I1369" s="259"/>
      <c r="J1369" s="255"/>
      <c r="K1369" s="255"/>
      <c r="L1369" s="260"/>
      <c r="M1369" s="261"/>
      <c r="N1369" s="262"/>
      <c r="O1369" s="262"/>
      <c r="P1369" s="262"/>
      <c r="Q1369" s="262"/>
      <c r="R1369" s="262"/>
      <c r="S1369" s="262"/>
      <c r="T1369" s="263"/>
      <c r="AT1369" s="264" t="s">
        <v>245</v>
      </c>
      <c r="AU1369" s="264" t="s">
        <v>88</v>
      </c>
      <c r="AV1369" s="14" t="s">
        <v>207</v>
      </c>
      <c r="AW1369" s="14" t="s">
        <v>40</v>
      </c>
      <c r="AX1369" s="14" t="s">
        <v>77</v>
      </c>
      <c r="AY1369" s="264" t="s">
        <v>191</v>
      </c>
    </row>
    <row r="1370" spans="2:51" s="13" customFormat="1" ht="13.5">
      <c r="B1370" s="244"/>
      <c r="C1370" s="245"/>
      <c r="D1370" s="214" t="s">
        <v>245</v>
      </c>
      <c r="E1370" s="246" t="s">
        <v>23</v>
      </c>
      <c r="F1370" s="247" t="s">
        <v>603</v>
      </c>
      <c r="G1370" s="245"/>
      <c r="H1370" s="246" t="s">
        <v>23</v>
      </c>
      <c r="I1370" s="248"/>
      <c r="J1370" s="245"/>
      <c r="K1370" s="245"/>
      <c r="L1370" s="249"/>
      <c r="M1370" s="250"/>
      <c r="N1370" s="251"/>
      <c r="O1370" s="251"/>
      <c r="P1370" s="251"/>
      <c r="Q1370" s="251"/>
      <c r="R1370" s="251"/>
      <c r="S1370" s="251"/>
      <c r="T1370" s="252"/>
      <c r="AT1370" s="253" t="s">
        <v>245</v>
      </c>
      <c r="AU1370" s="253" t="s">
        <v>88</v>
      </c>
      <c r="AV1370" s="13" t="s">
        <v>85</v>
      </c>
      <c r="AW1370" s="13" t="s">
        <v>40</v>
      </c>
      <c r="AX1370" s="13" t="s">
        <v>77</v>
      </c>
      <c r="AY1370" s="253" t="s">
        <v>191</v>
      </c>
    </row>
    <row r="1371" spans="2:51" s="12" customFormat="1" ht="13.5">
      <c r="B1371" s="217"/>
      <c r="C1371" s="218"/>
      <c r="D1371" s="214" t="s">
        <v>245</v>
      </c>
      <c r="E1371" s="219" t="s">
        <v>23</v>
      </c>
      <c r="F1371" s="220" t="s">
        <v>767</v>
      </c>
      <c r="G1371" s="218"/>
      <c r="H1371" s="221">
        <v>12.7</v>
      </c>
      <c r="I1371" s="222"/>
      <c r="J1371" s="218"/>
      <c r="K1371" s="218"/>
      <c r="L1371" s="223"/>
      <c r="M1371" s="224"/>
      <c r="N1371" s="225"/>
      <c r="O1371" s="225"/>
      <c r="P1371" s="225"/>
      <c r="Q1371" s="225"/>
      <c r="R1371" s="225"/>
      <c r="S1371" s="225"/>
      <c r="T1371" s="226"/>
      <c r="AT1371" s="227" t="s">
        <v>245</v>
      </c>
      <c r="AU1371" s="227" t="s">
        <v>88</v>
      </c>
      <c r="AV1371" s="12" t="s">
        <v>88</v>
      </c>
      <c r="AW1371" s="12" t="s">
        <v>40</v>
      </c>
      <c r="AX1371" s="12" t="s">
        <v>77</v>
      </c>
      <c r="AY1371" s="227" t="s">
        <v>191</v>
      </c>
    </row>
    <row r="1372" spans="2:51" s="12" customFormat="1" ht="13.5">
      <c r="B1372" s="217"/>
      <c r="C1372" s="218"/>
      <c r="D1372" s="214" t="s">
        <v>245</v>
      </c>
      <c r="E1372" s="219" t="s">
        <v>23</v>
      </c>
      <c r="F1372" s="220" t="s">
        <v>744</v>
      </c>
      <c r="G1372" s="218"/>
      <c r="H1372" s="221">
        <v>3.8</v>
      </c>
      <c r="I1372" s="222"/>
      <c r="J1372" s="218"/>
      <c r="K1372" s="218"/>
      <c r="L1372" s="223"/>
      <c r="M1372" s="224"/>
      <c r="N1372" s="225"/>
      <c r="O1372" s="225"/>
      <c r="P1372" s="225"/>
      <c r="Q1372" s="225"/>
      <c r="R1372" s="225"/>
      <c r="S1372" s="225"/>
      <c r="T1372" s="226"/>
      <c r="AT1372" s="227" t="s">
        <v>245</v>
      </c>
      <c r="AU1372" s="227" t="s">
        <v>88</v>
      </c>
      <c r="AV1372" s="12" t="s">
        <v>88</v>
      </c>
      <c r="AW1372" s="12" t="s">
        <v>40</v>
      </c>
      <c r="AX1372" s="12" t="s">
        <v>77</v>
      </c>
      <c r="AY1372" s="227" t="s">
        <v>191</v>
      </c>
    </row>
    <row r="1373" spans="2:51" s="12" customFormat="1" ht="13.5">
      <c r="B1373" s="217"/>
      <c r="C1373" s="218"/>
      <c r="D1373" s="214" t="s">
        <v>245</v>
      </c>
      <c r="E1373" s="219" t="s">
        <v>23</v>
      </c>
      <c r="F1373" s="220" t="s">
        <v>768</v>
      </c>
      <c r="G1373" s="218"/>
      <c r="H1373" s="221">
        <v>5.3</v>
      </c>
      <c r="I1373" s="222"/>
      <c r="J1373" s="218"/>
      <c r="K1373" s="218"/>
      <c r="L1373" s="223"/>
      <c r="M1373" s="224"/>
      <c r="N1373" s="225"/>
      <c r="O1373" s="225"/>
      <c r="P1373" s="225"/>
      <c r="Q1373" s="225"/>
      <c r="R1373" s="225"/>
      <c r="S1373" s="225"/>
      <c r="T1373" s="226"/>
      <c r="AT1373" s="227" t="s">
        <v>245</v>
      </c>
      <c r="AU1373" s="227" t="s">
        <v>88</v>
      </c>
      <c r="AV1373" s="12" t="s">
        <v>88</v>
      </c>
      <c r="AW1373" s="12" t="s">
        <v>40</v>
      </c>
      <c r="AX1373" s="12" t="s">
        <v>77</v>
      </c>
      <c r="AY1373" s="227" t="s">
        <v>191</v>
      </c>
    </row>
    <row r="1374" spans="2:51" s="12" customFormat="1" ht="13.5">
      <c r="B1374" s="217"/>
      <c r="C1374" s="218"/>
      <c r="D1374" s="214" t="s">
        <v>245</v>
      </c>
      <c r="E1374" s="219" t="s">
        <v>23</v>
      </c>
      <c r="F1374" s="220" t="s">
        <v>769</v>
      </c>
      <c r="G1374" s="218"/>
      <c r="H1374" s="221">
        <v>5.3</v>
      </c>
      <c r="I1374" s="222"/>
      <c r="J1374" s="218"/>
      <c r="K1374" s="218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245</v>
      </c>
      <c r="AU1374" s="227" t="s">
        <v>88</v>
      </c>
      <c r="AV1374" s="12" t="s">
        <v>88</v>
      </c>
      <c r="AW1374" s="12" t="s">
        <v>40</v>
      </c>
      <c r="AX1374" s="12" t="s">
        <v>77</v>
      </c>
      <c r="AY1374" s="227" t="s">
        <v>191</v>
      </c>
    </row>
    <row r="1375" spans="2:51" s="12" customFormat="1" ht="13.5">
      <c r="B1375" s="217"/>
      <c r="C1375" s="218"/>
      <c r="D1375" s="214" t="s">
        <v>245</v>
      </c>
      <c r="E1375" s="219" t="s">
        <v>23</v>
      </c>
      <c r="F1375" s="220" t="s">
        <v>771</v>
      </c>
      <c r="G1375" s="218"/>
      <c r="H1375" s="221">
        <v>10.7</v>
      </c>
      <c r="I1375" s="222"/>
      <c r="J1375" s="218"/>
      <c r="K1375" s="218"/>
      <c r="L1375" s="223"/>
      <c r="M1375" s="224"/>
      <c r="N1375" s="225"/>
      <c r="O1375" s="225"/>
      <c r="P1375" s="225"/>
      <c r="Q1375" s="225"/>
      <c r="R1375" s="225"/>
      <c r="S1375" s="225"/>
      <c r="T1375" s="226"/>
      <c r="AT1375" s="227" t="s">
        <v>245</v>
      </c>
      <c r="AU1375" s="227" t="s">
        <v>88</v>
      </c>
      <c r="AV1375" s="12" t="s">
        <v>88</v>
      </c>
      <c r="AW1375" s="12" t="s">
        <v>40</v>
      </c>
      <c r="AX1375" s="12" t="s">
        <v>77</v>
      </c>
      <c r="AY1375" s="227" t="s">
        <v>191</v>
      </c>
    </row>
    <row r="1376" spans="2:51" s="12" customFormat="1" ht="13.5">
      <c r="B1376" s="217"/>
      <c r="C1376" s="218"/>
      <c r="D1376" s="214" t="s">
        <v>245</v>
      </c>
      <c r="E1376" s="219" t="s">
        <v>23</v>
      </c>
      <c r="F1376" s="220" t="s">
        <v>772</v>
      </c>
      <c r="G1376" s="218"/>
      <c r="H1376" s="221">
        <v>14.2</v>
      </c>
      <c r="I1376" s="222"/>
      <c r="J1376" s="218"/>
      <c r="K1376" s="218"/>
      <c r="L1376" s="223"/>
      <c r="M1376" s="224"/>
      <c r="N1376" s="225"/>
      <c r="O1376" s="225"/>
      <c r="P1376" s="225"/>
      <c r="Q1376" s="225"/>
      <c r="R1376" s="225"/>
      <c r="S1376" s="225"/>
      <c r="T1376" s="226"/>
      <c r="AT1376" s="227" t="s">
        <v>245</v>
      </c>
      <c r="AU1376" s="227" t="s">
        <v>88</v>
      </c>
      <c r="AV1376" s="12" t="s">
        <v>88</v>
      </c>
      <c r="AW1376" s="12" t="s">
        <v>40</v>
      </c>
      <c r="AX1376" s="12" t="s">
        <v>77</v>
      </c>
      <c r="AY1376" s="227" t="s">
        <v>191</v>
      </c>
    </row>
    <row r="1377" spans="2:51" s="12" customFormat="1" ht="13.5">
      <c r="B1377" s="217"/>
      <c r="C1377" s="218"/>
      <c r="D1377" s="214" t="s">
        <v>245</v>
      </c>
      <c r="E1377" s="219" t="s">
        <v>23</v>
      </c>
      <c r="F1377" s="220" t="s">
        <v>773</v>
      </c>
      <c r="G1377" s="218"/>
      <c r="H1377" s="221">
        <v>4.9000000000000004</v>
      </c>
      <c r="I1377" s="222"/>
      <c r="J1377" s="218"/>
      <c r="K1377" s="218"/>
      <c r="L1377" s="223"/>
      <c r="M1377" s="224"/>
      <c r="N1377" s="225"/>
      <c r="O1377" s="225"/>
      <c r="P1377" s="225"/>
      <c r="Q1377" s="225"/>
      <c r="R1377" s="225"/>
      <c r="S1377" s="225"/>
      <c r="T1377" s="226"/>
      <c r="AT1377" s="227" t="s">
        <v>245</v>
      </c>
      <c r="AU1377" s="227" t="s">
        <v>88</v>
      </c>
      <c r="AV1377" s="12" t="s">
        <v>88</v>
      </c>
      <c r="AW1377" s="12" t="s">
        <v>40</v>
      </c>
      <c r="AX1377" s="12" t="s">
        <v>77</v>
      </c>
      <c r="AY1377" s="227" t="s">
        <v>191</v>
      </c>
    </row>
    <row r="1378" spans="2:51" s="14" customFormat="1" ht="13.5">
      <c r="B1378" s="254"/>
      <c r="C1378" s="255"/>
      <c r="D1378" s="214" t="s">
        <v>245</v>
      </c>
      <c r="E1378" s="256" t="s">
        <v>23</v>
      </c>
      <c r="F1378" s="257" t="s">
        <v>371</v>
      </c>
      <c r="G1378" s="255"/>
      <c r="H1378" s="258">
        <v>56.9</v>
      </c>
      <c r="I1378" s="259"/>
      <c r="J1378" s="255"/>
      <c r="K1378" s="255"/>
      <c r="L1378" s="260"/>
      <c r="M1378" s="261"/>
      <c r="N1378" s="262"/>
      <c r="O1378" s="262"/>
      <c r="P1378" s="262"/>
      <c r="Q1378" s="262"/>
      <c r="R1378" s="262"/>
      <c r="S1378" s="262"/>
      <c r="T1378" s="263"/>
      <c r="AT1378" s="264" t="s">
        <v>245</v>
      </c>
      <c r="AU1378" s="264" t="s">
        <v>88</v>
      </c>
      <c r="AV1378" s="14" t="s">
        <v>207</v>
      </c>
      <c r="AW1378" s="14" t="s">
        <v>40</v>
      </c>
      <c r="AX1378" s="14" t="s">
        <v>77</v>
      </c>
      <c r="AY1378" s="264" t="s">
        <v>191</v>
      </c>
    </row>
    <row r="1379" spans="2:51" s="13" customFormat="1" ht="13.5">
      <c r="B1379" s="244"/>
      <c r="C1379" s="245"/>
      <c r="D1379" s="214" t="s">
        <v>245</v>
      </c>
      <c r="E1379" s="246" t="s">
        <v>23</v>
      </c>
      <c r="F1379" s="247" t="s">
        <v>380</v>
      </c>
      <c r="G1379" s="245"/>
      <c r="H1379" s="246" t="s">
        <v>23</v>
      </c>
      <c r="I1379" s="248"/>
      <c r="J1379" s="245"/>
      <c r="K1379" s="245"/>
      <c r="L1379" s="249"/>
      <c r="M1379" s="250"/>
      <c r="N1379" s="251"/>
      <c r="O1379" s="251"/>
      <c r="P1379" s="251"/>
      <c r="Q1379" s="251"/>
      <c r="R1379" s="251"/>
      <c r="S1379" s="251"/>
      <c r="T1379" s="252"/>
      <c r="AT1379" s="253" t="s">
        <v>245</v>
      </c>
      <c r="AU1379" s="253" t="s">
        <v>88</v>
      </c>
      <c r="AV1379" s="13" t="s">
        <v>85</v>
      </c>
      <c r="AW1379" s="13" t="s">
        <v>40</v>
      </c>
      <c r="AX1379" s="13" t="s">
        <v>77</v>
      </c>
      <c r="AY1379" s="253" t="s">
        <v>191</v>
      </c>
    </row>
    <row r="1380" spans="2:51" s="12" customFormat="1" ht="13.5">
      <c r="B1380" s="217"/>
      <c r="C1380" s="218"/>
      <c r="D1380" s="214" t="s">
        <v>245</v>
      </c>
      <c r="E1380" s="219" t="s">
        <v>23</v>
      </c>
      <c r="F1380" s="220" t="s">
        <v>774</v>
      </c>
      <c r="G1380" s="218"/>
      <c r="H1380" s="221">
        <v>12.1</v>
      </c>
      <c r="I1380" s="222"/>
      <c r="J1380" s="218"/>
      <c r="K1380" s="218"/>
      <c r="L1380" s="223"/>
      <c r="M1380" s="224"/>
      <c r="N1380" s="225"/>
      <c r="O1380" s="225"/>
      <c r="P1380" s="225"/>
      <c r="Q1380" s="225"/>
      <c r="R1380" s="225"/>
      <c r="S1380" s="225"/>
      <c r="T1380" s="226"/>
      <c r="AT1380" s="227" t="s">
        <v>245</v>
      </c>
      <c r="AU1380" s="227" t="s">
        <v>88</v>
      </c>
      <c r="AV1380" s="12" t="s">
        <v>88</v>
      </c>
      <c r="AW1380" s="12" t="s">
        <v>40</v>
      </c>
      <c r="AX1380" s="12" t="s">
        <v>77</v>
      </c>
      <c r="AY1380" s="227" t="s">
        <v>191</v>
      </c>
    </row>
    <row r="1381" spans="2:51" s="12" customFormat="1" ht="13.5">
      <c r="B1381" s="217"/>
      <c r="C1381" s="218"/>
      <c r="D1381" s="214" t="s">
        <v>245</v>
      </c>
      <c r="E1381" s="219" t="s">
        <v>23</v>
      </c>
      <c r="F1381" s="220" t="s">
        <v>745</v>
      </c>
      <c r="G1381" s="218"/>
      <c r="H1381" s="221">
        <v>4.4000000000000004</v>
      </c>
      <c r="I1381" s="222"/>
      <c r="J1381" s="218"/>
      <c r="K1381" s="218"/>
      <c r="L1381" s="223"/>
      <c r="M1381" s="224"/>
      <c r="N1381" s="225"/>
      <c r="O1381" s="225"/>
      <c r="P1381" s="225"/>
      <c r="Q1381" s="225"/>
      <c r="R1381" s="225"/>
      <c r="S1381" s="225"/>
      <c r="T1381" s="226"/>
      <c r="AT1381" s="227" t="s">
        <v>245</v>
      </c>
      <c r="AU1381" s="227" t="s">
        <v>88</v>
      </c>
      <c r="AV1381" s="12" t="s">
        <v>88</v>
      </c>
      <c r="AW1381" s="12" t="s">
        <v>40</v>
      </c>
      <c r="AX1381" s="12" t="s">
        <v>77</v>
      </c>
      <c r="AY1381" s="227" t="s">
        <v>191</v>
      </c>
    </row>
    <row r="1382" spans="2:51" s="12" customFormat="1" ht="13.5">
      <c r="B1382" s="217"/>
      <c r="C1382" s="218"/>
      <c r="D1382" s="214" t="s">
        <v>245</v>
      </c>
      <c r="E1382" s="219" t="s">
        <v>23</v>
      </c>
      <c r="F1382" s="220" t="s">
        <v>775</v>
      </c>
      <c r="G1382" s="218"/>
      <c r="H1382" s="221">
        <v>5.3</v>
      </c>
      <c r="I1382" s="222"/>
      <c r="J1382" s="218"/>
      <c r="K1382" s="218"/>
      <c r="L1382" s="223"/>
      <c r="M1382" s="224"/>
      <c r="N1382" s="225"/>
      <c r="O1382" s="225"/>
      <c r="P1382" s="225"/>
      <c r="Q1382" s="225"/>
      <c r="R1382" s="225"/>
      <c r="S1382" s="225"/>
      <c r="T1382" s="226"/>
      <c r="AT1382" s="227" t="s">
        <v>245</v>
      </c>
      <c r="AU1382" s="227" t="s">
        <v>88</v>
      </c>
      <c r="AV1382" s="12" t="s">
        <v>88</v>
      </c>
      <c r="AW1382" s="12" t="s">
        <v>40</v>
      </c>
      <c r="AX1382" s="12" t="s">
        <v>77</v>
      </c>
      <c r="AY1382" s="227" t="s">
        <v>191</v>
      </c>
    </row>
    <row r="1383" spans="2:51" s="12" customFormat="1" ht="13.5">
      <c r="B1383" s="217"/>
      <c r="C1383" s="218"/>
      <c r="D1383" s="214" t="s">
        <v>245</v>
      </c>
      <c r="E1383" s="219" t="s">
        <v>23</v>
      </c>
      <c r="F1383" s="220" t="s">
        <v>776</v>
      </c>
      <c r="G1383" s="218"/>
      <c r="H1383" s="221">
        <v>5.3</v>
      </c>
      <c r="I1383" s="222"/>
      <c r="J1383" s="218"/>
      <c r="K1383" s="218"/>
      <c r="L1383" s="223"/>
      <c r="M1383" s="224"/>
      <c r="N1383" s="225"/>
      <c r="O1383" s="225"/>
      <c r="P1383" s="225"/>
      <c r="Q1383" s="225"/>
      <c r="R1383" s="225"/>
      <c r="S1383" s="225"/>
      <c r="T1383" s="226"/>
      <c r="AT1383" s="227" t="s">
        <v>245</v>
      </c>
      <c r="AU1383" s="227" t="s">
        <v>88</v>
      </c>
      <c r="AV1383" s="12" t="s">
        <v>88</v>
      </c>
      <c r="AW1383" s="12" t="s">
        <v>40</v>
      </c>
      <c r="AX1383" s="12" t="s">
        <v>77</v>
      </c>
      <c r="AY1383" s="227" t="s">
        <v>191</v>
      </c>
    </row>
    <row r="1384" spans="2:51" s="12" customFormat="1" ht="13.5">
      <c r="B1384" s="217"/>
      <c r="C1384" s="218"/>
      <c r="D1384" s="214" t="s">
        <v>245</v>
      </c>
      <c r="E1384" s="219" t="s">
        <v>23</v>
      </c>
      <c r="F1384" s="220" t="s">
        <v>777</v>
      </c>
      <c r="G1384" s="218"/>
      <c r="H1384" s="221">
        <v>23.3</v>
      </c>
      <c r="I1384" s="222"/>
      <c r="J1384" s="218"/>
      <c r="K1384" s="218"/>
      <c r="L1384" s="223"/>
      <c r="M1384" s="224"/>
      <c r="N1384" s="225"/>
      <c r="O1384" s="225"/>
      <c r="P1384" s="225"/>
      <c r="Q1384" s="225"/>
      <c r="R1384" s="225"/>
      <c r="S1384" s="225"/>
      <c r="T1384" s="226"/>
      <c r="AT1384" s="227" t="s">
        <v>245</v>
      </c>
      <c r="AU1384" s="227" t="s">
        <v>88</v>
      </c>
      <c r="AV1384" s="12" t="s">
        <v>88</v>
      </c>
      <c r="AW1384" s="12" t="s">
        <v>40</v>
      </c>
      <c r="AX1384" s="12" t="s">
        <v>77</v>
      </c>
      <c r="AY1384" s="227" t="s">
        <v>191</v>
      </c>
    </row>
    <row r="1385" spans="2:51" s="12" customFormat="1" ht="13.5">
      <c r="B1385" s="217"/>
      <c r="C1385" s="218"/>
      <c r="D1385" s="214" t="s">
        <v>245</v>
      </c>
      <c r="E1385" s="219" t="s">
        <v>23</v>
      </c>
      <c r="F1385" s="220" t="s">
        <v>778</v>
      </c>
      <c r="G1385" s="218"/>
      <c r="H1385" s="221">
        <v>12.1</v>
      </c>
      <c r="I1385" s="222"/>
      <c r="J1385" s="218"/>
      <c r="K1385" s="218"/>
      <c r="L1385" s="223"/>
      <c r="M1385" s="224"/>
      <c r="N1385" s="225"/>
      <c r="O1385" s="225"/>
      <c r="P1385" s="225"/>
      <c r="Q1385" s="225"/>
      <c r="R1385" s="225"/>
      <c r="S1385" s="225"/>
      <c r="T1385" s="226"/>
      <c r="AT1385" s="227" t="s">
        <v>245</v>
      </c>
      <c r="AU1385" s="227" t="s">
        <v>88</v>
      </c>
      <c r="AV1385" s="12" t="s">
        <v>88</v>
      </c>
      <c r="AW1385" s="12" t="s">
        <v>40</v>
      </c>
      <c r="AX1385" s="12" t="s">
        <v>77</v>
      </c>
      <c r="AY1385" s="227" t="s">
        <v>191</v>
      </c>
    </row>
    <row r="1386" spans="2:51" s="12" customFormat="1" ht="13.5">
      <c r="B1386" s="217"/>
      <c r="C1386" s="218"/>
      <c r="D1386" s="214" t="s">
        <v>245</v>
      </c>
      <c r="E1386" s="219" t="s">
        <v>23</v>
      </c>
      <c r="F1386" s="220" t="s">
        <v>779</v>
      </c>
      <c r="G1386" s="218"/>
      <c r="H1386" s="221">
        <v>20.399999999999999</v>
      </c>
      <c r="I1386" s="222"/>
      <c r="J1386" s="218"/>
      <c r="K1386" s="218"/>
      <c r="L1386" s="223"/>
      <c r="M1386" s="224"/>
      <c r="N1386" s="225"/>
      <c r="O1386" s="225"/>
      <c r="P1386" s="225"/>
      <c r="Q1386" s="225"/>
      <c r="R1386" s="225"/>
      <c r="S1386" s="225"/>
      <c r="T1386" s="226"/>
      <c r="AT1386" s="227" t="s">
        <v>245</v>
      </c>
      <c r="AU1386" s="227" t="s">
        <v>88</v>
      </c>
      <c r="AV1386" s="12" t="s">
        <v>88</v>
      </c>
      <c r="AW1386" s="12" t="s">
        <v>40</v>
      </c>
      <c r="AX1386" s="12" t="s">
        <v>77</v>
      </c>
      <c r="AY1386" s="227" t="s">
        <v>191</v>
      </c>
    </row>
    <row r="1387" spans="2:51" s="12" customFormat="1" ht="13.5">
      <c r="B1387" s="217"/>
      <c r="C1387" s="218"/>
      <c r="D1387" s="214" t="s">
        <v>245</v>
      </c>
      <c r="E1387" s="219" t="s">
        <v>23</v>
      </c>
      <c r="F1387" s="220" t="s">
        <v>780</v>
      </c>
      <c r="G1387" s="218"/>
      <c r="H1387" s="221">
        <v>10.6</v>
      </c>
      <c r="I1387" s="222"/>
      <c r="J1387" s="218"/>
      <c r="K1387" s="218"/>
      <c r="L1387" s="223"/>
      <c r="M1387" s="224"/>
      <c r="N1387" s="225"/>
      <c r="O1387" s="225"/>
      <c r="P1387" s="225"/>
      <c r="Q1387" s="225"/>
      <c r="R1387" s="225"/>
      <c r="S1387" s="225"/>
      <c r="T1387" s="226"/>
      <c r="AT1387" s="227" t="s">
        <v>245</v>
      </c>
      <c r="AU1387" s="227" t="s">
        <v>88</v>
      </c>
      <c r="AV1387" s="12" t="s">
        <v>88</v>
      </c>
      <c r="AW1387" s="12" t="s">
        <v>40</v>
      </c>
      <c r="AX1387" s="12" t="s">
        <v>77</v>
      </c>
      <c r="AY1387" s="227" t="s">
        <v>191</v>
      </c>
    </row>
    <row r="1388" spans="2:51" s="12" customFormat="1" ht="13.5">
      <c r="B1388" s="217"/>
      <c r="C1388" s="218"/>
      <c r="D1388" s="214" t="s">
        <v>245</v>
      </c>
      <c r="E1388" s="219" t="s">
        <v>23</v>
      </c>
      <c r="F1388" s="220" t="s">
        <v>781</v>
      </c>
      <c r="G1388" s="218"/>
      <c r="H1388" s="221">
        <v>4.8</v>
      </c>
      <c r="I1388" s="222"/>
      <c r="J1388" s="218"/>
      <c r="K1388" s="218"/>
      <c r="L1388" s="223"/>
      <c r="M1388" s="224"/>
      <c r="N1388" s="225"/>
      <c r="O1388" s="225"/>
      <c r="P1388" s="225"/>
      <c r="Q1388" s="225"/>
      <c r="R1388" s="225"/>
      <c r="S1388" s="225"/>
      <c r="T1388" s="226"/>
      <c r="AT1388" s="227" t="s">
        <v>245</v>
      </c>
      <c r="AU1388" s="227" t="s">
        <v>88</v>
      </c>
      <c r="AV1388" s="12" t="s">
        <v>88</v>
      </c>
      <c r="AW1388" s="12" t="s">
        <v>40</v>
      </c>
      <c r="AX1388" s="12" t="s">
        <v>77</v>
      </c>
      <c r="AY1388" s="227" t="s">
        <v>191</v>
      </c>
    </row>
    <row r="1389" spans="2:51" s="14" customFormat="1" ht="13.5">
      <c r="B1389" s="254"/>
      <c r="C1389" s="255"/>
      <c r="D1389" s="214" t="s">
        <v>245</v>
      </c>
      <c r="E1389" s="256" t="s">
        <v>23</v>
      </c>
      <c r="F1389" s="257" t="s">
        <v>371</v>
      </c>
      <c r="G1389" s="255"/>
      <c r="H1389" s="258">
        <v>98.3</v>
      </c>
      <c r="I1389" s="259"/>
      <c r="J1389" s="255"/>
      <c r="K1389" s="255"/>
      <c r="L1389" s="260"/>
      <c r="M1389" s="261"/>
      <c r="N1389" s="262"/>
      <c r="O1389" s="262"/>
      <c r="P1389" s="262"/>
      <c r="Q1389" s="262"/>
      <c r="R1389" s="262"/>
      <c r="S1389" s="262"/>
      <c r="T1389" s="263"/>
      <c r="AT1389" s="264" t="s">
        <v>245</v>
      </c>
      <c r="AU1389" s="264" t="s">
        <v>88</v>
      </c>
      <c r="AV1389" s="14" t="s">
        <v>207</v>
      </c>
      <c r="AW1389" s="14" t="s">
        <v>40</v>
      </c>
      <c r="AX1389" s="14" t="s">
        <v>77</v>
      </c>
      <c r="AY1389" s="264" t="s">
        <v>191</v>
      </c>
    </row>
    <row r="1390" spans="2:51" s="13" customFormat="1" ht="13.5">
      <c r="B1390" s="244"/>
      <c r="C1390" s="245"/>
      <c r="D1390" s="214" t="s">
        <v>245</v>
      </c>
      <c r="E1390" s="246" t="s">
        <v>23</v>
      </c>
      <c r="F1390" s="247" t="s">
        <v>384</v>
      </c>
      <c r="G1390" s="245"/>
      <c r="H1390" s="246" t="s">
        <v>23</v>
      </c>
      <c r="I1390" s="248"/>
      <c r="J1390" s="245"/>
      <c r="K1390" s="245"/>
      <c r="L1390" s="249"/>
      <c r="M1390" s="250"/>
      <c r="N1390" s="251"/>
      <c r="O1390" s="251"/>
      <c r="P1390" s="251"/>
      <c r="Q1390" s="251"/>
      <c r="R1390" s="251"/>
      <c r="S1390" s="251"/>
      <c r="T1390" s="252"/>
      <c r="AT1390" s="253" t="s">
        <v>245</v>
      </c>
      <c r="AU1390" s="253" t="s">
        <v>88</v>
      </c>
      <c r="AV1390" s="13" t="s">
        <v>85</v>
      </c>
      <c r="AW1390" s="13" t="s">
        <v>40</v>
      </c>
      <c r="AX1390" s="13" t="s">
        <v>77</v>
      </c>
      <c r="AY1390" s="253" t="s">
        <v>191</v>
      </c>
    </row>
    <row r="1391" spans="2:51" s="12" customFormat="1" ht="13.5">
      <c r="B1391" s="217"/>
      <c r="C1391" s="218"/>
      <c r="D1391" s="214" t="s">
        <v>245</v>
      </c>
      <c r="E1391" s="219" t="s">
        <v>23</v>
      </c>
      <c r="F1391" s="220" t="s">
        <v>782</v>
      </c>
      <c r="G1391" s="218"/>
      <c r="H1391" s="221">
        <v>20.7</v>
      </c>
      <c r="I1391" s="222"/>
      <c r="J1391" s="218"/>
      <c r="K1391" s="218"/>
      <c r="L1391" s="223"/>
      <c r="M1391" s="224"/>
      <c r="N1391" s="225"/>
      <c r="O1391" s="225"/>
      <c r="P1391" s="225"/>
      <c r="Q1391" s="225"/>
      <c r="R1391" s="225"/>
      <c r="S1391" s="225"/>
      <c r="T1391" s="226"/>
      <c r="AT1391" s="227" t="s">
        <v>245</v>
      </c>
      <c r="AU1391" s="227" t="s">
        <v>88</v>
      </c>
      <c r="AV1391" s="12" t="s">
        <v>88</v>
      </c>
      <c r="AW1391" s="12" t="s">
        <v>40</v>
      </c>
      <c r="AX1391" s="12" t="s">
        <v>77</v>
      </c>
      <c r="AY1391" s="227" t="s">
        <v>191</v>
      </c>
    </row>
    <row r="1392" spans="2:51" s="12" customFormat="1" ht="13.5">
      <c r="B1392" s="217"/>
      <c r="C1392" s="218"/>
      <c r="D1392" s="214" t="s">
        <v>245</v>
      </c>
      <c r="E1392" s="219" t="s">
        <v>23</v>
      </c>
      <c r="F1392" s="220" t="s">
        <v>746</v>
      </c>
      <c r="G1392" s="218"/>
      <c r="H1392" s="221">
        <v>4</v>
      </c>
      <c r="I1392" s="222"/>
      <c r="J1392" s="218"/>
      <c r="K1392" s="218"/>
      <c r="L1392" s="223"/>
      <c r="M1392" s="224"/>
      <c r="N1392" s="225"/>
      <c r="O1392" s="225"/>
      <c r="P1392" s="225"/>
      <c r="Q1392" s="225"/>
      <c r="R1392" s="225"/>
      <c r="S1392" s="225"/>
      <c r="T1392" s="226"/>
      <c r="AT1392" s="227" t="s">
        <v>245</v>
      </c>
      <c r="AU1392" s="227" t="s">
        <v>88</v>
      </c>
      <c r="AV1392" s="12" t="s">
        <v>88</v>
      </c>
      <c r="AW1392" s="12" t="s">
        <v>40</v>
      </c>
      <c r="AX1392" s="12" t="s">
        <v>77</v>
      </c>
      <c r="AY1392" s="227" t="s">
        <v>191</v>
      </c>
    </row>
    <row r="1393" spans="2:65" s="12" customFormat="1" ht="13.5">
      <c r="B1393" s="217"/>
      <c r="C1393" s="218"/>
      <c r="D1393" s="214" t="s">
        <v>245</v>
      </c>
      <c r="E1393" s="219" t="s">
        <v>23</v>
      </c>
      <c r="F1393" s="220" t="s">
        <v>783</v>
      </c>
      <c r="G1393" s="218"/>
      <c r="H1393" s="221">
        <v>5.3</v>
      </c>
      <c r="I1393" s="222"/>
      <c r="J1393" s="218"/>
      <c r="K1393" s="218"/>
      <c r="L1393" s="223"/>
      <c r="M1393" s="224"/>
      <c r="N1393" s="225"/>
      <c r="O1393" s="225"/>
      <c r="P1393" s="225"/>
      <c r="Q1393" s="225"/>
      <c r="R1393" s="225"/>
      <c r="S1393" s="225"/>
      <c r="T1393" s="226"/>
      <c r="AT1393" s="227" t="s">
        <v>245</v>
      </c>
      <c r="AU1393" s="227" t="s">
        <v>88</v>
      </c>
      <c r="AV1393" s="12" t="s">
        <v>88</v>
      </c>
      <c r="AW1393" s="12" t="s">
        <v>40</v>
      </c>
      <c r="AX1393" s="12" t="s">
        <v>77</v>
      </c>
      <c r="AY1393" s="227" t="s">
        <v>191</v>
      </c>
    </row>
    <row r="1394" spans="2:65" s="12" customFormat="1" ht="13.5">
      <c r="B1394" s="217"/>
      <c r="C1394" s="218"/>
      <c r="D1394" s="214" t="s">
        <v>245</v>
      </c>
      <c r="E1394" s="219" t="s">
        <v>23</v>
      </c>
      <c r="F1394" s="220" t="s">
        <v>784</v>
      </c>
      <c r="G1394" s="218"/>
      <c r="H1394" s="221">
        <v>5.3</v>
      </c>
      <c r="I1394" s="222"/>
      <c r="J1394" s="218"/>
      <c r="K1394" s="218"/>
      <c r="L1394" s="223"/>
      <c r="M1394" s="224"/>
      <c r="N1394" s="225"/>
      <c r="O1394" s="225"/>
      <c r="P1394" s="225"/>
      <c r="Q1394" s="225"/>
      <c r="R1394" s="225"/>
      <c r="S1394" s="225"/>
      <c r="T1394" s="226"/>
      <c r="AT1394" s="227" t="s">
        <v>245</v>
      </c>
      <c r="AU1394" s="227" t="s">
        <v>88</v>
      </c>
      <c r="AV1394" s="12" t="s">
        <v>88</v>
      </c>
      <c r="AW1394" s="12" t="s">
        <v>40</v>
      </c>
      <c r="AX1394" s="12" t="s">
        <v>77</v>
      </c>
      <c r="AY1394" s="227" t="s">
        <v>191</v>
      </c>
    </row>
    <row r="1395" spans="2:65" s="12" customFormat="1" ht="13.5">
      <c r="B1395" s="217"/>
      <c r="C1395" s="218"/>
      <c r="D1395" s="214" t="s">
        <v>245</v>
      </c>
      <c r="E1395" s="219" t="s">
        <v>23</v>
      </c>
      <c r="F1395" s="220" t="s">
        <v>785</v>
      </c>
      <c r="G1395" s="218"/>
      <c r="H1395" s="221">
        <v>18.100000000000001</v>
      </c>
      <c r="I1395" s="222"/>
      <c r="J1395" s="218"/>
      <c r="K1395" s="218"/>
      <c r="L1395" s="223"/>
      <c r="M1395" s="224"/>
      <c r="N1395" s="225"/>
      <c r="O1395" s="225"/>
      <c r="P1395" s="225"/>
      <c r="Q1395" s="225"/>
      <c r="R1395" s="225"/>
      <c r="S1395" s="225"/>
      <c r="T1395" s="226"/>
      <c r="AT1395" s="227" t="s">
        <v>245</v>
      </c>
      <c r="AU1395" s="227" t="s">
        <v>88</v>
      </c>
      <c r="AV1395" s="12" t="s">
        <v>88</v>
      </c>
      <c r="AW1395" s="12" t="s">
        <v>40</v>
      </c>
      <c r="AX1395" s="12" t="s">
        <v>77</v>
      </c>
      <c r="AY1395" s="227" t="s">
        <v>191</v>
      </c>
    </row>
    <row r="1396" spans="2:65" s="12" customFormat="1" ht="13.5">
      <c r="B1396" s="217"/>
      <c r="C1396" s="218"/>
      <c r="D1396" s="214" t="s">
        <v>245</v>
      </c>
      <c r="E1396" s="219" t="s">
        <v>23</v>
      </c>
      <c r="F1396" s="220" t="s">
        <v>786</v>
      </c>
      <c r="G1396" s="218"/>
      <c r="H1396" s="221">
        <v>13.8</v>
      </c>
      <c r="I1396" s="222"/>
      <c r="J1396" s="218"/>
      <c r="K1396" s="218"/>
      <c r="L1396" s="223"/>
      <c r="M1396" s="224"/>
      <c r="N1396" s="225"/>
      <c r="O1396" s="225"/>
      <c r="P1396" s="225"/>
      <c r="Q1396" s="225"/>
      <c r="R1396" s="225"/>
      <c r="S1396" s="225"/>
      <c r="T1396" s="226"/>
      <c r="AT1396" s="227" t="s">
        <v>245</v>
      </c>
      <c r="AU1396" s="227" t="s">
        <v>88</v>
      </c>
      <c r="AV1396" s="12" t="s">
        <v>88</v>
      </c>
      <c r="AW1396" s="12" t="s">
        <v>40</v>
      </c>
      <c r="AX1396" s="12" t="s">
        <v>77</v>
      </c>
      <c r="AY1396" s="227" t="s">
        <v>191</v>
      </c>
    </row>
    <row r="1397" spans="2:65" s="12" customFormat="1" ht="13.5">
      <c r="B1397" s="217"/>
      <c r="C1397" s="218"/>
      <c r="D1397" s="214" t="s">
        <v>245</v>
      </c>
      <c r="E1397" s="219" t="s">
        <v>23</v>
      </c>
      <c r="F1397" s="220" t="s">
        <v>787</v>
      </c>
      <c r="G1397" s="218"/>
      <c r="H1397" s="221">
        <v>25.3</v>
      </c>
      <c r="I1397" s="222"/>
      <c r="J1397" s="218"/>
      <c r="K1397" s="218"/>
      <c r="L1397" s="223"/>
      <c r="M1397" s="224"/>
      <c r="N1397" s="225"/>
      <c r="O1397" s="225"/>
      <c r="P1397" s="225"/>
      <c r="Q1397" s="225"/>
      <c r="R1397" s="225"/>
      <c r="S1397" s="225"/>
      <c r="T1397" s="226"/>
      <c r="AT1397" s="227" t="s">
        <v>245</v>
      </c>
      <c r="AU1397" s="227" t="s">
        <v>88</v>
      </c>
      <c r="AV1397" s="12" t="s">
        <v>88</v>
      </c>
      <c r="AW1397" s="12" t="s">
        <v>40</v>
      </c>
      <c r="AX1397" s="12" t="s">
        <v>77</v>
      </c>
      <c r="AY1397" s="227" t="s">
        <v>191</v>
      </c>
    </row>
    <row r="1398" spans="2:65" s="12" customFormat="1" ht="13.5">
      <c r="B1398" s="217"/>
      <c r="C1398" s="218"/>
      <c r="D1398" s="214" t="s">
        <v>245</v>
      </c>
      <c r="E1398" s="219" t="s">
        <v>23</v>
      </c>
      <c r="F1398" s="220" t="s">
        <v>788</v>
      </c>
      <c r="G1398" s="218"/>
      <c r="H1398" s="221">
        <v>7.9</v>
      </c>
      <c r="I1398" s="222"/>
      <c r="J1398" s="218"/>
      <c r="K1398" s="218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245</v>
      </c>
      <c r="AU1398" s="227" t="s">
        <v>88</v>
      </c>
      <c r="AV1398" s="12" t="s">
        <v>88</v>
      </c>
      <c r="AW1398" s="12" t="s">
        <v>40</v>
      </c>
      <c r="AX1398" s="12" t="s">
        <v>77</v>
      </c>
      <c r="AY1398" s="227" t="s">
        <v>191</v>
      </c>
    </row>
    <row r="1399" spans="2:65" s="12" customFormat="1" ht="13.5">
      <c r="B1399" s="217"/>
      <c r="C1399" s="218"/>
      <c r="D1399" s="214" t="s">
        <v>245</v>
      </c>
      <c r="E1399" s="219" t="s">
        <v>23</v>
      </c>
      <c r="F1399" s="220" t="s">
        <v>789</v>
      </c>
      <c r="G1399" s="218"/>
      <c r="H1399" s="221">
        <v>2.9</v>
      </c>
      <c r="I1399" s="222"/>
      <c r="J1399" s="218"/>
      <c r="K1399" s="218"/>
      <c r="L1399" s="223"/>
      <c r="M1399" s="224"/>
      <c r="N1399" s="225"/>
      <c r="O1399" s="225"/>
      <c r="P1399" s="225"/>
      <c r="Q1399" s="225"/>
      <c r="R1399" s="225"/>
      <c r="S1399" s="225"/>
      <c r="T1399" s="226"/>
      <c r="AT1399" s="227" t="s">
        <v>245</v>
      </c>
      <c r="AU1399" s="227" t="s">
        <v>88</v>
      </c>
      <c r="AV1399" s="12" t="s">
        <v>88</v>
      </c>
      <c r="AW1399" s="12" t="s">
        <v>40</v>
      </c>
      <c r="AX1399" s="12" t="s">
        <v>77</v>
      </c>
      <c r="AY1399" s="227" t="s">
        <v>191</v>
      </c>
    </row>
    <row r="1400" spans="2:65" s="12" customFormat="1" ht="13.5">
      <c r="B1400" s="217"/>
      <c r="C1400" s="218"/>
      <c r="D1400" s="214" t="s">
        <v>245</v>
      </c>
      <c r="E1400" s="219" t="s">
        <v>23</v>
      </c>
      <c r="F1400" s="220" t="s">
        <v>790</v>
      </c>
      <c r="G1400" s="218"/>
      <c r="H1400" s="221">
        <v>4.5</v>
      </c>
      <c r="I1400" s="222"/>
      <c r="J1400" s="218"/>
      <c r="K1400" s="218"/>
      <c r="L1400" s="223"/>
      <c r="M1400" s="224"/>
      <c r="N1400" s="225"/>
      <c r="O1400" s="225"/>
      <c r="P1400" s="225"/>
      <c r="Q1400" s="225"/>
      <c r="R1400" s="225"/>
      <c r="S1400" s="225"/>
      <c r="T1400" s="226"/>
      <c r="AT1400" s="227" t="s">
        <v>245</v>
      </c>
      <c r="AU1400" s="227" t="s">
        <v>88</v>
      </c>
      <c r="AV1400" s="12" t="s">
        <v>88</v>
      </c>
      <c r="AW1400" s="12" t="s">
        <v>40</v>
      </c>
      <c r="AX1400" s="12" t="s">
        <v>77</v>
      </c>
      <c r="AY1400" s="227" t="s">
        <v>191</v>
      </c>
    </row>
    <row r="1401" spans="2:65" s="14" customFormat="1" ht="13.5">
      <c r="B1401" s="254"/>
      <c r="C1401" s="255"/>
      <c r="D1401" s="214" t="s">
        <v>245</v>
      </c>
      <c r="E1401" s="256" t="s">
        <v>23</v>
      </c>
      <c r="F1401" s="257" t="s">
        <v>371</v>
      </c>
      <c r="G1401" s="255"/>
      <c r="H1401" s="258">
        <v>107.8</v>
      </c>
      <c r="I1401" s="259"/>
      <c r="J1401" s="255"/>
      <c r="K1401" s="255"/>
      <c r="L1401" s="260"/>
      <c r="M1401" s="261"/>
      <c r="N1401" s="262"/>
      <c r="O1401" s="262"/>
      <c r="P1401" s="262"/>
      <c r="Q1401" s="262"/>
      <c r="R1401" s="262"/>
      <c r="S1401" s="262"/>
      <c r="T1401" s="263"/>
      <c r="AT1401" s="264" t="s">
        <v>245</v>
      </c>
      <c r="AU1401" s="264" t="s">
        <v>88</v>
      </c>
      <c r="AV1401" s="14" t="s">
        <v>207</v>
      </c>
      <c r="AW1401" s="14" t="s">
        <v>40</v>
      </c>
      <c r="AX1401" s="14" t="s">
        <v>77</v>
      </c>
      <c r="AY1401" s="264" t="s">
        <v>191</v>
      </c>
    </row>
    <row r="1402" spans="2:65" s="15" customFormat="1" ht="13.5">
      <c r="B1402" s="265"/>
      <c r="C1402" s="266"/>
      <c r="D1402" s="214" t="s">
        <v>245</v>
      </c>
      <c r="E1402" s="267" t="s">
        <v>23</v>
      </c>
      <c r="F1402" s="268" t="s">
        <v>388</v>
      </c>
      <c r="G1402" s="266"/>
      <c r="H1402" s="269">
        <v>414.1</v>
      </c>
      <c r="I1402" s="270"/>
      <c r="J1402" s="266"/>
      <c r="K1402" s="266"/>
      <c r="L1402" s="271"/>
      <c r="M1402" s="272"/>
      <c r="N1402" s="273"/>
      <c r="O1402" s="273"/>
      <c r="P1402" s="273"/>
      <c r="Q1402" s="273"/>
      <c r="R1402" s="273"/>
      <c r="S1402" s="273"/>
      <c r="T1402" s="274"/>
      <c r="AT1402" s="275" t="s">
        <v>245</v>
      </c>
      <c r="AU1402" s="275" t="s">
        <v>88</v>
      </c>
      <c r="AV1402" s="15" t="s">
        <v>215</v>
      </c>
      <c r="AW1402" s="15" t="s">
        <v>40</v>
      </c>
      <c r="AX1402" s="15" t="s">
        <v>85</v>
      </c>
      <c r="AY1402" s="275" t="s">
        <v>191</v>
      </c>
    </row>
    <row r="1403" spans="2:65" s="1" customFormat="1" ht="38.25" customHeight="1">
      <c r="B1403" s="42"/>
      <c r="C1403" s="202" t="s">
        <v>1090</v>
      </c>
      <c r="D1403" s="202" t="s">
        <v>194</v>
      </c>
      <c r="E1403" s="203" t="s">
        <v>1091</v>
      </c>
      <c r="F1403" s="204" t="s">
        <v>1092</v>
      </c>
      <c r="G1403" s="205" t="s">
        <v>218</v>
      </c>
      <c r="H1403" s="206">
        <v>94</v>
      </c>
      <c r="I1403" s="207"/>
      <c r="J1403" s="208">
        <f>ROUND(I1403*H1403,2)</f>
        <v>0</v>
      </c>
      <c r="K1403" s="204" t="s">
        <v>203</v>
      </c>
      <c r="L1403" s="62"/>
      <c r="M1403" s="209" t="s">
        <v>23</v>
      </c>
      <c r="N1403" s="210" t="s">
        <v>48</v>
      </c>
      <c r="O1403" s="43"/>
      <c r="P1403" s="211">
        <f>O1403*H1403</f>
        <v>0</v>
      </c>
      <c r="Q1403" s="211">
        <v>1.3140000000000001E-2</v>
      </c>
      <c r="R1403" s="211">
        <f>Q1403*H1403</f>
        <v>1.23516</v>
      </c>
      <c r="S1403" s="211">
        <v>0</v>
      </c>
      <c r="T1403" s="212">
        <f>S1403*H1403</f>
        <v>0</v>
      </c>
      <c r="AR1403" s="25" t="s">
        <v>279</v>
      </c>
      <c r="AT1403" s="25" t="s">
        <v>194</v>
      </c>
      <c r="AU1403" s="25" t="s">
        <v>88</v>
      </c>
      <c r="AY1403" s="25" t="s">
        <v>191</v>
      </c>
      <c r="BE1403" s="213">
        <f>IF(N1403="základní",J1403,0)</f>
        <v>0</v>
      </c>
      <c r="BF1403" s="213">
        <f>IF(N1403="snížená",J1403,0)</f>
        <v>0</v>
      </c>
      <c r="BG1403" s="213">
        <f>IF(N1403="zákl. přenesená",J1403,0)</f>
        <v>0</v>
      </c>
      <c r="BH1403" s="213">
        <f>IF(N1403="sníž. přenesená",J1403,0)</f>
        <v>0</v>
      </c>
      <c r="BI1403" s="213">
        <f>IF(N1403="nulová",J1403,0)</f>
        <v>0</v>
      </c>
      <c r="BJ1403" s="25" t="s">
        <v>85</v>
      </c>
      <c r="BK1403" s="213">
        <f>ROUND(I1403*H1403,2)</f>
        <v>0</v>
      </c>
      <c r="BL1403" s="25" t="s">
        <v>279</v>
      </c>
      <c r="BM1403" s="25" t="s">
        <v>1093</v>
      </c>
    </row>
    <row r="1404" spans="2:65" s="13" customFormat="1" ht="13.5">
      <c r="B1404" s="244"/>
      <c r="C1404" s="245"/>
      <c r="D1404" s="214" t="s">
        <v>245</v>
      </c>
      <c r="E1404" s="246" t="s">
        <v>23</v>
      </c>
      <c r="F1404" s="247" t="s">
        <v>384</v>
      </c>
      <c r="G1404" s="245"/>
      <c r="H1404" s="246" t="s">
        <v>23</v>
      </c>
      <c r="I1404" s="248"/>
      <c r="J1404" s="245"/>
      <c r="K1404" s="245"/>
      <c r="L1404" s="249"/>
      <c r="M1404" s="250"/>
      <c r="N1404" s="251"/>
      <c r="O1404" s="251"/>
      <c r="P1404" s="251"/>
      <c r="Q1404" s="251"/>
      <c r="R1404" s="251"/>
      <c r="S1404" s="251"/>
      <c r="T1404" s="252"/>
      <c r="AT1404" s="253" t="s">
        <v>245</v>
      </c>
      <c r="AU1404" s="253" t="s">
        <v>88</v>
      </c>
      <c r="AV1404" s="13" t="s">
        <v>85</v>
      </c>
      <c r="AW1404" s="13" t="s">
        <v>40</v>
      </c>
      <c r="AX1404" s="13" t="s">
        <v>77</v>
      </c>
      <c r="AY1404" s="253" t="s">
        <v>191</v>
      </c>
    </row>
    <row r="1405" spans="2:65" s="12" customFormat="1" ht="13.5">
      <c r="B1405" s="217"/>
      <c r="C1405" s="218"/>
      <c r="D1405" s="214" t="s">
        <v>245</v>
      </c>
      <c r="E1405" s="219" t="s">
        <v>23</v>
      </c>
      <c r="F1405" s="220" t="s">
        <v>782</v>
      </c>
      <c r="G1405" s="218"/>
      <c r="H1405" s="221">
        <v>20.7</v>
      </c>
      <c r="I1405" s="222"/>
      <c r="J1405" s="218"/>
      <c r="K1405" s="218"/>
      <c r="L1405" s="223"/>
      <c r="M1405" s="224"/>
      <c r="N1405" s="225"/>
      <c r="O1405" s="225"/>
      <c r="P1405" s="225"/>
      <c r="Q1405" s="225"/>
      <c r="R1405" s="225"/>
      <c r="S1405" s="225"/>
      <c r="T1405" s="226"/>
      <c r="AT1405" s="227" t="s">
        <v>245</v>
      </c>
      <c r="AU1405" s="227" t="s">
        <v>88</v>
      </c>
      <c r="AV1405" s="12" t="s">
        <v>88</v>
      </c>
      <c r="AW1405" s="12" t="s">
        <v>40</v>
      </c>
      <c r="AX1405" s="12" t="s">
        <v>77</v>
      </c>
      <c r="AY1405" s="227" t="s">
        <v>191</v>
      </c>
    </row>
    <row r="1406" spans="2:65" s="12" customFormat="1" ht="13.5">
      <c r="B1406" s="217"/>
      <c r="C1406" s="218"/>
      <c r="D1406" s="214" t="s">
        <v>245</v>
      </c>
      <c r="E1406" s="219" t="s">
        <v>23</v>
      </c>
      <c r="F1406" s="220" t="s">
        <v>784</v>
      </c>
      <c r="G1406" s="218"/>
      <c r="H1406" s="221">
        <v>5.3</v>
      </c>
      <c r="I1406" s="222"/>
      <c r="J1406" s="218"/>
      <c r="K1406" s="218"/>
      <c r="L1406" s="223"/>
      <c r="M1406" s="224"/>
      <c r="N1406" s="225"/>
      <c r="O1406" s="225"/>
      <c r="P1406" s="225"/>
      <c r="Q1406" s="225"/>
      <c r="R1406" s="225"/>
      <c r="S1406" s="225"/>
      <c r="T1406" s="226"/>
      <c r="AT1406" s="227" t="s">
        <v>245</v>
      </c>
      <c r="AU1406" s="227" t="s">
        <v>88</v>
      </c>
      <c r="AV1406" s="12" t="s">
        <v>88</v>
      </c>
      <c r="AW1406" s="12" t="s">
        <v>40</v>
      </c>
      <c r="AX1406" s="12" t="s">
        <v>77</v>
      </c>
      <c r="AY1406" s="227" t="s">
        <v>191</v>
      </c>
    </row>
    <row r="1407" spans="2:65" s="12" customFormat="1" ht="13.5">
      <c r="B1407" s="217"/>
      <c r="C1407" s="218"/>
      <c r="D1407" s="214" t="s">
        <v>245</v>
      </c>
      <c r="E1407" s="219" t="s">
        <v>23</v>
      </c>
      <c r="F1407" s="220" t="s">
        <v>785</v>
      </c>
      <c r="G1407" s="218"/>
      <c r="H1407" s="221">
        <v>18.100000000000001</v>
      </c>
      <c r="I1407" s="222"/>
      <c r="J1407" s="218"/>
      <c r="K1407" s="218"/>
      <c r="L1407" s="223"/>
      <c r="M1407" s="224"/>
      <c r="N1407" s="225"/>
      <c r="O1407" s="225"/>
      <c r="P1407" s="225"/>
      <c r="Q1407" s="225"/>
      <c r="R1407" s="225"/>
      <c r="S1407" s="225"/>
      <c r="T1407" s="226"/>
      <c r="AT1407" s="227" t="s">
        <v>245</v>
      </c>
      <c r="AU1407" s="227" t="s">
        <v>88</v>
      </c>
      <c r="AV1407" s="12" t="s">
        <v>88</v>
      </c>
      <c r="AW1407" s="12" t="s">
        <v>40</v>
      </c>
      <c r="AX1407" s="12" t="s">
        <v>77</v>
      </c>
      <c r="AY1407" s="227" t="s">
        <v>191</v>
      </c>
    </row>
    <row r="1408" spans="2:65" s="12" customFormat="1" ht="13.5">
      <c r="B1408" s="217"/>
      <c r="C1408" s="218"/>
      <c r="D1408" s="214" t="s">
        <v>245</v>
      </c>
      <c r="E1408" s="219" t="s">
        <v>23</v>
      </c>
      <c r="F1408" s="220" t="s">
        <v>786</v>
      </c>
      <c r="G1408" s="218"/>
      <c r="H1408" s="221">
        <v>13.8</v>
      </c>
      <c r="I1408" s="222"/>
      <c r="J1408" s="218"/>
      <c r="K1408" s="218"/>
      <c r="L1408" s="223"/>
      <c r="M1408" s="224"/>
      <c r="N1408" s="225"/>
      <c r="O1408" s="225"/>
      <c r="P1408" s="225"/>
      <c r="Q1408" s="225"/>
      <c r="R1408" s="225"/>
      <c r="S1408" s="225"/>
      <c r="T1408" s="226"/>
      <c r="AT1408" s="227" t="s">
        <v>245</v>
      </c>
      <c r="AU1408" s="227" t="s">
        <v>88</v>
      </c>
      <c r="AV1408" s="12" t="s">
        <v>88</v>
      </c>
      <c r="AW1408" s="12" t="s">
        <v>40</v>
      </c>
      <c r="AX1408" s="12" t="s">
        <v>77</v>
      </c>
      <c r="AY1408" s="227" t="s">
        <v>191</v>
      </c>
    </row>
    <row r="1409" spans="2:65" s="12" customFormat="1" ht="13.5">
      <c r="B1409" s="217"/>
      <c r="C1409" s="218"/>
      <c r="D1409" s="214" t="s">
        <v>245</v>
      </c>
      <c r="E1409" s="219" t="s">
        <v>23</v>
      </c>
      <c r="F1409" s="220" t="s">
        <v>787</v>
      </c>
      <c r="G1409" s="218"/>
      <c r="H1409" s="221">
        <v>25.3</v>
      </c>
      <c r="I1409" s="222"/>
      <c r="J1409" s="218"/>
      <c r="K1409" s="218"/>
      <c r="L1409" s="223"/>
      <c r="M1409" s="224"/>
      <c r="N1409" s="225"/>
      <c r="O1409" s="225"/>
      <c r="P1409" s="225"/>
      <c r="Q1409" s="225"/>
      <c r="R1409" s="225"/>
      <c r="S1409" s="225"/>
      <c r="T1409" s="226"/>
      <c r="AT1409" s="227" t="s">
        <v>245</v>
      </c>
      <c r="AU1409" s="227" t="s">
        <v>88</v>
      </c>
      <c r="AV1409" s="12" t="s">
        <v>88</v>
      </c>
      <c r="AW1409" s="12" t="s">
        <v>40</v>
      </c>
      <c r="AX1409" s="12" t="s">
        <v>77</v>
      </c>
      <c r="AY1409" s="227" t="s">
        <v>191</v>
      </c>
    </row>
    <row r="1410" spans="2:65" s="12" customFormat="1" ht="13.5">
      <c r="B1410" s="217"/>
      <c r="C1410" s="218"/>
      <c r="D1410" s="214" t="s">
        <v>245</v>
      </c>
      <c r="E1410" s="219" t="s">
        <v>23</v>
      </c>
      <c r="F1410" s="220" t="s">
        <v>788</v>
      </c>
      <c r="G1410" s="218"/>
      <c r="H1410" s="221">
        <v>7.9</v>
      </c>
      <c r="I1410" s="222"/>
      <c r="J1410" s="218"/>
      <c r="K1410" s="218"/>
      <c r="L1410" s="223"/>
      <c r="M1410" s="224"/>
      <c r="N1410" s="225"/>
      <c r="O1410" s="225"/>
      <c r="P1410" s="225"/>
      <c r="Q1410" s="225"/>
      <c r="R1410" s="225"/>
      <c r="S1410" s="225"/>
      <c r="T1410" s="226"/>
      <c r="AT1410" s="227" t="s">
        <v>245</v>
      </c>
      <c r="AU1410" s="227" t="s">
        <v>88</v>
      </c>
      <c r="AV1410" s="12" t="s">
        <v>88</v>
      </c>
      <c r="AW1410" s="12" t="s">
        <v>40</v>
      </c>
      <c r="AX1410" s="12" t="s">
        <v>77</v>
      </c>
      <c r="AY1410" s="227" t="s">
        <v>191</v>
      </c>
    </row>
    <row r="1411" spans="2:65" s="12" customFormat="1" ht="13.5">
      <c r="B1411" s="217"/>
      <c r="C1411" s="218"/>
      <c r="D1411" s="214" t="s">
        <v>245</v>
      </c>
      <c r="E1411" s="219" t="s">
        <v>23</v>
      </c>
      <c r="F1411" s="220" t="s">
        <v>789</v>
      </c>
      <c r="G1411" s="218"/>
      <c r="H1411" s="221">
        <v>2.9</v>
      </c>
      <c r="I1411" s="222"/>
      <c r="J1411" s="218"/>
      <c r="K1411" s="218"/>
      <c r="L1411" s="223"/>
      <c r="M1411" s="224"/>
      <c r="N1411" s="225"/>
      <c r="O1411" s="225"/>
      <c r="P1411" s="225"/>
      <c r="Q1411" s="225"/>
      <c r="R1411" s="225"/>
      <c r="S1411" s="225"/>
      <c r="T1411" s="226"/>
      <c r="AT1411" s="227" t="s">
        <v>245</v>
      </c>
      <c r="AU1411" s="227" t="s">
        <v>88</v>
      </c>
      <c r="AV1411" s="12" t="s">
        <v>88</v>
      </c>
      <c r="AW1411" s="12" t="s">
        <v>40</v>
      </c>
      <c r="AX1411" s="12" t="s">
        <v>77</v>
      </c>
      <c r="AY1411" s="227" t="s">
        <v>191</v>
      </c>
    </row>
    <row r="1412" spans="2:65" s="15" customFormat="1" ht="13.5">
      <c r="B1412" s="265"/>
      <c r="C1412" s="266"/>
      <c r="D1412" s="214" t="s">
        <v>245</v>
      </c>
      <c r="E1412" s="267" t="s">
        <v>23</v>
      </c>
      <c r="F1412" s="268" t="s">
        <v>388</v>
      </c>
      <c r="G1412" s="266"/>
      <c r="H1412" s="269">
        <v>94</v>
      </c>
      <c r="I1412" s="270"/>
      <c r="J1412" s="266"/>
      <c r="K1412" s="266"/>
      <c r="L1412" s="271"/>
      <c r="M1412" s="272"/>
      <c r="N1412" s="273"/>
      <c r="O1412" s="273"/>
      <c r="P1412" s="273"/>
      <c r="Q1412" s="273"/>
      <c r="R1412" s="273"/>
      <c r="S1412" s="273"/>
      <c r="T1412" s="274"/>
      <c r="AT1412" s="275" t="s">
        <v>245</v>
      </c>
      <c r="AU1412" s="275" t="s">
        <v>88</v>
      </c>
      <c r="AV1412" s="15" t="s">
        <v>215</v>
      </c>
      <c r="AW1412" s="15" t="s">
        <v>40</v>
      </c>
      <c r="AX1412" s="15" t="s">
        <v>85</v>
      </c>
      <c r="AY1412" s="275" t="s">
        <v>191</v>
      </c>
    </row>
    <row r="1413" spans="2:65" s="1" customFormat="1" ht="38.25" customHeight="1">
      <c r="B1413" s="42"/>
      <c r="C1413" s="202" t="s">
        <v>1094</v>
      </c>
      <c r="D1413" s="202" t="s">
        <v>194</v>
      </c>
      <c r="E1413" s="203" t="s">
        <v>1095</v>
      </c>
      <c r="F1413" s="204" t="s">
        <v>1096</v>
      </c>
      <c r="G1413" s="205" t="s">
        <v>218</v>
      </c>
      <c r="H1413" s="206">
        <v>12.6</v>
      </c>
      <c r="I1413" s="207"/>
      <c r="J1413" s="208">
        <f>ROUND(I1413*H1413,2)</f>
        <v>0</v>
      </c>
      <c r="K1413" s="204" t="s">
        <v>203</v>
      </c>
      <c r="L1413" s="62"/>
      <c r="M1413" s="209" t="s">
        <v>23</v>
      </c>
      <c r="N1413" s="210" t="s">
        <v>48</v>
      </c>
      <c r="O1413" s="43"/>
      <c r="P1413" s="211">
        <f>O1413*H1413</f>
        <v>0</v>
      </c>
      <c r="Q1413" s="211">
        <v>1.3140000000000001E-2</v>
      </c>
      <c r="R1413" s="211">
        <f>Q1413*H1413</f>
        <v>0.16556400000000002</v>
      </c>
      <c r="S1413" s="211">
        <v>0</v>
      </c>
      <c r="T1413" s="212">
        <f>S1413*H1413</f>
        <v>0</v>
      </c>
      <c r="AR1413" s="25" t="s">
        <v>279</v>
      </c>
      <c r="AT1413" s="25" t="s">
        <v>194</v>
      </c>
      <c r="AU1413" s="25" t="s">
        <v>88</v>
      </c>
      <c r="AY1413" s="25" t="s">
        <v>191</v>
      </c>
      <c r="BE1413" s="213">
        <f>IF(N1413="základní",J1413,0)</f>
        <v>0</v>
      </c>
      <c r="BF1413" s="213">
        <f>IF(N1413="snížená",J1413,0)</f>
        <v>0</v>
      </c>
      <c r="BG1413" s="213">
        <f>IF(N1413="zákl. přenesená",J1413,0)</f>
        <v>0</v>
      </c>
      <c r="BH1413" s="213">
        <f>IF(N1413="sníž. přenesená",J1413,0)</f>
        <v>0</v>
      </c>
      <c r="BI1413" s="213">
        <f>IF(N1413="nulová",J1413,0)</f>
        <v>0</v>
      </c>
      <c r="BJ1413" s="25" t="s">
        <v>85</v>
      </c>
      <c r="BK1413" s="213">
        <f>ROUND(I1413*H1413,2)</f>
        <v>0</v>
      </c>
      <c r="BL1413" s="25" t="s">
        <v>279</v>
      </c>
      <c r="BM1413" s="25" t="s">
        <v>1097</v>
      </c>
    </row>
    <row r="1414" spans="2:65" s="13" customFormat="1" ht="13.5">
      <c r="B1414" s="244"/>
      <c r="C1414" s="245"/>
      <c r="D1414" s="214" t="s">
        <v>245</v>
      </c>
      <c r="E1414" s="246" t="s">
        <v>23</v>
      </c>
      <c r="F1414" s="247" t="s">
        <v>384</v>
      </c>
      <c r="G1414" s="245"/>
      <c r="H1414" s="246" t="s">
        <v>23</v>
      </c>
      <c r="I1414" s="248"/>
      <c r="J1414" s="245"/>
      <c r="K1414" s="245"/>
      <c r="L1414" s="249"/>
      <c r="M1414" s="250"/>
      <c r="N1414" s="251"/>
      <c r="O1414" s="251"/>
      <c r="P1414" s="251"/>
      <c r="Q1414" s="251"/>
      <c r="R1414" s="251"/>
      <c r="S1414" s="251"/>
      <c r="T1414" s="252"/>
      <c r="AT1414" s="253" t="s">
        <v>245</v>
      </c>
      <c r="AU1414" s="253" t="s">
        <v>88</v>
      </c>
      <c r="AV1414" s="13" t="s">
        <v>85</v>
      </c>
      <c r="AW1414" s="13" t="s">
        <v>40</v>
      </c>
      <c r="AX1414" s="13" t="s">
        <v>77</v>
      </c>
      <c r="AY1414" s="253" t="s">
        <v>191</v>
      </c>
    </row>
    <row r="1415" spans="2:65" s="12" customFormat="1" ht="13.5">
      <c r="B1415" s="217"/>
      <c r="C1415" s="218"/>
      <c r="D1415" s="214" t="s">
        <v>245</v>
      </c>
      <c r="E1415" s="219" t="s">
        <v>23</v>
      </c>
      <c r="F1415" s="220" t="s">
        <v>746</v>
      </c>
      <c r="G1415" s="218"/>
      <c r="H1415" s="221">
        <v>4</v>
      </c>
      <c r="I1415" s="222"/>
      <c r="J1415" s="218"/>
      <c r="K1415" s="218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245</v>
      </c>
      <c r="AU1415" s="227" t="s">
        <v>88</v>
      </c>
      <c r="AV1415" s="12" t="s">
        <v>88</v>
      </c>
      <c r="AW1415" s="12" t="s">
        <v>40</v>
      </c>
      <c r="AX1415" s="12" t="s">
        <v>77</v>
      </c>
      <c r="AY1415" s="227" t="s">
        <v>191</v>
      </c>
    </row>
    <row r="1416" spans="2:65" s="12" customFormat="1" ht="13.5">
      <c r="B1416" s="217"/>
      <c r="C1416" s="218"/>
      <c r="D1416" s="214" t="s">
        <v>245</v>
      </c>
      <c r="E1416" s="219" t="s">
        <v>23</v>
      </c>
      <c r="F1416" s="220" t="s">
        <v>783</v>
      </c>
      <c r="G1416" s="218"/>
      <c r="H1416" s="221">
        <v>5.3</v>
      </c>
      <c r="I1416" s="222"/>
      <c r="J1416" s="218"/>
      <c r="K1416" s="218"/>
      <c r="L1416" s="223"/>
      <c r="M1416" s="224"/>
      <c r="N1416" s="225"/>
      <c r="O1416" s="225"/>
      <c r="P1416" s="225"/>
      <c r="Q1416" s="225"/>
      <c r="R1416" s="225"/>
      <c r="S1416" s="225"/>
      <c r="T1416" s="226"/>
      <c r="AT1416" s="227" t="s">
        <v>245</v>
      </c>
      <c r="AU1416" s="227" t="s">
        <v>88</v>
      </c>
      <c r="AV1416" s="12" t="s">
        <v>88</v>
      </c>
      <c r="AW1416" s="12" t="s">
        <v>40</v>
      </c>
      <c r="AX1416" s="12" t="s">
        <v>77</v>
      </c>
      <c r="AY1416" s="227" t="s">
        <v>191</v>
      </c>
    </row>
    <row r="1417" spans="2:65" s="12" customFormat="1" ht="13.5">
      <c r="B1417" s="217"/>
      <c r="C1417" s="218"/>
      <c r="D1417" s="214" t="s">
        <v>245</v>
      </c>
      <c r="E1417" s="219" t="s">
        <v>23</v>
      </c>
      <c r="F1417" s="220" t="s">
        <v>1098</v>
      </c>
      <c r="G1417" s="218"/>
      <c r="H1417" s="221">
        <v>3.3</v>
      </c>
      <c r="I1417" s="222"/>
      <c r="J1417" s="218"/>
      <c r="K1417" s="218"/>
      <c r="L1417" s="223"/>
      <c r="M1417" s="224"/>
      <c r="N1417" s="225"/>
      <c r="O1417" s="225"/>
      <c r="P1417" s="225"/>
      <c r="Q1417" s="225"/>
      <c r="R1417" s="225"/>
      <c r="S1417" s="225"/>
      <c r="T1417" s="226"/>
      <c r="AT1417" s="227" t="s">
        <v>245</v>
      </c>
      <c r="AU1417" s="227" t="s">
        <v>88</v>
      </c>
      <c r="AV1417" s="12" t="s">
        <v>88</v>
      </c>
      <c r="AW1417" s="12" t="s">
        <v>40</v>
      </c>
      <c r="AX1417" s="12" t="s">
        <v>77</v>
      </c>
      <c r="AY1417" s="227" t="s">
        <v>191</v>
      </c>
    </row>
    <row r="1418" spans="2:65" s="14" customFormat="1" ht="13.5">
      <c r="B1418" s="254"/>
      <c r="C1418" s="255"/>
      <c r="D1418" s="214" t="s">
        <v>245</v>
      </c>
      <c r="E1418" s="256" t="s">
        <v>23</v>
      </c>
      <c r="F1418" s="257" t="s">
        <v>371</v>
      </c>
      <c r="G1418" s="255"/>
      <c r="H1418" s="258">
        <v>12.6</v>
      </c>
      <c r="I1418" s="259"/>
      <c r="J1418" s="255"/>
      <c r="K1418" s="255"/>
      <c r="L1418" s="260"/>
      <c r="M1418" s="261"/>
      <c r="N1418" s="262"/>
      <c r="O1418" s="262"/>
      <c r="P1418" s="262"/>
      <c r="Q1418" s="262"/>
      <c r="R1418" s="262"/>
      <c r="S1418" s="262"/>
      <c r="T1418" s="263"/>
      <c r="AT1418" s="264" t="s">
        <v>245</v>
      </c>
      <c r="AU1418" s="264" t="s">
        <v>88</v>
      </c>
      <c r="AV1418" s="14" t="s">
        <v>207</v>
      </c>
      <c r="AW1418" s="14" t="s">
        <v>40</v>
      </c>
      <c r="AX1418" s="14" t="s">
        <v>77</v>
      </c>
      <c r="AY1418" s="264" t="s">
        <v>191</v>
      </c>
    </row>
    <row r="1419" spans="2:65" s="15" customFormat="1" ht="13.5">
      <c r="B1419" s="265"/>
      <c r="C1419" s="266"/>
      <c r="D1419" s="214" t="s">
        <v>245</v>
      </c>
      <c r="E1419" s="267" t="s">
        <v>23</v>
      </c>
      <c r="F1419" s="268" t="s">
        <v>388</v>
      </c>
      <c r="G1419" s="266"/>
      <c r="H1419" s="269">
        <v>12.6</v>
      </c>
      <c r="I1419" s="270"/>
      <c r="J1419" s="266"/>
      <c r="K1419" s="266"/>
      <c r="L1419" s="271"/>
      <c r="M1419" s="272"/>
      <c r="N1419" s="273"/>
      <c r="O1419" s="273"/>
      <c r="P1419" s="273"/>
      <c r="Q1419" s="273"/>
      <c r="R1419" s="273"/>
      <c r="S1419" s="273"/>
      <c r="T1419" s="274"/>
      <c r="AT1419" s="275" t="s">
        <v>245</v>
      </c>
      <c r="AU1419" s="275" t="s">
        <v>88</v>
      </c>
      <c r="AV1419" s="15" t="s">
        <v>215</v>
      </c>
      <c r="AW1419" s="15" t="s">
        <v>40</v>
      </c>
      <c r="AX1419" s="15" t="s">
        <v>85</v>
      </c>
      <c r="AY1419" s="275" t="s">
        <v>191</v>
      </c>
    </row>
    <row r="1420" spans="2:65" s="1" customFormat="1" ht="38.25" customHeight="1">
      <c r="B1420" s="42"/>
      <c r="C1420" s="202" t="s">
        <v>1099</v>
      </c>
      <c r="D1420" s="202" t="s">
        <v>194</v>
      </c>
      <c r="E1420" s="203" t="s">
        <v>1100</v>
      </c>
      <c r="F1420" s="204" t="s">
        <v>1101</v>
      </c>
      <c r="G1420" s="205" t="s">
        <v>242</v>
      </c>
      <c r="H1420" s="206">
        <v>12.1</v>
      </c>
      <c r="I1420" s="207"/>
      <c r="J1420" s="208">
        <f>ROUND(I1420*H1420,2)</f>
        <v>0</v>
      </c>
      <c r="K1420" s="204" t="s">
        <v>203</v>
      </c>
      <c r="L1420" s="62"/>
      <c r="M1420" s="209" t="s">
        <v>23</v>
      </c>
      <c r="N1420" s="210" t="s">
        <v>48</v>
      </c>
      <c r="O1420" s="43"/>
      <c r="P1420" s="211">
        <f>O1420*H1420</f>
        <v>0</v>
      </c>
      <c r="Q1420" s="211">
        <v>7.3400000000000002E-3</v>
      </c>
      <c r="R1420" s="211">
        <f>Q1420*H1420</f>
        <v>8.8814000000000004E-2</v>
      </c>
      <c r="S1420" s="211">
        <v>0</v>
      </c>
      <c r="T1420" s="212">
        <f>S1420*H1420</f>
        <v>0</v>
      </c>
      <c r="AR1420" s="25" t="s">
        <v>279</v>
      </c>
      <c r="AT1420" s="25" t="s">
        <v>194</v>
      </c>
      <c r="AU1420" s="25" t="s">
        <v>88</v>
      </c>
      <c r="AY1420" s="25" t="s">
        <v>191</v>
      </c>
      <c r="BE1420" s="213">
        <f>IF(N1420="základní",J1420,0)</f>
        <v>0</v>
      </c>
      <c r="BF1420" s="213">
        <f>IF(N1420="snížená",J1420,0)</f>
        <v>0</v>
      </c>
      <c r="BG1420" s="213">
        <f>IF(N1420="zákl. přenesená",J1420,0)</f>
        <v>0</v>
      </c>
      <c r="BH1420" s="213">
        <f>IF(N1420="sníž. přenesená",J1420,0)</f>
        <v>0</v>
      </c>
      <c r="BI1420" s="213">
        <f>IF(N1420="nulová",J1420,0)</f>
        <v>0</v>
      </c>
      <c r="BJ1420" s="25" t="s">
        <v>85</v>
      </c>
      <c r="BK1420" s="213">
        <f>ROUND(I1420*H1420,2)</f>
        <v>0</v>
      </c>
      <c r="BL1420" s="25" t="s">
        <v>279</v>
      </c>
      <c r="BM1420" s="25" t="s">
        <v>1102</v>
      </c>
    </row>
    <row r="1421" spans="2:65" s="1" customFormat="1" ht="27">
      <c r="B1421" s="42"/>
      <c r="C1421" s="64"/>
      <c r="D1421" s="214" t="s">
        <v>205</v>
      </c>
      <c r="E1421" s="64"/>
      <c r="F1421" s="215" t="s">
        <v>1103</v>
      </c>
      <c r="G1421" s="64"/>
      <c r="H1421" s="64"/>
      <c r="I1421" s="173"/>
      <c r="J1421" s="64"/>
      <c r="K1421" s="64"/>
      <c r="L1421" s="62"/>
      <c r="M1421" s="216"/>
      <c r="N1421" s="43"/>
      <c r="O1421" s="43"/>
      <c r="P1421" s="43"/>
      <c r="Q1421" s="43"/>
      <c r="R1421" s="43"/>
      <c r="S1421" s="43"/>
      <c r="T1421" s="79"/>
      <c r="AT1421" s="25" t="s">
        <v>205</v>
      </c>
      <c r="AU1421" s="25" t="s">
        <v>88</v>
      </c>
    </row>
    <row r="1422" spans="2:65" s="13" customFormat="1" ht="13.5">
      <c r="B1422" s="244"/>
      <c r="C1422" s="245"/>
      <c r="D1422" s="214" t="s">
        <v>245</v>
      </c>
      <c r="E1422" s="246" t="s">
        <v>23</v>
      </c>
      <c r="F1422" s="247" t="s">
        <v>372</v>
      </c>
      <c r="G1422" s="245"/>
      <c r="H1422" s="246" t="s">
        <v>23</v>
      </c>
      <c r="I1422" s="248"/>
      <c r="J1422" s="245"/>
      <c r="K1422" s="245"/>
      <c r="L1422" s="249"/>
      <c r="M1422" s="250"/>
      <c r="N1422" s="251"/>
      <c r="O1422" s="251"/>
      <c r="P1422" s="251"/>
      <c r="Q1422" s="251"/>
      <c r="R1422" s="251"/>
      <c r="S1422" s="251"/>
      <c r="T1422" s="252"/>
      <c r="AT1422" s="253" t="s">
        <v>245</v>
      </c>
      <c r="AU1422" s="253" t="s">
        <v>88</v>
      </c>
      <c r="AV1422" s="13" t="s">
        <v>85</v>
      </c>
      <c r="AW1422" s="13" t="s">
        <v>40</v>
      </c>
      <c r="AX1422" s="13" t="s">
        <v>77</v>
      </c>
      <c r="AY1422" s="253" t="s">
        <v>191</v>
      </c>
    </row>
    <row r="1423" spans="2:65" s="12" customFormat="1" ht="13.5">
      <c r="B1423" s="217"/>
      <c r="C1423" s="218"/>
      <c r="D1423" s="214" t="s">
        <v>245</v>
      </c>
      <c r="E1423" s="219" t="s">
        <v>23</v>
      </c>
      <c r="F1423" s="220" t="s">
        <v>1104</v>
      </c>
      <c r="G1423" s="218"/>
      <c r="H1423" s="221">
        <v>3.1</v>
      </c>
      <c r="I1423" s="222"/>
      <c r="J1423" s="218"/>
      <c r="K1423" s="218"/>
      <c r="L1423" s="223"/>
      <c r="M1423" s="224"/>
      <c r="N1423" s="225"/>
      <c r="O1423" s="225"/>
      <c r="P1423" s="225"/>
      <c r="Q1423" s="225"/>
      <c r="R1423" s="225"/>
      <c r="S1423" s="225"/>
      <c r="T1423" s="226"/>
      <c r="AT1423" s="227" t="s">
        <v>245</v>
      </c>
      <c r="AU1423" s="227" t="s">
        <v>88</v>
      </c>
      <c r="AV1423" s="12" t="s">
        <v>88</v>
      </c>
      <c r="AW1423" s="12" t="s">
        <v>40</v>
      </c>
      <c r="AX1423" s="12" t="s">
        <v>77</v>
      </c>
      <c r="AY1423" s="227" t="s">
        <v>191</v>
      </c>
    </row>
    <row r="1424" spans="2:65" s="14" customFormat="1" ht="13.5">
      <c r="B1424" s="254"/>
      <c r="C1424" s="255"/>
      <c r="D1424" s="214" t="s">
        <v>245</v>
      </c>
      <c r="E1424" s="256" t="s">
        <v>23</v>
      </c>
      <c r="F1424" s="257" t="s">
        <v>371</v>
      </c>
      <c r="G1424" s="255"/>
      <c r="H1424" s="258">
        <v>3.1</v>
      </c>
      <c r="I1424" s="259"/>
      <c r="J1424" s="255"/>
      <c r="K1424" s="255"/>
      <c r="L1424" s="260"/>
      <c r="M1424" s="261"/>
      <c r="N1424" s="262"/>
      <c r="O1424" s="262"/>
      <c r="P1424" s="262"/>
      <c r="Q1424" s="262"/>
      <c r="R1424" s="262"/>
      <c r="S1424" s="262"/>
      <c r="T1424" s="263"/>
      <c r="AT1424" s="264" t="s">
        <v>245</v>
      </c>
      <c r="AU1424" s="264" t="s">
        <v>88</v>
      </c>
      <c r="AV1424" s="14" t="s">
        <v>207</v>
      </c>
      <c r="AW1424" s="14" t="s">
        <v>40</v>
      </c>
      <c r="AX1424" s="14" t="s">
        <v>77</v>
      </c>
      <c r="AY1424" s="264" t="s">
        <v>191</v>
      </c>
    </row>
    <row r="1425" spans="2:65" s="13" customFormat="1" ht="13.5">
      <c r="B1425" s="244"/>
      <c r="C1425" s="245"/>
      <c r="D1425" s="214" t="s">
        <v>245</v>
      </c>
      <c r="E1425" s="246" t="s">
        <v>23</v>
      </c>
      <c r="F1425" s="247" t="s">
        <v>376</v>
      </c>
      <c r="G1425" s="245"/>
      <c r="H1425" s="246" t="s">
        <v>23</v>
      </c>
      <c r="I1425" s="248"/>
      <c r="J1425" s="245"/>
      <c r="K1425" s="245"/>
      <c r="L1425" s="249"/>
      <c r="M1425" s="250"/>
      <c r="N1425" s="251"/>
      <c r="O1425" s="251"/>
      <c r="P1425" s="251"/>
      <c r="Q1425" s="251"/>
      <c r="R1425" s="251"/>
      <c r="S1425" s="251"/>
      <c r="T1425" s="252"/>
      <c r="AT1425" s="253" t="s">
        <v>245</v>
      </c>
      <c r="AU1425" s="253" t="s">
        <v>88</v>
      </c>
      <c r="AV1425" s="13" t="s">
        <v>85</v>
      </c>
      <c r="AW1425" s="13" t="s">
        <v>40</v>
      </c>
      <c r="AX1425" s="13" t="s">
        <v>77</v>
      </c>
      <c r="AY1425" s="253" t="s">
        <v>191</v>
      </c>
    </row>
    <row r="1426" spans="2:65" s="12" customFormat="1" ht="13.5">
      <c r="B1426" s="217"/>
      <c r="C1426" s="218"/>
      <c r="D1426" s="214" t="s">
        <v>245</v>
      </c>
      <c r="E1426" s="219" t="s">
        <v>23</v>
      </c>
      <c r="F1426" s="220" t="s">
        <v>1105</v>
      </c>
      <c r="G1426" s="218"/>
      <c r="H1426" s="221">
        <v>3</v>
      </c>
      <c r="I1426" s="222"/>
      <c r="J1426" s="218"/>
      <c r="K1426" s="218"/>
      <c r="L1426" s="223"/>
      <c r="M1426" s="224"/>
      <c r="N1426" s="225"/>
      <c r="O1426" s="225"/>
      <c r="P1426" s="225"/>
      <c r="Q1426" s="225"/>
      <c r="R1426" s="225"/>
      <c r="S1426" s="225"/>
      <c r="T1426" s="226"/>
      <c r="AT1426" s="227" t="s">
        <v>245</v>
      </c>
      <c r="AU1426" s="227" t="s">
        <v>88</v>
      </c>
      <c r="AV1426" s="12" t="s">
        <v>88</v>
      </c>
      <c r="AW1426" s="12" t="s">
        <v>40</v>
      </c>
      <c r="AX1426" s="12" t="s">
        <v>77</v>
      </c>
      <c r="AY1426" s="227" t="s">
        <v>191</v>
      </c>
    </row>
    <row r="1427" spans="2:65" s="14" customFormat="1" ht="13.5">
      <c r="B1427" s="254"/>
      <c r="C1427" s="255"/>
      <c r="D1427" s="214" t="s">
        <v>245</v>
      </c>
      <c r="E1427" s="256" t="s">
        <v>23</v>
      </c>
      <c r="F1427" s="257" t="s">
        <v>371</v>
      </c>
      <c r="G1427" s="255"/>
      <c r="H1427" s="258">
        <v>3</v>
      </c>
      <c r="I1427" s="259"/>
      <c r="J1427" s="255"/>
      <c r="K1427" s="255"/>
      <c r="L1427" s="260"/>
      <c r="M1427" s="261"/>
      <c r="N1427" s="262"/>
      <c r="O1427" s="262"/>
      <c r="P1427" s="262"/>
      <c r="Q1427" s="262"/>
      <c r="R1427" s="262"/>
      <c r="S1427" s="262"/>
      <c r="T1427" s="263"/>
      <c r="AT1427" s="264" t="s">
        <v>245</v>
      </c>
      <c r="AU1427" s="264" t="s">
        <v>88</v>
      </c>
      <c r="AV1427" s="14" t="s">
        <v>207</v>
      </c>
      <c r="AW1427" s="14" t="s">
        <v>40</v>
      </c>
      <c r="AX1427" s="14" t="s">
        <v>77</v>
      </c>
      <c r="AY1427" s="264" t="s">
        <v>191</v>
      </c>
    </row>
    <row r="1428" spans="2:65" s="13" customFormat="1" ht="13.5">
      <c r="B1428" s="244"/>
      <c r="C1428" s="245"/>
      <c r="D1428" s="214" t="s">
        <v>245</v>
      </c>
      <c r="E1428" s="246" t="s">
        <v>23</v>
      </c>
      <c r="F1428" s="247" t="s">
        <v>380</v>
      </c>
      <c r="G1428" s="245"/>
      <c r="H1428" s="246" t="s">
        <v>23</v>
      </c>
      <c r="I1428" s="248"/>
      <c r="J1428" s="245"/>
      <c r="K1428" s="245"/>
      <c r="L1428" s="249"/>
      <c r="M1428" s="250"/>
      <c r="N1428" s="251"/>
      <c r="O1428" s="251"/>
      <c r="P1428" s="251"/>
      <c r="Q1428" s="251"/>
      <c r="R1428" s="251"/>
      <c r="S1428" s="251"/>
      <c r="T1428" s="252"/>
      <c r="AT1428" s="253" t="s">
        <v>245</v>
      </c>
      <c r="AU1428" s="253" t="s">
        <v>88</v>
      </c>
      <c r="AV1428" s="13" t="s">
        <v>85</v>
      </c>
      <c r="AW1428" s="13" t="s">
        <v>40</v>
      </c>
      <c r="AX1428" s="13" t="s">
        <v>77</v>
      </c>
      <c r="AY1428" s="253" t="s">
        <v>191</v>
      </c>
    </row>
    <row r="1429" spans="2:65" s="12" customFormat="1" ht="13.5">
      <c r="B1429" s="217"/>
      <c r="C1429" s="218"/>
      <c r="D1429" s="214" t="s">
        <v>245</v>
      </c>
      <c r="E1429" s="219" t="s">
        <v>23</v>
      </c>
      <c r="F1429" s="220" t="s">
        <v>1106</v>
      </c>
      <c r="G1429" s="218"/>
      <c r="H1429" s="221">
        <v>3</v>
      </c>
      <c r="I1429" s="222"/>
      <c r="J1429" s="218"/>
      <c r="K1429" s="218"/>
      <c r="L1429" s="223"/>
      <c r="M1429" s="224"/>
      <c r="N1429" s="225"/>
      <c r="O1429" s="225"/>
      <c r="P1429" s="225"/>
      <c r="Q1429" s="225"/>
      <c r="R1429" s="225"/>
      <c r="S1429" s="225"/>
      <c r="T1429" s="226"/>
      <c r="AT1429" s="227" t="s">
        <v>245</v>
      </c>
      <c r="AU1429" s="227" t="s">
        <v>88</v>
      </c>
      <c r="AV1429" s="12" t="s">
        <v>88</v>
      </c>
      <c r="AW1429" s="12" t="s">
        <v>40</v>
      </c>
      <c r="AX1429" s="12" t="s">
        <v>77</v>
      </c>
      <c r="AY1429" s="227" t="s">
        <v>191</v>
      </c>
    </row>
    <row r="1430" spans="2:65" s="14" customFormat="1" ht="13.5">
      <c r="B1430" s="254"/>
      <c r="C1430" s="255"/>
      <c r="D1430" s="214" t="s">
        <v>245</v>
      </c>
      <c r="E1430" s="256" t="s">
        <v>23</v>
      </c>
      <c r="F1430" s="257" t="s">
        <v>371</v>
      </c>
      <c r="G1430" s="255"/>
      <c r="H1430" s="258">
        <v>3</v>
      </c>
      <c r="I1430" s="259"/>
      <c r="J1430" s="255"/>
      <c r="K1430" s="255"/>
      <c r="L1430" s="260"/>
      <c r="M1430" s="261"/>
      <c r="N1430" s="262"/>
      <c r="O1430" s="262"/>
      <c r="P1430" s="262"/>
      <c r="Q1430" s="262"/>
      <c r="R1430" s="262"/>
      <c r="S1430" s="262"/>
      <c r="T1430" s="263"/>
      <c r="AT1430" s="264" t="s">
        <v>245</v>
      </c>
      <c r="AU1430" s="264" t="s">
        <v>88</v>
      </c>
      <c r="AV1430" s="14" t="s">
        <v>207</v>
      </c>
      <c r="AW1430" s="14" t="s">
        <v>40</v>
      </c>
      <c r="AX1430" s="14" t="s">
        <v>77</v>
      </c>
      <c r="AY1430" s="264" t="s">
        <v>191</v>
      </c>
    </row>
    <row r="1431" spans="2:65" s="13" customFormat="1" ht="13.5">
      <c r="B1431" s="244"/>
      <c r="C1431" s="245"/>
      <c r="D1431" s="214" t="s">
        <v>245</v>
      </c>
      <c r="E1431" s="246" t="s">
        <v>23</v>
      </c>
      <c r="F1431" s="247" t="s">
        <v>384</v>
      </c>
      <c r="G1431" s="245"/>
      <c r="H1431" s="246" t="s">
        <v>23</v>
      </c>
      <c r="I1431" s="248"/>
      <c r="J1431" s="245"/>
      <c r="K1431" s="245"/>
      <c r="L1431" s="249"/>
      <c r="M1431" s="250"/>
      <c r="N1431" s="251"/>
      <c r="O1431" s="251"/>
      <c r="P1431" s="251"/>
      <c r="Q1431" s="251"/>
      <c r="R1431" s="251"/>
      <c r="S1431" s="251"/>
      <c r="T1431" s="252"/>
      <c r="AT1431" s="253" t="s">
        <v>245</v>
      </c>
      <c r="AU1431" s="253" t="s">
        <v>88</v>
      </c>
      <c r="AV1431" s="13" t="s">
        <v>85</v>
      </c>
      <c r="AW1431" s="13" t="s">
        <v>40</v>
      </c>
      <c r="AX1431" s="13" t="s">
        <v>77</v>
      </c>
      <c r="AY1431" s="253" t="s">
        <v>191</v>
      </c>
    </row>
    <row r="1432" spans="2:65" s="12" customFormat="1" ht="13.5">
      <c r="B1432" s="217"/>
      <c r="C1432" s="218"/>
      <c r="D1432" s="214" t="s">
        <v>245</v>
      </c>
      <c r="E1432" s="219" t="s">
        <v>23</v>
      </c>
      <c r="F1432" s="220" t="s">
        <v>1107</v>
      </c>
      <c r="G1432" s="218"/>
      <c r="H1432" s="221">
        <v>3</v>
      </c>
      <c r="I1432" s="222"/>
      <c r="J1432" s="218"/>
      <c r="K1432" s="218"/>
      <c r="L1432" s="223"/>
      <c r="M1432" s="224"/>
      <c r="N1432" s="225"/>
      <c r="O1432" s="225"/>
      <c r="P1432" s="225"/>
      <c r="Q1432" s="225"/>
      <c r="R1432" s="225"/>
      <c r="S1432" s="225"/>
      <c r="T1432" s="226"/>
      <c r="AT1432" s="227" t="s">
        <v>245</v>
      </c>
      <c r="AU1432" s="227" t="s">
        <v>88</v>
      </c>
      <c r="AV1432" s="12" t="s">
        <v>88</v>
      </c>
      <c r="AW1432" s="12" t="s">
        <v>40</v>
      </c>
      <c r="AX1432" s="12" t="s">
        <v>77</v>
      </c>
      <c r="AY1432" s="227" t="s">
        <v>191</v>
      </c>
    </row>
    <row r="1433" spans="2:65" s="14" customFormat="1" ht="13.5">
      <c r="B1433" s="254"/>
      <c r="C1433" s="255"/>
      <c r="D1433" s="214" t="s">
        <v>245</v>
      </c>
      <c r="E1433" s="256" t="s">
        <v>23</v>
      </c>
      <c r="F1433" s="257" t="s">
        <v>371</v>
      </c>
      <c r="G1433" s="255"/>
      <c r="H1433" s="258">
        <v>3</v>
      </c>
      <c r="I1433" s="259"/>
      <c r="J1433" s="255"/>
      <c r="K1433" s="255"/>
      <c r="L1433" s="260"/>
      <c r="M1433" s="261"/>
      <c r="N1433" s="262"/>
      <c r="O1433" s="262"/>
      <c r="P1433" s="262"/>
      <c r="Q1433" s="262"/>
      <c r="R1433" s="262"/>
      <c r="S1433" s="262"/>
      <c r="T1433" s="263"/>
      <c r="AT1433" s="264" t="s">
        <v>245</v>
      </c>
      <c r="AU1433" s="264" t="s">
        <v>88</v>
      </c>
      <c r="AV1433" s="14" t="s">
        <v>207</v>
      </c>
      <c r="AW1433" s="14" t="s">
        <v>40</v>
      </c>
      <c r="AX1433" s="14" t="s">
        <v>77</v>
      </c>
      <c r="AY1433" s="264" t="s">
        <v>191</v>
      </c>
    </row>
    <row r="1434" spans="2:65" s="15" customFormat="1" ht="13.5">
      <c r="B1434" s="265"/>
      <c r="C1434" s="266"/>
      <c r="D1434" s="214" t="s">
        <v>245</v>
      </c>
      <c r="E1434" s="267" t="s">
        <v>23</v>
      </c>
      <c r="F1434" s="268" t="s">
        <v>388</v>
      </c>
      <c r="G1434" s="266"/>
      <c r="H1434" s="269">
        <v>12.1</v>
      </c>
      <c r="I1434" s="270"/>
      <c r="J1434" s="266"/>
      <c r="K1434" s="266"/>
      <c r="L1434" s="271"/>
      <c r="M1434" s="272"/>
      <c r="N1434" s="273"/>
      <c r="O1434" s="273"/>
      <c r="P1434" s="273"/>
      <c r="Q1434" s="273"/>
      <c r="R1434" s="273"/>
      <c r="S1434" s="273"/>
      <c r="T1434" s="274"/>
      <c r="AT1434" s="275" t="s">
        <v>245</v>
      </c>
      <c r="AU1434" s="275" t="s">
        <v>88</v>
      </c>
      <c r="AV1434" s="15" t="s">
        <v>215</v>
      </c>
      <c r="AW1434" s="15" t="s">
        <v>40</v>
      </c>
      <c r="AX1434" s="15" t="s">
        <v>85</v>
      </c>
      <c r="AY1434" s="275" t="s">
        <v>191</v>
      </c>
    </row>
    <row r="1435" spans="2:65" s="1" customFormat="1" ht="38.25" customHeight="1">
      <c r="B1435" s="42"/>
      <c r="C1435" s="202" t="s">
        <v>1108</v>
      </c>
      <c r="D1435" s="202" t="s">
        <v>194</v>
      </c>
      <c r="E1435" s="203" t="s">
        <v>1109</v>
      </c>
      <c r="F1435" s="204" t="s">
        <v>1110</v>
      </c>
      <c r="G1435" s="205" t="s">
        <v>242</v>
      </c>
      <c r="H1435" s="206">
        <v>6.4</v>
      </c>
      <c r="I1435" s="207"/>
      <c r="J1435" s="208">
        <f>ROUND(I1435*H1435,2)</f>
        <v>0</v>
      </c>
      <c r="K1435" s="204" t="s">
        <v>203</v>
      </c>
      <c r="L1435" s="62"/>
      <c r="M1435" s="209" t="s">
        <v>23</v>
      </c>
      <c r="N1435" s="210" t="s">
        <v>48</v>
      </c>
      <c r="O1435" s="43"/>
      <c r="P1435" s="211">
        <f>O1435*H1435</f>
        <v>0</v>
      </c>
      <c r="Q1435" s="211">
        <v>1.396E-2</v>
      </c>
      <c r="R1435" s="211">
        <f>Q1435*H1435</f>
        <v>8.9344000000000007E-2</v>
      </c>
      <c r="S1435" s="211">
        <v>0</v>
      </c>
      <c r="T1435" s="212">
        <f>S1435*H1435</f>
        <v>0</v>
      </c>
      <c r="AR1435" s="25" t="s">
        <v>279</v>
      </c>
      <c r="AT1435" s="25" t="s">
        <v>194</v>
      </c>
      <c r="AU1435" s="25" t="s">
        <v>88</v>
      </c>
      <c r="AY1435" s="25" t="s">
        <v>191</v>
      </c>
      <c r="BE1435" s="213">
        <f>IF(N1435="základní",J1435,0)</f>
        <v>0</v>
      </c>
      <c r="BF1435" s="213">
        <f>IF(N1435="snížená",J1435,0)</f>
        <v>0</v>
      </c>
      <c r="BG1435" s="213">
        <f>IF(N1435="zákl. přenesená",J1435,0)</f>
        <v>0</v>
      </c>
      <c r="BH1435" s="213">
        <f>IF(N1435="sníž. přenesená",J1435,0)</f>
        <v>0</v>
      </c>
      <c r="BI1435" s="213">
        <f>IF(N1435="nulová",J1435,0)</f>
        <v>0</v>
      </c>
      <c r="BJ1435" s="25" t="s">
        <v>85</v>
      </c>
      <c r="BK1435" s="213">
        <f>ROUND(I1435*H1435,2)</f>
        <v>0</v>
      </c>
      <c r="BL1435" s="25" t="s">
        <v>279</v>
      </c>
      <c r="BM1435" s="25" t="s">
        <v>1111</v>
      </c>
    </row>
    <row r="1436" spans="2:65" s="13" customFormat="1" ht="13.5">
      <c r="B1436" s="244"/>
      <c r="C1436" s="245"/>
      <c r="D1436" s="214" t="s">
        <v>245</v>
      </c>
      <c r="E1436" s="246" t="s">
        <v>23</v>
      </c>
      <c r="F1436" s="247" t="s">
        <v>372</v>
      </c>
      <c r="G1436" s="245"/>
      <c r="H1436" s="246" t="s">
        <v>23</v>
      </c>
      <c r="I1436" s="248"/>
      <c r="J1436" s="245"/>
      <c r="K1436" s="245"/>
      <c r="L1436" s="249"/>
      <c r="M1436" s="250"/>
      <c r="N1436" s="251"/>
      <c r="O1436" s="251"/>
      <c r="P1436" s="251"/>
      <c r="Q1436" s="251"/>
      <c r="R1436" s="251"/>
      <c r="S1436" s="251"/>
      <c r="T1436" s="252"/>
      <c r="AT1436" s="253" t="s">
        <v>245</v>
      </c>
      <c r="AU1436" s="253" t="s">
        <v>88</v>
      </c>
      <c r="AV1436" s="13" t="s">
        <v>85</v>
      </c>
      <c r="AW1436" s="13" t="s">
        <v>40</v>
      </c>
      <c r="AX1436" s="13" t="s">
        <v>77</v>
      </c>
      <c r="AY1436" s="253" t="s">
        <v>191</v>
      </c>
    </row>
    <row r="1437" spans="2:65" s="12" customFormat="1" ht="13.5">
      <c r="B1437" s="217"/>
      <c r="C1437" s="218"/>
      <c r="D1437" s="214" t="s">
        <v>245</v>
      </c>
      <c r="E1437" s="219" t="s">
        <v>23</v>
      </c>
      <c r="F1437" s="220" t="s">
        <v>511</v>
      </c>
      <c r="G1437" s="218"/>
      <c r="H1437" s="221">
        <v>6.4</v>
      </c>
      <c r="I1437" s="222"/>
      <c r="J1437" s="218"/>
      <c r="K1437" s="218"/>
      <c r="L1437" s="223"/>
      <c r="M1437" s="224"/>
      <c r="N1437" s="225"/>
      <c r="O1437" s="225"/>
      <c r="P1437" s="225"/>
      <c r="Q1437" s="225"/>
      <c r="R1437" s="225"/>
      <c r="S1437" s="225"/>
      <c r="T1437" s="226"/>
      <c r="AT1437" s="227" t="s">
        <v>245</v>
      </c>
      <c r="AU1437" s="227" t="s">
        <v>88</v>
      </c>
      <c r="AV1437" s="12" t="s">
        <v>88</v>
      </c>
      <c r="AW1437" s="12" t="s">
        <v>40</v>
      </c>
      <c r="AX1437" s="12" t="s">
        <v>77</v>
      </c>
      <c r="AY1437" s="227" t="s">
        <v>191</v>
      </c>
    </row>
    <row r="1438" spans="2:65" s="15" customFormat="1" ht="13.5">
      <c r="B1438" s="265"/>
      <c r="C1438" s="266"/>
      <c r="D1438" s="214" t="s">
        <v>245</v>
      </c>
      <c r="E1438" s="267" t="s">
        <v>23</v>
      </c>
      <c r="F1438" s="268" t="s">
        <v>388</v>
      </c>
      <c r="G1438" s="266"/>
      <c r="H1438" s="269">
        <v>6.4</v>
      </c>
      <c r="I1438" s="270"/>
      <c r="J1438" s="266"/>
      <c r="K1438" s="266"/>
      <c r="L1438" s="271"/>
      <c r="M1438" s="272"/>
      <c r="N1438" s="273"/>
      <c r="O1438" s="273"/>
      <c r="P1438" s="273"/>
      <c r="Q1438" s="273"/>
      <c r="R1438" s="273"/>
      <c r="S1438" s="273"/>
      <c r="T1438" s="274"/>
      <c r="AT1438" s="275" t="s">
        <v>245</v>
      </c>
      <c r="AU1438" s="275" t="s">
        <v>88</v>
      </c>
      <c r="AV1438" s="15" t="s">
        <v>215</v>
      </c>
      <c r="AW1438" s="15" t="s">
        <v>40</v>
      </c>
      <c r="AX1438" s="15" t="s">
        <v>85</v>
      </c>
      <c r="AY1438" s="275" t="s">
        <v>191</v>
      </c>
    </row>
    <row r="1439" spans="2:65" s="1" customFormat="1" ht="25.5" customHeight="1">
      <c r="B1439" s="42"/>
      <c r="C1439" s="202" t="s">
        <v>1112</v>
      </c>
      <c r="D1439" s="202" t="s">
        <v>194</v>
      </c>
      <c r="E1439" s="203" t="s">
        <v>1113</v>
      </c>
      <c r="F1439" s="204" t="s">
        <v>1114</v>
      </c>
      <c r="G1439" s="205" t="s">
        <v>218</v>
      </c>
      <c r="H1439" s="206">
        <v>31.594999999999999</v>
      </c>
      <c r="I1439" s="207"/>
      <c r="J1439" s="208">
        <f>ROUND(I1439*H1439,2)</f>
        <v>0</v>
      </c>
      <c r="K1439" s="204" t="s">
        <v>203</v>
      </c>
      <c r="L1439" s="62"/>
      <c r="M1439" s="209" t="s">
        <v>23</v>
      </c>
      <c r="N1439" s="210" t="s">
        <v>48</v>
      </c>
      <c r="O1439" s="43"/>
      <c r="P1439" s="211">
        <f>O1439*H1439</f>
        <v>0</v>
      </c>
      <c r="Q1439" s="211">
        <v>1.874E-2</v>
      </c>
      <c r="R1439" s="211">
        <f>Q1439*H1439</f>
        <v>0.59209029999999996</v>
      </c>
      <c r="S1439" s="211">
        <v>0</v>
      </c>
      <c r="T1439" s="212">
        <f>S1439*H1439</f>
        <v>0</v>
      </c>
      <c r="AR1439" s="25" t="s">
        <v>279</v>
      </c>
      <c r="AT1439" s="25" t="s">
        <v>194</v>
      </c>
      <c r="AU1439" s="25" t="s">
        <v>88</v>
      </c>
      <c r="AY1439" s="25" t="s">
        <v>191</v>
      </c>
      <c r="BE1439" s="213">
        <f>IF(N1439="základní",J1439,0)</f>
        <v>0</v>
      </c>
      <c r="BF1439" s="213">
        <f>IF(N1439="snížená",J1439,0)</f>
        <v>0</v>
      </c>
      <c r="BG1439" s="213">
        <f>IF(N1439="zákl. přenesená",J1439,0)</f>
        <v>0</v>
      </c>
      <c r="BH1439" s="213">
        <f>IF(N1439="sníž. přenesená",J1439,0)</f>
        <v>0</v>
      </c>
      <c r="BI1439" s="213">
        <f>IF(N1439="nulová",J1439,0)</f>
        <v>0</v>
      </c>
      <c r="BJ1439" s="25" t="s">
        <v>85</v>
      </c>
      <c r="BK1439" s="213">
        <f>ROUND(I1439*H1439,2)</f>
        <v>0</v>
      </c>
      <c r="BL1439" s="25" t="s">
        <v>279</v>
      </c>
      <c r="BM1439" s="25" t="s">
        <v>1115</v>
      </c>
    </row>
    <row r="1440" spans="2:65" s="13" customFormat="1" ht="13.5">
      <c r="B1440" s="244"/>
      <c r="C1440" s="245"/>
      <c r="D1440" s="214" t="s">
        <v>245</v>
      </c>
      <c r="E1440" s="246" t="s">
        <v>23</v>
      </c>
      <c r="F1440" s="247" t="s">
        <v>372</v>
      </c>
      <c r="G1440" s="245"/>
      <c r="H1440" s="246" t="s">
        <v>23</v>
      </c>
      <c r="I1440" s="248"/>
      <c r="J1440" s="245"/>
      <c r="K1440" s="245"/>
      <c r="L1440" s="249"/>
      <c r="M1440" s="250"/>
      <c r="N1440" s="251"/>
      <c r="O1440" s="251"/>
      <c r="P1440" s="251"/>
      <c r="Q1440" s="251"/>
      <c r="R1440" s="251"/>
      <c r="S1440" s="251"/>
      <c r="T1440" s="252"/>
      <c r="AT1440" s="253" t="s">
        <v>245</v>
      </c>
      <c r="AU1440" s="253" t="s">
        <v>88</v>
      </c>
      <c r="AV1440" s="13" t="s">
        <v>85</v>
      </c>
      <c r="AW1440" s="13" t="s">
        <v>40</v>
      </c>
      <c r="AX1440" s="13" t="s">
        <v>77</v>
      </c>
      <c r="AY1440" s="253" t="s">
        <v>191</v>
      </c>
    </row>
    <row r="1441" spans="2:65" s="12" customFormat="1" ht="13.5">
      <c r="B1441" s="217"/>
      <c r="C1441" s="218"/>
      <c r="D1441" s="214" t="s">
        <v>245</v>
      </c>
      <c r="E1441" s="219" t="s">
        <v>23</v>
      </c>
      <c r="F1441" s="220" t="s">
        <v>1116</v>
      </c>
      <c r="G1441" s="218"/>
      <c r="H1441" s="221">
        <v>6.319</v>
      </c>
      <c r="I1441" s="222"/>
      <c r="J1441" s="218"/>
      <c r="K1441" s="218"/>
      <c r="L1441" s="223"/>
      <c r="M1441" s="224"/>
      <c r="N1441" s="225"/>
      <c r="O1441" s="225"/>
      <c r="P1441" s="225"/>
      <c r="Q1441" s="225"/>
      <c r="R1441" s="225"/>
      <c r="S1441" s="225"/>
      <c r="T1441" s="226"/>
      <c r="AT1441" s="227" t="s">
        <v>245</v>
      </c>
      <c r="AU1441" s="227" t="s">
        <v>88</v>
      </c>
      <c r="AV1441" s="12" t="s">
        <v>88</v>
      </c>
      <c r="AW1441" s="12" t="s">
        <v>40</v>
      </c>
      <c r="AX1441" s="12" t="s">
        <v>77</v>
      </c>
      <c r="AY1441" s="227" t="s">
        <v>191</v>
      </c>
    </row>
    <row r="1442" spans="2:65" s="14" customFormat="1" ht="13.5">
      <c r="B1442" s="254"/>
      <c r="C1442" s="255"/>
      <c r="D1442" s="214" t="s">
        <v>245</v>
      </c>
      <c r="E1442" s="256" t="s">
        <v>23</v>
      </c>
      <c r="F1442" s="257" t="s">
        <v>371</v>
      </c>
      <c r="G1442" s="255"/>
      <c r="H1442" s="258">
        <v>6.319</v>
      </c>
      <c r="I1442" s="259"/>
      <c r="J1442" s="255"/>
      <c r="K1442" s="255"/>
      <c r="L1442" s="260"/>
      <c r="M1442" s="261"/>
      <c r="N1442" s="262"/>
      <c r="O1442" s="262"/>
      <c r="P1442" s="262"/>
      <c r="Q1442" s="262"/>
      <c r="R1442" s="262"/>
      <c r="S1442" s="262"/>
      <c r="T1442" s="263"/>
      <c r="AT1442" s="264" t="s">
        <v>245</v>
      </c>
      <c r="AU1442" s="264" t="s">
        <v>88</v>
      </c>
      <c r="AV1442" s="14" t="s">
        <v>207</v>
      </c>
      <c r="AW1442" s="14" t="s">
        <v>40</v>
      </c>
      <c r="AX1442" s="14" t="s">
        <v>77</v>
      </c>
      <c r="AY1442" s="264" t="s">
        <v>191</v>
      </c>
    </row>
    <row r="1443" spans="2:65" s="13" customFormat="1" ht="13.5">
      <c r="B1443" s="244"/>
      <c r="C1443" s="245"/>
      <c r="D1443" s="214" t="s">
        <v>245</v>
      </c>
      <c r="E1443" s="246" t="s">
        <v>23</v>
      </c>
      <c r="F1443" s="247" t="s">
        <v>376</v>
      </c>
      <c r="G1443" s="245"/>
      <c r="H1443" s="246" t="s">
        <v>23</v>
      </c>
      <c r="I1443" s="248"/>
      <c r="J1443" s="245"/>
      <c r="K1443" s="245"/>
      <c r="L1443" s="249"/>
      <c r="M1443" s="250"/>
      <c r="N1443" s="251"/>
      <c r="O1443" s="251"/>
      <c r="P1443" s="251"/>
      <c r="Q1443" s="251"/>
      <c r="R1443" s="251"/>
      <c r="S1443" s="251"/>
      <c r="T1443" s="252"/>
      <c r="AT1443" s="253" t="s">
        <v>245</v>
      </c>
      <c r="AU1443" s="253" t="s">
        <v>88</v>
      </c>
      <c r="AV1443" s="13" t="s">
        <v>85</v>
      </c>
      <c r="AW1443" s="13" t="s">
        <v>40</v>
      </c>
      <c r="AX1443" s="13" t="s">
        <v>77</v>
      </c>
      <c r="AY1443" s="253" t="s">
        <v>191</v>
      </c>
    </row>
    <row r="1444" spans="2:65" s="12" customFormat="1" ht="13.5">
      <c r="B1444" s="217"/>
      <c r="C1444" s="218"/>
      <c r="D1444" s="214" t="s">
        <v>245</v>
      </c>
      <c r="E1444" s="219" t="s">
        <v>23</v>
      </c>
      <c r="F1444" s="220" t="s">
        <v>1117</v>
      </c>
      <c r="G1444" s="218"/>
      <c r="H1444" s="221">
        <v>6.319</v>
      </c>
      <c r="I1444" s="222"/>
      <c r="J1444" s="218"/>
      <c r="K1444" s="218"/>
      <c r="L1444" s="223"/>
      <c r="M1444" s="224"/>
      <c r="N1444" s="225"/>
      <c r="O1444" s="225"/>
      <c r="P1444" s="225"/>
      <c r="Q1444" s="225"/>
      <c r="R1444" s="225"/>
      <c r="S1444" s="225"/>
      <c r="T1444" s="226"/>
      <c r="AT1444" s="227" t="s">
        <v>245</v>
      </c>
      <c r="AU1444" s="227" t="s">
        <v>88</v>
      </c>
      <c r="AV1444" s="12" t="s">
        <v>88</v>
      </c>
      <c r="AW1444" s="12" t="s">
        <v>40</v>
      </c>
      <c r="AX1444" s="12" t="s">
        <v>77</v>
      </c>
      <c r="AY1444" s="227" t="s">
        <v>191</v>
      </c>
    </row>
    <row r="1445" spans="2:65" s="12" customFormat="1" ht="13.5">
      <c r="B1445" s="217"/>
      <c r="C1445" s="218"/>
      <c r="D1445" s="214" t="s">
        <v>245</v>
      </c>
      <c r="E1445" s="219" t="s">
        <v>23</v>
      </c>
      <c r="F1445" s="220" t="s">
        <v>1118</v>
      </c>
      <c r="G1445" s="218"/>
      <c r="H1445" s="221">
        <v>6.319</v>
      </c>
      <c r="I1445" s="222"/>
      <c r="J1445" s="218"/>
      <c r="K1445" s="218"/>
      <c r="L1445" s="223"/>
      <c r="M1445" s="224"/>
      <c r="N1445" s="225"/>
      <c r="O1445" s="225"/>
      <c r="P1445" s="225"/>
      <c r="Q1445" s="225"/>
      <c r="R1445" s="225"/>
      <c r="S1445" s="225"/>
      <c r="T1445" s="226"/>
      <c r="AT1445" s="227" t="s">
        <v>245</v>
      </c>
      <c r="AU1445" s="227" t="s">
        <v>88</v>
      </c>
      <c r="AV1445" s="12" t="s">
        <v>88</v>
      </c>
      <c r="AW1445" s="12" t="s">
        <v>40</v>
      </c>
      <c r="AX1445" s="12" t="s">
        <v>77</v>
      </c>
      <c r="AY1445" s="227" t="s">
        <v>191</v>
      </c>
    </row>
    <row r="1446" spans="2:65" s="14" customFormat="1" ht="13.5">
      <c r="B1446" s="254"/>
      <c r="C1446" s="255"/>
      <c r="D1446" s="214" t="s">
        <v>245</v>
      </c>
      <c r="E1446" s="256" t="s">
        <v>23</v>
      </c>
      <c r="F1446" s="257" t="s">
        <v>371</v>
      </c>
      <c r="G1446" s="255"/>
      <c r="H1446" s="258">
        <v>12.638</v>
      </c>
      <c r="I1446" s="259"/>
      <c r="J1446" s="255"/>
      <c r="K1446" s="255"/>
      <c r="L1446" s="260"/>
      <c r="M1446" s="261"/>
      <c r="N1446" s="262"/>
      <c r="O1446" s="262"/>
      <c r="P1446" s="262"/>
      <c r="Q1446" s="262"/>
      <c r="R1446" s="262"/>
      <c r="S1446" s="262"/>
      <c r="T1446" s="263"/>
      <c r="AT1446" s="264" t="s">
        <v>245</v>
      </c>
      <c r="AU1446" s="264" t="s">
        <v>88</v>
      </c>
      <c r="AV1446" s="14" t="s">
        <v>207</v>
      </c>
      <c r="AW1446" s="14" t="s">
        <v>40</v>
      </c>
      <c r="AX1446" s="14" t="s">
        <v>77</v>
      </c>
      <c r="AY1446" s="264" t="s">
        <v>191</v>
      </c>
    </row>
    <row r="1447" spans="2:65" s="13" customFormat="1" ht="13.5">
      <c r="B1447" s="244"/>
      <c r="C1447" s="245"/>
      <c r="D1447" s="214" t="s">
        <v>245</v>
      </c>
      <c r="E1447" s="246" t="s">
        <v>23</v>
      </c>
      <c r="F1447" s="247" t="s">
        <v>380</v>
      </c>
      <c r="G1447" s="245"/>
      <c r="H1447" s="246" t="s">
        <v>23</v>
      </c>
      <c r="I1447" s="248"/>
      <c r="J1447" s="245"/>
      <c r="K1447" s="245"/>
      <c r="L1447" s="249"/>
      <c r="M1447" s="250"/>
      <c r="N1447" s="251"/>
      <c r="O1447" s="251"/>
      <c r="P1447" s="251"/>
      <c r="Q1447" s="251"/>
      <c r="R1447" s="251"/>
      <c r="S1447" s="251"/>
      <c r="T1447" s="252"/>
      <c r="AT1447" s="253" t="s">
        <v>245</v>
      </c>
      <c r="AU1447" s="253" t="s">
        <v>88</v>
      </c>
      <c r="AV1447" s="13" t="s">
        <v>85</v>
      </c>
      <c r="AW1447" s="13" t="s">
        <v>40</v>
      </c>
      <c r="AX1447" s="13" t="s">
        <v>77</v>
      </c>
      <c r="AY1447" s="253" t="s">
        <v>191</v>
      </c>
    </row>
    <row r="1448" spans="2:65" s="12" customFormat="1" ht="13.5">
      <c r="B1448" s="217"/>
      <c r="C1448" s="218"/>
      <c r="D1448" s="214" t="s">
        <v>245</v>
      </c>
      <c r="E1448" s="219" t="s">
        <v>23</v>
      </c>
      <c r="F1448" s="220" t="s">
        <v>1119</v>
      </c>
      <c r="G1448" s="218"/>
      <c r="H1448" s="221">
        <v>6.319</v>
      </c>
      <c r="I1448" s="222"/>
      <c r="J1448" s="218"/>
      <c r="K1448" s="218"/>
      <c r="L1448" s="223"/>
      <c r="M1448" s="224"/>
      <c r="N1448" s="225"/>
      <c r="O1448" s="225"/>
      <c r="P1448" s="225"/>
      <c r="Q1448" s="225"/>
      <c r="R1448" s="225"/>
      <c r="S1448" s="225"/>
      <c r="T1448" s="226"/>
      <c r="AT1448" s="227" t="s">
        <v>245</v>
      </c>
      <c r="AU1448" s="227" t="s">
        <v>88</v>
      </c>
      <c r="AV1448" s="12" t="s">
        <v>88</v>
      </c>
      <c r="AW1448" s="12" t="s">
        <v>40</v>
      </c>
      <c r="AX1448" s="12" t="s">
        <v>77</v>
      </c>
      <c r="AY1448" s="227" t="s">
        <v>191</v>
      </c>
    </row>
    <row r="1449" spans="2:65" s="14" customFormat="1" ht="13.5">
      <c r="B1449" s="254"/>
      <c r="C1449" s="255"/>
      <c r="D1449" s="214" t="s">
        <v>245</v>
      </c>
      <c r="E1449" s="256" t="s">
        <v>23</v>
      </c>
      <c r="F1449" s="257" t="s">
        <v>371</v>
      </c>
      <c r="G1449" s="255"/>
      <c r="H1449" s="258">
        <v>6.319</v>
      </c>
      <c r="I1449" s="259"/>
      <c r="J1449" s="255"/>
      <c r="K1449" s="255"/>
      <c r="L1449" s="260"/>
      <c r="M1449" s="261"/>
      <c r="N1449" s="262"/>
      <c r="O1449" s="262"/>
      <c r="P1449" s="262"/>
      <c r="Q1449" s="262"/>
      <c r="R1449" s="262"/>
      <c r="S1449" s="262"/>
      <c r="T1449" s="263"/>
      <c r="AT1449" s="264" t="s">
        <v>245</v>
      </c>
      <c r="AU1449" s="264" t="s">
        <v>88</v>
      </c>
      <c r="AV1449" s="14" t="s">
        <v>207</v>
      </c>
      <c r="AW1449" s="14" t="s">
        <v>40</v>
      </c>
      <c r="AX1449" s="14" t="s">
        <v>77</v>
      </c>
      <c r="AY1449" s="264" t="s">
        <v>191</v>
      </c>
    </row>
    <row r="1450" spans="2:65" s="13" customFormat="1" ht="13.5">
      <c r="B1450" s="244"/>
      <c r="C1450" s="245"/>
      <c r="D1450" s="214" t="s">
        <v>245</v>
      </c>
      <c r="E1450" s="246" t="s">
        <v>23</v>
      </c>
      <c r="F1450" s="247" t="s">
        <v>384</v>
      </c>
      <c r="G1450" s="245"/>
      <c r="H1450" s="246" t="s">
        <v>23</v>
      </c>
      <c r="I1450" s="248"/>
      <c r="J1450" s="245"/>
      <c r="K1450" s="245"/>
      <c r="L1450" s="249"/>
      <c r="M1450" s="250"/>
      <c r="N1450" s="251"/>
      <c r="O1450" s="251"/>
      <c r="P1450" s="251"/>
      <c r="Q1450" s="251"/>
      <c r="R1450" s="251"/>
      <c r="S1450" s="251"/>
      <c r="T1450" s="252"/>
      <c r="AT1450" s="253" t="s">
        <v>245</v>
      </c>
      <c r="AU1450" s="253" t="s">
        <v>88</v>
      </c>
      <c r="AV1450" s="13" t="s">
        <v>85</v>
      </c>
      <c r="AW1450" s="13" t="s">
        <v>40</v>
      </c>
      <c r="AX1450" s="13" t="s">
        <v>77</v>
      </c>
      <c r="AY1450" s="253" t="s">
        <v>191</v>
      </c>
    </row>
    <row r="1451" spans="2:65" s="12" customFormat="1" ht="13.5">
      <c r="B1451" s="217"/>
      <c r="C1451" s="218"/>
      <c r="D1451" s="214" t="s">
        <v>245</v>
      </c>
      <c r="E1451" s="219" t="s">
        <v>23</v>
      </c>
      <c r="F1451" s="220" t="s">
        <v>1120</v>
      </c>
      <c r="G1451" s="218"/>
      <c r="H1451" s="221">
        <v>6.319</v>
      </c>
      <c r="I1451" s="222"/>
      <c r="J1451" s="218"/>
      <c r="K1451" s="218"/>
      <c r="L1451" s="223"/>
      <c r="M1451" s="224"/>
      <c r="N1451" s="225"/>
      <c r="O1451" s="225"/>
      <c r="P1451" s="225"/>
      <c r="Q1451" s="225"/>
      <c r="R1451" s="225"/>
      <c r="S1451" s="225"/>
      <c r="T1451" s="226"/>
      <c r="AT1451" s="227" t="s">
        <v>245</v>
      </c>
      <c r="AU1451" s="227" t="s">
        <v>88</v>
      </c>
      <c r="AV1451" s="12" t="s">
        <v>88</v>
      </c>
      <c r="AW1451" s="12" t="s">
        <v>40</v>
      </c>
      <c r="AX1451" s="12" t="s">
        <v>77</v>
      </c>
      <c r="AY1451" s="227" t="s">
        <v>191</v>
      </c>
    </row>
    <row r="1452" spans="2:65" s="14" customFormat="1" ht="13.5">
      <c r="B1452" s="254"/>
      <c r="C1452" s="255"/>
      <c r="D1452" s="214" t="s">
        <v>245</v>
      </c>
      <c r="E1452" s="256" t="s">
        <v>23</v>
      </c>
      <c r="F1452" s="257" t="s">
        <v>371</v>
      </c>
      <c r="G1452" s="255"/>
      <c r="H1452" s="258">
        <v>6.319</v>
      </c>
      <c r="I1452" s="259"/>
      <c r="J1452" s="255"/>
      <c r="K1452" s="255"/>
      <c r="L1452" s="260"/>
      <c r="M1452" s="261"/>
      <c r="N1452" s="262"/>
      <c r="O1452" s="262"/>
      <c r="P1452" s="262"/>
      <c r="Q1452" s="262"/>
      <c r="R1452" s="262"/>
      <c r="S1452" s="262"/>
      <c r="T1452" s="263"/>
      <c r="AT1452" s="264" t="s">
        <v>245</v>
      </c>
      <c r="AU1452" s="264" t="s">
        <v>88</v>
      </c>
      <c r="AV1452" s="14" t="s">
        <v>207</v>
      </c>
      <c r="AW1452" s="14" t="s">
        <v>40</v>
      </c>
      <c r="AX1452" s="14" t="s">
        <v>77</v>
      </c>
      <c r="AY1452" s="264" t="s">
        <v>191</v>
      </c>
    </row>
    <row r="1453" spans="2:65" s="15" customFormat="1" ht="13.5">
      <c r="B1453" s="265"/>
      <c r="C1453" s="266"/>
      <c r="D1453" s="214" t="s">
        <v>245</v>
      </c>
      <c r="E1453" s="267" t="s">
        <v>23</v>
      </c>
      <c r="F1453" s="268" t="s">
        <v>388</v>
      </c>
      <c r="G1453" s="266"/>
      <c r="H1453" s="269">
        <v>31.594999999999999</v>
      </c>
      <c r="I1453" s="270"/>
      <c r="J1453" s="266"/>
      <c r="K1453" s="266"/>
      <c r="L1453" s="271"/>
      <c r="M1453" s="272"/>
      <c r="N1453" s="273"/>
      <c r="O1453" s="273"/>
      <c r="P1453" s="273"/>
      <c r="Q1453" s="273"/>
      <c r="R1453" s="273"/>
      <c r="S1453" s="273"/>
      <c r="T1453" s="274"/>
      <c r="AT1453" s="275" t="s">
        <v>245</v>
      </c>
      <c r="AU1453" s="275" t="s">
        <v>88</v>
      </c>
      <c r="AV1453" s="15" t="s">
        <v>215</v>
      </c>
      <c r="AW1453" s="15" t="s">
        <v>40</v>
      </c>
      <c r="AX1453" s="15" t="s">
        <v>85</v>
      </c>
      <c r="AY1453" s="275" t="s">
        <v>191</v>
      </c>
    </row>
    <row r="1454" spans="2:65" s="1" customFormat="1" ht="38.25" customHeight="1">
      <c r="B1454" s="42"/>
      <c r="C1454" s="202" t="s">
        <v>1121</v>
      </c>
      <c r="D1454" s="202" t="s">
        <v>194</v>
      </c>
      <c r="E1454" s="203" t="s">
        <v>1122</v>
      </c>
      <c r="F1454" s="204" t="s">
        <v>1123</v>
      </c>
      <c r="G1454" s="205" t="s">
        <v>222</v>
      </c>
      <c r="H1454" s="206">
        <v>10</v>
      </c>
      <c r="I1454" s="207"/>
      <c r="J1454" s="208">
        <f>ROUND(I1454*H1454,2)</f>
        <v>0</v>
      </c>
      <c r="K1454" s="204" t="s">
        <v>203</v>
      </c>
      <c r="L1454" s="62"/>
      <c r="M1454" s="209" t="s">
        <v>23</v>
      </c>
      <c r="N1454" s="210" t="s">
        <v>48</v>
      </c>
      <c r="O1454" s="43"/>
      <c r="P1454" s="211">
        <f>O1454*H1454</f>
        <v>0</v>
      </c>
      <c r="Q1454" s="211">
        <v>2.8369999999999999E-2</v>
      </c>
      <c r="R1454" s="211">
        <f>Q1454*H1454</f>
        <v>0.28370000000000001</v>
      </c>
      <c r="S1454" s="211">
        <v>0</v>
      </c>
      <c r="T1454" s="212">
        <f>S1454*H1454</f>
        <v>0</v>
      </c>
      <c r="AR1454" s="25" t="s">
        <v>279</v>
      </c>
      <c r="AT1454" s="25" t="s">
        <v>194</v>
      </c>
      <c r="AU1454" s="25" t="s">
        <v>88</v>
      </c>
      <c r="AY1454" s="25" t="s">
        <v>191</v>
      </c>
      <c r="BE1454" s="213">
        <f>IF(N1454="základní",J1454,0)</f>
        <v>0</v>
      </c>
      <c r="BF1454" s="213">
        <f>IF(N1454="snížená",J1454,0)</f>
        <v>0</v>
      </c>
      <c r="BG1454" s="213">
        <f>IF(N1454="zákl. přenesená",J1454,0)</f>
        <v>0</v>
      </c>
      <c r="BH1454" s="213">
        <f>IF(N1454="sníž. přenesená",J1454,0)</f>
        <v>0</v>
      </c>
      <c r="BI1454" s="213">
        <f>IF(N1454="nulová",J1454,0)</f>
        <v>0</v>
      </c>
      <c r="BJ1454" s="25" t="s">
        <v>85</v>
      </c>
      <c r="BK1454" s="213">
        <f>ROUND(I1454*H1454,2)</f>
        <v>0</v>
      </c>
      <c r="BL1454" s="25" t="s">
        <v>279</v>
      </c>
      <c r="BM1454" s="25" t="s">
        <v>1124</v>
      </c>
    </row>
    <row r="1455" spans="2:65" s="13" customFormat="1" ht="13.5">
      <c r="B1455" s="244"/>
      <c r="C1455" s="245"/>
      <c r="D1455" s="214" t="s">
        <v>245</v>
      </c>
      <c r="E1455" s="246" t="s">
        <v>23</v>
      </c>
      <c r="F1455" s="247" t="s">
        <v>372</v>
      </c>
      <c r="G1455" s="245"/>
      <c r="H1455" s="246" t="s">
        <v>23</v>
      </c>
      <c r="I1455" s="248"/>
      <c r="J1455" s="245"/>
      <c r="K1455" s="245"/>
      <c r="L1455" s="249"/>
      <c r="M1455" s="250"/>
      <c r="N1455" s="251"/>
      <c r="O1455" s="251"/>
      <c r="P1455" s="251"/>
      <c r="Q1455" s="251"/>
      <c r="R1455" s="251"/>
      <c r="S1455" s="251"/>
      <c r="T1455" s="252"/>
      <c r="AT1455" s="253" t="s">
        <v>245</v>
      </c>
      <c r="AU1455" s="253" t="s">
        <v>88</v>
      </c>
      <c r="AV1455" s="13" t="s">
        <v>85</v>
      </c>
      <c r="AW1455" s="13" t="s">
        <v>40</v>
      </c>
      <c r="AX1455" s="13" t="s">
        <v>77</v>
      </c>
      <c r="AY1455" s="253" t="s">
        <v>191</v>
      </c>
    </row>
    <row r="1456" spans="2:65" s="12" customFormat="1" ht="13.5">
      <c r="B1456" s="217"/>
      <c r="C1456" s="218"/>
      <c r="D1456" s="214" t="s">
        <v>245</v>
      </c>
      <c r="E1456" s="219" t="s">
        <v>23</v>
      </c>
      <c r="F1456" s="220" t="s">
        <v>1125</v>
      </c>
      <c r="G1456" s="218"/>
      <c r="H1456" s="221">
        <v>2</v>
      </c>
      <c r="I1456" s="222"/>
      <c r="J1456" s="218"/>
      <c r="K1456" s="218"/>
      <c r="L1456" s="223"/>
      <c r="M1456" s="224"/>
      <c r="N1456" s="225"/>
      <c r="O1456" s="225"/>
      <c r="P1456" s="225"/>
      <c r="Q1456" s="225"/>
      <c r="R1456" s="225"/>
      <c r="S1456" s="225"/>
      <c r="T1456" s="226"/>
      <c r="AT1456" s="227" t="s">
        <v>245</v>
      </c>
      <c r="AU1456" s="227" t="s">
        <v>88</v>
      </c>
      <c r="AV1456" s="12" t="s">
        <v>88</v>
      </c>
      <c r="AW1456" s="12" t="s">
        <v>40</v>
      </c>
      <c r="AX1456" s="12" t="s">
        <v>77</v>
      </c>
      <c r="AY1456" s="227" t="s">
        <v>191</v>
      </c>
    </row>
    <row r="1457" spans="2:65" s="14" customFormat="1" ht="13.5">
      <c r="B1457" s="254"/>
      <c r="C1457" s="255"/>
      <c r="D1457" s="214" t="s">
        <v>245</v>
      </c>
      <c r="E1457" s="256" t="s">
        <v>23</v>
      </c>
      <c r="F1457" s="257" t="s">
        <v>371</v>
      </c>
      <c r="G1457" s="255"/>
      <c r="H1457" s="258">
        <v>2</v>
      </c>
      <c r="I1457" s="259"/>
      <c r="J1457" s="255"/>
      <c r="K1457" s="255"/>
      <c r="L1457" s="260"/>
      <c r="M1457" s="261"/>
      <c r="N1457" s="262"/>
      <c r="O1457" s="262"/>
      <c r="P1457" s="262"/>
      <c r="Q1457" s="262"/>
      <c r="R1457" s="262"/>
      <c r="S1457" s="262"/>
      <c r="T1457" s="263"/>
      <c r="AT1457" s="264" t="s">
        <v>245</v>
      </c>
      <c r="AU1457" s="264" t="s">
        <v>88</v>
      </c>
      <c r="AV1457" s="14" t="s">
        <v>207</v>
      </c>
      <c r="AW1457" s="14" t="s">
        <v>40</v>
      </c>
      <c r="AX1457" s="14" t="s">
        <v>77</v>
      </c>
      <c r="AY1457" s="264" t="s">
        <v>191</v>
      </c>
    </row>
    <row r="1458" spans="2:65" s="13" customFormat="1" ht="13.5">
      <c r="B1458" s="244"/>
      <c r="C1458" s="245"/>
      <c r="D1458" s="214" t="s">
        <v>245</v>
      </c>
      <c r="E1458" s="246" t="s">
        <v>23</v>
      </c>
      <c r="F1458" s="247" t="s">
        <v>376</v>
      </c>
      <c r="G1458" s="245"/>
      <c r="H1458" s="246" t="s">
        <v>23</v>
      </c>
      <c r="I1458" s="248"/>
      <c r="J1458" s="245"/>
      <c r="K1458" s="245"/>
      <c r="L1458" s="249"/>
      <c r="M1458" s="250"/>
      <c r="N1458" s="251"/>
      <c r="O1458" s="251"/>
      <c r="P1458" s="251"/>
      <c r="Q1458" s="251"/>
      <c r="R1458" s="251"/>
      <c r="S1458" s="251"/>
      <c r="T1458" s="252"/>
      <c r="AT1458" s="253" t="s">
        <v>245</v>
      </c>
      <c r="AU1458" s="253" t="s">
        <v>88</v>
      </c>
      <c r="AV1458" s="13" t="s">
        <v>85</v>
      </c>
      <c r="AW1458" s="13" t="s">
        <v>40</v>
      </c>
      <c r="AX1458" s="13" t="s">
        <v>77</v>
      </c>
      <c r="AY1458" s="253" t="s">
        <v>191</v>
      </c>
    </row>
    <row r="1459" spans="2:65" s="12" customFormat="1" ht="13.5">
      <c r="B1459" s="217"/>
      <c r="C1459" s="218"/>
      <c r="D1459" s="214" t="s">
        <v>245</v>
      </c>
      <c r="E1459" s="219" t="s">
        <v>23</v>
      </c>
      <c r="F1459" s="220" t="s">
        <v>1126</v>
      </c>
      <c r="G1459" s="218"/>
      <c r="H1459" s="221">
        <v>2</v>
      </c>
      <c r="I1459" s="222"/>
      <c r="J1459" s="218"/>
      <c r="K1459" s="218"/>
      <c r="L1459" s="223"/>
      <c r="M1459" s="224"/>
      <c r="N1459" s="225"/>
      <c r="O1459" s="225"/>
      <c r="P1459" s="225"/>
      <c r="Q1459" s="225"/>
      <c r="R1459" s="225"/>
      <c r="S1459" s="225"/>
      <c r="T1459" s="226"/>
      <c r="AT1459" s="227" t="s">
        <v>245</v>
      </c>
      <c r="AU1459" s="227" t="s">
        <v>88</v>
      </c>
      <c r="AV1459" s="12" t="s">
        <v>88</v>
      </c>
      <c r="AW1459" s="12" t="s">
        <v>40</v>
      </c>
      <c r="AX1459" s="12" t="s">
        <v>77</v>
      </c>
      <c r="AY1459" s="227" t="s">
        <v>191</v>
      </c>
    </row>
    <row r="1460" spans="2:65" s="12" customFormat="1" ht="13.5">
      <c r="B1460" s="217"/>
      <c r="C1460" s="218"/>
      <c r="D1460" s="214" t="s">
        <v>245</v>
      </c>
      <c r="E1460" s="219" t="s">
        <v>23</v>
      </c>
      <c r="F1460" s="220" t="s">
        <v>1127</v>
      </c>
      <c r="G1460" s="218"/>
      <c r="H1460" s="221">
        <v>2</v>
      </c>
      <c r="I1460" s="222"/>
      <c r="J1460" s="218"/>
      <c r="K1460" s="218"/>
      <c r="L1460" s="223"/>
      <c r="M1460" s="224"/>
      <c r="N1460" s="225"/>
      <c r="O1460" s="225"/>
      <c r="P1460" s="225"/>
      <c r="Q1460" s="225"/>
      <c r="R1460" s="225"/>
      <c r="S1460" s="225"/>
      <c r="T1460" s="226"/>
      <c r="AT1460" s="227" t="s">
        <v>245</v>
      </c>
      <c r="AU1460" s="227" t="s">
        <v>88</v>
      </c>
      <c r="AV1460" s="12" t="s">
        <v>88</v>
      </c>
      <c r="AW1460" s="12" t="s">
        <v>40</v>
      </c>
      <c r="AX1460" s="12" t="s">
        <v>77</v>
      </c>
      <c r="AY1460" s="227" t="s">
        <v>191</v>
      </c>
    </row>
    <row r="1461" spans="2:65" s="14" customFormat="1" ht="13.5">
      <c r="B1461" s="254"/>
      <c r="C1461" s="255"/>
      <c r="D1461" s="214" t="s">
        <v>245</v>
      </c>
      <c r="E1461" s="256" t="s">
        <v>23</v>
      </c>
      <c r="F1461" s="257" t="s">
        <v>371</v>
      </c>
      <c r="G1461" s="255"/>
      <c r="H1461" s="258">
        <v>4</v>
      </c>
      <c r="I1461" s="259"/>
      <c r="J1461" s="255"/>
      <c r="K1461" s="255"/>
      <c r="L1461" s="260"/>
      <c r="M1461" s="261"/>
      <c r="N1461" s="262"/>
      <c r="O1461" s="262"/>
      <c r="P1461" s="262"/>
      <c r="Q1461" s="262"/>
      <c r="R1461" s="262"/>
      <c r="S1461" s="262"/>
      <c r="T1461" s="263"/>
      <c r="AT1461" s="264" t="s">
        <v>245</v>
      </c>
      <c r="AU1461" s="264" t="s">
        <v>88</v>
      </c>
      <c r="AV1461" s="14" t="s">
        <v>207</v>
      </c>
      <c r="AW1461" s="14" t="s">
        <v>40</v>
      </c>
      <c r="AX1461" s="14" t="s">
        <v>77</v>
      </c>
      <c r="AY1461" s="264" t="s">
        <v>191</v>
      </c>
    </row>
    <row r="1462" spans="2:65" s="13" customFormat="1" ht="13.5">
      <c r="B1462" s="244"/>
      <c r="C1462" s="245"/>
      <c r="D1462" s="214" t="s">
        <v>245</v>
      </c>
      <c r="E1462" s="246" t="s">
        <v>23</v>
      </c>
      <c r="F1462" s="247" t="s">
        <v>380</v>
      </c>
      <c r="G1462" s="245"/>
      <c r="H1462" s="246" t="s">
        <v>23</v>
      </c>
      <c r="I1462" s="248"/>
      <c r="J1462" s="245"/>
      <c r="K1462" s="245"/>
      <c r="L1462" s="249"/>
      <c r="M1462" s="250"/>
      <c r="N1462" s="251"/>
      <c r="O1462" s="251"/>
      <c r="P1462" s="251"/>
      <c r="Q1462" s="251"/>
      <c r="R1462" s="251"/>
      <c r="S1462" s="251"/>
      <c r="T1462" s="252"/>
      <c r="AT1462" s="253" t="s">
        <v>245</v>
      </c>
      <c r="AU1462" s="253" t="s">
        <v>88</v>
      </c>
      <c r="AV1462" s="13" t="s">
        <v>85</v>
      </c>
      <c r="AW1462" s="13" t="s">
        <v>40</v>
      </c>
      <c r="AX1462" s="13" t="s">
        <v>77</v>
      </c>
      <c r="AY1462" s="253" t="s">
        <v>191</v>
      </c>
    </row>
    <row r="1463" spans="2:65" s="12" customFormat="1" ht="13.5">
      <c r="B1463" s="217"/>
      <c r="C1463" s="218"/>
      <c r="D1463" s="214" t="s">
        <v>245</v>
      </c>
      <c r="E1463" s="219" t="s">
        <v>23</v>
      </c>
      <c r="F1463" s="220" t="s">
        <v>1128</v>
      </c>
      <c r="G1463" s="218"/>
      <c r="H1463" s="221">
        <v>2</v>
      </c>
      <c r="I1463" s="222"/>
      <c r="J1463" s="218"/>
      <c r="K1463" s="218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245</v>
      </c>
      <c r="AU1463" s="227" t="s">
        <v>88</v>
      </c>
      <c r="AV1463" s="12" t="s">
        <v>88</v>
      </c>
      <c r="AW1463" s="12" t="s">
        <v>40</v>
      </c>
      <c r="AX1463" s="12" t="s">
        <v>77</v>
      </c>
      <c r="AY1463" s="227" t="s">
        <v>191</v>
      </c>
    </row>
    <row r="1464" spans="2:65" s="14" customFormat="1" ht="13.5">
      <c r="B1464" s="254"/>
      <c r="C1464" s="255"/>
      <c r="D1464" s="214" t="s">
        <v>245</v>
      </c>
      <c r="E1464" s="256" t="s">
        <v>23</v>
      </c>
      <c r="F1464" s="257" t="s">
        <v>371</v>
      </c>
      <c r="G1464" s="255"/>
      <c r="H1464" s="258">
        <v>2</v>
      </c>
      <c r="I1464" s="259"/>
      <c r="J1464" s="255"/>
      <c r="K1464" s="255"/>
      <c r="L1464" s="260"/>
      <c r="M1464" s="261"/>
      <c r="N1464" s="262"/>
      <c r="O1464" s="262"/>
      <c r="P1464" s="262"/>
      <c r="Q1464" s="262"/>
      <c r="R1464" s="262"/>
      <c r="S1464" s="262"/>
      <c r="T1464" s="263"/>
      <c r="AT1464" s="264" t="s">
        <v>245</v>
      </c>
      <c r="AU1464" s="264" t="s">
        <v>88</v>
      </c>
      <c r="AV1464" s="14" t="s">
        <v>207</v>
      </c>
      <c r="AW1464" s="14" t="s">
        <v>40</v>
      </c>
      <c r="AX1464" s="14" t="s">
        <v>77</v>
      </c>
      <c r="AY1464" s="264" t="s">
        <v>191</v>
      </c>
    </row>
    <row r="1465" spans="2:65" s="13" customFormat="1" ht="13.5">
      <c r="B1465" s="244"/>
      <c r="C1465" s="245"/>
      <c r="D1465" s="214" t="s">
        <v>245</v>
      </c>
      <c r="E1465" s="246" t="s">
        <v>23</v>
      </c>
      <c r="F1465" s="247" t="s">
        <v>384</v>
      </c>
      <c r="G1465" s="245"/>
      <c r="H1465" s="246" t="s">
        <v>23</v>
      </c>
      <c r="I1465" s="248"/>
      <c r="J1465" s="245"/>
      <c r="K1465" s="245"/>
      <c r="L1465" s="249"/>
      <c r="M1465" s="250"/>
      <c r="N1465" s="251"/>
      <c r="O1465" s="251"/>
      <c r="P1465" s="251"/>
      <c r="Q1465" s="251"/>
      <c r="R1465" s="251"/>
      <c r="S1465" s="251"/>
      <c r="T1465" s="252"/>
      <c r="AT1465" s="253" t="s">
        <v>245</v>
      </c>
      <c r="AU1465" s="253" t="s">
        <v>88</v>
      </c>
      <c r="AV1465" s="13" t="s">
        <v>85</v>
      </c>
      <c r="AW1465" s="13" t="s">
        <v>40</v>
      </c>
      <c r="AX1465" s="13" t="s">
        <v>77</v>
      </c>
      <c r="AY1465" s="253" t="s">
        <v>191</v>
      </c>
    </row>
    <row r="1466" spans="2:65" s="12" customFormat="1" ht="13.5">
      <c r="B1466" s="217"/>
      <c r="C1466" s="218"/>
      <c r="D1466" s="214" t="s">
        <v>245</v>
      </c>
      <c r="E1466" s="219" t="s">
        <v>23</v>
      </c>
      <c r="F1466" s="220" t="s">
        <v>1129</v>
      </c>
      <c r="G1466" s="218"/>
      <c r="H1466" s="221">
        <v>2</v>
      </c>
      <c r="I1466" s="222"/>
      <c r="J1466" s="218"/>
      <c r="K1466" s="218"/>
      <c r="L1466" s="223"/>
      <c r="M1466" s="224"/>
      <c r="N1466" s="225"/>
      <c r="O1466" s="225"/>
      <c r="P1466" s="225"/>
      <c r="Q1466" s="225"/>
      <c r="R1466" s="225"/>
      <c r="S1466" s="225"/>
      <c r="T1466" s="226"/>
      <c r="AT1466" s="227" t="s">
        <v>245</v>
      </c>
      <c r="AU1466" s="227" t="s">
        <v>88</v>
      </c>
      <c r="AV1466" s="12" t="s">
        <v>88</v>
      </c>
      <c r="AW1466" s="12" t="s">
        <v>40</v>
      </c>
      <c r="AX1466" s="12" t="s">
        <v>77</v>
      </c>
      <c r="AY1466" s="227" t="s">
        <v>191</v>
      </c>
    </row>
    <row r="1467" spans="2:65" s="14" customFormat="1" ht="13.5">
      <c r="B1467" s="254"/>
      <c r="C1467" s="255"/>
      <c r="D1467" s="214" t="s">
        <v>245</v>
      </c>
      <c r="E1467" s="256" t="s">
        <v>23</v>
      </c>
      <c r="F1467" s="257" t="s">
        <v>371</v>
      </c>
      <c r="G1467" s="255"/>
      <c r="H1467" s="258">
        <v>2</v>
      </c>
      <c r="I1467" s="259"/>
      <c r="J1467" s="255"/>
      <c r="K1467" s="255"/>
      <c r="L1467" s="260"/>
      <c r="M1467" s="261"/>
      <c r="N1467" s="262"/>
      <c r="O1467" s="262"/>
      <c r="P1467" s="262"/>
      <c r="Q1467" s="262"/>
      <c r="R1467" s="262"/>
      <c r="S1467" s="262"/>
      <c r="T1467" s="263"/>
      <c r="AT1467" s="264" t="s">
        <v>245</v>
      </c>
      <c r="AU1467" s="264" t="s">
        <v>88</v>
      </c>
      <c r="AV1467" s="14" t="s">
        <v>207</v>
      </c>
      <c r="AW1467" s="14" t="s">
        <v>40</v>
      </c>
      <c r="AX1467" s="14" t="s">
        <v>77</v>
      </c>
      <c r="AY1467" s="264" t="s">
        <v>191</v>
      </c>
    </row>
    <row r="1468" spans="2:65" s="15" customFormat="1" ht="13.5">
      <c r="B1468" s="265"/>
      <c r="C1468" s="266"/>
      <c r="D1468" s="214" t="s">
        <v>245</v>
      </c>
      <c r="E1468" s="267" t="s">
        <v>23</v>
      </c>
      <c r="F1468" s="268" t="s">
        <v>388</v>
      </c>
      <c r="G1468" s="266"/>
      <c r="H1468" s="269">
        <v>10</v>
      </c>
      <c r="I1468" s="270"/>
      <c r="J1468" s="266"/>
      <c r="K1468" s="266"/>
      <c r="L1468" s="271"/>
      <c r="M1468" s="272"/>
      <c r="N1468" s="273"/>
      <c r="O1468" s="273"/>
      <c r="P1468" s="273"/>
      <c r="Q1468" s="273"/>
      <c r="R1468" s="273"/>
      <c r="S1468" s="273"/>
      <c r="T1468" s="274"/>
      <c r="AT1468" s="275" t="s">
        <v>245</v>
      </c>
      <c r="AU1468" s="275" t="s">
        <v>88</v>
      </c>
      <c r="AV1468" s="15" t="s">
        <v>215</v>
      </c>
      <c r="AW1468" s="15" t="s">
        <v>40</v>
      </c>
      <c r="AX1468" s="15" t="s">
        <v>85</v>
      </c>
      <c r="AY1468" s="275" t="s">
        <v>191</v>
      </c>
    </row>
    <row r="1469" spans="2:65" s="1" customFormat="1" ht="51" customHeight="1">
      <c r="B1469" s="42"/>
      <c r="C1469" s="202" t="s">
        <v>1130</v>
      </c>
      <c r="D1469" s="202" t="s">
        <v>194</v>
      </c>
      <c r="E1469" s="203" t="s">
        <v>1131</v>
      </c>
      <c r="F1469" s="204" t="s">
        <v>1132</v>
      </c>
      <c r="G1469" s="205" t="s">
        <v>419</v>
      </c>
      <c r="H1469" s="206">
        <v>10.23</v>
      </c>
      <c r="I1469" s="207"/>
      <c r="J1469" s="208">
        <f>ROUND(I1469*H1469,2)</f>
        <v>0</v>
      </c>
      <c r="K1469" s="204" t="s">
        <v>203</v>
      </c>
      <c r="L1469" s="62"/>
      <c r="M1469" s="209" t="s">
        <v>23</v>
      </c>
      <c r="N1469" s="210" t="s">
        <v>48</v>
      </c>
      <c r="O1469" s="43"/>
      <c r="P1469" s="211">
        <f>O1469*H1469</f>
        <v>0</v>
      </c>
      <c r="Q1469" s="211">
        <v>0</v>
      </c>
      <c r="R1469" s="211">
        <f>Q1469*H1469</f>
        <v>0</v>
      </c>
      <c r="S1469" s="211">
        <v>0</v>
      </c>
      <c r="T1469" s="212">
        <f>S1469*H1469</f>
        <v>0</v>
      </c>
      <c r="AR1469" s="25" t="s">
        <v>279</v>
      </c>
      <c r="AT1469" s="25" t="s">
        <v>194</v>
      </c>
      <c r="AU1469" s="25" t="s">
        <v>88</v>
      </c>
      <c r="AY1469" s="25" t="s">
        <v>191</v>
      </c>
      <c r="BE1469" s="213">
        <f>IF(N1469="základní",J1469,0)</f>
        <v>0</v>
      </c>
      <c r="BF1469" s="213">
        <f>IF(N1469="snížená",J1469,0)</f>
        <v>0</v>
      </c>
      <c r="BG1469" s="213">
        <f>IF(N1469="zákl. přenesená",J1469,0)</f>
        <v>0</v>
      </c>
      <c r="BH1469" s="213">
        <f>IF(N1469="sníž. přenesená",J1469,0)</f>
        <v>0</v>
      </c>
      <c r="BI1469" s="213">
        <f>IF(N1469="nulová",J1469,0)</f>
        <v>0</v>
      </c>
      <c r="BJ1469" s="25" t="s">
        <v>85</v>
      </c>
      <c r="BK1469" s="213">
        <f>ROUND(I1469*H1469,2)</f>
        <v>0</v>
      </c>
      <c r="BL1469" s="25" t="s">
        <v>279</v>
      </c>
      <c r="BM1469" s="25" t="s">
        <v>1133</v>
      </c>
    </row>
    <row r="1470" spans="2:65" s="1" customFormat="1" ht="38.25" customHeight="1">
      <c r="B1470" s="42"/>
      <c r="C1470" s="202" t="s">
        <v>1134</v>
      </c>
      <c r="D1470" s="202" t="s">
        <v>194</v>
      </c>
      <c r="E1470" s="203" t="s">
        <v>1135</v>
      </c>
      <c r="F1470" s="204" t="s">
        <v>1136</v>
      </c>
      <c r="G1470" s="205" t="s">
        <v>419</v>
      </c>
      <c r="H1470" s="206">
        <v>10.23</v>
      </c>
      <c r="I1470" s="207"/>
      <c r="J1470" s="208">
        <f>ROUND(I1470*H1470,2)</f>
        <v>0</v>
      </c>
      <c r="K1470" s="204" t="s">
        <v>203</v>
      </c>
      <c r="L1470" s="62"/>
      <c r="M1470" s="209" t="s">
        <v>23</v>
      </c>
      <c r="N1470" s="210" t="s">
        <v>48</v>
      </c>
      <c r="O1470" s="43"/>
      <c r="P1470" s="211">
        <f>O1470*H1470</f>
        <v>0</v>
      </c>
      <c r="Q1470" s="211">
        <v>0</v>
      </c>
      <c r="R1470" s="211">
        <f>Q1470*H1470</f>
        <v>0</v>
      </c>
      <c r="S1470" s="211">
        <v>0</v>
      </c>
      <c r="T1470" s="212">
        <f>S1470*H1470</f>
        <v>0</v>
      </c>
      <c r="AR1470" s="25" t="s">
        <v>279</v>
      </c>
      <c r="AT1470" s="25" t="s">
        <v>194</v>
      </c>
      <c r="AU1470" s="25" t="s">
        <v>88</v>
      </c>
      <c r="AY1470" s="25" t="s">
        <v>191</v>
      </c>
      <c r="BE1470" s="213">
        <f>IF(N1470="základní",J1470,0)</f>
        <v>0</v>
      </c>
      <c r="BF1470" s="213">
        <f>IF(N1470="snížená",J1470,0)</f>
        <v>0</v>
      </c>
      <c r="BG1470" s="213">
        <f>IF(N1470="zákl. přenesená",J1470,0)</f>
        <v>0</v>
      </c>
      <c r="BH1470" s="213">
        <f>IF(N1470="sníž. přenesená",J1470,0)</f>
        <v>0</v>
      </c>
      <c r="BI1470" s="213">
        <f>IF(N1470="nulová",J1470,0)</f>
        <v>0</v>
      </c>
      <c r="BJ1470" s="25" t="s">
        <v>85</v>
      </c>
      <c r="BK1470" s="213">
        <f>ROUND(I1470*H1470,2)</f>
        <v>0</v>
      </c>
      <c r="BL1470" s="25" t="s">
        <v>279</v>
      </c>
      <c r="BM1470" s="25" t="s">
        <v>1137</v>
      </c>
    </row>
    <row r="1471" spans="2:65" s="1" customFormat="1" ht="38.25" customHeight="1">
      <c r="B1471" s="42"/>
      <c r="C1471" s="202" t="s">
        <v>1138</v>
      </c>
      <c r="D1471" s="202" t="s">
        <v>194</v>
      </c>
      <c r="E1471" s="203" t="s">
        <v>1139</v>
      </c>
      <c r="F1471" s="204" t="s">
        <v>1140</v>
      </c>
      <c r="G1471" s="205" t="s">
        <v>419</v>
      </c>
      <c r="H1471" s="206">
        <v>10.23</v>
      </c>
      <c r="I1471" s="207"/>
      <c r="J1471" s="208">
        <f>ROUND(I1471*H1471,2)</f>
        <v>0</v>
      </c>
      <c r="K1471" s="204" t="s">
        <v>203</v>
      </c>
      <c r="L1471" s="62"/>
      <c r="M1471" s="209" t="s">
        <v>23</v>
      </c>
      <c r="N1471" s="210" t="s">
        <v>48</v>
      </c>
      <c r="O1471" s="43"/>
      <c r="P1471" s="211">
        <f>O1471*H1471</f>
        <v>0</v>
      </c>
      <c r="Q1471" s="211">
        <v>0</v>
      </c>
      <c r="R1471" s="211">
        <f>Q1471*H1471</f>
        <v>0</v>
      </c>
      <c r="S1471" s="211">
        <v>0</v>
      </c>
      <c r="T1471" s="212">
        <f>S1471*H1471</f>
        <v>0</v>
      </c>
      <c r="AR1471" s="25" t="s">
        <v>279</v>
      </c>
      <c r="AT1471" s="25" t="s">
        <v>194</v>
      </c>
      <c r="AU1471" s="25" t="s">
        <v>88</v>
      </c>
      <c r="AY1471" s="25" t="s">
        <v>191</v>
      </c>
      <c r="BE1471" s="213">
        <f>IF(N1471="základní",J1471,0)</f>
        <v>0</v>
      </c>
      <c r="BF1471" s="213">
        <f>IF(N1471="snížená",J1471,0)</f>
        <v>0</v>
      </c>
      <c r="BG1471" s="213">
        <f>IF(N1471="zákl. přenesená",J1471,0)</f>
        <v>0</v>
      </c>
      <c r="BH1471" s="213">
        <f>IF(N1471="sníž. přenesená",J1471,0)</f>
        <v>0</v>
      </c>
      <c r="BI1471" s="213">
        <f>IF(N1471="nulová",J1471,0)</f>
        <v>0</v>
      </c>
      <c r="BJ1471" s="25" t="s">
        <v>85</v>
      </c>
      <c r="BK1471" s="213">
        <f>ROUND(I1471*H1471,2)</f>
        <v>0</v>
      </c>
      <c r="BL1471" s="25" t="s">
        <v>279</v>
      </c>
      <c r="BM1471" s="25" t="s">
        <v>1141</v>
      </c>
    </row>
    <row r="1472" spans="2:65" s="11" customFormat="1" ht="29.85" customHeight="1">
      <c r="B1472" s="186"/>
      <c r="C1472" s="187"/>
      <c r="D1472" s="188" t="s">
        <v>76</v>
      </c>
      <c r="E1472" s="200" t="s">
        <v>1142</v>
      </c>
      <c r="F1472" s="200" t="s">
        <v>1143</v>
      </c>
      <c r="G1472" s="187"/>
      <c r="H1472" s="187"/>
      <c r="I1472" s="190"/>
      <c r="J1472" s="201">
        <f>BK1472</f>
        <v>0</v>
      </c>
      <c r="K1472" s="187"/>
      <c r="L1472" s="192"/>
      <c r="M1472" s="193"/>
      <c r="N1472" s="194"/>
      <c r="O1472" s="194"/>
      <c r="P1472" s="195">
        <f>SUM(P1473:P1848)</f>
        <v>0</v>
      </c>
      <c r="Q1472" s="194"/>
      <c r="R1472" s="195">
        <f>SUM(R1473:R1848)</f>
        <v>2.7616778499999999</v>
      </c>
      <c r="S1472" s="194"/>
      <c r="T1472" s="196">
        <f>SUM(T1473:T1848)</f>
        <v>0</v>
      </c>
      <c r="AR1472" s="197" t="s">
        <v>88</v>
      </c>
      <c r="AT1472" s="198" t="s">
        <v>76</v>
      </c>
      <c r="AU1472" s="198" t="s">
        <v>85</v>
      </c>
      <c r="AY1472" s="197" t="s">
        <v>191</v>
      </c>
      <c r="BK1472" s="199">
        <f>SUM(BK1473:BK1848)</f>
        <v>0</v>
      </c>
    </row>
    <row r="1473" spans="2:65" s="1" customFormat="1" ht="25.5" customHeight="1">
      <c r="B1473" s="42"/>
      <c r="C1473" s="202" t="s">
        <v>1144</v>
      </c>
      <c r="D1473" s="202" t="s">
        <v>194</v>
      </c>
      <c r="E1473" s="203" t="s">
        <v>1145</v>
      </c>
      <c r="F1473" s="204" t="s">
        <v>1146</v>
      </c>
      <c r="G1473" s="205" t="s">
        <v>218</v>
      </c>
      <c r="H1473" s="206">
        <v>13.8</v>
      </c>
      <c r="I1473" s="207"/>
      <c r="J1473" s="208">
        <f>ROUND(I1473*H1473,2)</f>
        <v>0</v>
      </c>
      <c r="K1473" s="204" t="s">
        <v>203</v>
      </c>
      <c r="L1473" s="62"/>
      <c r="M1473" s="209" t="s">
        <v>23</v>
      </c>
      <c r="N1473" s="210" t="s">
        <v>48</v>
      </c>
      <c r="O1473" s="43"/>
      <c r="P1473" s="211">
        <f>O1473*H1473</f>
        <v>0</v>
      </c>
      <c r="Q1473" s="211">
        <v>0</v>
      </c>
      <c r="R1473" s="211">
        <f>Q1473*H1473</f>
        <v>0</v>
      </c>
      <c r="S1473" s="211">
        <v>0</v>
      </c>
      <c r="T1473" s="212">
        <f>S1473*H1473</f>
        <v>0</v>
      </c>
      <c r="AR1473" s="25" t="s">
        <v>279</v>
      </c>
      <c r="AT1473" s="25" t="s">
        <v>194</v>
      </c>
      <c r="AU1473" s="25" t="s">
        <v>88</v>
      </c>
      <c r="AY1473" s="25" t="s">
        <v>191</v>
      </c>
      <c r="BE1473" s="213">
        <f>IF(N1473="základní",J1473,0)</f>
        <v>0</v>
      </c>
      <c r="BF1473" s="213">
        <f>IF(N1473="snížená",J1473,0)</f>
        <v>0</v>
      </c>
      <c r="BG1473" s="213">
        <f>IF(N1473="zákl. přenesená",J1473,0)</f>
        <v>0</v>
      </c>
      <c r="BH1473" s="213">
        <f>IF(N1473="sníž. přenesená",J1473,0)</f>
        <v>0</v>
      </c>
      <c r="BI1473" s="213">
        <f>IF(N1473="nulová",J1473,0)</f>
        <v>0</v>
      </c>
      <c r="BJ1473" s="25" t="s">
        <v>85</v>
      </c>
      <c r="BK1473" s="213">
        <f>ROUND(I1473*H1473,2)</f>
        <v>0</v>
      </c>
      <c r="BL1473" s="25" t="s">
        <v>279</v>
      </c>
      <c r="BM1473" s="25" t="s">
        <v>1147</v>
      </c>
    </row>
    <row r="1474" spans="2:65" s="12" customFormat="1" ht="13.5">
      <c r="B1474" s="217"/>
      <c r="C1474" s="218"/>
      <c r="D1474" s="214" t="s">
        <v>245</v>
      </c>
      <c r="E1474" s="219" t="s">
        <v>23</v>
      </c>
      <c r="F1474" s="220" t="s">
        <v>1148</v>
      </c>
      <c r="G1474" s="218"/>
      <c r="H1474" s="221">
        <v>13.8</v>
      </c>
      <c r="I1474" s="222"/>
      <c r="J1474" s="218"/>
      <c r="K1474" s="218"/>
      <c r="L1474" s="223"/>
      <c r="M1474" s="224"/>
      <c r="N1474" s="225"/>
      <c r="O1474" s="225"/>
      <c r="P1474" s="225"/>
      <c r="Q1474" s="225"/>
      <c r="R1474" s="225"/>
      <c r="S1474" s="225"/>
      <c r="T1474" s="226"/>
      <c r="AT1474" s="227" t="s">
        <v>245</v>
      </c>
      <c r="AU1474" s="227" t="s">
        <v>88</v>
      </c>
      <c r="AV1474" s="12" t="s">
        <v>88</v>
      </c>
      <c r="AW1474" s="12" t="s">
        <v>40</v>
      </c>
      <c r="AX1474" s="12" t="s">
        <v>85</v>
      </c>
      <c r="AY1474" s="227" t="s">
        <v>191</v>
      </c>
    </row>
    <row r="1475" spans="2:65" s="1" customFormat="1" ht="16.5" customHeight="1">
      <c r="B1475" s="42"/>
      <c r="C1475" s="228" t="s">
        <v>1149</v>
      </c>
      <c r="D1475" s="228" t="s">
        <v>302</v>
      </c>
      <c r="E1475" s="229" t="s">
        <v>1150</v>
      </c>
      <c r="F1475" s="230" t="s">
        <v>1151</v>
      </c>
      <c r="G1475" s="231" t="s">
        <v>222</v>
      </c>
      <c r="H1475" s="232">
        <v>1</v>
      </c>
      <c r="I1475" s="233"/>
      <c r="J1475" s="234">
        <f>ROUND(I1475*H1475,2)</f>
        <v>0</v>
      </c>
      <c r="K1475" s="230" t="s">
        <v>23</v>
      </c>
      <c r="L1475" s="235"/>
      <c r="M1475" s="236" t="s">
        <v>23</v>
      </c>
      <c r="N1475" s="237" t="s">
        <v>48</v>
      </c>
      <c r="O1475" s="43"/>
      <c r="P1475" s="211">
        <f>O1475*H1475</f>
        <v>0</v>
      </c>
      <c r="Q1475" s="211">
        <v>0</v>
      </c>
      <c r="R1475" s="211">
        <f>Q1475*H1475</f>
        <v>0</v>
      </c>
      <c r="S1475" s="211">
        <v>0</v>
      </c>
      <c r="T1475" s="212">
        <f>S1475*H1475</f>
        <v>0</v>
      </c>
      <c r="AR1475" s="25" t="s">
        <v>669</v>
      </c>
      <c r="AT1475" s="25" t="s">
        <v>302</v>
      </c>
      <c r="AU1475" s="25" t="s">
        <v>88</v>
      </c>
      <c r="AY1475" s="25" t="s">
        <v>191</v>
      </c>
      <c r="BE1475" s="213">
        <f>IF(N1475="základní",J1475,0)</f>
        <v>0</v>
      </c>
      <c r="BF1475" s="213">
        <f>IF(N1475="snížená",J1475,0)</f>
        <v>0</v>
      </c>
      <c r="BG1475" s="213">
        <f>IF(N1475="zákl. přenesená",J1475,0)</f>
        <v>0</v>
      </c>
      <c r="BH1475" s="213">
        <f>IF(N1475="sníž. přenesená",J1475,0)</f>
        <v>0</v>
      </c>
      <c r="BI1475" s="213">
        <f>IF(N1475="nulová",J1475,0)</f>
        <v>0</v>
      </c>
      <c r="BJ1475" s="25" t="s">
        <v>85</v>
      </c>
      <c r="BK1475" s="213">
        <f>ROUND(I1475*H1475,2)</f>
        <v>0</v>
      </c>
      <c r="BL1475" s="25" t="s">
        <v>279</v>
      </c>
      <c r="BM1475" s="25" t="s">
        <v>1152</v>
      </c>
    </row>
    <row r="1476" spans="2:65" s="1" customFormat="1" ht="54">
      <c r="B1476" s="42"/>
      <c r="C1476" s="64"/>
      <c r="D1476" s="214" t="s">
        <v>205</v>
      </c>
      <c r="E1476" s="64"/>
      <c r="F1476" s="215" t="s">
        <v>1153</v>
      </c>
      <c r="G1476" s="64"/>
      <c r="H1476" s="64"/>
      <c r="I1476" s="173"/>
      <c r="J1476" s="64"/>
      <c r="K1476" s="64"/>
      <c r="L1476" s="62"/>
      <c r="M1476" s="216"/>
      <c r="N1476" s="43"/>
      <c r="O1476" s="43"/>
      <c r="P1476" s="43"/>
      <c r="Q1476" s="43"/>
      <c r="R1476" s="43"/>
      <c r="S1476" s="43"/>
      <c r="T1476" s="79"/>
      <c r="AT1476" s="25" t="s">
        <v>205</v>
      </c>
      <c r="AU1476" s="25" t="s">
        <v>88</v>
      </c>
    </row>
    <row r="1477" spans="2:65" s="1" customFormat="1" ht="16.5" customHeight="1">
      <c r="B1477" s="42"/>
      <c r="C1477" s="202" t="s">
        <v>1154</v>
      </c>
      <c r="D1477" s="202" t="s">
        <v>194</v>
      </c>
      <c r="E1477" s="203" t="s">
        <v>1155</v>
      </c>
      <c r="F1477" s="204" t="s">
        <v>1156</v>
      </c>
      <c r="G1477" s="205" t="s">
        <v>242</v>
      </c>
      <c r="H1477" s="206">
        <v>31.25</v>
      </c>
      <c r="I1477" s="207"/>
      <c r="J1477" s="208">
        <f>ROUND(I1477*H1477,2)</f>
        <v>0</v>
      </c>
      <c r="K1477" s="204" t="s">
        <v>203</v>
      </c>
      <c r="L1477" s="62"/>
      <c r="M1477" s="209" t="s">
        <v>23</v>
      </c>
      <c r="N1477" s="210" t="s">
        <v>48</v>
      </c>
      <c r="O1477" s="43"/>
      <c r="P1477" s="211">
        <f>O1477*H1477</f>
        <v>0</v>
      </c>
      <c r="Q1477" s="211">
        <v>0</v>
      </c>
      <c r="R1477" s="211">
        <f>Q1477*H1477</f>
        <v>0</v>
      </c>
      <c r="S1477" s="211">
        <v>0</v>
      </c>
      <c r="T1477" s="212">
        <f>S1477*H1477</f>
        <v>0</v>
      </c>
      <c r="AR1477" s="25" t="s">
        <v>279</v>
      </c>
      <c r="AT1477" s="25" t="s">
        <v>194</v>
      </c>
      <c r="AU1477" s="25" t="s">
        <v>88</v>
      </c>
      <c r="AY1477" s="25" t="s">
        <v>191</v>
      </c>
      <c r="BE1477" s="213">
        <f>IF(N1477="základní",J1477,0)</f>
        <v>0</v>
      </c>
      <c r="BF1477" s="213">
        <f>IF(N1477="snížená",J1477,0)</f>
        <v>0</v>
      </c>
      <c r="BG1477" s="213">
        <f>IF(N1477="zákl. přenesená",J1477,0)</f>
        <v>0</v>
      </c>
      <c r="BH1477" s="213">
        <f>IF(N1477="sníž. přenesená",J1477,0)</f>
        <v>0</v>
      </c>
      <c r="BI1477" s="213">
        <f>IF(N1477="nulová",J1477,0)</f>
        <v>0</v>
      </c>
      <c r="BJ1477" s="25" t="s">
        <v>85</v>
      </c>
      <c r="BK1477" s="213">
        <f>ROUND(I1477*H1477,2)</f>
        <v>0</v>
      </c>
      <c r="BL1477" s="25" t="s">
        <v>279</v>
      </c>
      <c r="BM1477" s="25" t="s">
        <v>1157</v>
      </c>
    </row>
    <row r="1478" spans="2:65" s="12" customFormat="1" ht="13.5">
      <c r="B1478" s="217"/>
      <c r="C1478" s="218"/>
      <c r="D1478" s="214" t="s">
        <v>245</v>
      </c>
      <c r="E1478" s="219" t="s">
        <v>23</v>
      </c>
      <c r="F1478" s="220" t="s">
        <v>1158</v>
      </c>
      <c r="G1478" s="218"/>
      <c r="H1478" s="221">
        <v>2</v>
      </c>
      <c r="I1478" s="222"/>
      <c r="J1478" s="218"/>
      <c r="K1478" s="218"/>
      <c r="L1478" s="223"/>
      <c r="M1478" s="224"/>
      <c r="N1478" s="225"/>
      <c r="O1478" s="225"/>
      <c r="P1478" s="225"/>
      <c r="Q1478" s="225"/>
      <c r="R1478" s="225"/>
      <c r="S1478" s="225"/>
      <c r="T1478" s="226"/>
      <c r="AT1478" s="227" t="s">
        <v>245</v>
      </c>
      <c r="AU1478" s="227" t="s">
        <v>88</v>
      </c>
      <c r="AV1478" s="12" t="s">
        <v>88</v>
      </c>
      <c r="AW1478" s="12" t="s">
        <v>40</v>
      </c>
      <c r="AX1478" s="12" t="s">
        <v>77</v>
      </c>
      <c r="AY1478" s="227" t="s">
        <v>191</v>
      </c>
    </row>
    <row r="1479" spans="2:65" s="12" customFormat="1" ht="13.5">
      <c r="B1479" s="217"/>
      <c r="C1479" s="218"/>
      <c r="D1479" s="214" t="s">
        <v>245</v>
      </c>
      <c r="E1479" s="219" t="s">
        <v>23</v>
      </c>
      <c r="F1479" s="220" t="s">
        <v>1159</v>
      </c>
      <c r="G1479" s="218"/>
      <c r="H1479" s="221">
        <v>3.3</v>
      </c>
      <c r="I1479" s="222"/>
      <c r="J1479" s="218"/>
      <c r="K1479" s="218"/>
      <c r="L1479" s="223"/>
      <c r="M1479" s="224"/>
      <c r="N1479" s="225"/>
      <c r="O1479" s="225"/>
      <c r="P1479" s="225"/>
      <c r="Q1479" s="225"/>
      <c r="R1479" s="225"/>
      <c r="S1479" s="225"/>
      <c r="T1479" s="226"/>
      <c r="AT1479" s="227" t="s">
        <v>245</v>
      </c>
      <c r="AU1479" s="227" t="s">
        <v>88</v>
      </c>
      <c r="AV1479" s="12" t="s">
        <v>88</v>
      </c>
      <c r="AW1479" s="12" t="s">
        <v>40</v>
      </c>
      <c r="AX1479" s="12" t="s">
        <v>77</v>
      </c>
      <c r="AY1479" s="227" t="s">
        <v>191</v>
      </c>
    </row>
    <row r="1480" spans="2:65" s="12" customFormat="1" ht="13.5">
      <c r="B1480" s="217"/>
      <c r="C1480" s="218"/>
      <c r="D1480" s="214" t="s">
        <v>245</v>
      </c>
      <c r="E1480" s="219" t="s">
        <v>23</v>
      </c>
      <c r="F1480" s="220" t="s">
        <v>1160</v>
      </c>
      <c r="G1480" s="218"/>
      <c r="H1480" s="221">
        <v>3.15</v>
      </c>
      <c r="I1480" s="222"/>
      <c r="J1480" s="218"/>
      <c r="K1480" s="218"/>
      <c r="L1480" s="223"/>
      <c r="M1480" s="224"/>
      <c r="N1480" s="225"/>
      <c r="O1480" s="225"/>
      <c r="P1480" s="225"/>
      <c r="Q1480" s="225"/>
      <c r="R1480" s="225"/>
      <c r="S1480" s="225"/>
      <c r="T1480" s="226"/>
      <c r="AT1480" s="227" t="s">
        <v>245</v>
      </c>
      <c r="AU1480" s="227" t="s">
        <v>88</v>
      </c>
      <c r="AV1480" s="12" t="s">
        <v>88</v>
      </c>
      <c r="AW1480" s="12" t="s">
        <v>40</v>
      </c>
      <c r="AX1480" s="12" t="s">
        <v>77</v>
      </c>
      <c r="AY1480" s="227" t="s">
        <v>191</v>
      </c>
    </row>
    <row r="1481" spans="2:65" s="12" customFormat="1" ht="13.5">
      <c r="B1481" s="217"/>
      <c r="C1481" s="218"/>
      <c r="D1481" s="214" t="s">
        <v>245</v>
      </c>
      <c r="E1481" s="219" t="s">
        <v>23</v>
      </c>
      <c r="F1481" s="220" t="s">
        <v>1161</v>
      </c>
      <c r="G1481" s="218"/>
      <c r="H1481" s="221">
        <v>22.8</v>
      </c>
      <c r="I1481" s="222"/>
      <c r="J1481" s="218"/>
      <c r="K1481" s="218"/>
      <c r="L1481" s="223"/>
      <c r="M1481" s="224"/>
      <c r="N1481" s="225"/>
      <c r="O1481" s="225"/>
      <c r="P1481" s="225"/>
      <c r="Q1481" s="225"/>
      <c r="R1481" s="225"/>
      <c r="S1481" s="225"/>
      <c r="T1481" s="226"/>
      <c r="AT1481" s="227" t="s">
        <v>245</v>
      </c>
      <c r="AU1481" s="227" t="s">
        <v>88</v>
      </c>
      <c r="AV1481" s="12" t="s">
        <v>88</v>
      </c>
      <c r="AW1481" s="12" t="s">
        <v>40</v>
      </c>
      <c r="AX1481" s="12" t="s">
        <v>77</v>
      </c>
      <c r="AY1481" s="227" t="s">
        <v>191</v>
      </c>
    </row>
    <row r="1482" spans="2:65" s="15" customFormat="1" ht="13.5">
      <c r="B1482" s="265"/>
      <c r="C1482" s="266"/>
      <c r="D1482" s="214" t="s">
        <v>245</v>
      </c>
      <c r="E1482" s="267" t="s">
        <v>23</v>
      </c>
      <c r="F1482" s="268" t="s">
        <v>388</v>
      </c>
      <c r="G1482" s="266"/>
      <c r="H1482" s="269">
        <v>31.25</v>
      </c>
      <c r="I1482" s="270"/>
      <c r="J1482" s="266"/>
      <c r="K1482" s="266"/>
      <c r="L1482" s="271"/>
      <c r="M1482" s="272"/>
      <c r="N1482" s="273"/>
      <c r="O1482" s="273"/>
      <c r="P1482" s="273"/>
      <c r="Q1482" s="273"/>
      <c r="R1482" s="273"/>
      <c r="S1482" s="273"/>
      <c r="T1482" s="274"/>
      <c r="AT1482" s="275" t="s">
        <v>245</v>
      </c>
      <c r="AU1482" s="275" t="s">
        <v>88</v>
      </c>
      <c r="AV1482" s="15" t="s">
        <v>215</v>
      </c>
      <c r="AW1482" s="15" t="s">
        <v>40</v>
      </c>
      <c r="AX1482" s="15" t="s">
        <v>85</v>
      </c>
      <c r="AY1482" s="275" t="s">
        <v>191</v>
      </c>
    </row>
    <row r="1483" spans="2:65" s="1" customFormat="1" ht="25.5" customHeight="1">
      <c r="B1483" s="42"/>
      <c r="C1483" s="228" t="s">
        <v>1162</v>
      </c>
      <c r="D1483" s="228" t="s">
        <v>302</v>
      </c>
      <c r="E1483" s="229" t="s">
        <v>1163</v>
      </c>
      <c r="F1483" s="230" t="s">
        <v>1164</v>
      </c>
      <c r="G1483" s="231" t="s">
        <v>222</v>
      </c>
      <c r="H1483" s="232">
        <v>1</v>
      </c>
      <c r="I1483" s="233"/>
      <c r="J1483" s="234">
        <f>ROUND(I1483*H1483,2)</f>
        <v>0</v>
      </c>
      <c r="K1483" s="230" t="s">
        <v>23</v>
      </c>
      <c r="L1483" s="235"/>
      <c r="M1483" s="236" t="s">
        <v>23</v>
      </c>
      <c r="N1483" s="237" t="s">
        <v>48</v>
      </c>
      <c r="O1483" s="43"/>
      <c r="P1483" s="211">
        <f>O1483*H1483</f>
        <v>0</v>
      </c>
      <c r="Q1483" s="211">
        <v>0</v>
      </c>
      <c r="R1483" s="211">
        <f>Q1483*H1483</f>
        <v>0</v>
      </c>
      <c r="S1483" s="211">
        <v>0</v>
      </c>
      <c r="T1483" s="212">
        <f>S1483*H1483</f>
        <v>0</v>
      </c>
      <c r="AR1483" s="25" t="s">
        <v>669</v>
      </c>
      <c r="AT1483" s="25" t="s">
        <v>302</v>
      </c>
      <c r="AU1483" s="25" t="s">
        <v>88</v>
      </c>
      <c r="AY1483" s="25" t="s">
        <v>191</v>
      </c>
      <c r="BE1483" s="213">
        <f>IF(N1483="základní",J1483,0)</f>
        <v>0</v>
      </c>
      <c r="BF1483" s="213">
        <f>IF(N1483="snížená",J1483,0)</f>
        <v>0</v>
      </c>
      <c r="BG1483" s="213">
        <f>IF(N1483="zákl. přenesená",J1483,0)</f>
        <v>0</v>
      </c>
      <c r="BH1483" s="213">
        <f>IF(N1483="sníž. přenesená",J1483,0)</f>
        <v>0</v>
      </c>
      <c r="BI1483" s="213">
        <f>IF(N1483="nulová",J1483,0)</f>
        <v>0</v>
      </c>
      <c r="BJ1483" s="25" t="s">
        <v>85</v>
      </c>
      <c r="BK1483" s="213">
        <f>ROUND(I1483*H1483,2)</f>
        <v>0</v>
      </c>
      <c r="BL1483" s="25" t="s">
        <v>279</v>
      </c>
      <c r="BM1483" s="25" t="s">
        <v>1165</v>
      </c>
    </row>
    <row r="1484" spans="2:65" s="1" customFormat="1" ht="54">
      <c r="B1484" s="42"/>
      <c r="C1484" s="64"/>
      <c r="D1484" s="214" t="s">
        <v>205</v>
      </c>
      <c r="E1484" s="64"/>
      <c r="F1484" s="215" t="s">
        <v>1166</v>
      </c>
      <c r="G1484" s="64"/>
      <c r="H1484" s="64"/>
      <c r="I1484" s="173"/>
      <c r="J1484" s="64"/>
      <c r="K1484" s="64"/>
      <c r="L1484" s="62"/>
      <c r="M1484" s="216"/>
      <c r="N1484" s="43"/>
      <c r="O1484" s="43"/>
      <c r="P1484" s="43"/>
      <c r="Q1484" s="43"/>
      <c r="R1484" s="43"/>
      <c r="S1484" s="43"/>
      <c r="T1484" s="79"/>
      <c r="AT1484" s="25" t="s">
        <v>205</v>
      </c>
      <c r="AU1484" s="25" t="s">
        <v>88</v>
      </c>
    </row>
    <row r="1485" spans="2:65" s="1" customFormat="1" ht="25.5" customHeight="1">
      <c r="B1485" s="42"/>
      <c r="C1485" s="228" t="s">
        <v>1167</v>
      </c>
      <c r="D1485" s="228" t="s">
        <v>302</v>
      </c>
      <c r="E1485" s="229" t="s">
        <v>1168</v>
      </c>
      <c r="F1485" s="230" t="s">
        <v>1169</v>
      </c>
      <c r="G1485" s="231" t="s">
        <v>222</v>
      </c>
      <c r="H1485" s="232">
        <v>1</v>
      </c>
      <c r="I1485" s="233"/>
      <c r="J1485" s="234">
        <f>ROUND(I1485*H1485,2)</f>
        <v>0</v>
      </c>
      <c r="K1485" s="230" t="s">
        <v>23</v>
      </c>
      <c r="L1485" s="235"/>
      <c r="M1485" s="236" t="s">
        <v>23</v>
      </c>
      <c r="N1485" s="237" t="s">
        <v>48</v>
      </c>
      <c r="O1485" s="43"/>
      <c r="P1485" s="211">
        <f>O1485*H1485</f>
        <v>0</v>
      </c>
      <c r="Q1485" s="211">
        <v>0</v>
      </c>
      <c r="R1485" s="211">
        <f>Q1485*H1485</f>
        <v>0</v>
      </c>
      <c r="S1485" s="211">
        <v>0</v>
      </c>
      <c r="T1485" s="212">
        <f>S1485*H1485</f>
        <v>0</v>
      </c>
      <c r="AR1485" s="25" t="s">
        <v>669</v>
      </c>
      <c r="AT1485" s="25" t="s">
        <v>302</v>
      </c>
      <c r="AU1485" s="25" t="s">
        <v>88</v>
      </c>
      <c r="AY1485" s="25" t="s">
        <v>191</v>
      </c>
      <c r="BE1485" s="213">
        <f>IF(N1485="základní",J1485,0)</f>
        <v>0</v>
      </c>
      <c r="BF1485" s="213">
        <f>IF(N1485="snížená",J1485,0)</f>
        <v>0</v>
      </c>
      <c r="BG1485" s="213">
        <f>IF(N1485="zákl. přenesená",J1485,0)</f>
        <v>0</v>
      </c>
      <c r="BH1485" s="213">
        <f>IF(N1485="sníž. přenesená",J1485,0)</f>
        <v>0</v>
      </c>
      <c r="BI1485" s="213">
        <f>IF(N1485="nulová",J1485,0)</f>
        <v>0</v>
      </c>
      <c r="BJ1485" s="25" t="s">
        <v>85</v>
      </c>
      <c r="BK1485" s="213">
        <f>ROUND(I1485*H1485,2)</f>
        <v>0</v>
      </c>
      <c r="BL1485" s="25" t="s">
        <v>279</v>
      </c>
      <c r="BM1485" s="25" t="s">
        <v>1170</v>
      </c>
    </row>
    <row r="1486" spans="2:65" s="1" customFormat="1" ht="54">
      <c r="B1486" s="42"/>
      <c r="C1486" s="64"/>
      <c r="D1486" s="214" t="s">
        <v>205</v>
      </c>
      <c r="E1486" s="64"/>
      <c r="F1486" s="215" t="s">
        <v>1166</v>
      </c>
      <c r="G1486" s="64"/>
      <c r="H1486" s="64"/>
      <c r="I1486" s="173"/>
      <c r="J1486" s="64"/>
      <c r="K1486" s="64"/>
      <c r="L1486" s="62"/>
      <c r="M1486" s="216"/>
      <c r="N1486" s="43"/>
      <c r="O1486" s="43"/>
      <c r="P1486" s="43"/>
      <c r="Q1486" s="43"/>
      <c r="R1486" s="43"/>
      <c r="S1486" s="43"/>
      <c r="T1486" s="79"/>
      <c r="AT1486" s="25" t="s">
        <v>205</v>
      </c>
      <c r="AU1486" s="25" t="s">
        <v>88</v>
      </c>
    </row>
    <row r="1487" spans="2:65" s="1" customFormat="1" ht="25.5" customHeight="1">
      <c r="B1487" s="42"/>
      <c r="C1487" s="228" t="s">
        <v>1171</v>
      </c>
      <c r="D1487" s="228" t="s">
        <v>302</v>
      </c>
      <c r="E1487" s="229" t="s">
        <v>1172</v>
      </c>
      <c r="F1487" s="230" t="s">
        <v>1173</v>
      </c>
      <c r="G1487" s="231" t="s">
        <v>222</v>
      </c>
      <c r="H1487" s="232">
        <v>1</v>
      </c>
      <c r="I1487" s="233"/>
      <c r="J1487" s="234">
        <f>ROUND(I1487*H1487,2)</f>
        <v>0</v>
      </c>
      <c r="K1487" s="230" t="s">
        <v>23</v>
      </c>
      <c r="L1487" s="235"/>
      <c r="M1487" s="236" t="s">
        <v>23</v>
      </c>
      <c r="N1487" s="237" t="s">
        <v>48</v>
      </c>
      <c r="O1487" s="43"/>
      <c r="P1487" s="211">
        <f>O1487*H1487</f>
        <v>0</v>
      </c>
      <c r="Q1487" s="211">
        <v>0</v>
      </c>
      <c r="R1487" s="211">
        <f>Q1487*H1487</f>
        <v>0</v>
      </c>
      <c r="S1487" s="211">
        <v>0</v>
      </c>
      <c r="T1487" s="212">
        <f>S1487*H1487</f>
        <v>0</v>
      </c>
      <c r="AR1487" s="25" t="s">
        <v>669</v>
      </c>
      <c r="AT1487" s="25" t="s">
        <v>302</v>
      </c>
      <c r="AU1487" s="25" t="s">
        <v>88</v>
      </c>
      <c r="AY1487" s="25" t="s">
        <v>191</v>
      </c>
      <c r="BE1487" s="213">
        <f>IF(N1487="základní",J1487,0)</f>
        <v>0</v>
      </c>
      <c r="BF1487" s="213">
        <f>IF(N1487="snížená",J1487,0)</f>
        <v>0</v>
      </c>
      <c r="BG1487" s="213">
        <f>IF(N1487="zákl. přenesená",J1487,0)</f>
        <v>0</v>
      </c>
      <c r="BH1487" s="213">
        <f>IF(N1487="sníž. přenesená",J1487,0)</f>
        <v>0</v>
      </c>
      <c r="BI1487" s="213">
        <f>IF(N1487="nulová",J1487,0)</f>
        <v>0</v>
      </c>
      <c r="BJ1487" s="25" t="s">
        <v>85</v>
      </c>
      <c r="BK1487" s="213">
        <f>ROUND(I1487*H1487,2)</f>
        <v>0</v>
      </c>
      <c r="BL1487" s="25" t="s">
        <v>279</v>
      </c>
      <c r="BM1487" s="25" t="s">
        <v>1174</v>
      </c>
    </row>
    <row r="1488" spans="2:65" s="1" customFormat="1" ht="54">
      <c r="B1488" s="42"/>
      <c r="C1488" s="64"/>
      <c r="D1488" s="214" t="s">
        <v>205</v>
      </c>
      <c r="E1488" s="64"/>
      <c r="F1488" s="215" t="s">
        <v>1166</v>
      </c>
      <c r="G1488" s="64"/>
      <c r="H1488" s="64"/>
      <c r="I1488" s="173"/>
      <c r="J1488" s="64"/>
      <c r="K1488" s="64"/>
      <c r="L1488" s="62"/>
      <c r="M1488" s="216"/>
      <c r="N1488" s="43"/>
      <c r="O1488" s="43"/>
      <c r="P1488" s="43"/>
      <c r="Q1488" s="43"/>
      <c r="R1488" s="43"/>
      <c r="S1488" s="43"/>
      <c r="T1488" s="79"/>
      <c r="AT1488" s="25" t="s">
        <v>205</v>
      </c>
      <c r="AU1488" s="25" t="s">
        <v>88</v>
      </c>
    </row>
    <row r="1489" spans="2:65" s="1" customFormat="1" ht="25.5" customHeight="1">
      <c r="B1489" s="42"/>
      <c r="C1489" s="228" t="s">
        <v>1175</v>
      </c>
      <c r="D1489" s="228" t="s">
        <v>302</v>
      </c>
      <c r="E1489" s="229" t="s">
        <v>1176</v>
      </c>
      <c r="F1489" s="230" t="s">
        <v>1177</v>
      </c>
      <c r="G1489" s="231" t="s">
        <v>222</v>
      </c>
      <c r="H1489" s="232">
        <v>6</v>
      </c>
      <c r="I1489" s="233"/>
      <c r="J1489" s="234">
        <f>ROUND(I1489*H1489,2)</f>
        <v>0</v>
      </c>
      <c r="K1489" s="230" t="s">
        <v>23</v>
      </c>
      <c r="L1489" s="235"/>
      <c r="M1489" s="236" t="s">
        <v>23</v>
      </c>
      <c r="N1489" s="237" t="s">
        <v>48</v>
      </c>
      <c r="O1489" s="43"/>
      <c r="P1489" s="211">
        <f>O1489*H1489</f>
        <v>0</v>
      </c>
      <c r="Q1489" s="211">
        <v>0</v>
      </c>
      <c r="R1489" s="211">
        <f>Q1489*H1489</f>
        <v>0</v>
      </c>
      <c r="S1489" s="211">
        <v>0</v>
      </c>
      <c r="T1489" s="212">
        <f>S1489*H1489</f>
        <v>0</v>
      </c>
      <c r="AR1489" s="25" t="s">
        <v>669</v>
      </c>
      <c r="AT1489" s="25" t="s">
        <v>302</v>
      </c>
      <c r="AU1489" s="25" t="s">
        <v>88</v>
      </c>
      <c r="AY1489" s="25" t="s">
        <v>191</v>
      </c>
      <c r="BE1489" s="213">
        <f>IF(N1489="základní",J1489,0)</f>
        <v>0</v>
      </c>
      <c r="BF1489" s="213">
        <f>IF(N1489="snížená",J1489,0)</f>
        <v>0</v>
      </c>
      <c r="BG1489" s="213">
        <f>IF(N1489="zákl. přenesená",J1489,0)</f>
        <v>0</v>
      </c>
      <c r="BH1489" s="213">
        <f>IF(N1489="sníž. přenesená",J1489,0)</f>
        <v>0</v>
      </c>
      <c r="BI1489" s="213">
        <f>IF(N1489="nulová",J1489,0)</f>
        <v>0</v>
      </c>
      <c r="BJ1489" s="25" t="s">
        <v>85</v>
      </c>
      <c r="BK1489" s="213">
        <f>ROUND(I1489*H1489,2)</f>
        <v>0</v>
      </c>
      <c r="BL1489" s="25" t="s">
        <v>279</v>
      </c>
      <c r="BM1489" s="25" t="s">
        <v>1178</v>
      </c>
    </row>
    <row r="1490" spans="2:65" s="1" customFormat="1" ht="54">
      <c r="B1490" s="42"/>
      <c r="C1490" s="64"/>
      <c r="D1490" s="214" t="s">
        <v>205</v>
      </c>
      <c r="E1490" s="64"/>
      <c r="F1490" s="215" t="s">
        <v>1166</v>
      </c>
      <c r="G1490" s="64"/>
      <c r="H1490" s="64"/>
      <c r="I1490" s="173"/>
      <c r="J1490" s="64"/>
      <c r="K1490" s="64"/>
      <c r="L1490" s="62"/>
      <c r="M1490" s="216"/>
      <c r="N1490" s="43"/>
      <c r="O1490" s="43"/>
      <c r="P1490" s="43"/>
      <c r="Q1490" s="43"/>
      <c r="R1490" s="43"/>
      <c r="S1490" s="43"/>
      <c r="T1490" s="79"/>
      <c r="AT1490" s="25" t="s">
        <v>205</v>
      </c>
      <c r="AU1490" s="25" t="s">
        <v>88</v>
      </c>
    </row>
    <row r="1491" spans="2:65" s="1" customFormat="1" ht="25.5" customHeight="1">
      <c r="B1491" s="42"/>
      <c r="C1491" s="202" t="s">
        <v>1179</v>
      </c>
      <c r="D1491" s="202" t="s">
        <v>194</v>
      </c>
      <c r="E1491" s="203" t="s">
        <v>1180</v>
      </c>
      <c r="F1491" s="204" t="s">
        <v>1181</v>
      </c>
      <c r="G1491" s="205" t="s">
        <v>242</v>
      </c>
      <c r="H1491" s="206">
        <v>3.24</v>
      </c>
      <c r="I1491" s="207"/>
      <c r="J1491" s="208">
        <f>ROUND(I1491*H1491,2)</f>
        <v>0</v>
      </c>
      <c r="K1491" s="204" t="s">
        <v>203</v>
      </c>
      <c r="L1491" s="62"/>
      <c r="M1491" s="209" t="s">
        <v>23</v>
      </c>
      <c r="N1491" s="210" t="s">
        <v>48</v>
      </c>
      <c r="O1491" s="43"/>
      <c r="P1491" s="211">
        <f>O1491*H1491</f>
        <v>0</v>
      </c>
      <c r="Q1491" s="211">
        <v>7.9000000000000001E-4</v>
      </c>
      <c r="R1491" s="211">
        <f>Q1491*H1491</f>
        <v>2.5596000000000004E-3</v>
      </c>
      <c r="S1491" s="211">
        <v>0</v>
      </c>
      <c r="T1491" s="212">
        <f>S1491*H1491</f>
        <v>0</v>
      </c>
      <c r="AR1491" s="25" t="s">
        <v>279</v>
      </c>
      <c r="AT1491" s="25" t="s">
        <v>194</v>
      </c>
      <c r="AU1491" s="25" t="s">
        <v>88</v>
      </c>
      <c r="AY1491" s="25" t="s">
        <v>191</v>
      </c>
      <c r="BE1491" s="213">
        <f>IF(N1491="základní",J1491,0)</f>
        <v>0</v>
      </c>
      <c r="BF1491" s="213">
        <f>IF(N1491="snížená",J1491,0)</f>
        <v>0</v>
      </c>
      <c r="BG1491" s="213">
        <f>IF(N1491="zákl. přenesená",J1491,0)</f>
        <v>0</v>
      </c>
      <c r="BH1491" s="213">
        <f>IF(N1491="sníž. přenesená",J1491,0)</f>
        <v>0</v>
      </c>
      <c r="BI1491" s="213">
        <f>IF(N1491="nulová",J1491,0)</f>
        <v>0</v>
      </c>
      <c r="BJ1491" s="25" t="s">
        <v>85</v>
      </c>
      <c r="BK1491" s="213">
        <f>ROUND(I1491*H1491,2)</f>
        <v>0</v>
      </c>
      <c r="BL1491" s="25" t="s">
        <v>279</v>
      </c>
      <c r="BM1491" s="25" t="s">
        <v>1182</v>
      </c>
    </row>
    <row r="1492" spans="2:65" s="12" customFormat="1" ht="13.5">
      <c r="B1492" s="217"/>
      <c r="C1492" s="218"/>
      <c r="D1492" s="214" t="s">
        <v>245</v>
      </c>
      <c r="E1492" s="219" t="s">
        <v>23</v>
      </c>
      <c r="F1492" s="220" t="s">
        <v>1183</v>
      </c>
      <c r="G1492" s="218"/>
      <c r="H1492" s="221">
        <v>3.24</v>
      </c>
      <c r="I1492" s="222"/>
      <c r="J1492" s="218"/>
      <c r="K1492" s="218"/>
      <c r="L1492" s="223"/>
      <c r="M1492" s="224"/>
      <c r="N1492" s="225"/>
      <c r="O1492" s="225"/>
      <c r="P1492" s="225"/>
      <c r="Q1492" s="225"/>
      <c r="R1492" s="225"/>
      <c r="S1492" s="225"/>
      <c r="T1492" s="226"/>
      <c r="AT1492" s="227" t="s">
        <v>245</v>
      </c>
      <c r="AU1492" s="227" t="s">
        <v>88</v>
      </c>
      <c r="AV1492" s="12" t="s">
        <v>88</v>
      </c>
      <c r="AW1492" s="12" t="s">
        <v>40</v>
      </c>
      <c r="AX1492" s="12" t="s">
        <v>85</v>
      </c>
      <c r="AY1492" s="227" t="s">
        <v>191</v>
      </c>
    </row>
    <row r="1493" spans="2:65" s="1" customFormat="1" ht="16.5" customHeight="1">
      <c r="B1493" s="42"/>
      <c r="C1493" s="228" t="s">
        <v>1184</v>
      </c>
      <c r="D1493" s="228" t="s">
        <v>302</v>
      </c>
      <c r="E1493" s="229" t="s">
        <v>1185</v>
      </c>
      <c r="F1493" s="230" t="s">
        <v>1186</v>
      </c>
      <c r="G1493" s="231" t="s">
        <v>197</v>
      </c>
      <c r="H1493" s="232">
        <v>3</v>
      </c>
      <c r="I1493" s="233"/>
      <c r="J1493" s="234">
        <f>ROUND(I1493*H1493,2)</f>
        <v>0</v>
      </c>
      <c r="K1493" s="230" t="s">
        <v>23</v>
      </c>
      <c r="L1493" s="235"/>
      <c r="M1493" s="236" t="s">
        <v>23</v>
      </c>
      <c r="N1493" s="237" t="s">
        <v>48</v>
      </c>
      <c r="O1493" s="43"/>
      <c r="P1493" s="211">
        <f>O1493*H1493</f>
        <v>0</v>
      </c>
      <c r="Q1493" s="211">
        <v>2.5000000000000001E-2</v>
      </c>
      <c r="R1493" s="211">
        <f>Q1493*H1493</f>
        <v>7.5000000000000011E-2</v>
      </c>
      <c r="S1493" s="211">
        <v>0</v>
      </c>
      <c r="T1493" s="212">
        <f>S1493*H1493</f>
        <v>0</v>
      </c>
      <c r="AR1493" s="25" t="s">
        <v>669</v>
      </c>
      <c r="AT1493" s="25" t="s">
        <v>302</v>
      </c>
      <c r="AU1493" s="25" t="s">
        <v>88</v>
      </c>
      <c r="AY1493" s="25" t="s">
        <v>191</v>
      </c>
      <c r="BE1493" s="213">
        <f>IF(N1493="základní",J1493,0)</f>
        <v>0</v>
      </c>
      <c r="BF1493" s="213">
        <f>IF(N1493="snížená",J1493,0)</f>
        <v>0</v>
      </c>
      <c r="BG1493" s="213">
        <f>IF(N1493="zákl. přenesená",J1493,0)</f>
        <v>0</v>
      </c>
      <c r="BH1493" s="213">
        <f>IF(N1493="sníž. přenesená",J1493,0)</f>
        <v>0</v>
      </c>
      <c r="BI1493" s="213">
        <f>IF(N1493="nulová",J1493,0)</f>
        <v>0</v>
      </c>
      <c r="BJ1493" s="25" t="s">
        <v>85</v>
      </c>
      <c r="BK1493" s="213">
        <f>ROUND(I1493*H1493,2)</f>
        <v>0</v>
      </c>
      <c r="BL1493" s="25" t="s">
        <v>279</v>
      </c>
      <c r="BM1493" s="25" t="s">
        <v>1187</v>
      </c>
    </row>
    <row r="1494" spans="2:65" s="1" customFormat="1" ht="40.5">
      <c r="B1494" s="42"/>
      <c r="C1494" s="64"/>
      <c r="D1494" s="214" t="s">
        <v>205</v>
      </c>
      <c r="E1494" s="64"/>
      <c r="F1494" s="215" t="s">
        <v>1188</v>
      </c>
      <c r="G1494" s="64"/>
      <c r="H1494" s="64"/>
      <c r="I1494" s="173"/>
      <c r="J1494" s="64"/>
      <c r="K1494" s="64"/>
      <c r="L1494" s="62"/>
      <c r="M1494" s="216"/>
      <c r="N1494" s="43"/>
      <c r="O1494" s="43"/>
      <c r="P1494" s="43"/>
      <c r="Q1494" s="43"/>
      <c r="R1494" s="43"/>
      <c r="S1494" s="43"/>
      <c r="T1494" s="79"/>
      <c r="AT1494" s="25" t="s">
        <v>205</v>
      </c>
      <c r="AU1494" s="25" t="s">
        <v>88</v>
      </c>
    </row>
    <row r="1495" spans="2:65" s="12" customFormat="1" ht="13.5">
      <c r="B1495" s="217"/>
      <c r="C1495" s="218"/>
      <c r="D1495" s="214" t="s">
        <v>245</v>
      </c>
      <c r="E1495" s="219" t="s">
        <v>23</v>
      </c>
      <c r="F1495" s="220" t="s">
        <v>1189</v>
      </c>
      <c r="G1495" s="218"/>
      <c r="H1495" s="221">
        <v>3</v>
      </c>
      <c r="I1495" s="222"/>
      <c r="J1495" s="218"/>
      <c r="K1495" s="218"/>
      <c r="L1495" s="223"/>
      <c r="M1495" s="224"/>
      <c r="N1495" s="225"/>
      <c r="O1495" s="225"/>
      <c r="P1495" s="225"/>
      <c r="Q1495" s="225"/>
      <c r="R1495" s="225"/>
      <c r="S1495" s="225"/>
      <c r="T1495" s="226"/>
      <c r="AT1495" s="227" t="s">
        <v>245</v>
      </c>
      <c r="AU1495" s="227" t="s">
        <v>88</v>
      </c>
      <c r="AV1495" s="12" t="s">
        <v>88</v>
      </c>
      <c r="AW1495" s="12" t="s">
        <v>40</v>
      </c>
      <c r="AX1495" s="12" t="s">
        <v>85</v>
      </c>
      <c r="AY1495" s="227" t="s">
        <v>191</v>
      </c>
    </row>
    <row r="1496" spans="2:65" s="1" customFormat="1" ht="16.5" customHeight="1">
      <c r="B1496" s="42"/>
      <c r="C1496" s="202" t="s">
        <v>1190</v>
      </c>
      <c r="D1496" s="202" t="s">
        <v>194</v>
      </c>
      <c r="E1496" s="203" t="s">
        <v>1191</v>
      </c>
      <c r="F1496" s="204" t="s">
        <v>1192</v>
      </c>
      <c r="G1496" s="205" t="s">
        <v>222</v>
      </c>
      <c r="H1496" s="206">
        <v>15</v>
      </c>
      <c r="I1496" s="207"/>
      <c r="J1496" s="208">
        <f>ROUND(I1496*H1496,2)</f>
        <v>0</v>
      </c>
      <c r="K1496" s="204" t="s">
        <v>23</v>
      </c>
      <c r="L1496" s="62"/>
      <c r="M1496" s="209" t="s">
        <v>23</v>
      </c>
      <c r="N1496" s="210" t="s">
        <v>48</v>
      </c>
      <c r="O1496" s="43"/>
      <c r="P1496" s="211">
        <f>O1496*H1496</f>
        <v>0</v>
      </c>
      <c r="Q1496" s="211">
        <v>0</v>
      </c>
      <c r="R1496" s="211">
        <f>Q1496*H1496</f>
        <v>0</v>
      </c>
      <c r="S1496" s="211">
        <v>0</v>
      </c>
      <c r="T1496" s="212">
        <f>S1496*H1496</f>
        <v>0</v>
      </c>
      <c r="AR1496" s="25" t="s">
        <v>279</v>
      </c>
      <c r="AT1496" s="25" t="s">
        <v>194</v>
      </c>
      <c r="AU1496" s="25" t="s">
        <v>88</v>
      </c>
      <c r="AY1496" s="25" t="s">
        <v>191</v>
      </c>
      <c r="BE1496" s="213">
        <f>IF(N1496="základní",J1496,0)</f>
        <v>0</v>
      </c>
      <c r="BF1496" s="213">
        <f>IF(N1496="snížená",J1496,0)</f>
        <v>0</v>
      </c>
      <c r="BG1496" s="213">
        <f>IF(N1496="zákl. přenesená",J1496,0)</f>
        <v>0</v>
      </c>
      <c r="BH1496" s="213">
        <f>IF(N1496="sníž. přenesená",J1496,0)</f>
        <v>0</v>
      </c>
      <c r="BI1496" s="213">
        <f>IF(N1496="nulová",J1496,0)</f>
        <v>0</v>
      </c>
      <c r="BJ1496" s="25" t="s">
        <v>85</v>
      </c>
      <c r="BK1496" s="213">
        <f>ROUND(I1496*H1496,2)</f>
        <v>0</v>
      </c>
      <c r="BL1496" s="25" t="s">
        <v>279</v>
      </c>
      <c r="BM1496" s="25" t="s">
        <v>1193</v>
      </c>
    </row>
    <row r="1497" spans="2:65" s="12" customFormat="1" ht="13.5">
      <c r="B1497" s="217"/>
      <c r="C1497" s="218"/>
      <c r="D1497" s="214" t="s">
        <v>245</v>
      </c>
      <c r="E1497" s="219" t="s">
        <v>23</v>
      </c>
      <c r="F1497" s="220" t="s">
        <v>1194</v>
      </c>
      <c r="G1497" s="218"/>
      <c r="H1497" s="221">
        <v>1</v>
      </c>
      <c r="I1497" s="222"/>
      <c r="J1497" s="218"/>
      <c r="K1497" s="218"/>
      <c r="L1497" s="223"/>
      <c r="M1497" s="224"/>
      <c r="N1497" s="225"/>
      <c r="O1497" s="225"/>
      <c r="P1497" s="225"/>
      <c r="Q1497" s="225"/>
      <c r="R1497" s="225"/>
      <c r="S1497" s="225"/>
      <c r="T1497" s="226"/>
      <c r="AT1497" s="227" t="s">
        <v>245</v>
      </c>
      <c r="AU1497" s="227" t="s">
        <v>88</v>
      </c>
      <c r="AV1497" s="12" t="s">
        <v>88</v>
      </c>
      <c r="AW1497" s="12" t="s">
        <v>40</v>
      </c>
      <c r="AX1497" s="12" t="s">
        <v>77</v>
      </c>
      <c r="AY1497" s="227" t="s">
        <v>191</v>
      </c>
    </row>
    <row r="1498" spans="2:65" s="12" customFormat="1" ht="13.5">
      <c r="B1498" s="217"/>
      <c r="C1498" s="218"/>
      <c r="D1498" s="214" t="s">
        <v>245</v>
      </c>
      <c r="E1498" s="219" t="s">
        <v>23</v>
      </c>
      <c r="F1498" s="220" t="s">
        <v>1195</v>
      </c>
      <c r="G1498" s="218"/>
      <c r="H1498" s="221">
        <v>2</v>
      </c>
      <c r="I1498" s="222"/>
      <c r="J1498" s="218"/>
      <c r="K1498" s="218"/>
      <c r="L1498" s="223"/>
      <c r="M1498" s="224"/>
      <c r="N1498" s="225"/>
      <c r="O1498" s="225"/>
      <c r="P1498" s="225"/>
      <c r="Q1498" s="225"/>
      <c r="R1498" s="225"/>
      <c r="S1498" s="225"/>
      <c r="T1498" s="226"/>
      <c r="AT1498" s="227" t="s">
        <v>245</v>
      </c>
      <c r="AU1498" s="227" t="s">
        <v>88</v>
      </c>
      <c r="AV1498" s="12" t="s">
        <v>88</v>
      </c>
      <c r="AW1498" s="12" t="s">
        <v>40</v>
      </c>
      <c r="AX1498" s="12" t="s">
        <v>77</v>
      </c>
      <c r="AY1498" s="227" t="s">
        <v>191</v>
      </c>
    </row>
    <row r="1499" spans="2:65" s="12" customFormat="1" ht="13.5">
      <c r="B1499" s="217"/>
      <c r="C1499" s="218"/>
      <c r="D1499" s="214" t="s">
        <v>245</v>
      </c>
      <c r="E1499" s="219" t="s">
        <v>23</v>
      </c>
      <c r="F1499" s="220" t="s">
        <v>1196</v>
      </c>
      <c r="G1499" s="218"/>
      <c r="H1499" s="221">
        <v>1</v>
      </c>
      <c r="I1499" s="222"/>
      <c r="J1499" s="218"/>
      <c r="K1499" s="218"/>
      <c r="L1499" s="223"/>
      <c r="M1499" s="224"/>
      <c r="N1499" s="225"/>
      <c r="O1499" s="225"/>
      <c r="P1499" s="225"/>
      <c r="Q1499" s="225"/>
      <c r="R1499" s="225"/>
      <c r="S1499" s="225"/>
      <c r="T1499" s="226"/>
      <c r="AT1499" s="227" t="s">
        <v>245</v>
      </c>
      <c r="AU1499" s="227" t="s">
        <v>88</v>
      </c>
      <c r="AV1499" s="12" t="s">
        <v>88</v>
      </c>
      <c r="AW1499" s="12" t="s">
        <v>40</v>
      </c>
      <c r="AX1499" s="12" t="s">
        <v>77</v>
      </c>
      <c r="AY1499" s="227" t="s">
        <v>191</v>
      </c>
    </row>
    <row r="1500" spans="2:65" s="12" customFormat="1" ht="13.5">
      <c r="B1500" s="217"/>
      <c r="C1500" s="218"/>
      <c r="D1500" s="214" t="s">
        <v>245</v>
      </c>
      <c r="E1500" s="219" t="s">
        <v>23</v>
      </c>
      <c r="F1500" s="220" t="s">
        <v>1197</v>
      </c>
      <c r="G1500" s="218"/>
      <c r="H1500" s="221">
        <v>11</v>
      </c>
      <c r="I1500" s="222"/>
      <c r="J1500" s="218"/>
      <c r="K1500" s="218"/>
      <c r="L1500" s="223"/>
      <c r="M1500" s="224"/>
      <c r="N1500" s="225"/>
      <c r="O1500" s="225"/>
      <c r="P1500" s="225"/>
      <c r="Q1500" s="225"/>
      <c r="R1500" s="225"/>
      <c r="S1500" s="225"/>
      <c r="T1500" s="226"/>
      <c r="AT1500" s="227" t="s">
        <v>245</v>
      </c>
      <c r="AU1500" s="227" t="s">
        <v>88</v>
      </c>
      <c r="AV1500" s="12" t="s">
        <v>88</v>
      </c>
      <c r="AW1500" s="12" t="s">
        <v>40</v>
      </c>
      <c r="AX1500" s="12" t="s">
        <v>77</v>
      </c>
      <c r="AY1500" s="227" t="s">
        <v>191</v>
      </c>
    </row>
    <row r="1501" spans="2:65" s="15" customFormat="1" ht="13.5">
      <c r="B1501" s="265"/>
      <c r="C1501" s="266"/>
      <c r="D1501" s="214" t="s">
        <v>245</v>
      </c>
      <c r="E1501" s="267" t="s">
        <v>23</v>
      </c>
      <c r="F1501" s="268" t="s">
        <v>388</v>
      </c>
      <c r="G1501" s="266"/>
      <c r="H1501" s="269">
        <v>15</v>
      </c>
      <c r="I1501" s="270"/>
      <c r="J1501" s="266"/>
      <c r="K1501" s="266"/>
      <c r="L1501" s="271"/>
      <c r="M1501" s="272"/>
      <c r="N1501" s="273"/>
      <c r="O1501" s="273"/>
      <c r="P1501" s="273"/>
      <c r="Q1501" s="273"/>
      <c r="R1501" s="273"/>
      <c r="S1501" s="273"/>
      <c r="T1501" s="274"/>
      <c r="AT1501" s="275" t="s">
        <v>245</v>
      </c>
      <c r="AU1501" s="275" t="s">
        <v>88</v>
      </c>
      <c r="AV1501" s="15" t="s">
        <v>215</v>
      </c>
      <c r="AW1501" s="15" t="s">
        <v>40</v>
      </c>
      <c r="AX1501" s="15" t="s">
        <v>85</v>
      </c>
      <c r="AY1501" s="275" t="s">
        <v>191</v>
      </c>
    </row>
    <row r="1502" spans="2:65" s="1" customFormat="1" ht="16.5" customHeight="1">
      <c r="B1502" s="42"/>
      <c r="C1502" s="228" t="s">
        <v>1198</v>
      </c>
      <c r="D1502" s="228" t="s">
        <v>302</v>
      </c>
      <c r="E1502" s="229" t="s">
        <v>1199</v>
      </c>
      <c r="F1502" s="230" t="s">
        <v>1200</v>
      </c>
      <c r="G1502" s="231" t="s">
        <v>222</v>
      </c>
      <c r="H1502" s="232">
        <v>15</v>
      </c>
      <c r="I1502" s="233"/>
      <c r="J1502" s="234">
        <f>ROUND(I1502*H1502,2)</f>
        <v>0</v>
      </c>
      <c r="K1502" s="230" t="s">
        <v>23</v>
      </c>
      <c r="L1502" s="235"/>
      <c r="M1502" s="236" t="s">
        <v>23</v>
      </c>
      <c r="N1502" s="237" t="s">
        <v>48</v>
      </c>
      <c r="O1502" s="43"/>
      <c r="P1502" s="211">
        <f>O1502*H1502</f>
        <v>0</v>
      </c>
      <c r="Q1502" s="211">
        <v>0</v>
      </c>
      <c r="R1502" s="211">
        <f>Q1502*H1502</f>
        <v>0</v>
      </c>
      <c r="S1502" s="211">
        <v>0</v>
      </c>
      <c r="T1502" s="212">
        <f>S1502*H1502</f>
        <v>0</v>
      </c>
      <c r="AR1502" s="25" t="s">
        <v>669</v>
      </c>
      <c r="AT1502" s="25" t="s">
        <v>302</v>
      </c>
      <c r="AU1502" s="25" t="s">
        <v>88</v>
      </c>
      <c r="AY1502" s="25" t="s">
        <v>191</v>
      </c>
      <c r="BE1502" s="213">
        <f>IF(N1502="základní",J1502,0)</f>
        <v>0</v>
      </c>
      <c r="BF1502" s="213">
        <f>IF(N1502="snížená",J1502,0)</f>
        <v>0</v>
      </c>
      <c r="BG1502" s="213">
        <f>IF(N1502="zákl. přenesená",J1502,0)</f>
        <v>0</v>
      </c>
      <c r="BH1502" s="213">
        <f>IF(N1502="sníž. přenesená",J1502,0)</f>
        <v>0</v>
      </c>
      <c r="BI1502" s="213">
        <f>IF(N1502="nulová",J1502,0)</f>
        <v>0</v>
      </c>
      <c r="BJ1502" s="25" t="s">
        <v>85</v>
      </c>
      <c r="BK1502" s="213">
        <f>ROUND(I1502*H1502,2)</f>
        <v>0</v>
      </c>
      <c r="BL1502" s="25" t="s">
        <v>279</v>
      </c>
      <c r="BM1502" s="25" t="s">
        <v>1201</v>
      </c>
    </row>
    <row r="1503" spans="2:65" s="1" customFormat="1" ht="38.25" customHeight="1">
      <c r="B1503" s="42"/>
      <c r="C1503" s="202" t="s">
        <v>1202</v>
      </c>
      <c r="D1503" s="202" t="s">
        <v>194</v>
      </c>
      <c r="E1503" s="203" t="s">
        <v>1203</v>
      </c>
      <c r="F1503" s="204" t="s">
        <v>1204</v>
      </c>
      <c r="G1503" s="205" t="s">
        <v>218</v>
      </c>
      <c r="H1503" s="206">
        <v>58.313000000000002</v>
      </c>
      <c r="I1503" s="207"/>
      <c r="J1503" s="208">
        <f>ROUND(I1503*H1503,2)</f>
        <v>0</v>
      </c>
      <c r="K1503" s="204" t="s">
        <v>203</v>
      </c>
      <c r="L1503" s="62"/>
      <c r="M1503" s="209" t="s">
        <v>23</v>
      </c>
      <c r="N1503" s="210" t="s">
        <v>48</v>
      </c>
      <c r="O1503" s="43"/>
      <c r="P1503" s="211">
        <f>O1503*H1503</f>
        <v>0</v>
      </c>
      <c r="Q1503" s="211">
        <v>2.5000000000000001E-4</v>
      </c>
      <c r="R1503" s="211">
        <f>Q1503*H1503</f>
        <v>1.4578250000000001E-2</v>
      </c>
      <c r="S1503" s="211">
        <v>0</v>
      </c>
      <c r="T1503" s="212">
        <f>S1503*H1503</f>
        <v>0</v>
      </c>
      <c r="AR1503" s="25" t="s">
        <v>279</v>
      </c>
      <c r="AT1503" s="25" t="s">
        <v>194</v>
      </c>
      <c r="AU1503" s="25" t="s">
        <v>88</v>
      </c>
      <c r="AY1503" s="25" t="s">
        <v>191</v>
      </c>
      <c r="BE1503" s="213">
        <f>IF(N1503="základní",J1503,0)</f>
        <v>0</v>
      </c>
      <c r="BF1503" s="213">
        <f>IF(N1503="snížená",J1503,0)</f>
        <v>0</v>
      </c>
      <c r="BG1503" s="213">
        <f>IF(N1503="zákl. přenesená",J1503,0)</f>
        <v>0</v>
      </c>
      <c r="BH1503" s="213">
        <f>IF(N1503="sníž. přenesená",J1503,0)</f>
        <v>0</v>
      </c>
      <c r="BI1503" s="213">
        <f>IF(N1503="nulová",J1503,0)</f>
        <v>0</v>
      </c>
      <c r="BJ1503" s="25" t="s">
        <v>85</v>
      </c>
      <c r="BK1503" s="213">
        <f>ROUND(I1503*H1503,2)</f>
        <v>0</v>
      </c>
      <c r="BL1503" s="25" t="s">
        <v>279</v>
      </c>
      <c r="BM1503" s="25" t="s">
        <v>1205</v>
      </c>
    </row>
    <row r="1504" spans="2:65" s="13" customFormat="1" ht="13.5">
      <c r="B1504" s="244"/>
      <c r="C1504" s="245"/>
      <c r="D1504" s="214" t="s">
        <v>245</v>
      </c>
      <c r="E1504" s="246" t="s">
        <v>23</v>
      </c>
      <c r="F1504" s="247" t="s">
        <v>372</v>
      </c>
      <c r="G1504" s="245"/>
      <c r="H1504" s="246" t="s">
        <v>23</v>
      </c>
      <c r="I1504" s="248"/>
      <c r="J1504" s="245"/>
      <c r="K1504" s="245"/>
      <c r="L1504" s="249"/>
      <c r="M1504" s="250"/>
      <c r="N1504" s="251"/>
      <c r="O1504" s="251"/>
      <c r="P1504" s="251"/>
      <c r="Q1504" s="251"/>
      <c r="R1504" s="251"/>
      <c r="S1504" s="251"/>
      <c r="T1504" s="252"/>
      <c r="AT1504" s="253" t="s">
        <v>245</v>
      </c>
      <c r="AU1504" s="253" t="s">
        <v>88</v>
      </c>
      <c r="AV1504" s="13" t="s">
        <v>85</v>
      </c>
      <c r="AW1504" s="13" t="s">
        <v>40</v>
      </c>
      <c r="AX1504" s="13" t="s">
        <v>77</v>
      </c>
      <c r="AY1504" s="253" t="s">
        <v>191</v>
      </c>
    </row>
    <row r="1505" spans="2:65" s="12" customFormat="1" ht="13.5">
      <c r="B1505" s="217"/>
      <c r="C1505" s="218"/>
      <c r="D1505" s="214" t="s">
        <v>245</v>
      </c>
      <c r="E1505" s="219" t="s">
        <v>23</v>
      </c>
      <c r="F1505" s="220" t="s">
        <v>1206</v>
      </c>
      <c r="G1505" s="218"/>
      <c r="H1505" s="221">
        <v>14.333</v>
      </c>
      <c r="I1505" s="222"/>
      <c r="J1505" s="218"/>
      <c r="K1505" s="218"/>
      <c r="L1505" s="223"/>
      <c r="M1505" s="224"/>
      <c r="N1505" s="225"/>
      <c r="O1505" s="225"/>
      <c r="P1505" s="225"/>
      <c r="Q1505" s="225"/>
      <c r="R1505" s="225"/>
      <c r="S1505" s="225"/>
      <c r="T1505" s="226"/>
      <c r="AT1505" s="227" t="s">
        <v>245</v>
      </c>
      <c r="AU1505" s="227" t="s">
        <v>88</v>
      </c>
      <c r="AV1505" s="12" t="s">
        <v>88</v>
      </c>
      <c r="AW1505" s="12" t="s">
        <v>40</v>
      </c>
      <c r="AX1505" s="12" t="s">
        <v>77</v>
      </c>
      <c r="AY1505" s="227" t="s">
        <v>191</v>
      </c>
    </row>
    <row r="1506" spans="2:65" s="14" customFormat="1" ht="13.5">
      <c r="B1506" s="254"/>
      <c r="C1506" s="255"/>
      <c r="D1506" s="214" t="s">
        <v>245</v>
      </c>
      <c r="E1506" s="256" t="s">
        <v>23</v>
      </c>
      <c r="F1506" s="257" t="s">
        <v>371</v>
      </c>
      <c r="G1506" s="255"/>
      <c r="H1506" s="258">
        <v>14.333</v>
      </c>
      <c r="I1506" s="259"/>
      <c r="J1506" s="255"/>
      <c r="K1506" s="255"/>
      <c r="L1506" s="260"/>
      <c r="M1506" s="261"/>
      <c r="N1506" s="262"/>
      <c r="O1506" s="262"/>
      <c r="P1506" s="262"/>
      <c r="Q1506" s="262"/>
      <c r="R1506" s="262"/>
      <c r="S1506" s="262"/>
      <c r="T1506" s="263"/>
      <c r="AT1506" s="264" t="s">
        <v>245</v>
      </c>
      <c r="AU1506" s="264" t="s">
        <v>88</v>
      </c>
      <c r="AV1506" s="14" t="s">
        <v>207</v>
      </c>
      <c r="AW1506" s="14" t="s">
        <v>40</v>
      </c>
      <c r="AX1506" s="14" t="s">
        <v>77</v>
      </c>
      <c r="AY1506" s="264" t="s">
        <v>191</v>
      </c>
    </row>
    <row r="1507" spans="2:65" s="13" customFormat="1" ht="13.5">
      <c r="B1507" s="244"/>
      <c r="C1507" s="245"/>
      <c r="D1507" s="214" t="s">
        <v>245</v>
      </c>
      <c r="E1507" s="246" t="s">
        <v>23</v>
      </c>
      <c r="F1507" s="247" t="s">
        <v>376</v>
      </c>
      <c r="G1507" s="245"/>
      <c r="H1507" s="246" t="s">
        <v>23</v>
      </c>
      <c r="I1507" s="248"/>
      <c r="J1507" s="245"/>
      <c r="K1507" s="245"/>
      <c r="L1507" s="249"/>
      <c r="M1507" s="250"/>
      <c r="N1507" s="251"/>
      <c r="O1507" s="251"/>
      <c r="P1507" s="251"/>
      <c r="Q1507" s="251"/>
      <c r="R1507" s="251"/>
      <c r="S1507" s="251"/>
      <c r="T1507" s="252"/>
      <c r="AT1507" s="253" t="s">
        <v>245</v>
      </c>
      <c r="AU1507" s="253" t="s">
        <v>88</v>
      </c>
      <c r="AV1507" s="13" t="s">
        <v>85</v>
      </c>
      <c r="AW1507" s="13" t="s">
        <v>40</v>
      </c>
      <c r="AX1507" s="13" t="s">
        <v>77</v>
      </c>
      <c r="AY1507" s="253" t="s">
        <v>191</v>
      </c>
    </row>
    <row r="1508" spans="2:65" s="12" customFormat="1" ht="13.5">
      <c r="B1508" s="217"/>
      <c r="C1508" s="218"/>
      <c r="D1508" s="214" t="s">
        <v>245</v>
      </c>
      <c r="E1508" s="219" t="s">
        <v>23</v>
      </c>
      <c r="F1508" s="220" t="s">
        <v>1207</v>
      </c>
      <c r="G1508" s="218"/>
      <c r="H1508" s="221">
        <v>14.333</v>
      </c>
      <c r="I1508" s="222"/>
      <c r="J1508" s="218"/>
      <c r="K1508" s="218"/>
      <c r="L1508" s="223"/>
      <c r="M1508" s="224"/>
      <c r="N1508" s="225"/>
      <c r="O1508" s="225"/>
      <c r="P1508" s="225"/>
      <c r="Q1508" s="225"/>
      <c r="R1508" s="225"/>
      <c r="S1508" s="225"/>
      <c r="T1508" s="226"/>
      <c r="AT1508" s="227" t="s">
        <v>245</v>
      </c>
      <c r="AU1508" s="227" t="s">
        <v>88</v>
      </c>
      <c r="AV1508" s="12" t="s">
        <v>88</v>
      </c>
      <c r="AW1508" s="12" t="s">
        <v>40</v>
      </c>
      <c r="AX1508" s="12" t="s">
        <v>77</v>
      </c>
      <c r="AY1508" s="227" t="s">
        <v>191</v>
      </c>
    </row>
    <row r="1509" spans="2:65" s="12" customFormat="1" ht="13.5">
      <c r="B1509" s="217"/>
      <c r="C1509" s="218"/>
      <c r="D1509" s="214" t="s">
        <v>245</v>
      </c>
      <c r="E1509" s="219" t="s">
        <v>23</v>
      </c>
      <c r="F1509" s="220" t="s">
        <v>1208</v>
      </c>
      <c r="G1509" s="218"/>
      <c r="H1509" s="221">
        <v>2.5379999999999998</v>
      </c>
      <c r="I1509" s="222"/>
      <c r="J1509" s="218"/>
      <c r="K1509" s="218"/>
      <c r="L1509" s="223"/>
      <c r="M1509" s="224"/>
      <c r="N1509" s="225"/>
      <c r="O1509" s="225"/>
      <c r="P1509" s="225"/>
      <c r="Q1509" s="225"/>
      <c r="R1509" s="225"/>
      <c r="S1509" s="225"/>
      <c r="T1509" s="226"/>
      <c r="AT1509" s="227" t="s">
        <v>245</v>
      </c>
      <c r="AU1509" s="227" t="s">
        <v>88</v>
      </c>
      <c r="AV1509" s="12" t="s">
        <v>88</v>
      </c>
      <c r="AW1509" s="12" t="s">
        <v>40</v>
      </c>
      <c r="AX1509" s="12" t="s">
        <v>77</v>
      </c>
      <c r="AY1509" s="227" t="s">
        <v>191</v>
      </c>
    </row>
    <row r="1510" spans="2:65" s="14" customFormat="1" ht="13.5">
      <c r="B1510" s="254"/>
      <c r="C1510" s="255"/>
      <c r="D1510" s="214" t="s">
        <v>245</v>
      </c>
      <c r="E1510" s="256" t="s">
        <v>23</v>
      </c>
      <c r="F1510" s="257" t="s">
        <v>371</v>
      </c>
      <c r="G1510" s="255"/>
      <c r="H1510" s="258">
        <v>16.870999999999999</v>
      </c>
      <c r="I1510" s="259"/>
      <c r="J1510" s="255"/>
      <c r="K1510" s="255"/>
      <c r="L1510" s="260"/>
      <c r="M1510" s="261"/>
      <c r="N1510" s="262"/>
      <c r="O1510" s="262"/>
      <c r="P1510" s="262"/>
      <c r="Q1510" s="262"/>
      <c r="R1510" s="262"/>
      <c r="S1510" s="262"/>
      <c r="T1510" s="263"/>
      <c r="AT1510" s="264" t="s">
        <v>245</v>
      </c>
      <c r="AU1510" s="264" t="s">
        <v>88</v>
      </c>
      <c r="AV1510" s="14" t="s">
        <v>207</v>
      </c>
      <c r="AW1510" s="14" t="s">
        <v>40</v>
      </c>
      <c r="AX1510" s="14" t="s">
        <v>77</v>
      </c>
      <c r="AY1510" s="264" t="s">
        <v>191</v>
      </c>
    </row>
    <row r="1511" spans="2:65" s="13" customFormat="1" ht="13.5">
      <c r="B1511" s="244"/>
      <c r="C1511" s="245"/>
      <c r="D1511" s="214" t="s">
        <v>245</v>
      </c>
      <c r="E1511" s="246" t="s">
        <v>23</v>
      </c>
      <c r="F1511" s="247" t="s">
        <v>380</v>
      </c>
      <c r="G1511" s="245"/>
      <c r="H1511" s="246" t="s">
        <v>23</v>
      </c>
      <c r="I1511" s="248"/>
      <c r="J1511" s="245"/>
      <c r="K1511" s="245"/>
      <c r="L1511" s="249"/>
      <c r="M1511" s="250"/>
      <c r="N1511" s="251"/>
      <c r="O1511" s="251"/>
      <c r="P1511" s="251"/>
      <c r="Q1511" s="251"/>
      <c r="R1511" s="251"/>
      <c r="S1511" s="251"/>
      <c r="T1511" s="252"/>
      <c r="AT1511" s="253" t="s">
        <v>245</v>
      </c>
      <c r="AU1511" s="253" t="s">
        <v>88</v>
      </c>
      <c r="AV1511" s="13" t="s">
        <v>85</v>
      </c>
      <c r="AW1511" s="13" t="s">
        <v>40</v>
      </c>
      <c r="AX1511" s="13" t="s">
        <v>77</v>
      </c>
      <c r="AY1511" s="253" t="s">
        <v>191</v>
      </c>
    </row>
    <row r="1512" spans="2:65" s="12" customFormat="1" ht="13.5">
      <c r="B1512" s="217"/>
      <c r="C1512" s="218"/>
      <c r="D1512" s="214" t="s">
        <v>245</v>
      </c>
      <c r="E1512" s="219" t="s">
        <v>23</v>
      </c>
      <c r="F1512" s="220" t="s">
        <v>1209</v>
      </c>
      <c r="G1512" s="218"/>
      <c r="H1512" s="221">
        <v>16.38</v>
      </c>
      <c r="I1512" s="222"/>
      <c r="J1512" s="218"/>
      <c r="K1512" s="218"/>
      <c r="L1512" s="223"/>
      <c r="M1512" s="224"/>
      <c r="N1512" s="225"/>
      <c r="O1512" s="225"/>
      <c r="P1512" s="225"/>
      <c r="Q1512" s="225"/>
      <c r="R1512" s="225"/>
      <c r="S1512" s="225"/>
      <c r="T1512" s="226"/>
      <c r="AT1512" s="227" t="s">
        <v>245</v>
      </c>
      <c r="AU1512" s="227" t="s">
        <v>88</v>
      </c>
      <c r="AV1512" s="12" t="s">
        <v>88</v>
      </c>
      <c r="AW1512" s="12" t="s">
        <v>40</v>
      </c>
      <c r="AX1512" s="12" t="s">
        <v>77</v>
      </c>
      <c r="AY1512" s="227" t="s">
        <v>191</v>
      </c>
    </row>
    <row r="1513" spans="2:65" s="12" customFormat="1" ht="13.5">
      <c r="B1513" s="217"/>
      <c r="C1513" s="218"/>
      <c r="D1513" s="214" t="s">
        <v>245</v>
      </c>
      <c r="E1513" s="219" t="s">
        <v>23</v>
      </c>
      <c r="F1513" s="220" t="s">
        <v>1208</v>
      </c>
      <c r="G1513" s="218"/>
      <c r="H1513" s="221">
        <v>2.5379999999999998</v>
      </c>
      <c r="I1513" s="222"/>
      <c r="J1513" s="218"/>
      <c r="K1513" s="218"/>
      <c r="L1513" s="223"/>
      <c r="M1513" s="224"/>
      <c r="N1513" s="225"/>
      <c r="O1513" s="225"/>
      <c r="P1513" s="225"/>
      <c r="Q1513" s="225"/>
      <c r="R1513" s="225"/>
      <c r="S1513" s="225"/>
      <c r="T1513" s="226"/>
      <c r="AT1513" s="227" t="s">
        <v>245</v>
      </c>
      <c r="AU1513" s="227" t="s">
        <v>88</v>
      </c>
      <c r="AV1513" s="12" t="s">
        <v>88</v>
      </c>
      <c r="AW1513" s="12" t="s">
        <v>40</v>
      </c>
      <c r="AX1513" s="12" t="s">
        <v>77</v>
      </c>
      <c r="AY1513" s="227" t="s">
        <v>191</v>
      </c>
    </row>
    <row r="1514" spans="2:65" s="14" customFormat="1" ht="13.5">
      <c r="B1514" s="254"/>
      <c r="C1514" s="255"/>
      <c r="D1514" s="214" t="s">
        <v>245</v>
      </c>
      <c r="E1514" s="256" t="s">
        <v>23</v>
      </c>
      <c r="F1514" s="257" t="s">
        <v>371</v>
      </c>
      <c r="G1514" s="255"/>
      <c r="H1514" s="258">
        <v>18.917999999999999</v>
      </c>
      <c r="I1514" s="259"/>
      <c r="J1514" s="255"/>
      <c r="K1514" s="255"/>
      <c r="L1514" s="260"/>
      <c r="M1514" s="261"/>
      <c r="N1514" s="262"/>
      <c r="O1514" s="262"/>
      <c r="P1514" s="262"/>
      <c r="Q1514" s="262"/>
      <c r="R1514" s="262"/>
      <c r="S1514" s="262"/>
      <c r="T1514" s="263"/>
      <c r="AT1514" s="264" t="s">
        <v>245</v>
      </c>
      <c r="AU1514" s="264" t="s">
        <v>88</v>
      </c>
      <c r="AV1514" s="14" t="s">
        <v>207</v>
      </c>
      <c r="AW1514" s="14" t="s">
        <v>40</v>
      </c>
      <c r="AX1514" s="14" t="s">
        <v>77</v>
      </c>
      <c r="AY1514" s="264" t="s">
        <v>191</v>
      </c>
    </row>
    <row r="1515" spans="2:65" s="13" customFormat="1" ht="13.5">
      <c r="B1515" s="244"/>
      <c r="C1515" s="245"/>
      <c r="D1515" s="214" t="s">
        <v>245</v>
      </c>
      <c r="E1515" s="246" t="s">
        <v>23</v>
      </c>
      <c r="F1515" s="247" t="s">
        <v>384</v>
      </c>
      <c r="G1515" s="245"/>
      <c r="H1515" s="246" t="s">
        <v>23</v>
      </c>
      <c r="I1515" s="248"/>
      <c r="J1515" s="245"/>
      <c r="K1515" s="245"/>
      <c r="L1515" s="249"/>
      <c r="M1515" s="250"/>
      <c r="N1515" s="251"/>
      <c r="O1515" s="251"/>
      <c r="P1515" s="251"/>
      <c r="Q1515" s="251"/>
      <c r="R1515" s="251"/>
      <c r="S1515" s="251"/>
      <c r="T1515" s="252"/>
      <c r="AT1515" s="253" t="s">
        <v>245</v>
      </c>
      <c r="AU1515" s="253" t="s">
        <v>88</v>
      </c>
      <c r="AV1515" s="13" t="s">
        <v>85</v>
      </c>
      <c r="AW1515" s="13" t="s">
        <v>40</v>
      </c>
      <c r="AX1515" s="13" t="s">
        <v>77</v>
      </c>
      <c r="AY1515" s="253" t="s">
        <v>191</v>
      </c>
    </row>
    <row r="1516" spans="2:65" s="12" customFormat="1" ht="13.5">
      <c r="B1516" s="217"/>
      <c r="C1516" s="218"/>
      <c r="D1516" s="214" t="s">
        <v>245</v>
      </c>
      <c r="E1516" s="219" t="s">
        <v>23</v>
      </c>
      <c r="F1516" s="220" t="s">
        <v>1210</v>
      </c>
      <c r="G1516" s="218"/>
      <c r="H1516" s="221">
        <v>6.1429999999999998</v>
      </c>
      <c r="I1516" s="222"/>
      <c r="J1516" s="218"/>
      <c r="K1516" s="218"/>
      <c r="L1516" s="223"/>
      <c r="M1516" s="224"/>
      <c r="N1516" s="225"/>
      <c r="O1516" s="225"/>
      <c r="P1516" s="225"/>
      <c r="Q1516" s="225"/>
      <c r="R1516" s="225"/>
      <c r="S1516" s="225"/>
      <c r="T1516" s="226"/>
      <c r="AT1516" s="227" t="s">
        <v>245</v>
      </c>
      <c r="AU1516" s="227" t="s">
        <v>88</v>
      </c>
      <c r="AV1516" s="12" t="s">
        <v>88</v>
      </c>
      <c r="AW1516" s="12" t="s">
        <v>40</v>
      </c>
      <c r="AX1516" s="12" t="s">
        <v>77</v>
      </c>
      <c r="AY1516" s="227" t="s">
        <v>191</v>
      </c>
    </row>
    <row r="1517" spans="2:65" s="12" customFormat="1" ht="13.5">
      <c r="B1517" s="217"/>
      <c r="C1517" s="218"/>
      <c r="D1517" s="214" t="s">
        <v>245</v>
      </c>
      <c r="E1517" s="219" t="s">
        <v>23</v>
      </c>
      <c r="F1517" s="220" t="s">
        <v>1211</v>
      </c>
      <c r="G1517" s="218"/>
      <c r="H1517" s="221">
        <v>2.048</v>
      </c>
      <c r="I1517" s="222"/>
      <c r="J1517" s="218"/>
      <c r="K1517" s="218"/>
      <c r="L1517" s="223"/>
      <c r="M1517" s="224"/>
      <c r="N1517" s="225"/>
      <c r="O1517" s="225"/>
      <c r="P1517" s="225"/>
      <c r="Q1517" s="225"/>
      <c r="R1517" s="225"/>
      <c r="S1517" s="225"/>
      <c r="T1517" s="226"/>
      <c r="AT1517" s="227" t="s">
        <v>245</v>
      </c>
      <c r="AU1517" s="227" t="s">
        <v>88</v>
      </c>
      <c r="AV1517" s="12" t="s">
        <v>88</v>
      </c>
      <c r="AW1517" s="12" t="s">
        <v>40</v>
      </c>
      <c r="AX1517" s="12" t="s">
        <v>77</v>
      </c>
      <c r="AY1517" s="227" t="s">
        <v>191</v>
      </c>
    </row>
    <row r="1518" spans="2:65" s="14" customFormat="1" ht="13.5">
      <c r="B1518" s="254"/>
      <c r="C1518" s="255"/>
      <c r="D1518" s="214" t="s">
        <v>245</v>
      </c>
      <c r="E1518" s="256" t="s">
        <v>23</v>
      </c>
      <c r="F1518" s="257" t="s">
        <v>371</v>
      </c>
      <c r="G1518" s="255"/>
      <c r="H1518" s="258">
        <v>8.1910000000000007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AT1518" s="264" t="s">
        <v>245</v>
      </c>
      <c r="AU1518" s="264" t="s">
        <v>88</v>
      </c>
      <c r="AV1518" s="14" t="s">
        <v>207</v>
      </c>
      <c r="AW1518" s="14" t="s">
        <v>40</v>
      </c>
      <c r="AX1518" s="14" t="s">
        <v>77</v>
      </c>
      <c r="AY1518" s="264" t="s">
        <v>191</v>
      </c>
    </row>
    <row r="1519" spans="2:65" s="15" customFormat="1" ht="13.5">
      <c r="B1519" s="265"/>
      <c r="C1519" s="266"/>
      <c r="D1519" s="214" t="s">
        <v>245</v>
      </c>
      <c r="E1519" s="267" t="s">
        <v>23</v>
      </c>
      <c r="F1519" s="268" t="s">
        <v>388</v>
      </c>
      <c r="G1519" s="266"/>
      <c r="H1519" s="269">
        <v>58.313000000000002</v>
      </c>
      <c r="I1519" s="270"/>
      <c r="J1519" s="266"/>
      <c r="K1519" s="266"/>
      <c r="L1519" s="271"/>
      <c r="M1519" s="272"/>
      <c r="N1519" s="273"/>
      <c r="O1519" s="273"/>
      <c r="P1519" s="273"/>
      <c r="Q1519" s="273"/>
      <c r="R1519" s="273"/>
      <c r="S1519" s="273"/>
      <c r="T1519" s="274"/>
      <c r="AT1519" s="275" t="s">
        <v>245</v>
      </c>
      <c r="AU1519" s="275" t="s">
        <v>88</v>
      </c>
      <c r="AV1519" s="15" t="s">
        <v>215</v>
      </c>
      <c r="AW1519" s="15" t="s">
        <v>40</v>
      </c>
      <c r="AX1519" s="15" t="s">
        <v>85</v>
      </c>
      <c r="AY1519" s="275" t="s">
        <v>191</v>
      </c>
    </row>
    <row r="1520" spans="2:65" s="1" customFormat="1" ht="16.5" customHeight="1">
      <c r="B1520" s="42"/>
      <c r="C1520" s="228" t="s">
        <v>1212</v>
      </c>
      <c r="D1520" s="228" t="s">
        <v>302</v>
      </c>
      <c r="E1520" s="229" t="s">
        <v>1213</v>
      </c>
      <c r="F1520" s="230" t="s">
        <v>1214</v>
      </c>
      <c r="G1520" s="231" t="s">
        <v>222</v>
      </c>
      <c r="H1520" s="232">
        <v>7</v>
      </c>
      <c r="I1520" s="233"/>
      <c r="J1520" s="234">
        <f>ROUND(I1520*H1520,2)</f>
        <v>0</v>
      </c>
      <c r="K1520" s="230" t="s">
        <v>23</v>
      </c>
      <c r="L1520" s="235"/>
      <c r="M1520" s="236" t="s">
        <v>23</v>
      </c>
      <c r="N1520" s="237" t="s">
        <v>48</v>
      </c>
      <c r="O1520" s="43"/>
      <c r="P1520" s="211">
        <f>O1520*H1520</f>
        <v>0</v>
      </c>
      <c r="Q1520" s="211">
        <v>0</v>
      </c>
      <c r="R1520" s="211">
        <f>Q1520*H1520</f>
        <v>0</v>
      </c>
      <c r="S1520" s="211">
        <v>0</v>
      </c>
      <c r="T1520" s="212">
        <f>S1520*H1520</f>
        <v>0</v>
      </c>
      <c r="AR1520" s="25" t="s">
        <v>669</v>
      </c>
      <c r="AT1520" s="25" t="s">
        <v>302</v>
      </c>
      <c r="AU1520" s="25" t="s">
        <v>88</v>
      </c>
      <c r="AY1520" s="25" t="s">
        <v>191</v>
      </c>
      <c r="BE1520" s="213">
        <f>IF(N1520="základní",J1520,0)</f>
        <v>0</v>
      </c>
      <c r="BF1520" s="213">
        <f>IF(N1520="snížená",J1520,0)</f>
        <v>0</v>
      </c>
      <c r="BG1520" s="213">
        <f>IF(N1520="zákl. přenesená",J1520,0)</f>
        <v>0</v>
      </c>
      <c r="BH1520" s="213">
        <f>IF(N1520="sníž. přenesená",J1520,0)</f>
        <v>0</v>
      </c>
      <c r="BI1520" s="213">
        <f>IF(N1520="nulová",J1520,0)</f>
        <v>0</v>
      </c>
      <c r="BJ1520" s="25" t="s">
        <v>85</v>
      </c>
      <c r="BK1520" s="213">
        <f>ROUND(I1520*H1520,2)</f>
        <v>0</v>
      </c>
      <c r="BL1520" s="25" t="s">
        <v>279</v>
      </c>
      <c r="BM1520" s="25" t="s">
        <v>1215</v>
      </c>
    </row>
    <row r="1521" spans="2:65" s="1" customFormat="1" ht="81">
      <c r="B1521" s="42"/>
      <c r="C1521" s="64"/>
      <c r="D1521" s="214" t="s">
        <v>205</v>
      </c>
      <c r="E1521" s="64"/>
      <c r="F1521" s="215" t="s">
        <v>1216</v>
      </c>
      <c r="G1521" s="64"/>
      <c r="H1521" s="64"/>
      <c r="I1521" s="173"/>
      <c r="J1521" s="64"/>
      <c r="K1521" s="64"/>
      <c r="L1521" s="62"/>
      <c r="M1521" s="216"/>
      <c r="N1521" s="43"/>
      <c r="O1521" s="43"/>
      <c r="P1521" s="43"/>
      <c r="Q1521" s="43"/>
      <c r="R1521" s="43"/>
      <c r="S1521" s="43"/>
      <c r="T1521" s="79"/>
      <c r="AT1521" s="25" t="s">
        <v>205</v>
      </c>
      <c r="AU1521" s="25" t="s">
        <v>88</v>
      </c>
    </row>
    <row r="1522" spans="2:65" s="1" customFormat="1" ht="16.5" customHeight="1">
      <c r="B1522" s="42"/>
      <c r="C1522" s="228" t="s">
        <v>1217</v>
      </c>
      <c r="D1522" s="228" t="s">
        <v>302</v>
      </c>
      <c r="E1522" s="229" t="s">
        <v>1218</v>
      </c>
      <c r="F1522" s="230" t="s">
        <v>1214</v>
      </c>
      <c r="G1522" s="231" t="s">
        <v>222</v>
      </c>
      <c r="H1522" s="232">
        <v>18</v>
      </c>
      <c r="I1522" s="233"/>
      <c r="J1522" s="234">
        <f>ROUND(I1522*H1522,2)</f>
        <v>0</v>
      </c>
      <c r="K1522" s="230" t="s">
        <v>23</v>
      </c>
      <c r="L1522" s="235"/>
      <c r="M1522" s="236" t="s">
        <v>23</v>
      </c>
      <c r="N1522" s="237" t="s">
        <v>48</v>
      </c>
      <c r="O1522" s="43"/>
      <c r="P1522" s="211">
        <f>O1522*H1522</f>
        <v>0</v>
      </c>
      <c r="Q1522" s="211">
        <v>0</v>
      </c>
      <c r="R1522" s="211">
        <f>Q1522*H1522</f>
        <v>0</v>
      </c>
      <c r="S1522" s="211">
        <v>0</v>
      </c>
      <c r="T1522" s="212">
        <f>S1522*H1522</f>
        <v>0</v>
      </c>
      <c r="AR1522" s="25" t="s">
        <v>669</v>
      </c>
      <c r="AT1522" s="25" t="s">
        <v>302</v>
      </c>
      <c r="AU1522" s="25" t="s">
        <v>88</v>
      </c>
      <c r="AY1522" s="25" t="s">
        <v>191</v>
      </c>
      <c r="BE1522" s="213">
        <f>IF(N1522="základní",J1522,0)</f>
        <v>0</v>
      </c>
      <c r="BF1522" s="213">
        <f>IF(N1522="snížená",J1522,0)</f>
        <v>0</v>
      </c>
      <c r="BG1522" s="213">
        <f>IF(N1522="zákl. přenesená",J1522,0)</f>
        <v>0</v>
      </c>
      <c r="BH1522" s="213">
        <f>IF(N1522="sníž. přenesená",J1522,0)</f>
        <v>0</v>
      </c>
      <c r="BI1522" s="213">
        <f>IF(N1522="nulová",J1522,0)</f>
        <v>0</v>
      </c>
      <c r="BJ1522" s="25" t="s">
        <v>85</v>
      </c>
      <c r="BK1522" s="213">
        <f>ROUND(I1522*H1522,2)</f>
        <v>0</v>
      </c>
      <c r="BL1522" s="25" t="s">
        <v>279</v>
      </c>
      <c r="BM1522" s="25" t="s">
        <v>1219</v>
      </c>
    </row>
    <row r="1523" spans="2:65" s="1" customFormat="1" ht="81">
      <c r="B1523" s="42"/>
      <c r="C1523" s="64"/>
      <c r="D1523" s="214" t="s">
        <v>205</v>
      </c>
      <c r="E1523" s="64"/>
      <c r="F1523" s="215" t="s">
        <v>1220</v>
      </c>
      <c r="G1523" s="64"/>
      <c r="H1523" s="64"/>
      <c r="I1523" s="173"/>
      <c r="J1523" s="64"/>
      <c r="K1523" s="64"/>
      <c r="L1523" s="62"/>
      <c r="M1523" s="216"/>
      <c r="N1523" s="43"/>
      <c r="O1523" s="43"/>
      <c r="P1523" s="43"/>
      <c r="Q1523" s="43"/>
      <c r="R1523" s="43"/>
      <c r="S1523" s="43"/>
      <c r="T1523" s="79"/>
      <c r="AT1523" s="25" t="s">
        <v>205</v>
      </c>
      <c r="AU1523" s="25" t="s">
        <v>88</v>
      </c>
    </row>
    <row r="1524" spans="2:65" s="1" customFormat="1" ht="16.5" customHeight="1">
      <c r="B1524" s="42"/>
      <c r="C1524" s="228" t="s">
        <v>1221</v>
      </c>
      <c r="D1524" s="228" t="s">
        <v>302</v>
      </c>
      <c r="E1524" s="229" t="s">
        <v>1222</v>
      </c>
      <c r="F1524" s="230" t="s">
        <v>1214</v>
      </c>
      <c r="G1524" s="231" t="s">
        <v>222</v>
      </c>
      <c r="H1524" s="232">
        <v>1</v>
      </c>
      <c r="I1524" s="233"/>
      <c r="J1524" s="234">
        <f>ROUND(I1524*H1524,2)</f>
        <v>0</v>
      </c>
      <c r="K1524" s="230" t="s">
        <v>23</v>
      </c>
      <c r="L1524" s="235"/>
      <c r="M1524" s="236" t="s">
        <v>23</v>
      </c>
      <c r="N1524" s="237" t="s">
        <v>48</v>
      </c>
      <c r="O1524" s="43"/>
      <c r="P1524" s="211">
        <f>O1524*H1524</f>
        <v>0</v>
      </c>
      <c r="Q1524" s="211">
        <v>0</v>
      </c>
      <c r="R1524" s="211">
        <f>Q1524*H1524</f>
        <v>0</v>
      </c>
      <c r="S1524" s="211">
        <v>0</v>
      </c>
      <c r="T1524" s="212">
        <f>S1524*H1524</f>
        <v>0</v>
      </c>
      <c r="AR1524" s="25" t="s">
        <v>669</v>
      </c>
      <c r="AT1524" s="25" t="s">
        <v>302</v>
      </c>
      <c r="AU1524" s="25" t="s">
        <v>88</v>
      </c>
      <c r="AY1524" s="25" t="s">
        <v>191</v>
      </c>
      <c r="BE1524" s="213">
        <f>IF(N1524="základní",J1524,0)</f>
        <v>0</v>
      </c>
      <c r="BF1524" s="213">
        <f>IF(N1524="snížená",J1524,0)</f>
        <v>0</v>
      </c>
      <c r="BG1524" s="213">
        <f>IF(N1524="zákl. přenesená",J1524,0)</f>
        <v>0</v>
      </c>
      <c r="BH1524" s="213">
        <f>IF(N1524="sníž. přenesená",J1524,0)</f>
        <v>0</v>
      </c>
      <c r="BI1524" s="213">
        <f>IF(N1524="nulová",J1524,0)</f>
        <v>0</v>
      </c>
      <c r="BJ1524" s="25" t="s">
        <v>85</v>
      </c>
      <c r="BK1524" s="213">
        <f>ROUND(I1524*H1524,2)</f>
        <v>0</v>
      </c>
      <c r="BL1524" s="25" t="s">
        <v>279</v>
      </c>
      <c r="BM1524" s="25" t="s">
        <v>1223</v>
      </c>
    </row>
    <row r="1525" spans="2:65" s="1" customFormat="1" ht="81">
      <c r="B1525" s="42"/>
      <c r="C1525" s="64"/>
      <c r="D1525" s="214" t="s">
        <v>205</v>
      </c>
      <c r="E1525" s="64"/>
      <c r="F1525" s="215" t="s">
        <v>1224</v>
      </c>
      <c r="G1525" s="64"/>
      <c r="H1525" s="64"/>
      <c r="I1525" s="173"/>
      <c r="J1525" s="64"/>
      <c r="K1525" s="64"/>
      <c r="L1525" s="62"/>
      <c r="M1525" s="216"/>
      <c r="N1525" s="43"/>
      <c r="O1525" s="43"/>
      <c r="P1525" s="43"/>
      <c r="Q1525" s="43"/>
      <c r="R1525" s="43"/>
      <c r="S1525" s="43"/>
      <c r="T1525" s="79"/>
      <c r="AT1525" s="25" t="s">
        <v>205</v>
      </c>
      <c r="AU1525" s="25" t="s">
        <v>88</v>
      </c>
    </row>
    <row r="1526" spans="2:65" s="1" customFormat="1" ht="16.5" customHeight="1">
      <c r="B1526" s="42"/>
      <c r="C1526" s="228" t="s">
        <v>1225</v>
      </c>
      <c r="D1526" s="228" t="s">
        <v>302</v>
      </c>
      <c r="E1526" s="229" t="s">
        <v>1226</v>
      </c>
      <c r="F1526" s="230" t="s">
        <v>1227</v>
      </c>
      <c r="G1526" s="231" t="s">
        <v>222</v>
      </c>
      <c r="H1526" s="232">
        <v>2</v>
      </c>
      <c r="I1526" s="233"/>
      <c r="J1526" s="234">
        <f>ROUND(I1526*H1526,2)</f>
        <v>0</v>
      </c>
      <c r="K1526" s="230" t="s">
        <v>23</v>
      </c>
      <c r="L1526" s="235"/>
      <c r="M1526" s="236" t="s">
        <v>23</v>
      </c>
      <c r="N1526" s="237" t="s">
        <v>48</v>
      </c>
      <c r="O1526" s="43"/>
      <c r="P1526" s="211">
        <f>O1526*H1526</f>
        <v>0</v>
      </c>
      <c r="Q1526" s="211">
        <v>0</v>
      </c>
      <c r="R1526" s="211">
        <f>Q1526*H1526</f>
        <v>0</v>
      </c>
      <c r="S1526" s="211">
        <v>0</v>
      </c>
      <c r="T1526" s="212">
        <f>S1526*H1526</f>
        <v>0</v>
      </c>
      <c r="AR1526" s="25" t="s">
        <v>669</v>
      </c>
      <c r="AT1526" s="25" t="s">
        <v>302</v>
      </c>
      <c r="AU1526" s="25" t="s">
        <v>88</v>
      </c>
      <c r="AY1526" s="25" t="s">
        <v>191</v>
      </c>
      <c r="BE1526" s="213">
        <f>IF(N1526="základní",J1526,0)</f>
        <v>0</v>
      </c>
      <c r="BF1526" s="213">
        <f>IF(N1526="snížená",J1526,0)</f>
        <v>0</v>
      </c>
      <c r="BG1526" s="213">
        <f>IF(N1526="zákl. přenesená",J1526,0)</f>
        <v>0</v>
      </c>
      <c r="BH1526" s="213">
        <f>IF(N1526="sníž. přenesená",J1526,0)</f>
        <v>0</v>
      </c>
      <c r="BI1526" s="213">
        <f>IF(N1526="nulová",J1526,0)</f>
        <v>0</v>
      </c>
      <c r="BJ1526" s="25" t="s">
        <v>85</v>
      </c>
      <c r="BK1526" s="213">
        <f>ROUND(I1526*H1526,2)</f>
        <v>0</v>
      </c>
      <c r="BL1526" s="25" t="s">
        <v>279</v>
      </c>
      <c r="BM1526" s="25" t="s">
        <v>1228</v>
      </c>
    </row>
    <row r="1527" spans="2:65" s="1" customFormat="1" ht="81">
      <c r="B1527" s="42"/>
      <c r="C1527" s="64"/>
      <c r="D1527" s="214" t="s">
        <v>205</v>
      </c>
      <c r="E1527" s="64"/>
      <c r="F1527" s="215" t="s">
        <v>1220</v>
      </c>
      <c r="G1527" s="64"/>
      <c r="H1527" s="64"/>
      <c r="I1527" s="173"/>
      <c r="J1527" s="64"/>
      <c r="K1527" s="64"/>
      <c r="L1527" s="62"/>
      <c r="M1527" s="216"/>
      <c r="N1527" s="43"/>
      <c r="O1527" s="43"/>
      <c r="P1527" s="43"/>
      <c r="Q1527" s="43"/>
      <c r="R1527" s="43"/>
      <c r="S1527" s="43"/>
      <c r="T1527" s="79"/>
      <c r="AT1527" s="25" t="s">
        <v>205</v>
      </c>
      <c r="AU1527" s="25" t="s">
        <v>88</v>
      </c>
    </row>
    <row r="1528" spans="2:65" s="1" customFormat="1" ht="25.5" customHeight="1">
      <c r="B1528" s="42"/>
      <c r="C1528" s="202" t="s">
        <v>1229</v>
      </c>
      <c r="D1528" s="202" t="s">
        <v>194</v>
      </c>
      <c r="E1528" s="203" t="s">
        <v>1230</v>
      </c>
      <c r="F1528" s="204" t="s">
        <v>1231</v>
      </c>
      <c r="G1528" s="205" t="s">
        <v>222</v>
      </c>
      <c r="H1528" s="206">
        <v>17</v>
      </c>
      <c r="I1528" s="207"/>
      <c r="J1528" s="208">
        <f>ROUND(I1528*H1528,2)</f>
        <v>0</v>
      </c>
      <c r="K1528" s="204" t="s">
        <v>203</v>
      </c>
      <c r="L1528" s="62"/>
      <c r="M1528" s="209" t="s">
        <v>23</v>
      </c>
      <c r="N1528" s="210" t="s">
        <v>48</v>
      </c>
      <c r="O1528" s="43"/>
      <c r="P1528" s="211">
        <f>O1528*H1528</f>
        <v>0</v>
      </c>
      <c r="Q1528" s="211">
        <v>2.5000000000000001E-4</v>
      </c>
      <c r="R1528" s="211">
        <f>Q1528*H1528</f>
        <v>4.2500000000000003E-3</v>
      </c>
      <c r="S1528" s="211">
        <v>0</v>
      </c>
      <c r="T1528" s="212">
        <f>S1528*H1528</f>
        <v>0</v>
      </c>
      <c r="AR1528" s="25" t="s">
        <v>279</v>
      </c>
      <c r="AT1528" s="25" t="s">
        <v>194</v>
      </c>
      <c r="AU1528" s="25" t="s">
        <v>88</v>
      </c>
      <c r="AY1528" s="25" t="s">
        <v>191</v>
      </c>
      <c r="BE1528" s="213">
        <f>IF(N1528="základní",J1528,0)</f>
        <v>0</v>
      </c>
      <c r="BF1528" s="213">
        <f>IF(N1528="snížená",J1528,0)</f>
        <v>0</v>
      </c>
      <c r="BG1528" s="213">
        <f>IF(N1528="zákl. přenesená",J1528,0)</f>
        <v>0</v>
      </c>
      <c r="BH1528" s="213">
        <f>IF(N1528="sníž. přenesená",J1528,0)</f>
        <v>0</v>
      </c>
      <c r="BI1528" s="213">
        <f>IF(N1528="nulová",J1528,0)</f>
        <v>0</v>
      </c>
      <c r="BJ1528" s="25" t="s">
        <v>85</v>
      </c>
      <c r="BK1528" s="213">
        <f>ROUND(I1528*H1528,2)</f>
        <v>0</v>
      </c>
      <c r="BL1528" s="25" t="s">
        <v>279</v>
      </c>
      <c r="BM1528" s="25" t="s">
        <v>1232</v>
      </c>
    </row>
    <row r="1529" spans="2:65" s="13" customFormat="1" ht="13.5">
      <c r="B1529" s="244"/>
      <c r="C1529" s="245"/>
      <c r="D1529" s="214" t="s">
        <v>245</v>
      </c>
      <c r="E1529" s="246" t="s">
        <v>23</v>
      </c>
      <c r="F1529" s="247" t="s">
        <v>368</v>
      </c>
      <c r="G1529" s="245"/>
      <c r="H1529" s="246" t="s">
        <v>23</v>
      </c>
      <c r="I1529" s="248"/>
      <c r="J1529" s="245"/>
      <c r="K1529" s="245"/>
      <c r="L1529" s="249"/>
      <c r="M1529" s="250"/>
      <c r="N1529" s="251"/>
      <c r="O1529" s="251"/>
      <c r="P1529" s="251"/>
      <c r="Q1529" s="251"/>
      <c r="R1529" s="251"/>
      <c r="S1529" s="251"/>
      <c r="T1529" s="252"/>
      <c r="AT1529" s="253" t="s">
        <v>245</v>
      </c>
      <c r="AU1529" s="253" t="s">
        <v>88</v>
      </c>
      <c r="AV1529" s="13" t="s">
        <v>85</v>
      </c>
      <c r="AW1529" s="13" t="s">
        <v>40</v>
      </c>
      <c r="AX1529" s="13" t="s">
        <v>77</v>
      </c>
      <c r="AY1529" s="253" t="s">
        <v>191</v>
      </c>
    </row>
    <row r="1530" spans="2:65" s="12" customFormat="1" ht="13.5">
      <c r="B1530" s="217"/>
      <c r="C1530" s="218"/>
      <c r="D1530" s="214" t="s">
        <v>245</v>
      </c>
      <c r="E1530" s="219" t="s">
        <v>23</v>
      </c>
      <c r="F1530" s="220" t="s">
        <v>1194</v>
      </c>
      <c r="G1530" s="218"/>
      <c r="H1530" s="221">
        <v>1</v>
      </c>
      <c r="I1530" s="222"/>
      <c r="J1530" s="218"/>
      <c r="K1530" s="218"/>
      <c r="L1530" s="223"/>
      <c r="M1530" s="224"/>
      <c r="N1530" s="225"/>
      <c r="O1530" s="225"/>
      <c r="P1530" s="225"/>
      <c r="Q1530" s="225"/>
      <c r="R1530" s="225"/>
      <c r="S1530" s="225"/>
      <c r="T1530" s="226"/>
      <c r="AT1530" s="227" t="s">
        <v>245</v>
      </c>
      <c r="AU1530" s="227" t="s">
        <v>88</v>
      </c>
      <c r="AV1530" s="12" t="s">
        <v>88</v>
      </c>
      <c r="AW1530" s="12" t="s">
        <v>40</v>
      </c>
      <c r="AX1530" s="12" t="s">
        <v>77</v>
      </c>
      <c r="AY1530" s="227" t="s">
        <v>191</v>
      </c>
    </row>
    <row r="1531" spans="2:65" s="12" customFormat="1" ht="13.5">
      <c r="B1531" s="217"/>
      <c r="C1531" s="218"/>
      <c r="D1531" s="214" t="s">
        <v>245</v>
      </c>
      <c r="E1531" s="219" t="s">
        <v>23</v>
      </c>
      <c r="F1531" s="220" t="s">
        <v>1195</v>
      </c>
      <c r="G1531" s="218"/>
      <c r="H1531" s="221">
        <v>2</v>
      </c>
      <c r="I1531" s="222"/>
      <c r="J1531" s="218"/>
      <c r="K1531" s="218"/>
      <c r="L1531" s="223"/>
      <c r="M1531" s="224"/>
      <c r="N1531" s="225"/>
      <c r="O1531" s="225"/>
      <c r="P1531" s="225"/>
      <c r="Q1531" s="225"/>
      <c r="R1531" s="225"/>
      <c r="S1531" s="225"/>
      <c r="T1531" s="226"/>
      <c r="AT1531" s="227" t="s">
        <v>245</v>
      </c>
      <c r="AU1531" s="227" t="s">
        <v>88</v>
      </c>
      <c r="AV1531" s="12" t="s">
        <v>88</v>
      </c>
      <c r="AW1531" s="12" t="s">
        <v>40</v>
      </c>
      <c r="AX1531" s="12" t="s">
        <v>77</v>
      </c>
      <c r="AY1531" s="227" t="s">
        <v>191</v>
      </c>
    </row>
    <row r="1532" spans="2:65" s="12" customFormat="1" ht="13.5">
      <c r="B1532" s="217"/>
      <c r="C1532" s="218"/>
      <c r="D1532" s="214" t="s">
        <v>245</v>
      </c>
      <c r="E1532" s="219" t="s">
        <v>23</v>
      </c>
      <c r="F1532" s="220" t="s">
        <v>1196</v>
      </c>
      <c r="G1532" s="218"/>
      <c r="H1532" s="221">
        <v>1</v>
      </c>
      <c r="I1532" s="222"/>
      <c r="J1532" s="218"/>
      <c r="K1532" s="218"/>
      <c r="L1532" s="223"/>
      <c r="M1532" s="224"/>
      <c r="N1532" s="225"/>
      <c r="O1532" s="225"/>
      <c r="P1532" s="225"/>
      <c r="Q1532" s="225"/>
      <c r="R1532" s="225"/>
      <c r="S1532" s="225"/>
      <c r="T1532" s="226"/>
      <c r="AT1532" s="227" t="s">
        <v>245</v>
      </c>
      <c r="AU1532" s="227" t="s">
        <v>88</v>
      </c>
      <c r="AV1532" s="12" t="s">
        <v>88</v>
      </c>
      <c r="AW1532" s="12" t="s">
        <v>40</v>
      </c>
      <c r="AX1532" s="12" t="s">
        <v>77</v>
      </c>
      <c r="AY1532" s="227" t="s">
        <v>191</v>
      </c>
    </row>
    <row r="1533" spans="2:65" s="12" customFormat="1" ht="13.5">
      <c r="B1533" s="217"/>
      <c r="C1533" s="218"/>
      <c r="D1533" s="214" t="s">
        <v>245</v>
      </c>
      <c r="E1533" s="219" t="s">
        <v>23</v>
      </c>
      <c r="F1533" s="220" t="s">
        <v>1233</v>
      </c>
      <c r="G1533" s="218"/>
      <c r="H1533" s="221">
        <v>2</v>
      </c>
      <c r="I1533" s="222"/>
      <c r="J1533" s="218"/>
      <c r="K1533" s="218"/>
      <c r="L1533" s="223"/>
      <c r="M1533" s="224"/>
      <c r="N1533" s="225"/>
      <c r="O1533" s="225"/>
      <c r="P1533" s="225"/>
      <c r="Q1533" s="225"/>
      <c r="R1533" s="225"/>
      <c r="S1533" s="225"/>
      <c r="T1533" s="226"/>
      <c r="AT1533" s="227" t="s">
        <v>245</v>
      </c>
      <c r="AU1533" s="227" t="s">
        <v>88</v>
      </c>
      <c r="AV1533" s="12" t="s">
        <v>88</v>
      </c>
      <c r="AW1533" s="12" t="s">
        <v>40</v>
      </c>
      <c r="AX1533" s="12" t="s">
        <v>77</v>
      </c>
      <c r="AY1533" s="227" t="s">
        <v>191</v>
      </c>
    </row>
    <row r="1534" spans="2:65" s="14" customFormat="1" ht="13.5">
      <c r="B1534" s="254"/>
      <c r="C1534" s="255"/>
      <c r="D1534" s="214" t="s">
        <v>245</v>
      </c>
      <c r="E1534" s="256" t="s">
        <v>23</v>
      </c>
      <c r="F1534" s="257" t="s">
        <v>371</v>
      </c>
      <c r="G1534" s="255"/>
      <c r="H1534" s="258">
        <v>6</v>
      </c>
      <c r="I1534" s="259"/>
      <c r="J1534" s="255"/>
      <c r="K1534" s="255"/>
      <c r="L1534" s="260"/>
      <c r="M1534" s="261"/>
      <c r="N1534" s="262"/>
      <c r="O1534" s="262"/>
      <c r="P1534" s="262"/>
      <c r="Q1534" s="262"/>
      <c r="R1534" s="262"/>
      <c r="S1534" s="262"/>
      <c r="T1534" s="263"/>
      <c r="AT1534" s="264" t="s">
        <v>245</v>
      </c>
      <c r="AU1534" s="264" t="s">
        <v>88</v>
      </c>
      <c r="AV1534" s="14" t="s">
        <v>207</v>
      </c>
      <c r="AW1534" s="14" t="s">
        <v>40</v>
      </c>
      <c r="AX1534" s="14" t="s">
        <v>77</v>
      </c>
      <c r="AY1534" s="264" t="s">
        <v>191</v>
      </c>
    </row>
    <row r="1535" spans="2:65" s="13" customFormat="1" ht="13.5">
      <c r="B1535" s="244"/>
      <c r="C1535" s="245"/>
      <c r="D1535" s="214" t="s">
        <v>245</v>
      </c>
      <c r="E1535" s="246" t="s">
        <v>23</v>
      </c>
      <c r="F1535" s="247" t="s">
        <v>376</v>
      </c>
      <c r="G1535" s="245"/>
      <c r="H1535" s="246" t="s">
        <v>23</v>
      </c>
      <c r="I1535" s="248"/>
      <c r="J1535" s="245"/>
      <c r="K1535" s="245"/>
      <c r="L1535" s="249"/>
      <c r="M1535" s="250"/>
      <c r="N1535" s="251"/>
      <c r="O1535" s="251"/>
      <c r="P1535" s="251"/>
      <c r="Q1535" s="251"/>
      <c r="R1535" s="251"/>
      <c r="S1535" s="251"/>
      <c r="T1535" s="252"/>
      <c r="AT1535" s="253" t="s">
        <v>245</v>
      </c>
      <c r="AU1535" s="253" t="s">
        <v>88</v>
      </c>
      <c r="AV1535" s="13" t="s">
        <v>85</v>
      </c>
      <c r="AW1535" s="13" t="s">
        <v>40</v>
      </c>
      <c r="AX1535" s="13" t="s">
        <v>77</v>
      </c>
      <c r="AY1535" s="253" t="s">
        <v>191</v>
      </c>
    </row>
    <row r="1536" spans="2:65" s="12" customFormat="1" ht="13.5">
      <c r="B1536" s="217"/>
      <c r="C1536" s="218"/>
      <c r="D1536" s="214" t="s">
        <v>245</v>
      </c>
      <c r="E1536" s="219" t="s">
        <v>23</v>
      </c>
      <c r="F1536" s="220" t="s">
        <v>1234</v>
      </c>
      <c r="G1536" s="218"/>
      <c r="H1536" s="221">
        <v>5</v>
      </c>
      <c r="I1536" s="222"/>
      <c r="J1536" s="218"/>
      <c r="K1536" s="218"/>
      <c r="L1536" s="223"/>
      <c r="M1536" s="224"/>
      <c r="N1536" s="225"/>
      <c r="O1536" s="225"/>
      <c r="P1536" s="225"/>
      <c r="Q1536" s="225"/>
      <c r="R1536" s="225"/>
      <c r="S1536" s="225"/>
      <c r="T1536" s="226"/>
      <c r="AT1536" s="227" t="s">
        <v>245</v>
      </c>
      <c r="AU1536" s="227" t="s">
        <v>88</v>
      </c>
      <c r="AV1536" s="12" t="s">
        <v>88</v>
      </c>
      <c r="AW1536" s="12" t="s">
        <v>40</v>
      </c>
      <c r="AX1536" s="12" t="s">
        <v>77</v>
      </c>
      <c r="AY1536" s="227" t="s">
        <v>191</v>
      </c>
    </row>
    <row r="1537" spans="2:65" s="14" customFormat="1" ht="13.5">
      <c r="B1537" s="254"/>
      <c r="C1537" s="255"/>
      <c r="D1537" s="214" t="s">
        <v>245</v>
      </c>
      <c r="E1537" s="256" t="s">
        <v>23</v>
      </c>
      <c r="F1537" s="257" t="s">
        <v>371</v>
      </c>
      <c r="G1537" s="255"/>
      <c r="H1537" s="258">
        <v>5</v>
      </c>
      <c r="I1537" s="259"/>
      <c r="J1537" s="255"/>
      <c r="K1537" s="255"/>
      <c r="L1537" s="260"/>
      <c r="M1537" s="261"/>
      <c r="N1537" s="262"/>
      <c r="O1537" s="262"/>
      <c r="P1537" s="262"/>
      <c r="Q1537" s="262"/>
      <c r="R1537" s="262"/>
      <c r="S1537" s="262"/>
      <c r="T1537" s="263"/>
      <c r="AT1537" s="264" t="s">
        <v>245</v>
      </c>
      <c r="AU1537" s="264" t="s">
        <v>88</v>
      </c>
      <c r="AV1537" s="14" t="s">
        <v>207</v>
      </c>
      <c r="AW1537" s="14" t="s">
        <v>40</v>
      </c>
      <c r="AX1537" s="14" t="s">
        <v>77</v>
      </c>
      <c r="AY1537" s="264" t="s">
        <v>191</v>
      </c>
    </row>
    <row r="1538" spans="2:65" s="13" customFormat="1" ht="13.5">
      <c r="B1538" s="244"/>
      <c r="C1538" s="245"/>
      <c r="D1538" s="214" t="s">
        <v>245</v>
      </c>
      <c r="E1538" s="246" t="s">
        <v>23</v>
      </c>
      <c r="F1538" s="247" t="s">
        <v>380</v>
      </c>
      <c r="G1538" s="245"/>
      <c r="H1538" s="246" t="s">
        <v>23</v>
      </c>
      <c r="I1538" s="248"/>
      <c r="J1538" s="245"/>
      <c r="K1538" s="245"/>
      <c r="L1538" s="249"/>
      <c r="M1538" s="250"/>
      <c r="N1538" s="251"/>
      <c r="O1538" s="251"/>
      <c r="P1538" s="251"/>
      <c r="Q1538" s="251"/>
      <c r="R1538" s="251"/>
      <c r="S1538" s="251"/>
      <c r="T1538" s="252"/>
      <c r="AT1538" s="253" t="s">
        <v>245</v>
      </c>
      <c r="AU1538" s="253" t="s">
        <v>88</v>
      </c>
      <c r="AV1538" s="13" t="s">
        <v>85</v>
      </c>
      <c r="AW1538" s="13" t="s">
        <v>40</v>
      </c>
      <c r="AX1538" s="13" t="s">
        <v>77</v>
      </c>
      <c r="AY1538" s="253" t="s">
        <v>191</v>
      </c>
    </row>
    <row r="1539" spans="2:65" s="12" customFormat="1" ht="13.5">
      <c r="B1539" s="217"/>
      <c r="C1539" s="218"/>
      <c r="D1539" s="214" t="s">
        <v>245</v>
      </c>
      <c r="E1539" s="219" t="s">
        <v>23</v>
      </c>
      <c r="F1539" s="220" t="s">
        <v>1235</v>
      </c>
      <c r="G1539" s="218"/>
      <c r="H1539" s="221">
        <v>3</v>
      </c>
      <c r="I1539" s="222"/>
      <c r="J1539" s="218"/>
      <c r="K1539" s="218"/>
      <c r="L1539" s="223"/>
      <c r="M1539" s="224"/>
      <c r="N1539" s="225"/>
      <c r="O1539" s="225"/>
      <c r="P1539" s="225"/>
      <c r="Q1539" s="225"/>
      <c r="R1539" s="225"/>
      <c r="S1539" s="225"/>
      <c r="T1539" s="226"/>
      <c r="AT1539" s="227" t="s">
        <v>245</v>
      </c>
      <c r="AU1539" s="227" t="s">
        <v>88</v>
      </c>
      <c r="AV1539" s="12" t="s">
        <v>88</v>
      </c>
      <c r="AW1539" s="12" t="s">
        <v>40</v>
      </c>
      <c r="AX1539" s="12" t="s">
        <v>77</v>
      </c>
      <c r="AY1539" s="227" t="s">
        <v>191</v>
      </c>
    </row>
    <row r="1540" spans="2:65" s="14" customFormat="1" ht="13.5">
      <c r="B1540" s="254"/>
      <c r="C1540" s="255"/>
      <c r="D1540" s="214" t="s">
        <v>245</v>
      </c>
      <c r="E1540" s="256" t="s">
        <v>23</v>
      </c>
      <c r="F1540" s="257" t="s">
        <v>371</v>
      </c>
      <c r="G1540" s="255"/>
      <c r="H1540" s="258">
        <v>3</v>
      </c>
      <c r="I1540" s="259"/>
      <c r="J1540" s="255"/>
      <c r="K1540" s="255"/>
      <c r="L1540" s="260"/>
      <c r="M1540" s="261"/>
      <c r="N1540" s="262"/>
      <c r="O1540" s="262"/>
      <c r="P1540" s="262"/>
      <c r="Q1540" s="262"/>
      <c r="R1540" s="262"/>
      <c r="S1540" s="262"/>
      <c r="T1540" s="263"/>
      <c r="AT1540" s="264" t="s">
        <v>245</v>
      </c>
      <c r="AU1540" s="264" t="s">
        <v>88</v>
      </c>
      <c r="AV1540" s="14" t="s">
        <v>207</v>
      </c>
      <c r="AW1540" s="14" t="s">
        <v>40</v>
      </c>
      <c r="AX1540" s="14" t="s">
        <v>77</v>
      </c>
      <c r="AY1540" s="264" t="s">
        <v>191</v>
      </c>
    </row>
    <row r="1541" spans="2:65" s="13" customFormat="1" ht="13.5">
      <c r="B1541" s="244"/>
      <c r="C1541" s="245"/>
      <c r="D1541" s="214" t="s">
        <v>245</v>
      </c>
      <c r="E1541" s="246" t="s">
        <v>23</v>
      </c>
      <c r="F1541" s="247" t="s">
        <v>384</v>
      </c>
      <c r="G1541" s="245"/>
      <c r="H1541" s="246" t="s">
        <v>23</v>
      </c>
      <c r="I1541" s="248"/>
      <c r="J1541" s="245"/>
      <c r="K1541" s="245"/>
      <c r="L1541" s="249"/>
      <c r="M1541" s="250"/>
      <c r="N1541" s="251"/>
      <c r="O1541" s="251"/>
      <c r="P1541" s="251"/>
      <c r="Q1541" s="251"/>
      <c r="R1541" s="251"/>
      <c r="S1541" s="251"/>
      <c r="T1541" s="252"/>
      <c r="AT1541" s="253" t="s">
        <v>245</v>
      </c>
      <c r="AU1541" s="253" t="s">
        <v>88</v>
      </c>
      <c r="AV1541" s="13" t="s">
        <v>85</v>
      </c>
      <c r="AW1541" s="13" t="s">
        <v>40</v>
      </c>
      <c r="AX1541" s="13" t="s">
        <v>77</v>
      </c>
      <c r="AY1541" s="253" t="s">
        <v>191</v>
      </c>
    </row>
    <row r="1542" spans="2:65" s="12" customFormat="1" ht="13.5">
      <c r="B1542" s="217"/>
      <c r="C1542" s="218"/>
      <c r="D1542" s="214" t="s">
        <v>245</v>
      </c>
      <c r="E1542" s="219" t="s">
        <v>23</v>
      </c>
      <c r="F1542" s="220" t="s">
        <v>1235</v>
      </c>
      <c r="G1542" s="218"/>
      <c r="H1542" s="221">
        <v>3</v>
      </c>
      <c r="I1542" s="222"/>
      <c r="J1542" s="218"/>
      <c r="K1542" s="218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245</v>
      </c>
      <c r="AU1542" s="227" t="s">
        <v>88</v>
      </c>
      <c r="AV1542" s="12" t="s">
        <v>88</v>
      </c>
      <c r="AW1542" s="12" t="s">
        <v>40</v>
      </c>
      <c r="AX1542" s="12" t="s">
        <v>77</v>
      </c>
      <c r="AY1542" s="227" t="s">
        <v>191</v>
      </c>
    </row>
    <row r="1543" spans="2:65" s="14" customFormat="1" ht="13.5">
      <c r="B1543" s="254"/>
      <c r="C1543" s="255"/>
      <c r="D1543" s="214" t="s">
        <v>245</v>
      </c>
      <c r="E1543" s="256" t="s">
        <v>23</v>
      </c>
      <c r="F1543" s="257" t="s">
        <v>371</v>
      </c>
      <c r="G1543" s="255"/>
      <c r="H1543" s="258">
        <v>3</v>
      </c>
      <c r="I1543" s="259"/>
      <c r="J1543" s="255"/>
      <c r="K1543" s="255"/>
      <c r="L1543" s="260"/>
      <c r="M1543" s="261"/>
      <c r="N1543" s="262"/>
      <c r="O1543" s="262"/>
      <c r="P1543" s="262"/>
      <c r="Q1543" s="262"/>
      <c r="R1543" s="262"/>
      <c r="S1543" s="262"/>
      <c r="T1543" s="263"/>
      <c r="AT1543" s="264" t="s">
        <v>245</v>
      </c>
      <c r="AU1543" s="264" t="s">
        <v>88</v>
      </c>
      <c r="AV1543" s="14" t="s">
        <v>207</v>
      </c>
      <c r="AW1543" s="14" t="s">
        <v>40</v>
      </c>
      <c r="AX1543" s="14" t="s">
        <v>77</v>
      </c>
      <c r="AY1543" s="264" t="s">
        <v>191</v>
      </c>
    </row>
    <row r="1544" spans="2:65" s="15" customFormat="1" ht="13.5">
      <c r="B1544" s="265"/>
      <c r="C1544" s="266"/>
      <c r="D1544" s="214" t="s">
        <v>245</v>
      </c>
      <c r="E1544" s="267" t="s">
        <v>23</v>
      </c>
      <c r="F1544" s="268" t="s">
        <v>388</v>
      </c>
      <c r="G1544" s="266"/>
      <c r="H1544" s="269">
        <v>17</v>
      </c>
      <c r="I1544" s="270"/>
      <c r="J1544" s="266"/>
      <c r="K1544" s="266"/>
      <c r="L1544" s="271"/>
      <c r="M1544" s="272"/>
      <c r="N1544" s="273"/>
      <c r="O1544" s="273"/>
      <c r="P1544" s="273"/>
      <c r="Q1544" s="273"/>
      <c r="R1544" s="273"/>
      <c r="S1544" s="273"/>
      <c r="T1544" s="274"/>
      <c r="AT1544" s="275" t="s">
        <v>245</v>
      </c>
      <c r="AU1544" s="275" t="s">
        <v>88</v>
      </c>
      <c r="AV1544" s="15" t="s">
        <v>215</v>
      </c>
      <c r="AW1544" s="15" t="s">
        <v>40</v>
      </c>
      <c r="AX1544" s="15" t="s">
        <v>85</v>
      </c>
      <c r="AY1544" s="275" t="s">
        <v>191</v>
      </c>
    </row>
    <row r="1545" spans="2:65" s="1" customFormat="1" ht="16.5" customHeight="1">
      <c r="B1545" s="42"/>
      <c r="C1545" s="228" t="s">
        <v>1236</v>
      </c>
      <c r="D1545" s="228" t="s">
        <v>302</v>
      </c>
      <c r="E1545" s="229" t="s">
        <v>1237</v>
      </c>
      <c r="F1545" s="230" t="s">
        <v>1238</v>
      </c>
      <c r="G1545" s="231" t="s">
        <v>222</v>
      </c>
      <c r="H1545" s="232">
        <v>1</v>
      </c>
      <c r="I1545" s="233"/>
      <c r="J1545" s="234">
        <f>ROUND(I1545*H1545,2)</f>
        <v>0</v>
      </c>
      <c r="K1545" s="230" t="s">
        <v>23</v>
      </c>
      <c r="L1545" s="235"/>
      <c r="M1545" s="236" t="s">
        <v>23</v>
      </c>
      <c r="N1545" s="237" t="s">
        <v>48</v>
      </c>
      <c r="O1545" s="43"/>
      <c r="P1545" s="211">
        <f>O1545*H1545</f>
        <v>0</v>
      </c>
      <c r="Q1545" s="211">
        <v>0</v>
      </c>
      <c r="R1545" s="211">
        <f>Q1545*H1545</f>
        <v>0</v>
      </c>
      <c r="S1545" s="211">
        <v>0</v>
      </c>
      <c r="T1545" s="212">
        <f>S1545*H1545</f>
        <v>0</v>
      </c>
      <c r="AR1545" s="25" t="s">
        <v>669</v>
      </c>
      <c r="AT1545" s="25" t="s">
        <v>302</v>
      </c>
      <c r="AU1545" s="25" t="s">
        <v>88</v>
      </c>
      <c r="AY1545" s="25" t="s">
        <v>191</v>
      </c>
      <c r="BE1545" s="213">
        <f>IF(N1545="základní",J1545,0)</f>
        <v>0</v>
      </c>
      <c r="BF1545" s="213">
        <f>IF(N1545="snížená",J1545,0)</f>
        <v>0</v>
      </c>
      <c r="BG1545" s="213">
        <f>IF(N1545="zákl. přenesená",J1545,0)</f>
        <v>0</v>
      </c>
      <c r="BH1545" s="213">
        <f>IF(N1545="sníž. přenesená",J1545,0)</f>
        <v>0</v>
      </c>
      <c r="BI1545" s="213">
        <f>IF(N1545="nulová",J1545,0)</f>
        <v>0</v>
      </c>
      <c r="BJ1545" s="25" t="s">
        <v>85</v>
      </c>
      <c r="BK1545" s="213">
        <f>ROUND(I1545*H1545,2)</f>
        <v>0</v>
      </c>
      <c r="BL1545" s="25" t="s">
        <v>279</v>
      </c>
      <c r="BM1545" s="25" t="s">
        <v>1239</v>
      </c>
    </row>
    <row r="1546" spans="2:65" s="1" customFormat="1" ht="67.5">
      <c r="B1546" s="42"/>
      <c r="C1546" s="64"/>
      <c r="D1546" s="214" t="s">
        <v>205</v>
      </c>
      <c r="E1546" s="64"/>
      <c r="F1546" s="215" t="s">
        <v>1240</v>
      </c>
      <c r="G1546" s="64"/>
      <c r="H1546" s="64"/>
      <c r="I1546" s="173"/>
      <c r="J1546" s="64"/>
      <c r="K1546" s="64"/>
      <c r="L1546" s="62"/>
      <c r="M1546" s="216"/>
      <c r="N1546" s="43"/>
      <c r="O1546" s="43"/>
      <c r="P1546" s="43"/>
      <c r="Q1546" s="43"/>
      <c r="R1546" s="43"/>
      <c r="S1546" s="43"/>
      <c r="T1546" s="79"/>
      <c r="AT1546" s="25" t="s">
        <v>205</v>
      </c>
      <c r="AU1546" s="25" t="s">
        <v>88</v>
      </c>
    </row>
    <row r="1547" spans="2:65" s="1" customFormat="1" ht="16.5" customHeight="1">
      <c r="B1547" s="42"/>
      <c r="C1547" s="228" t="s">
        <v>1241</v>
      </c>
      <c r="D1547" s="228" t="s">
        <v>302</v>
      </c>
      <c r="E1547" s="229" t="s">
        <v>1242</v>
      </c>
      <c r="F1547" s="230" t="s">
        <v>1243</v>
      </c>
      <c r="G1547" s="231" t="s">
        <v>222</v>
      </c>
      <c r="H1547" s="232">
        <v>2</v>
      </c>
      <c r="I1547" s="233"/>
      <c r="J1547" s="234">
        <f>ROUND(I1547*H1547,2)</f>
        <v>0</v>
      </c>
      <c r="K1547" s="230" t="s">
        <v>23</v>
      </c>
      <c r="L1547" s="235"/>
      <c r="M1547" s="236" t="s">
        <v>23</v>
      </c>
      <c r="N1547" s="237" t="s">
        <v>48</v>
      </c>
      <c r="O1547" s="43"/>
      <c r="P1547" s="211">
        <f>O1547*H1547</f>
        <v>0</v>
      </c>
      <c r="Q1547" s="211">
        <v>0</v>
      </c>
      <c r="R1547" s="211">
        <f>Q1547*H1547</f>
        <v>0</v>
      </c>
      <c r="S1547" s="211">
        <v>0</v>
      </c>
      <c r="T1547" s="212">
        <f>S1547*H1547</f>
        <v>0</v>
      </c>
      <c r="AR1547" s="25" t="s">
        <v>669</v>
      </c>
      <c r="AT1547" s="25" t="s">
        <v>302</v>
      </c>
      <c r="AU1547" s="25" t="s">
        <v>88</v>
      </c>
      <c r="AY1547" s="25" t="s">
        <v>191</v>
      </c>
      <c r="BE1547" s="213">
        <f>IF(N1547="základní",J1547,0)</f>
        <v>0</v>
      </c>
      <c r="BF1547" s="213">
        <f>IF(N1547="snížená",J1547,0)</f>
        <v>0</v>
      </c>
      <c r="BG1547" s="213">
        <f>IF(N1547="zákl. přenesená",J1547,0)</f>
        <v>0</v>
      </c>
      <c r="BH1547" s="213">
        <f>IF(N1547="sníž. přenesená",J1547,0)</f>
        <v>0</v>
      </c>
      <c r="BI1547" s="213">
        <f>IF(N1547="nulová",J1547,0)</f>
        <v>0</v>
      </c>
      <c r="BJ1547" s="25" t="s">
        <v>85</v>
      </c>
      <c r="BK1547" s="213">
        <f>ROUND(I1547*H1547,2)</f>
        <v>0</v>
      </c>
      <c r="BL1547" s="25" t="s">
        <v>279</v>
      </c>
      <c r="BM1547" s="25" t="s">
        <v>1244</v>
      </c>
    </row>
    <row r="1548" spans="2:65" s="1" customFormat="1" ht="67.5">
      <c r="B1548" s="42"/>
      <c r="C1548" s="64"/>
      <c r="D1548" s="214" t="s">
        <v>205</v>
      </c>
      <c r="E1548" s="64"/>
      <c r="F1548" s="215" t="s">
        <v>1240</v>
      </c>
      <c r="G1548" s="64"/>
      <c r="H1548" s="64"/>
      <c r="I1548" s="173"/>
      <c r="J1548" s="64"/>
      <c r="K1548" s="64"/>
      <c r="L1548" s="62"/>
      <c r="M1548" s="216"/>
      <c r="N1548" s="43"/>
      <c r="O1548" s="43"/>
      <c r="P1548" s="43"/>
      <c r="Q1548" s="43"/>
      <c r="R1548" s="43"/>
      <c r="S1548" s="43"/>
      <c r="T1548" s="79"/>
      <c r="AT1548" s="25" t="s">
        <v>205</v>
      </c>
      <c r="AU1548" s="25" t="s">
        <v>88</v>
      </c>
    </row>
    <row r="1549" spans="2:65" s="1" customFormat="1" ht="16.5" customHeight="1">
      <c r="B1549" s="42"/>
      <c r="C1549" s="228" t="s">
        <v>1245</v>
      </c>
      <c r="D1549" s="228" t="s">
        <v>302</v>
      </c>
      <c r="E1549" s="229" t="s">
        <v>1246</v>
      </c>
      <c r="F1549" s="230" t="s">
        <v>1247</v>
      </c>
      <c r="G1549" s="231" t="s">
        <v>222</v>
      </c>
      <c r="H1549" s="232">
        <v>1</v>
      </c>
      <c r="I1549" s="233"/>
      <c r="J1549" s="234">
        <f>ROUND(I1549*H1549,2)</f>
        <v>0</v>
      </c>
      <c r="K1549" s="230" t="s">
        <v>23</v>
      </c>
      <c r="L1549" s="235"/>
      <c r="M1549" s="236" t="s">
        <v>23</v>
      </c>
      <c r="N1549" s="237" t="s">
        <v>48</v>
      </c>
      <c r="O1549" s="43"/>
      <c r="P1549" s="211">
        <f>O1549*H1549</f>
        <v>0</v>
      </c>
      <c r="Q1549" s="211">
        <v>0</v>
      </c>
      <c r="R1549" s="211">
        <f>Q1549*H1549</f>
        <v>0</v>
      </c>
      <c r="S1549" s="211">
        <v>0</v>
      </c>
      <c r="T1549" s="212">
        <f>S1549*H1549</f>
        <v>0</v>
      </c>
      <c r="AR1549" s="25" t="s">
        <v>669</v>
      </c>
      <c r="AT1549" s="25" t="s">
        <v>302</v>
      </c>
      <c r="AU1549" s="25" t="s">
        <v>88</v>
      </c>
      <c r="AY1549" s="25" t="s">
        <v>191</v>
      </c>
      <c r="BE1549" s="213">
        <f>IF(N1549="základní",J1549,0)</f>
        <v>0</v>
      </c>
      <c r="BF1549" s="213">
        <f>IF(N1549="snížená",J1549,0)</f>
        <v>0</v>
      </c>
      <c r="BG1549" s="213">
        <f>IF(N1549="zákl. přenesená",J1549,0)</f>
        <v>0</v>
      </c>
      <c r="BH1549" s="213">
        <f>IF(N1549="sníž. přenesená",J1549,0)</f>
        <v>0</v>
      </c>
      <c r="BI1549" s="213">
        <f>IF(N1549="nulová",J1549,0)</f>
        <v>0</v>
      </c>
      <c r="BJ1549" s="25" t="s">
        <v>85</v>
      </c>
      <c r="BK1549" s="213">
        <f>ROUND(I1549*H1549,2)</f>
        <v>0</v>
      </c>
      <c r="BL1549" s="25" t="s">
        <v>279</v>
      </c>
      <c r="BM1549" s="25" t="s">
        <v>1248</v>
      </c>
    </row>
    <row r="1550" spans="2:65" s="1" customFormat="1" ht="67.5">
      <c r="B1550" s="42"/>
      <c r="C1550" s="64"/>
      <c r="D1550" s="214" t="s">
        <v>205</v>
      </c>
      <c r="E1550" s="64"/>
      <c r="F1550" s="215" t="s">
        <v>1240</v>
      </c>
      <c r="G1550" s="64"/>
      <c r="H1550" s="64"/>
      <c r="I1550" s="173"/>
      <c r="J1550" s="64"/>
      <c r="K1550" s="64"/>
      <c r="L1550" s="62"/>
      <c r="M1550" s="216"/>
      <c r="N1550" s="43"/>
      <c r="O1550" s="43"/>
      <c r="P1550" s="43"/>
      <c r="Q1550" s="43"/>
      <c r="R1550" s="43"/>
      <c r="S1550" s="43"/>
      <c r="T1550" s="79"/>
      <c r="AT1550" s="25" t="s">
        <v>205</v>
      </c>
      <c r="AU1550" s="25" t="s">
        <v>88</v>
      </c>
    </row>
    <row r="1551" spans="2:65" s="1" customFormat="1" ht="16.5" customHeight="1">
      <c r="B1551" s="42"/>
      <c r="C1551" s="228" t="s">
        <v>1249</v>
      </c>
      <c r="D1551" s="228" t="s">
        <v>302</v>
      </c>
      <c r="E1551" s="229" t="s">
        <v>1250</v>
      </c>
      <c r="F1551" s="230" t="s">
        <v>1251</v>
      </c>
      <c r="G1551" s="231" t="s">
        <v>222</v>
      </c>
      <c r="H1551" s="232">
        <v>2</v>
      </c>
      <c r="I1551" s="233"/>
      <c r="J1551" s="234">
        <f>ROUND(I1551*H1551,2)</f>
        <v>0</v>
      </c>
      <c r="K1551" s="230" t="s">
        <v>23</v>
      </c>
      <c r="L1551" s="235"/>
      <c r="M1551" s="236" t="s">
        <v>23</v>
      </c>
      <c r="N1551" s="237" t="s">
        <v>48</v>
      </c>
      <c r="O1551" s="43"/>
      <c r="P1551" s="211">
        <f>O1551*H1551</f>
        <v>0</v>
      </c>
      <c r="Q1551" s="211">
        <v>0</v>
      </c>
      <c r="R1551" s="211">
        <f>Q1551*H1551</f>
        <v>0</v>
      </c>
      <c r="S1551" s="211">
        <v>0</v>
      </c>
      <c r="T1551" s="212">
        <f>S1551*H1551</f>
        <v>0</v>
      </c>
      <c r="AR1551" s="25" t="s">
        <v>669</v>
      </c>
      <c r="AT1551" s="25" t="s">
        <v>302</v>
      </c>
      <c r="AU1551" s="25" t="s">
        <v>88</v>
      </c>
      <c r="AY1551" s="25" t="s">
        <v>191</v>
      </c>
      <c r="BE1551" s="213">
        <f>IF(N1551="základní",J1551,0)</f>
        <v>0</v>
      </c>
      <c r="BF1551" s="213">
        <f>IF(N1551="snížená",J1551,0)</f>
        <v>0</v>
      </c>
      <c r="BG1551" s="213">
        <f>IF(N1551="zákl. přenesená",J1551,0)</f>
        <v>0</v>
      </c>
      <c r="BH1551" s="213">
        <f>IF(N1551="sníž. přenesená",J1551,0)</f>
        <v>0</v>
      </c>
      <c r="BI1551" s="213">
        <f>IF(N1551="nulová",J1551,0)</f>
        <v>0</v>
      </c>
      <c r="BJ1551" s="25" t="s">
        <v>85</v>
      </c>
      <c r="BK1551" s="213">
        <f>ROUND(I1551*H1551,2)</f>
        <v>0</v>
      </c>
      <c r="BL1551" s="25" t="s">
        <v>279</v>
      </c>
      <c r="BM1551" s="25" t="s">
        <v>1252</v>
      </c>
    </row>
    <row r="1552" spans="2:65" s="1" customFormat="1" ht="67.5">
      <c r="B1552" s="42"/>
      <c r="C1552" s="64"/>
      <c r="D1552" s="214" t="s">
        <v>205</v>
      </c>
      <c r="E1552" s="64"/>
      <c r="F1552" s="215" t="s">
        <v>1253</v>
      </c>
      <c r="G1552" s="64"/>
      <c r="H1552" s="64"/>
      <c r="I1552" s="173"/>
      <c r="J1552" s="64"/>
      <c r="K1552" s="64"/>
      <c r="L1552" s="62"/>
      <c r="M1552" s="216"/>
      <c r="N1552" s="43"/>
      <c r="O1552" s="43"/>
      <c r="P1552" s="43"/>
      <c r="Q1552" s="43"/>
      <c r="R1552" s="43"/>
      <c r="S1552" s="43"/>
      <c r="T1552" s="79"/>
      <c r="AT1552" s="25" t="s">
        <v>205</v>
      </c>
      <c r="AU1552" s="25" t="s">
        <v>88</v>
      </c>
    </row>
    <row r="1553" spans="2:65" s="1" customFormat="1" ht="16.5" customHeight="1">
      <c r="B1553" s="42"/>
      <c r="C1553" s="228" t="s">
        <v>1254</v>
      </c>
      <c r="D1553" s="228" t="s">
        <v>302</v>
      </c>
      <c r="E1553" s="229" t="s">
        <v>1255</v>
      </c>
      <c r="F1553" s="230" t="s">
        <v>1256</v>
      </c>
      <c r="G1553" s="231" t="s">
        <v>222</v>
      </c>
      <c r="H1553" s="232">
        <v>11</v>
      </c>
      <c r="I1553" s="233"/>
      <c r="J1553" s="234">
        <f>ROUND(I1553*H1553,2)</f>
        <v>0</v>
      </c>
      <c r="K1553" s="230" t="s">
        <v>23</v>
      </c>
      <c r="L1553" s="235"/>
      <c r="M1553" s="236" t="s">
        <v>23</v>
      </c>
      <c r="N1553" s="237" t="s">
        <v>48</v>
      </c>
      <c r="O1553" s="43"/>
      <c r="P1553" s="211">
        <f>O1553*H1553</f>
        <v>0</v>
      </c>
      <c r="Q1553" s="211">
        <v>0</v>
      </c>
      <c r="R1553" s="211">
        <f>Q1553*H1553</f>
        <v>0</v>
      </c>
      <c r="S1553" s="211">
        <v>0</v>
      </c>
      <c r="T1553" s="212">
        <f>S1553*H1553</f>
        <v>0</v>
      </c>
      <c r="AR1553" s="25" t="s">
        <v>669</v>
      </c>
      <c r="AT1553" s="25" t="s">
        <v>302</v>
      </c>
      <c r="AU1553" s="25" t="s">
        <v>88</v>
      </c>
      <c r="AY1553" s="25" t="s">
        <v>191</v>
      </c>
      <c r="BE1553" s="213">
        <f>IF(N1553="základní",J1553,0)</f>
        <v>0</v>
      </c>
      <c r="BF1553" s="213">
        <f>IF(N1553="snížená",J1553,0)</f>
        <v>0</v>
      </c>
      <c r="BG1553" s="213">
        <f>IF(N1553="zákl. přenesená",J1553,0)</f>
        <v>0</v>
      </c>
      <c r="BH1553" s="213">
        <f>IF(N1553="sníž. přenesená",J1553,0)</f>
        <v>0</v>
      </c>
      <c r="BI1553" s="213">
        <f>IF(N1553="nulová",J1553,0)</f>
        <v>0</v>
      </c>
      <c r="BJ1553" s="25" t="s">
        <v>85</v>
      </c>
      <c r="BK1553" s="213">
        <f>ROUND(I1553*H1553,2)</f>
        <v>0</v>
      </c>
      <c r="BL1553" s="25" t="s">
        <v>279</v>
      </c>
      <c r="BM1553" s="25" t="s">
        <v>1257</v>
      </c>
    </row>
    <row r="1554" spans="2:65" s="1" customFormat="1" ht="81">
      <c r="B1554" s="42"/>
      <c r="C1554" s="64"/>
      <c r="D1554" s="214" t="s">
        <v>205</v>
      </c>
      <c r="E1554" s="64"/>
      <c r="F1554" s="215" t="s">
        <v>1258</v>
      </c>
      <c r="G1554" s="64"/>
      <c r="H1554" s="64"/>
      <c r="I1554" s="173"/>
      <c r="J1554" s="64"/>
      <c r="K1554" s="64"/>
      <c r="L1554" s="62"/>
      <c r="M1554" s="216"/>
      <c r="N1554" s="43"/>
      <c r="O1554" s="43"/>
      <c r="P1554" s="43"/>
      <c r="Q1554" s="43"/>
      <c r="R1554" s="43"/>
      <c r="S1554" s="43"/>
      <c r="T1554" s="79"/>
      <c r="AT1554" s="25" t="s">
        <v>205</v>
      </c>
      <c r="AU1554" s="25" t="s">
        <v>88</v>
      </c>
    </row>
    <row r="1555" spans="2:65" s="1" customFormat="1" ht="25.5" customHeight="1">
      <c r="B1555" s="42"/>
      <c r="C1555" s="202" t="s">
        <v>1259</v>
      </c>
      <c r="D1555" s="202" t="s">
        <v>194</v>
      </c>
      <c r="E1555" s="203" t="s">
        <v>1260</v>
      </c>
      <c r="F1555" s="204" t="s">
        <v>1261</v>
      </c>
      <c r="G1555" s="205" t="s">
        <v>222</v>
      </c>
      <c r="H1555" s="206">
        <v>16</v>
      </c>
      <c r="I1555" s="207"/>
      <c r="J1555" s="208">
        <f>ROUND(I1555*H1555,2)</f>
        <v>0</v>
      </c>
      <c r="K1555" s="204" t="s">
        <v>203</v>
      </c>
      <c r="L1555" s="62"/>
      <c r="M1555" s="209" t="s">
        <v>23</v>
      </c>
      <c r="N1555" s="210" t="s">
        <v>48</v>
      </c>
      <c r="O1555" s="43"/>
      <c r="P1555" s="211">
        <f>O1555*H1555</f>
        <v>0</v>
      </c>
      <c r="Q1555" s="211">
        <v>0</v>
      </c>
      <c r="R1555" s="211">
        <f>Q1555*H1555</f>
        <v>0</v>
      </c>
      <c r="S1555" s="211">
        <v>0</v>
      </c>
      <c r="T1555" s="212">
        <f>S1555*H1555</f>
        <v>0</v>
      </c>
      <c r="AR1555" s="25" t="s">
        <v>279</v>
      </c>
      <c r="AT1555" s="25" t="s">
        <v>194</v>
      </c>
      <c r="AU1555" s="25" t="s">
        <v>88</v>
      </c>
      <c r="AY1555" s="25" t="s">
        <v>191</v>
      </c>
      <c r="BE1555" s="213">
        <f>IF(N1555="základní",J1555,0)</f>
        <v>0</v>
      </c>
      <c r="BF1555" s="213">
        <f>IF(N1555="snížená",J1555,0)</f>
        <v>0</v>
      </c>
      <c r="BG1555" s="213">
        <f>IF(N1555="zákl. přenesená",J1555,0)</f>
        <v>0</v>
      </c>
      <c r="BH1555" s="213">
        <f>IF(N1555="sníž. přenesená",J1555,0)</f>
        <v>0</v>
      </c>
      <c r="BI1555" s="213">
        <f>IF(N1555="nulová",J1555,0)</f>
        <v>0</v>
      </c>
      <c r="BJ1555" s="25" t="s">
        <v>85</v>
      </c>
      <c r="BK1555" s="213">
        <f>ROUND(I1555*H1555,2)</f>
        <v>0</v>
      </c>
      <c r="BL1555" s="25" t="s">
        <v>279</v>
      </c>
      <c r="BM1555" s="25" t="s">
        <v>1262</v>
      </c>
    </row>
    <row r="1556" spans="2:65" s="13" customFormat="1" ht="13.5">
      <c r="B1556" s="244"/>
      <c r="C1556" s="245"/>
      <c r="D1556" s="214" t="s">
        <v>245</v>
      </c>
      <c r="E1556" s="246" t="s">
        <v>23</v>
      </c>
      <c r="F1556" s="247" t="s">
        <v>368</v>
      </c>
      <c r="G1556" s="245"/>
      <c r="H1556" s="246" t="s">
        <v>23</v>
      </c>
      <c r="I1556" s="248"/>
      <c r="J1556" s="245"/>
      <c r="K1556" s="245"/>
      <c r="L1556" s="249"/>
      <c r="M1556" s="250"/>
      <c r="N1556" s="251"/>
      <c r="O1556" s="251"/>
      <c r="P1556" s="251"/>
      <c r="Q1556" s="251"/>
      <c r="R1556" s="251"/>
      <c r="S1556" s="251"/>
      <c r="T1556" s="252"/>
      <c r="AT1556" s="253" t="s">
        <v>245</v>
      </c>
      <c r="AU1556" s="253" t="s">
        <v>88</v>
      </c>
      <c r="AV1556" s="13" t="s">
        <v>85</v>
      </c>
      <c r="AW1556" s="13" t="s">
        <v>40</v>
      </c>
      <c r="AX1556" s="13" t="s">
        <v>77</v>
      </c>
      <c r="AY1556" s="253" t="s">
        <v>191</v>
      </c>
    </row>
    <row r="1557" spans="2:65" s="12" customFormat="1" ht="13.5">
      <c r="B1557" s="217"/>
      <c r="C1557" s="218"/>
      <c r="D1557" s="214" t="s">
        <v>245</v>
      </c>
      <c r="E1557" s="219" t="s">
        <v>23</v>
      </c>
      <c r="F1557" s="220" t="s">
        <v>1263</v>
      </c>
      <c r="G1557" s="218"/>
      <c r="H1557" s="221">
        <v>2</v>
      </c>
      <c r="I1557" s="222"/>
      <c r="J1557" s="218"/>
      <c r="K1557" s="218"/>
      <c r="L1557" s="223"/>
      <c r="M1557" s="224"/>
      <c r="N1557" s="225"/>
      <c r="O1557" s="225"/>
      <c r="P1557" s="225"/>
      <c r="Q1557" s="225"/>
      <c r="R1557" s="225"/>
      <c r="S1557" s="225"/>
      <c r="T1557" s="226"/>
      <c r="AT1557" s="227" t="s">
        <v>245</v>
      </c>
      <c r="AU1557" s="227" t="s">
        <v>88</v>
      </c>
      <c r="AV1557" s="12" t="s">
        <v>88</v>
      </c>
      <c r="AW1557" s="12" t="s">
        <v>40</v>
      </c>
      <c r="AX1557" s="12" t="s">
        <v>77</v>
      </c>
      <c r="AY1557" s="227" t="s">
        <v>191</v>
      </c>
    </row>
    <row r="1558" spans="2:65" s="14" customFormat="1" ht="13.5">
      <c r="B1558" s="254"/>
      <c r="C1558" s="255"/>
      <c r="D1558" s="214" t="s">
        <v>245</v>
      </c>
      <c r="E1558" s="256" t="s">
        <v>23</v>
      </c>
      <c r="F1558" s="257" t="s">
        <v>371</v>
      </c>
      <c r="G1558" s="255"/>
      <c r="H1558" s="258">
        <v>2</v>
      </c>
      <c r="I1558" s="259"/>
      <c r="J1558" s="255"/>
      <c r="K1558" s="255"/>
      <c r="L1558" s="260"/>
      <c r="M1558" s="261"/>
      <c r="N1558" s="262"/>
      <c r="O1558" s="262"/>
      <c r="P1558" s="262"/>
      <c r="Q1558" s="262"/>
      <c r="R1558" s="262"/>
      <c r="S1558" s="262"/>
      <c r="T1558" s="263"/>
      <c r="AT1558" s="264" t="s">
        <v>245</v>
      </c>
      <c r="AU1558" s="264" t="s">
        <v>88</v>
      </c>
      <c r="AV1558" s="14" t="s">
        <v>207</v>
      </c>
      <c r="AW1558" s="14" t="s">
        <v>40</v>
      </c>
      <c r="AX1558" s="14" t="s">
        <v>77</v>
      </c>
      <c r="AY1558" s="264" t="s">
        <v>191</v>
      </c>
    </row>
    <row r="1559" spans="2:65" s="13" customFormat="1" ht="13.5">
      <c r="B1559" s="244"/>
      <c r="C1559" s="245"/>
      <c r="D1559" s="214" t="s">
        <v>245</v>
      </c>
      <c r="E1559" s="246" t="s">
        <v>23</v>
      </c>
      <c r="F1559" s="247" t="s">
        <v>372</v>
      </c>
      <c r="G1559" s="245"/>
      <c r="H1559" s="246" t="s">
        <v>23</v>
      </c>
      <c r="I1559" s="248"/>
      <c r="J1559" s="245"/>
      <c r="K1559" s="245"/>
      <c r="L1559" s="249"/>
      <c r="M1559" s="250"/>
      <c r="N1559" s="251"/>
      <c r="O1559" s="251"/>
      <c r="P1559" s="251"/>
      <c r="Q1559" s="251"/>
      <c r="R1559" s="251"/>
      <c r="S1559" s="251"/>
      <c r="T1559" s="252"/>
      <c r="AT1559" s="253" t="s">
        <v>245</v>
      </c>
      <c r="AU1559" s="253" t="s">
        <v>88</v>
      </c>
      <c r="AV1559" s="13" t="s">
        <v>85</v>
      </c>
      <c r="AW1559" s="13" t="s">
        <v>40</v>
      </c>
      <c r="AX1559" s="13" t="s">
        <v>77</v>
      </c>
      <c r="AY1559" s="253" t="s">
        <v>191</v>
      </c>
    </row>
    <row r="1560" spans="2:65" s="12" customFormat="1" ht="13.5">
      <c r="B1560" s="217"/>
      <c r="C1560" s="218"/>
      <c r="D1560" s="214" t="s">
        <v>245</v>
      </c>
      <c r="E1560" s="219" t="s">
        <v>23</v>
      </c>
      <c r="F1560" s="220" t="s">
        <v>1264</v>
      </c>
      <c r="G1560" s="218"/>
      <c r="H1560" s="221">
        <v>3</v>
      </c>
      <c r="I1560" s="222"/>
      <c r="J1560" s="218"/>
      <c r="K1560" s="218"/>
      <c r="L1560" s="223"/>
      <c r="M1560" s="224"/>
      <c r="N1560" s="225"/>
      <c r="O1560" s="225"/>
      <c r="P1560" s="225"/>
      <c r="Q1560" s="225"/>
      <c r="R1560" s="225"/>
      <c r="S1560" s="225"/>
      <c r="T1560" s="226"/>
      <c r="AT1560" s="227" t="s">
        <v>245</v>
      </c>
      <c r="AU1560" s="227" t="s">
        <v>88</v>
      </c>
      <c r="AV1560" s="12" t="s">
        <v>88</v>
      </c>
      <c r="AW1560" s="12" t="s">
        <v>40</v>
      </c>
      <c r="AX1560" s="12" t="s">
        <v>77</v>
      </c>
      <c r="AY1560" s="227" t="s">
        <v>191</v>
      </c>
    </row>
    <row r="1561" spans="2:65" s="12" customFormat="1" ht="13.5">
      <c r="B1561" s="217"/>
      <c r="C1561" s="218"/>
      <c r="D1561" s="214" t="s">
        <v>245</v>
      </c>
      <c r="E1561" s="219" t="s">
        <v>23</v>
      </c>
      <c r="F1561" s="220" t="s">
        <v>1265</v>
      </c>
      <c r="G1561" s="218"/>
      <c r="H1561" s="221">
        <v>1</v>
      </c>
      <c r="I1561" s="222"/>
      <c r="J1561" s="218"/>
      <c r="K1561" s="218"/>
      <c r="L1561" s="223"/>
      <c r="M1561" s="224"/>
      <c r="N1561" s="225"/>
      <c r="O1561" s="225"/>
      <c r="P1561" s="225"/>
      <c r="Q1561" s="225"/>
      <c r="R1561" s="225"/>
      <c r="S1561" s="225"/>
      <c r="T1561" s="226"/>
      <c r="AT1561" s="227" t="s">
        <v>245</v>
      </c>
      <c r="AU1561" s="227" t="s">
        <v>88</v>
      </c>
      <c r="AV1561" s="12" t="s">
        <v>88</v>
      </c>
      <c r="AW1561" s="12" t="s">
        <v>40</v>
      </c>
      <c r="AX1561" s="12" t="s">
        <v>77</v>
      </c>
      <c r="AY1561" s="227" t="s">
        <v>191</v>
      </c>
    </row>
    <row r="1562" spans="2:65" s="14" customFormat="1" ht="13.5">
      <c r="B1562" s="254"/>
      <c r="C1562" s="255"/>
      <c r="D1562" s="214" t="s">
        <v>245</v>
      </c>
      <c r="E1562" s="256" t="s">
        <v>23</v>
      </c>
      <c r="F1562" s="257" t="s">
        <v>371</v>
      </c>
      <c r="G1562" s="255"/>
      <c r="H1562" s="258">
        <v>4</v>
      </c>
      <c r="I1562" s="259"/>
      <c r="J1562" s="255"/>
      <c r="K1562" s="255"/>
      <c r="L1562" s="260"/>
      <c r="M1562" s="261"/>
      <c r="N1562" s="262"/>
      <c r="O1562" s="262"/>
      <c r="P1562" s="262"/>
      <c r="Q1562" s="262"/>
      <c r="R1562" s="262"/>
      <c r="S1562" s="262"/>
      <c r="T1562" s="263"/>
      <c r="AT1562" s="264" t="s">
        <v>245</v>
      </c>
      <c r="AU1562" s="264" t="s">
        <v>88</v>
      </c>
      <c r="AV1562" s="14" t="s">
        <v>207</v>
      </c>
      <c r="AW1562" s="14" t="s">
        <v>40</v>
      </c>
      <c r="AX1562" s="14" t="s">
        <v>77</v>
      </c>
      <c r="AY1562" s="264" t="s">
        <v>191</v>
      </c>
    </row>
    <row r="1563" spans="2:65" s="13" customFormat="1" ht="13.5">
      <c r="B1563" s="244"/>
      <c r="C1563" s="245"/>
      <c r="D1563" s="214" t="s">
        <v>245</v>
      </c>
      <c r="E1563" s="246" t="s">
        <v>23</v>
      </c>
      <c r="F1563" s="247" t="s">
        <v>376</v>
      </c>
      <c r="G1563" s="245"/>
      <c r="H1563" s="246" t="s">
        <v>23</v>
      </c>
      <c r="I1563" s="248"/>
      <c r="J1563" s="245"/>
      <c r="K1563" s="245"/>
      <c r="L1563" s="249"/>
      <c r="M1563" s="250"/>
      <c r="N1563" s="251"/>
      <c r="O1563" s="251"/>
      <c r="P1563" s="251"/>
      <c r="Q1563" s="251"/>
      <c r="R1563" s="251"/>
      <c r="S1563" s="251"/>
      <c r="T1563" s="252"/>
      <c r="AT1563" s="253" t="s">
        <v>245</v>
      </c>
      <c r="AU1563" s="253" t="s">
        <v>88</v>
      </c>
      <c r="AV1563" s="13" t="s">
        <v>85</v>
      </c>
      <c r="AW1563" s="13" t="s">
        <v>40</v>
      </c>
      <c r="AX1563" s="13" t="s">
        <v>77</v>
      </c>
      <c r="AY1563" s="253" t="s">
        <v>191</v>
      </c>
    </row>
    <row r="1564" spans="2:65" s="12" customFormat="1" ht="13.5">
      <c r="B1564" s="217"/>
      <c r="C1564" s="218"/>
      <c r="D1564" s="214" t="s">
        <v>245</v>
      </c>
      <c r="E1564" s="219" t="s">
        <v>23</v>
      </c>
      <c r="F1564" s="220" t="s">
        <v>1266</v>
      </c>
      <c r="G1564" s="218"/>
      <c r="H1564" s="221">
        <v>3</v>
      </c>
      <c r="I1564" s="222"/>
      <c r="J1564" s="218"/>
      <c r="K1564" s="218"/>
      <c r="L1564" s="223"/>
      <c r="M1564" s="224"/>
      <c r="N1564" s="225"/>
      <c r="O1564" s="225"/>
      <c r="P1564" s="225"/>
      <c r="Q1564" s="225"/>
      <c r="R1564" s="225"/>
      <c r="S1564" s="225"/>
      <c r="T1564" s="226"/>
      <c r="AT1564" s="227" t="s">
        <v>245</v>
      </c>
      <c r="AU1564" s="227" t="s">
        <v>88</v>
      </c>
      <c r="AV1564" s="12" t="s">
        <v>88</v>
      </c>
      <c r="AW1564" s="12" t="s">
        <v>40</v>
      </c>
      <c r="AX1564" s="12" t="s">
        <v>77</v>
      </c>
      <c r="AY1564" s="227" t="s">
        <v>191</v>
      </c>
    </row>
    <row r="1565" spans="2:65" s="14" customFormat="1" ht="13.5">
      <c r="B1565" s="254"/>
      <c r="C1565" s="255"/>
      <c r="D1565" s="214" t="s">
        <v>245</v>
      </c>
      <c r="E1565" s="256" t="s">
        <v>23</v>
      </c>
      <c r="F1565" s="257" t="s">
        <v>371</v>
      </c>
      <c r="G1565" s="255"/>
      <c r="H1565" s="258">
        <v>3</v>
      </c>
      <c r="I1565" s="259"/>
      <c r="J1565" s="255"/>
      <c r="K1565" s="255"/>
      <c r="L1565" s="260"/>
      <c r="M1565" s="261"/>
      <c r="N1565" s="262"/>
      <c r="O1565" s="262"/>
      <c r="P1565" s="262"/>
      <c r="Q1565" s="262"/>
      <c r="R1565" s="262"/>
      <c r="S1565" s="262"/>
      <c r="T1565" s="263"/>
      <c r="AT1565" s="264" t="s">
        <v>245</v>
      </c>
      <c r="AU1565" s="264" t="s">
        <v>88</v>
      </c>
      <c r="AV1565" s="14" t="s">
        <v>207</v>
      </c>
      <c r="AW1565" s="14" t="s">
        <v>40</v>
      </c>
      <c r="AX1565" s="14" t="s">
        <v>77</v>
      </c>
      <c r="AY1565" s="264" t="s">
        <v>191</v>
      </c>
    </row>
    <row r="1566" spans="2:65" s="13" customFormat="1" ht="13.5">
      <c r="B1566" s="244"/>
      <c r="C1566" s="245"/>
      <c r="D1566" s="214" t="s">
        <v>245</v>
      </c>
      <c r="E1566" s="246" t="s">
        <v>23</v>
      </c>
      <c r="F1566" s="247" t="s">
        <v>380</v>
      </c>
      <c r="G1566" s="245"/>
      <c r="H1566" s="246" t="s">
        <v>23</v>
      </c>
      <c r="I1566" s="248"/>
      <c r="J1566" s="245"/>
      <c r="K1566" s="245"/>
      <c r="L1566" s="249"/>
      <c r="M1566" s="250"/>
      <c r="N1566" s="251"/>
      <c r="O1566" s="251"/>
      <c r="P1566" s="251"/>
      <c r="Q1566" s="251"/>
      <c r="R1566" s="251"/>
      <c r="S1566" s="251"/>
      <c r="T1566" s="252"/>
      <c r="AT1566" s="253" t="s">
        <v>245</v>
      </c>
      <c r="AU1566" s="253" t="s">
        <v>88</v>
      </c>
      <c r="AV1566" s="13" t="s">
        <v>85</v>
      </c>
      <c r="AW1566" s="13" t="s">
        <v>40</v>
      </c>
      <c r="AX1566" s="13" t="s">
        <v>77</v>
      </c>
      <c r="AY1566" s="253" t="s">
        <v>191</v>
      </c>
    </row>
    <row r="1567" spans="2:65" s="12" customFormat="1" ht="13.5">
      <c r="B1567" s="217"/>
      <c r="C1567" s="218"/>
      <c r="D1567" s="214" t="s">
        <v>245</v>
      </c>
      <c r="E1567" s="219" t="s">
        <v>23</v>
      </c>
      <c r="F1567" s="220" t="s">
        <v>1267</v>
      </c>
      <c r="G1567" s="218"/>
      <c r="H1567" s="221">
        <v>2</v>
      </c>
      <c r="I1567" s="222"/>
      <c r="J1567" s="218"/>
      <c r="K1567" s="218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245</v>
      </c>
      <c r="AU1567" s="227" t="s">
        <v>88</v>
      </c>
      <c r="AV1567" s="12" t="s">
        <v>88</v>
      </c>
      <c r="AW1567" s="12" t="s">
        <v>40</v>
      </c>
      <c r="AX1567" s="12" t="s">
        <v>77</v>
      </c>
      <c r="AY1567" s="227" t="s">
        <v>191</v>
      </c>
    </row>
    <row r="1568" spans="2:65" s="12" customFormat="1" ht="13.5">
      <c r="B1568" s="217"/>
      <c r="C1568" s="218"/>
      <c r="D1568" s="214" t="s">
        <v>245</v>
      </c>
      <c r="E1568" s="219" t="s">
        <v>23</v>
      </c>
      <c r="F1568" s="220" t="s">
        <v>1265</v>
      </c>
      <c r="G1568" s="218"/>
      <c r="H1568" s="221">
        <v>1</v>
      </c>
      <c r="I1568" s="222"/>
      <c r="J1568" s="218"/>
      <c r="K1568" s="218"/>
      <c r="L1568" s="223"/>
      <c r="M1568" s="224"/>
      <c r="N1568" s="225"/>
      <c r="O1568" s="225"/>
      <c r="P1568" s="225"/>
      <c r="Q1568" s="225"/>
      <c r="R1568" s="225"/>
      <c r="S1568" s="225"/>
      <c r="T1568" s="226"/>
      <c r="AT1568" s="227" t="s">
        <v>245</v>
      </c>
      <c r="AU1568" s="227" t="s">
        <v>88</v>
      </c>
      <c r="AV1568" s="12" t="s">
        <v>88</v>
      </c>
      <c r="AW1568" s="12" t="s">
        <v>40</v>
      </c>
      <c r="AX1568" s="12" t="s">
        <v>77</v>
      </c>
      <c r="AY1568" s="227" t="s">
        <v>191</v>
      </c>
    </row>
    <row r="1569" spans="2:65" s="14" customFormat="1" ht="13.5">
      <c r="B1569" s="254"/>
      <c r="C1569" s="255"/>
      <c r="D1569" s="214" t="s">
        <v>245</v>
      </c>
      <c r="E1569" s="256" t="s">
        <v>23</v>
      </c>
      <c r="F1569" s="257" t="s">
        <v>371</v>
      </c>
      <c r="G1569" s="255"/>
      <c r="H1569" s="258">
        <v>3</v>
      </c>
      <c r="I1569" s="259"/>
      <c r="J1569" s="255"/>
      <c r="K1569" s="255"/>
      <c r="L1569" s="260"/>
      <c r="M1569" s="261"/>
      <c r="N1569" s="262"/>
      <c r="O1569" s="262"/>
      <c r="P1569" s="262"/>
      <c r="Q1569" s="262"/>
      <c r="R1569" s="262"/>
      <c r="S1569" s="262"/>
      <c r="T1569" s="263"/>
      <c r="AT1569" s="264" t="s">
        <v>245</v>
      </c>
      <c r="AU1569" s="264" t="s">
        <v>88</v>
      </c>
      <c r="AV1569" s="14" t="s">
        <v>207</v>
      </c>
      <c r="AW1569" s="14" t="s">
        <v>40</v>
      </c>
      <c r="AX1569" s="14" t="s">
        <v>77</v>
      </c>
      <c r="AY1569" s="264" t="s">
        <v>191</v>
      </c>
    </row>
    <row r="1570" spans="2:65" s="13" customFormat="1" ht="13.5">
      <c r="B1570" s="244"/>
      <c r="C1570" s="245"/>
      <c r="D1570" s="214" t="s">
        <v>245</v>
      </c>
      <c r="E1570" s="246" t="s">
        <v>23</v>
      </c>
      <c r="F1570" s="247" t="s">
        <v>384</v>
      </c>
      <c r="G1570" s="245"/>
      <c r="H1570" s="246" t="s">
        <v>23</v>
      </c>
      <c r="I1570" s="248"/>
      <c r="J1570" s="245"/>
      <c r="K1570" s="245"/>
      <c r="L1570" s="249"/>
      <c r="M1570" s="250"/>
      <c r="N1570" s="251"/>
      <c r="O1570" s="251"/>
      <c r="P1570" s="251"/>
      <c r="Q1570" s="251"/>
      <c r="R1570" s="251"/>
      <c r="S1570" s="251"/>
      <c r="T1570" s="252"/>
      <c r="AT1570" s="253" t="s">
        <v>245</v>
      </c>
      <c r="AU1570" s="253" t="s">
        <v>88</v>
      </c>
      <c r="AV1570" s="13" t="s">
        <v>85</v>
      </c>
      <c r="AW1570" s="13" t="s">
        <v>40</v>
      </c>
      <c r="AX1570" s="13" t="s">
        <v>77</v>
      </c>
      <c r="AY1570" s="253" t="s">
        <v>191</v>
      </c>
    </row>
    <row r="1571" spans="2:65" s="12" customFormat="1" ht="13.5">
      <c r="B1571" s="217"/>
      <c r="C1571" s="218"/>
      <c r="D1571" s="214" t="s">
        <v>245</v>
      </c>
      <c r="E1571" s="219" t="s">
        <v>23</v>
      </c>
      <c r="F1571" s="220" t="s">
        <v>1264</v>
      </c>
      <c r="G1571" s="218"/>
      <c r="H1571" s="221">
        <v>3</v>
      </c>
      <c r="I1571" s="222"/>
      <c r="J1571" s="218"/>
      <c r="K1571" s="218"/>
      <c r="L1571" s="223"/>
      <c r="M1571" s="224"/>
      <c r="N1571" s="225"/>
      <c r="O1571" s="225"/>
      <c r="P1571" s="225"/>
      <c r="Q1571" s="225"/>
      <c r="R1571" s="225"/>
      <c r="S1571" s="225"/>
      <c r="T1571" s="226"/>
      <c r="AT1571" s="227" t="s">
        <v>245</v>
      </c>
      <c r="AU1571" s="227" t="s">
        <v>88</v>
      </c>
      <c r="AV1571" s="12" t="s">
        <v>88</v>
      </c>
      <c r="AW1571" s="12" t="s">
        <v>40</v>
      </c>
      <c r="AX1571" s="12" t="s">
        <v>77</v>
      </c>
      <c r="AY1571" s="227" t="s">
        <v>191</v>
      </c>
    </row>
    <row r="1572" spans="2:65" s="12" customFormat="1" ht="13.5">
      <c r="B1572" s="217"/>
      <c r="C1572" s="218"/>
      <c r="D1572" s="214" t="s">
        <v>245</v>
      </c>
      <c r="E1572" s="219" t="s">
        <v>23</v>
      </c>
      <c r="F1572" s="220" t="s">
        <v>1265</v>
      </c>
      <c r="G1572" s="218"/>
      <c r="H1572" s="221">
        <v>1</v>
      </c>
      <c r="I1572" s="222"/>
      <c r="J1572" s="218"/>
      <c r="K1572" s="218"/>
      <c r="L1572" s="223"/>
      <c r="M1572" s="224"/>
      <c r="N1572" s="225"/>
      <c r="O1572" s="225"/>
      <c r="P1572" s="225"/>
      <c r="Q1572" s="225"/>
      <c r="R1572" s="225"/>
      <c r="S1572" s="225"/>
      <c r="T1572" s="226"/>
      <c r="AT1572" s="227" t="s">
        <v>245</v>
      </c>
      <c r="AU1572" s="227" t="s">
        <v>88</v>
      </c>
      <c r="AV1572" s="12" t="s">
        <v>88</v>
      </c>
      <c r="AW1572" s="12" t="s">
        <v>40</v>
      </c>
      <c r="AX1572" s="12" t="s">
        <v>77</v>
      </c>
      <c r="AY1572" s="227" t="s">
        <v>191</v>
      </c>
    </row>
    <row r="1573" spans="2:65" s="14" customFormat="1" ht="13.5">
      <c r="B1573" s="254"/>
      <c r="C1573" s="255"/>
      <c r="D1573" s="214" t="s">
        <v>245</v>
      </c>
      <c r="E1573" s="256" t="s">
        <v>23</v>
      </c>
      <c r="F1573" s="257" t="s">
        <v>371</v>
      </c>
      <c r="G1573" s="255"/>
      <c r="H1573" s="258">
        <v>4</v>
      </c>
      <c r="I1573" s="259"/>
      <c r="J1573" s="255"/>
      <c r="K1573" s="255"/>
      <c r="L1573" s="260"/>
      <c r="M1573" s="261"/>
      <c r="N1573" s="262"/>
      <c r="O1573" s="262"/>
      <c r="P1573" s="262"/>
      <c r="Q1573" s="262"/>
      <c r="R1573" s="262"/>
      <c r="S1573" s="262"/>
      <c r="T1573" s="263"/>
      <c r="AT1573" s="264" t="s">
        <v>245</v>
      </c>
      <c r="AU1573" s="264" t="s">
        <v>88</v>
      </c>
      <c r="AV1573" s="14" t="s">
        <v>207</v>
      </c>
      <c r="AW1573" s="14" t="s">
        <v>40</v>
      </c>
      <c r="AX1573" s="14" t="s">
        <v>77</v>
      </c>
      <c r="AY1573" s="264" t="s">
        <v>191</v>
      </c>
    </row>
    <row r="1574" spans="2:65" s="15" customFormat="1" ht="13.5">
      <c r="B1574" s="265"/>
      <c r="C1574" s="266"/>
      <c r="D1574" s="214" t="s">
        <v>245</v>
      </c>
      <c r="E1574" s="267" t="s">
        <v>23</v>
      </c>
      <c r="F1574" s="268" t="s">
        <v>388</v>
      </c>
      <c r="G1574" s="266"/>
      <c r="H1574" s="269">
        <v>16</v>
      </c>
      <c r="I1574" s="270"/>
      <c r="J1574" s="266"/>
      <c r="K1574" s="266"/>
      <c r="L1574" s="271"/>
      <c r="M1574" s="272"/>
      <c r="N1574" s="273"/>
      <c r="O1574" s="273"/>
      <c r="P1574" s="273"/>
      <c r="Q1574" s="273"/>
      <c r="R1574" s="273"/>
      <c r="S1574" s="273"/>
      <c r="T1574" s="274"/>
      <c r="AT1574" s="275" t="s">
        <v>245</v>
      </c>
      <c r="AU1574" s="275" t="s">
        <v>88</v>
      </c>
      <c r="AV1574" s="15" t="s">
        <v>215</v>
      </c>
      <c r="AW1574" s="15" t="s">
        <v>40</v>
      </c>
      <c r="AX1574" s="15" t="s">
        <v>85</v>
      </c>
      <c r="AY1574" s="275" t="s">
        <v>191</v>
      </c>
    </row>
    <row r="1575" spans="2:65" s="1" customFormat="1" ht="16.5" customHeight="1">
      <c r="B1575" s="42"/>
      <c r="C1575" s="228" t="s">
        <v>1268</v>
      </c>
      <c r="D1575" s="228" t="s">
        <v>302</v>
      </c>
      <c r="E1575" s="229" t="s">
        <v>1269</v>
      </c>
      <c r="F1575" s="230" t="s">
        <v>1270</v>
      </c>
      <c r="G1575" s="231" t="s">
        <v>222</v>
      </c>
      <c r="H1575" s="232">
        <v>11</v>
      </c>
      <c r="I1575" s="233"/>
      <c r="J1575" s="234">
        <f>ROUND(I1575*H1575,2)</f>
        <v>0</v>
      </c>
      <c r="K1575" s="230" t="s">
        <v>203</v>
      </c>
      <c r="L1575" s="235"/>
      <c r="M1575" s="236" t="s">
        <v>23</v>
      </c>
      <c r="N1575" s="237" t="s">
        <v>48</v>
      </c>
      <c r="O1575" s="43"/>
      <c r="P1575" s="211">
        <f>O1575*H1575</f>
        <v>0</v>
      </c>
      <c r="Q1575" s="211">
        <v>1.8499999999999999E-2</v>
      </c>
      <c r="R1575" s="211">
        <f>Q1575*H1575</f>
        <v>0.20349999999999999</v>
      </c>
      <c r="S1575" s="211">
        <v>0</v>
      </c>
      <c r="T1575" s="212">
        <f>S1575*H1575</f>
        <v>0</v>
      </c>
      <c r="AR1575" s="25" t="s">
        <v>669</v>
      </c>
      <c r="AT1575" s="25" t="s">
        <v>302</v>
      </c>
      <c r="AU1575" s="25" t="s">
        <v>88</v>
      </c>
      <c r="AY1575" s="25" t="s">
        <v>191</v>
      </c>
      <c r="BE1575" s="213">
        <f>IF(N1575="základní",J1575,0)</f>
        <v>0</v>
      </c>
      <c r="BF1575" s="213">
        <f>IF(N1575="snížená",J1575,0)</f>
        <v>0</v>
      </c>
      <c r="BG1575" s="213">
        <f>IF(N1575="zákl. přenesená",J1575,0)</f>
        <v>0</v>
      </c>
      <c r="BH1575" s="213">
        <f>IF(N1575="sníž. přenesená",J1575,0)</f>
        <v>0</v>
      </c>
      <c r="BI1575" s="213">
        <f>IF(N1575="nulová",J1575,0)</f>
        <v>0</v>
      </c>
      <c r="BJ1575" s="25" t="s">
        <v>85</v>
      </c>
      <c r="BK1575" s="213">
        <f>ROUND(I1575*H1575,2)</f>
        <v>0</v>
      </c>
      <c r="BL1575" s="25" t="s">
        <v>279</v>
      </c>
      <c r="BM1575" s="25" t="s">
        <v>1271</v>
      </c>
    </row>
    <row r="1576" spans="2:65" s="12" customFormat="1" ht="13.5">
      <c r="B1576" s="217"/>
      <c r="C1576" s="218"/>
      <c r="D1576" s="214" t="s">
        <v>245</v>
      </c>
      <c r="E1576" s="219" t="s">
        <v>23</v>
      </c>
      <c r="F1576" s="220" t="s">
        <v>1272</v>
      </c>
      <c r="G1576" s="218"/>
      <c r="H1576" s="221">
        <v>11</v>
      </c>
      <c r="I1576" s="222"/>
      <c r="J1576" s="218"/>
      <c r="K1576" s="218"/>
      <c r="L1576" s="223"/>
      <c r="M1576" s="224"/>
      <c r="N1576" s="225"/>
      <c r="O1576" s="225"/>
      <c r="P1576" s="225"/>
      <c r="Q1576" s="225"/>
      <c r="R1576" s="225"/>
      <c r="S1576" s="225"/>
      <c r="T1576" s="226"/>
      <c r="AT1576" s="227" t="s">
        <v>245</v>
      </c>
      <c r="AU1576" s="227" t="s">
        <v>88</v>
      </c>
      <c r="AV1576" s="12" t="s">
        <v>88</v>
      </c>
      <c r="AW1576" s="12" t="s">
        <v>40</v>
      </c>
      <c r="AX1576" s="12" t="s">
        <v>85</v>
      </c>
      <c r="AY1576" s="227" t="s">
        <v>191</v>
      </c>
    </row>
    <row r="1577" spans="2:65" s="1" customFormat="1" ht="16.5" customHeight="1">
      <c r="B1577" s="42"/>
      <c r="C1577" s="228" t="s">
        <v>1273</v>
      </c>
      <c r="D1577" s="228" t="s">
        <v>302</v>
      </c>
      <c r="E1577" s="229" t="s">
        <v>1274</v>
      </c>
      <c r="F1577" s="230" t="s">
        <v>1275</v>
      </c>
      <c r="G1577" s="231" t="s">
        <v>222</v>
      </c>
      <c r="H1577" s="232">
        <v>3</v>
      </c>
      <c r="I1577" s="233"/>
      <c r="J1577" s="234">
        <f>ROUND(I1577*H1577,2)</f>
        <v>0</v>
      </c>
      <c r="K1577" s="230" t="s">
        <v>203</v>
      </c>
      <c r="L1577" s="235"/>
      <c r="M1577" s="236" t="s">
        <v>23</v>
      </c>
      <c r="N1577" s="237" t="s">
        <v>48</v>
      </c>
      <c r="O1577" s="43"/>
      <c r="P1577" s="211">
        <f>O1577*H1577</f>
        <v>0</v>
      </c>
      <c r="Q1577" s="211">
        <v>2.1999999999999999E-2</v>
      </c>
      <c r="R1577" s="211">
        <f>Q1577*H1577</f>
        <v>6.6000000000000003E-2</v>
      </c>
      <c r="S1577" s="211">
        <v>0</v>
      </c>
      <c r="T1577" s="212">
        <f>S1577*H1577</f>
        <v>0</v>
      </c>
      <c r="AR1577" s="25" t="s">
        <v>669</v>
      </c>
      <c r="AT1577" s="25" t="s">
        <v>302</v>
      </c>
      <c r="AU1577" s="25" t="s">
        <v>88</v>
      </c>
      <c r="AY1577" s="25" t="s">
        <v>191</v>
      </c>
      <c r="BE1577" s="213">
        <f>IF(N1577="základní",J1577,0)</f>
        <v>0</v>
      </c>
      <c r="BF1577" s="213">
        <f>IF(N1577="snížená",J1577,0)</f>
        <v>0</v>
      </c>
      <c r="BG1577" s="213">
        <f>IF(N1577="zákl. přenesená",J1577,0)</f>
        <v>0</v>
      </c>
      <c r="BH1577" s="213">
        <f>IF(N1577="sníž. přenesená",J1577,0)</f>
        <v>0</v>
      </c>
      <c r="BI1577" s="213">
        <f>IF(N1577="nulová",J1577,0)</f>
        <v>0</v>
      </c>
      <c r="BJ1577" s="25" t="s">
        <v>85</v>
      </c>
      <c r="BK1577" s="213">
        <f>ROUND(I1577*H1577,2)</f>
        <v>0</v>
      </c>
      <c r="BL1577" s="25" t="s">
        <v>279</v>
      </c>
      <c r="BM1577" s="25" t="s">
        <v>1276</v>
      </c>
    </row>
    <row r="1578" spans="2:65" s="12" customFormat="1" ht="13.5">
      <c r="B1578" s="217"/>
      <c r="C1578" s="218"/>
      <c r="D1578" s="214" t="s">
        <v>245</v>
      </c>
      <c r="E1578" s="219" t="s">
        <v>23</v>
      </c>
      <c r="F1578" s="220" t="s">
        <v>1277</v>
      </c>
      <c r="G1578" s="218"/>
      <c r="H1578" s="221">
        <v>3</v>
      </c>
      <c r="I1578" s="222"/>
      <c r="J1578" s="218"/>
      <c r="K1578" s="218"/>
      <c r="L1578" s="223"/>
      <c r="M1578" s="224"/>
      <c r="N1578" s="225"/>
      <c r="O1578" s="225"/>
      <c r="P1578" s="225"/>
      <c r="Q1578" s="225"/>
      <c r="R1578" s="225"/>
      <c r="S1578" s="225"/>
      <c r="T1578" s="226"/>
      <c r="AT1578" s="227" t="s">
        <v>245</v>
      </c>
      <c r="AU1578" s="227" t="s">
        <v>88</v>
      </c>
      <c r="AV1578" s="12" t="s">
        <v>88</v>
      </c>
      <c r="AW1578" s="12" t="s">
        <v>40</v>
      </c>
      <c r="AX1578" s="12" t="s">
        <v>85</v>
      </c>
      <c r="AY1578" s="227" t="s">
        <v>191</v>
      </c>
    </row>
    <row r="1579" spans="2:65" s="1" customFormat="1" ht="16.5" customHeight="1">
      <c r="B1579" s="42"/>
      <c r="C1579" s="228" t="s">
        <v>1278</v>
      </c>
      <c r="D1579" s="228" t="s">
        <v>302</v>
      </c>
      <c r="E1579" s="229" t="s">
        <v>1279</v>
      </c>
      <c r="F1579" s="230" t="s">
        <v>1270</v>
      </c>
      <c r="G1579" s="231" t="s">
        <v>222</v>
      </c>
      <c r="H1579" s="232">
        <v>2</v>
      </c>
      <c r="I1579" s="233"/>
      <c r="J1579" s="234">
        <f>ROUND(I1579*H1579,2)</f>
        <v>0</v>
      </c>
      <c r="K1579" s="230" t="s">
        <v>23</v>
      </c>
      <c r="L1579" s="235"/>
      <c r="M1579" s="236" t="s">
        <v>23</v>
      </c>
      <c r="N1579" s="237" t="s">
        <v>48</v>
      </c>
      <c r="O1579" s="43"/>
      <c r="P1579" s="211">
        <f>O1579*H1579</f>
        <v>0</v>
      </c>
      <c r="Q1579" s="211">
        <v>1.8499999999999999E-2</v>
      </c>
      <c r="R1579" s="211">
        <f>Q1579*H1579</f>
        <v>3.6999999999999998E-2</v>
      </c>
      <c r="S1579" s="211">
        <v>0</v>
      </c>
      <c r="T1579" s="212">
        <f>S1579*H1579</f>
        <v>0</v>
      </c>
      <c r="AR1579" s="25" t="s">
        <v>669</v>
      </c>
      <c r="AT1579" s="25" t="s">
        <v>302</v>
      </c>
      <c r="AU1579" s="25" t="s">
        <v>88</v>
      </c>
      <c r="AY1579" s="25" t="s">
        <v>191</v>
      </c>
      <c r="BE1579" s="213">
        <f>IF(N1579="základní",J1579,0)</f>
        <v>0</v>
      </c>
      <c r="BF1579" s="213">
        <f>IF(N1579="snížená",J1579,0)</f>
        <v>0</v>
      </c>
      <c r="BG1579" s="213">
        <f>IF(N1579="zákl. přenesená",J1579,0)</f>
        <v>0</v>
      </c>
      <c r="BH1579" s="213">
        <f>IF(N1579="sníž. přenesená",J1579,0)</f>
        <v>0</v>
      </c>
      <c r="BI1579" s="213">
        <f>IF(N1579="nulová",J1579,0)</f>
        <v>0</v>
      </c>
      <c r="BJ1579" s="25" t="s">
        <v>85</v>
      </c>
      <c r="BK1579" s="213">
        <f>ROUND(I1579*H1579,2)</f>
        <v>0</v>
      </c>
      <c r="BL1579" s="25" t="s">
        <v>279</v>
      </c>
      <c r="BM1579" s="25" t="s">
        <v>1280</v>
      </c>
    </row>
    <row r="1580" spans="2:65" s="12" customFormat="1" ht="13.5">
      <c r="B1580" s="217"/>
      <c r="C1580" s="218"/>
      <c r="D1580" s="214" t="s">
        <v>245</v>
      </c>
      <c r="E1580" s="219" t="s">
        <v>23</v>
      </c>
      <c r="F1580" s="220" t="s">
        <v>1263</v>
      </c>
      <c r="G1580" s="218"/>
      <c r="H1580" s="221">
        <v>2</v>
      </c>
      <c r="I1580" s="222"/>
      <c r="J1580" s="218"/>
      <c r="K1580" s="218"/>
      <c r="L1580" s="223"/>
      <c r="M1580" s="224"/>
      <c r="N1580" s="225"/>
      <c r="O1580" s="225"/>
      <c r="P1580" s="225"/>
      <c r="Q1580" s="225"/>
      <c r="R1580" s="225"/>
      <c r="S1580" s="225"/>
      <c r="T1580" s="226"/>
      <c r="AT1580" s="227" t="s">
        <v>245</v>
      </c>
      <c r="AU1580" s="227" t="s">
        <v>88</v>
      </c>
      <c r="AV1580" s="12" t="s">
        <v>88</v>
      </c>
      <c r="AW1580" s="12" t="s">
        <v>40</v>
      </c>
      <c r="AX1580" s="12" t="s">
        <v>85</v>
      </c>
      <c r="AY1580" s="227" t="s">
        <v>191</v>
      </c>
    </row>
    <row r="1581" spans="2:65" s="1" customFormat="1" ht="25.5" customHeight="1">
      <c r="B1581" s="42"/>
      <c r="C1581" s="202" t="s">
        <v>1281</v>
      </c>
      <c r="D1581" s="202" t="s">
        <v>194</v>
      </c>
      <c r="E1581" s="203" t="s">
        <v>1282</v>
      </c>
      <c r="F1581" s="204" t="s">
        <v>1283</v>
      </c>
      <c r="G1581" s="205" t="s">
        <v>222</v>
      </c>
      <c r="H1581" s="206">
        <v>14</v>
      </c>
      <c r="I1581" s="207"/>
      <c r="J1581" s="208">
        <f>ROUND(I1581*H1581,2)</f>
        <v>0</v>
      </c>
      <c r="K1581" s="204" t="s">
        <v>203</v>
      </c>
      <c r="L1581" s="62"/>
      <c r="M1581" s="209" t="s">
        <v>23</v>
      </c>
      <c r="N1581" s="210" t="s">
        <v>48</v>
      </c>
      <c r="O1581" s="43"/>
      <c r="P1581" s="211">
        <f>O1581*H1581</f>
        <v>0</v>
      </c>
      <c r="Q1581" s="211">
        <v>0</v>
      </c>
      <c r="R1581" s="211">
        <f>Q1581*H1581</f>
        <v>0</v>
      </c>
      <c r="S1581" s="211">
        <v>0</v>
      </c>
      <c r="T1581" s="212">
        <f>S1581*H1581</f>
        <v>0</v>
      </c>
      <c r="AR1581" s="25" t="s">
        <v>279</v>
      </c>
      <c r="AT1581" s="25" t="s">
        <v>194</v>
      </c>
      <c r="AU1581" s="25" t="s">
        <v>88</v>
      </c>
      <c r="AY1581" s="25" t="s">
        <v>191</v>
      </c>
      <c r="BE1581" s="213">
        <f>IF(N1581="základní",J1581,0)</f>
        <v>0</v>
      </c>
      <c r="BF1581" s="213">
        <f>IF(N1581="snížená",J1581,0)</f>
        <v>0</v>
      </c>
      <c r="BG1581" s="213">
        <f>IF(N1581="zákl. přenesená",J1581,0)</f>
        <v>0</v>
      </c>
      <c r="BH1581" s="213">
        <f>IF(N1581="sníž. přenesená",J1581,0)</f>
        <v>0</v>
      </c>
      <c r="BI1581" s="213">
        <f>IF(N1581="nulová",J1581,0)</f>
        <v>0</v>
      </c>
      <c r="BJ1581" s="25" t="s">
        <v>85</v>
      </c>
      <c r="BK1581" s="213">
        <f>ROUND(I1581*H1581,2)</f>
        <v>0</v>
      </c>
      <c r="BL1581" s="25" t="s">
        <v>279</v>
      </c>
      <c r="BM1581" s="25" t="s">
        <v>1284</v>
      </c>
    </row>
    <row r="1582" spans="2:65" s="13" customFormat="1" ht="13.5">
      <c r="B1582" s="244"/>
      <c r="C1582" s="245"/>
      <c r="D1582" s="214" t="s">
        <v>245</v>
      </c>
      <c r="E1582" s="246" t="s">
        <v>23</v>
      </c>
      <c r="F1582" s="247" t="s">
        <v>368</v>
      </c>
      <c r="G1582" s="245"/>
      <c r="H1582" s="246" t="s">
        <v>23</v>
      </c>
      <c r="I1582" s="248"/>
      <c r="J1582" s="245"/>
      <c r="K1582" s="245"/>
      <c r="L1582" s="249"/>
      <c r="M1582" s="250"/>
      <c r="N1582" s="251"/>
      <c r="O1582" s="251"/>
      <c r="P1582" s="251"/>
      <c r="Q1582" s="251"/>
      <c r="R1582" s="251"/>
      <c r="S1582" s="251"/>
      <c r="T1582" s="252"/>
      <c r="AT1582" s="253" t="s">
        <v>245</v>
      </c>
      <c r="AU1582" s="253" t="s">
        <v>88</v>
      </c>
      <c r="AV1582" s="13" t="s">
        <v>85</v>
      </c>
      <c r="AW1582" s="13" t="s">
        <v>40</v>
      </c>
      <c r="AX1582" s="13" t="s">
        <v>77</v>
      </c>
      <c r="AY1582" s="253" t="s">
        <v>191</v>
      </c>
    </row>
    <row r="1583" spans="2:65" s="12" customFormat="1" ht="13.5">
      <c r="B1583" s="217"/>
      <c r="C1583" s="218"/>
      <c r="D1583" s="214" t="s">
        <v>245</v>
      </c>
      <c r="E1583" s="219" t="s">
        <v>23</v>
      </c>
      <c r="F1583" s="220" t="s">
        <v>1285</v>
      </c>
      <c r="G1583" s="218"/>
      <c r="H1583" s="221">
        <v>2</v>
      </c>
      <c r="I1583" s="222"/>
      <c r="J1583" s="218"/>
      <c r="K1583" s="218"/>
      <c r="L1583" s="223"/>
      <c r="M1583" s="224"/>
      <c r="N1583" s="225"/>
      <c r="O1583" s="225"/>
      <c r="P1583" s="225"/>
      <c r="Q1583" s="225"/>
      <c r="R1583" s="225"/>
      <c r="S1583" s="225"/>
      <c r="T1583" s="226"/>
      <c r="AT1583" s="227" t="s">
        <v>245</v>
      </c>
      <c r="AU1583" s="227" t="s">
        <v>88</v>
      </c>
      <c r="AV1583" s="12" t="s">
        <v>88</v>
      </c>
      <c r="AW1583" s="12" t="s">
        <v>40</v>
      </c>
      <c r="AX1583" s="12" t="s">
        <v>77</v>
      </c>
      <c r="AY1583" s="227" t="s">
        <v>191</v>
      </c>
    </row>
    <row r="1584" spans="2:65" s="14" customFormat="1" ht="13.5">
      <c r="B1584" s="254"/>
      <c r="C1584" s="255"/>
      <c r="D1584" s="214" t="s">
        <v>245</v>
      </c>
      <c r="E1584" s="256" t="s">
        <v>23</v>
      </c>
      <c r="F1584" s="257" t="s">
        <v>371</v>
      </c>
      <c r="G1584" s="255"/>
      <c r="H1584" s="258">
        <v>2</v>
      </c>
      <c r="I1584" s="259"/>
      <c r="J1584" s="255"/>
      <c r="K1584" s="255"/>
      <c r="L1584" s="260"/>
      <c r="M1584" s="261"/>
      <c r="N1584" s="262"/>
      <c r="O1584" s="262"/>
      <c r="P1584" s="262"/>
      <c r="Q1584" s="262"/>
      <c r="R1584" s="262"/>
      <c r="S1584" s="262"/>
      <c r="T1584" s="263"/>
      <c r="AT1584" s="264" t="s">
        <v>245</v>
      </c>
      <c r="AU1584" s="264" t="s">
        <v>88</v>
      </c>
      <c r="AV1584" s="14" t="s">
        <v>207</v>
      </c>
      <c r="AW1584" s="14" t="s">
        <v>40</v>
      </c>
      <c r="AX1584" s="14" t="s">
        <v>77</v>
      </c>
      <c r="AY1584" s="264" t="s">
        <v>191</v>
      </c>
    </row>
    <row r="1585" spans="2:51" s="13" customFormat="1" ht="13.5">
      <c r="B1585" s="244"/>
      <c r="C1585" s="245"/>
      <c r="D1585" s="214" t="s">
        <v>245</v>
      </c>
      <c r="E1585" s="246" t="s">
        <v>23</v>
      </c>
      <c r="F1585" s="247" t="s">
        <v>372</v>
      </c>
      <c r="G1585" s="245"/>
      <c r="H1585" s="246" t="s">
        <v>23</v>
      </c>
      <c r="I1585" s="248"/>
      <c r="J1585" s="245"/>
      <c r="K1585" s="245"/>
      <c r="L1585" s="249"/>
      <c r="M1585" s="250"/>
      <c r="N1585" s="251"/>
      <c r="O1585" s="251"/>
      <c r="P1585" s="251"/>
      <c r="Q1585" s="251"/>
      <c r="R1585" s="251"/>
      <c r="S1585" s="251"/>
      <c r="T1585" s="252"/>
      <c r="AT1585" s="253" t="s">
        <v>245</v>
      </c>
      <c r="AU1585" s="253" t="s">
        <v>88</v>
      </c>
      <c r="AV1585" s="13" t="s">
        <v>85</v>
      </c>
      <c r="AW1585" s="13" t="s">
        <v>40</v>
      </c>
      <c r="AX1585" s="13" t="s">
        <v>77</v>
      </c>
      <c r="AY1585" s="253" t="s">
        <v>191</v>
      </c>
    </row>
    <row r="1586" spans="2:51" s="12" customFormat="1" ht="13.5">
      <c r="B1586" s="217"/>
      <c r="C1586" s="218"/>
      <c r="D1586" s="214" t="s">
        <v>245</v>
      </c>
      <c r="E1586" s="219" t="s">
        <v>23</v>
      </c>
      <c r="F1586" s="220" t="s">
        <v>1286</v>
      </c>
      <c r="G1586" s="218"/>
      <c r="H1586" s="221">
        <v>1</v>
      </c>
      <c r="I1586" s="222"/>
      <c r="J1586" s="218"/>
      <c r="K1586" s="218"/>
      <c r="L1586" s="223"/>
      <c r="M1586" s="224"/>
      <c r="N1586" s="225"/>
      <c r="O1586" s="225"/>
      <c r="P1586" s="225"/>
      <c r="Q1586" s="225"/>
      <c r="R1586" s="225"/>
      <c r="S1586" s="225"/>
      <c r="T1586" s="226"/>
      <c r="AT1586" s="227" t="s">
        <v>245</v>
      </c>
      <c r="AU1586" s="227" t="s">
        <v>88</v>
      </c>
      <c r="AV1586" s="12" t="s">
        <v>88</v>
      </c>
      <c r="AW1586" s="12" t="s">
        <v>40</v>
      </c>
      <c r="AX1586" s="12" t="s">
        <v>77</v>
      </c>
      <c r="AY1586" s="227" t="s">
        <v>191</v>
      </c>
    </row>
    <row r="1587" spans="2:51" s="12" customFormat="1" ht="13.5">
      <c r="B1587" s="217"/>
      <c r="C1587" s="218"/>
      <c r="D1587" s="214" t="s">
        <v>245</v>
      </c>
      <c r="E1587" s="219" t="s">
        <v>23</v>
      </c>
      <c r="F1587" s="220" t="s">
        <v>1287</v>
      </c>
      <c r="G1587" s="218"/>
      <c r="H1587" s="221">
        <v>1</v>
      </c>
      <c r="I1587" s="222"/>
      <c r="J1587" s="218"/>
      <c r="K1587" s="218"/>
      <c r="L1587" s="223"/>
      <c r="M1587" s="224"/>
      <c r="N1587" s="225"/>
      <c r="O1587" s="225"/>
      <c r="P1587" s="225"/>
      <c r="Q1587" s="225"/>
      <c r="R1587" s="225"/>
      <c r="S1587" s="225"/>
      <c r="T1587" s="226"/>
      <c r="AT1587" s="227" t="s">
        <v>245</v>
      </c>
      <c r="AU1587" s="227" t="s">
        <v>88</v>
      </c>
      <c r="AV1587" s="12" t="s">
        <v>88</v>
      </c>
      <c r="AW1587" s="12" t="s">
        <v>40</v>
      </c>
      <c r="AX1587" s="12" t="s">
        <v>77</v>
      </c>
      <c r="AY1587" s="227" t="s">
        <v>191</v>
      </c>
    </row>
    <row r="1588" spans="2:51" s="12" customFormat="1" ht="13.5">
      <c r="B1588" s="217"/>
      <c r="C1588" s="218"/>
      <c r="D1588" s="214" t="s">
        <v>245</v>
      </c>
      <c r="E1588" s="219" t="s">
        <v>23</v>
      </c>
      <c r="F1588" s="220" t="s">
        <v>1288</v>
      </c>
      <c r="G1588" s="218"/>
      <c r="H1588" s="221">
        <v>1</v>
      </c>
      <c r="I1588" s="222"/>
      <c r="J1588" s="218"/>
      <c r="K1588" s="218"/>
      <c r="L1588" s="223"/>
      <c r="M1588" s="224"/>
      <c r="N1588" s="225"/>
      <c r="O1588" s="225"/>
      <c r="P1588" s="225"/>
      <c r="Q1588" s="225"/>
      <c r="R1588" s="225"/>
      <c r="S1588" s="225"/>
      <c r="T1588" s="226"/>
      <c r="AT1588" s="227" t="s">
        <v>245</v>
      </c>
      <c r="AU1588" s="227" t="s">
        <v>88</v>
      </c>
      <c r="AV1588" s="12" t="s">
        <v>88</v>
      </c>
      <c r="AW1588" s="12" t="s">
        <v>40</v>
      </c>
      <c r="AX1588" s="12" t="s">
        <v>77</v>
      </c>
      <c r="AY1588" s="227" t="s">
        <v>191</v>
      </c>
    </row>
    <row r="1589" spans="2:51" s="14" customFormat="1" ht="13.5">
      <c r="B1589" s="254"/>
      <c r="C1589" s="255"/>
      <c r="D1589" s="214" t="s">
        <v>245</v>
      </c>
      <c r="E1589" s="256" t="s">
        <v>23</v>
      </c>
      <c r="F1589" s="257" t="s">
        <v>371</v>
      </c>
      <c r="G1589" s="255"/>
      <c r="H1589" s="258">
        <v>3</v>
      </c>
      <c r="I1589" s="259"/>
      <c r="J1589" s="255"/>
      <c r="K1589" s="255"/>
      <c r="L1589" s="260"/>
      <c r="M1589" s="261"/>
      <c r="N1589" s="262"/>
      <c r="O1589" s="262"/>
      <c r="P1589" s="262"/>
      <c r="Q1589" s="262"/>
      <c r="R1589" s="262"/>
      <c r="S1589" s="262"/>
      <c r="T1589" s="263"/>
      <c r="AT1589" s="264" t="s">
        <v>245</v>
      </c>
      <c r="AU1589" s="264" t="s">
        <v>88</v>
      </c>
      <c r="AV1589" s="14" t="s">
        <v>207</v>
      </c>
      <c r="AW1589" s="14" t="s">
        <v>40</v>
      </c>
      <c r="AX1589" s="14" t="s">
        <v>77</v>
      </c>
      <c r="AY1589" s="264" t="s">
        <v>191</v>
      </c>
    </row>
    <row r="1590" spans="2:51" s="13" customFormat="1" ht="13.5">
      <c r="B1590" s="244"/>
      <c r="C1590" s="245"/>
      <c r="D1590" s="214" t="s">
        <v>245</v>
      </c>
      <c r="E1590" s="246" t="s">
        <v>23</v>
      </c>
      <c r="F1590" s="247" t="s">
        <v>376</v>
      </c>
      <c r="G1590" s="245"/>
      <c r="H1590" s="246" t="s">
        <v>23</v>
      </c>
      <c r="I1590" s="248"/>
      <c r="J1590" s="245"/>
      <c r="K1590" s="245"/>
      <c r="L1590" s="249"/>
      <c r="M1590" s="250"/>
      <c r="N1590" s="251"/>
      <c r="O1590" s="251"/>
      <c r="P1590" s="251"/>
      <c r="Q1590" s="251"/>
      <c r="R1590" s="251"/>
      <c r="S1590" s="251"/>
      <c r="T1590" s="252"/>
      <c r="AT1590" s="253" t="s">
        <v>245</v>
      </c>
      <c r="AU1590" s="253" t="s">
        <v>88</v>
      </c>
      <c r="AV1590" s="13" t="s">
        <v>85</v>
      </c>
      <c r="AW1590" s="13" t="s">
        <v>40</v>
      </c>
      <c r="AX1590" s="13" t="s">
        <v>77</v>
      </c>
      <c r="AY1590" s="253" t="s">
        <v>191</v>
      </c>
    </row>
    <row r="1591" spans="2:51" s="12" customFormat="1" ht="13.5">
      <c r="B1591" s="217"/>
      <c r="C1591" s="218"/>
      <c r="D1591" s="214" t="s">
        <v>245</v>
      </c>
      <c r="E1591" s="219" t="s">
        <v>23</v>
      </c>
      <c r="F1591" s="220" t="s">
        <v>1286</v>
      </c>
      <c r="G1591" s="218"/>
      <c r="H1591" s="221">
        <v>1</v>
      </c>
      <c r="I1591" s="222"/>
      <c r="J1591" s="218"/>
      <c r="K1591" s="218"/>
      <c r="L1591" s="223"/>
      <c r="M1591" s="224"/>
      <c r="N1591" s="225"/>
      <c r="O1591" s="225"/>
      <c r="P1591" s="225"/>
      <c r="Q1591" s="225"/>
      <c r="R1591" s="225"/>
      <c r="S1591" s="225"/>
      <c r="T1591" s="226"/>
      <c r="AT1591" s="227" t="s">
        <v>245</v>
      </c>
      <c r="AU1591" s="227" t="s">
        <v>88</v>
      </c>
      <c r="AV1591" s="12" t="s">
        <v>88</v>
      </c>
      <c r="AW1591" s="12" t="s">
        <v>40</v>
      </c>
      <c r="AX1591" s="12" t="s">
        <v>77</v>
      </c>
      <c r="AY1591" s="227" t="s">
        <v>191</v>
      </c>
    </row>
    <row r="1592" spans="2:51" s="12" customFormat="1" ht="13.5">
      <c r="B1592" s="217"/>
      <c r="C1592" s="218"/>
      <c r="D1592" s="214" t="s">
        <v>245</v>
      </c>
      <c r="E1592" s="219" t="s">
        <v>23</v>
      </c>
      <c r="F1592" s="220" t="s">
        <v>1289</v>
      </c>
      <c r="G1592" s="218"/>
      <c r="H1592" s="221">
        <v>1</v>
      </c>
      <c r="I1592" s="222"/>
      <c r="J1592" s="218"/>
      <c r="K1592" s="218"/>
      <c r="L1592" s="223"/>
      <c r="M1592" s="224"/>
      <c r="N1592" s="225"/>
      <c r="O1592" s="225"/>
      <c r="P1592" s="225"/>
      <c r="Q1592" s="225"/>
      <c r="R1592" s="225"/>
      <c r="S1592" s="225"/>
      <c r="T1592" s="226"/>
      <c r="AT1592" s="227" t="s">
        <v>245</v>
      </c>
      <c r="AU1592" s="227" t="s">
        <v>88</v>
      </c>
      <c r="AV1592" s="12" t="s">
        <v>88</v>
      </c>
      <c r="AW1592" s="12" t="s">
        <v>40</v>
      </c>
      <c r="AX1592" s="12" t="s">
        <v>77</v>
      </c>
      <c r="AY1592" s="227" t="s">
        <v>191</v>
      </c>
    </row>
    <row r="1593" spans="2:51" s="12" customFormat="1" ht="13.5">
      <c r="B1593" s="217"/>
      <c r="C1593" s="218"/>
      <c r="D1593" s="214" t="s">
        <v>245</v>
      </c>
      <c r="E1593" s="219" t="s">
        <v>23</v>
      </c>
      <c r="F1593" s="220" t="s">
        <v>1290</v>
      </c>
      <c r="G1593" s="218"/>
      <c r="H1593" s="221">
        <v>1</v>
      </c>
      <c r="I1593" s="222"/>
      <c r="J1593" s="218"/>
      <c r="K1593" s="218"/>
      <c r="L1593" s="223"/>
      <c r="M1593" s="224"/>
      <c r="N1593" s="225"/>
      <c r="O1593" s="225"/>
      <c r="P1593" s="225"/>
      <c r="Q1593" s="225"/>
      <c r="R1593" s="225"/>
      <c r="S1593" s="225"/>
      <c r="T1593" s="226"/>
      <c r="AT1593" s="227" t="s">
        <v>245</v>
      </c>
      <c r="AU1593" s="227" t="s">
        <v>88</v>
      </c>
      <c r="AV1593" s="12" t="s">
        <v>88</v>
      </c>
      <c r="AW1593" s="12" t="s">
        <v>40</v>
      </c>
      <c r="AX1593" s="12" t="s">
        <v>77</v>
      </c>
      <c r="AY1593" s="227" t="s">
        <v>191</v>
      </c>
    </row>
    <row r="1594" spans="2:51" s="14" customFormat="1" ht="13.5">
      <c r="B1594" s="254"/>
      <c r="C1594" s="255"/>
      <c r="D1594" s="214" t="s">
        <v>245</v>
      </c>
      <c r="E1594" s="256" t="s">
        <v>23</v>
      </c>
      <c r="F1594" s="257" t="s">
        <v>371</v>
      </c>
      <c r="G1594" s="255"/>
      <c r="H1594" s="258">
        <v>3</v>
      </c>
      <c r="I1594" s="259"/>
      <c r="J1594" s="255"/>
      <c r="K1594" s="255"/>
      <c r="L1594" s="260"/>
      <c r="M1594" s="261"/>
      <c r="N1594" s="262"/>
      <c r="O1594" s="262"/>
      <c r="P1594" s="262"/>
      <c r="Q1594" s="262"/>
      <c r="R1594" s="262"/>
      <c r="S1594" s="262"/>
      <c r="T1594" s="263"/>
      <c r="AT1594" s="264" t="s">
        <v>245</v>
      </c>
      <c r="AU1594" s="264" t="s">
        <v>88</v>
      </c>
      <c r="AV1594" s="14" t="s">
        <v>207</v>
      </c>
      <c r="AW1594" s="14" t="s">
        <v>40</v>
      </c>
      <c r="AX1594" s="14" t="s">
        <v>77</v>
      </c>
      <c r="AY1594" s="264" t="s">
        <v>191</v>
      </c>
    </row>
    <row r="1595" spans="2:51" s="13" customFormat="1" ht="13.5">
      <c r="B1595" s="244"/>
      <c r="C1595" s="245"/>
      <c r="D1595" s="214" t="s">
        <v>245</v>
      </c>
      <c r="E1595" s="246" t="s">
        <v>23</v>
      </c>
      <c r="F1595" s="247" t="s">
        <v>380</v>
      </c>
      <c r="G1595" s="245"/>
      <c r="H1595" s="246" t="s">
        <v>23</v>
      </c>
      <c r="I1595" s="248"/>
      <c r="J1595" s="245"/>
      <c r="K1595" s="245"/>
      <c r="L1595" s="249"/>
      <c r="M1595" s="250"/>
      <c r="N1595" s="251"/>
      <c r="O1595" s="251"/>
      <c r="P1595" s="251"/>
      <c r="Q1595" s="251"/>
      <c r="R1595" s="251"/>
      <c r="S1595" s="251"/>
      <c r="T1595" s="252"/>
      <c r="AT1595" s="253" t="s">
        <v>245</v>
      </c>
      <c r="AU1595" s="253" t="s">
        <v>88</v>
      </c>
      <c r="AV1595" s="13" t="s">
        <v>85</v>
      </c>
      <c r="AW1595" s="13" t="s">
        <v>40</v>
      </c>
      <c r="AX1595" s="13" t="s">
        <v>77</v>
      </c>
      <c r="AY1595" s="253" t="s">
        <v>191</v>
      </c>
    </row>
    <row r="1596" spans="2:51" s="12" customFormat="1" ht="13.5">
      <c r="B1596" s="217"/>
      <c r="C1596" s="218"/>
      <c r="D1596" s="214" t="s">
        <v>245</v>
      </c>
      <c r="E1596" s="219" t="s">
        <v>23</v>
      </c>
      <c r="F1596" s="220" t="s">
        <v>1286</v>
      </c>
      <c r="G1596" s="218"/>
      <c r="H1596" s="221">
        <v>1</v>
      </c>
      <c r="I1596" s="222"/>
      <c r="J1596" s="218"/>
      <c r="K1596" s="218"/>
      <c r="L1596" s="223"/>
      <c r="M1596" s="224"/>
      <c r="N1596" s="225"/>
      <c r="O1596" s="225"/>
      <c r="P1596" s="225"/>
      <c r="Q1596" s="225"/>
      <c r="R1596" s="225"/>
      <c r="S1596" s="225"/>
      <c r="T1596" s="226"/>
      <c r="AT1596" s="227" t="s">
        <v>245</v>
      </c>
      <c r="AU1596" s="227" t="s">
        <v>88</v>
      </c>
      <c r="AV1596" s="12" t="s">
        <v>88</v>
      </c>
      <c r="AW1596" s="12" t="s">
        <v>40</v>
      </c>
      <c r="AX1596" s="12" t="s">
        <v>77</v>
      </c>
      <c r="AY1596" s="227" t="s">
        <v>191</v>
      </c>
    </row>
    <row r="1597" spans="2:51" s="12" customFormat="1" ht="13.5">
      <c r="B1597" s="217"/>
      <c r="C1597" s="218"/>
      <c r="D1597" s="214" t="s">
        <v>245</v>
      </c>
      <c r="E1597" s="219" t="s">
        <v>23</v>
      </c>
      <c r="F1597" s="220" t="s">
        <v>1291</v>
      </c>
      <c r="G1597" s="218"/>
      <c r="H1597" s="221">
        <v>2</v>
      </c>
      <c r="I1597" s="222"/>
      <c r="J1597" s="218"/>
      <c r="K1597" s="218"/>
      <c r="L1597" s="223"/>
      <c r="M1597" s="224"/>
      <c r="N1597" s="225"/>
      <c r="O1597" s="225"/>
      <c r="P1597" s="225"/>
      <c r="Q1597" s="225"/>
      <c r="R1597" s="225"/>
      <c r="S1597" s="225"/>
      <c r="T1597" s="226"/>
      <c r="AT1597" s="227" t="s">
        <v>245</v>
      </c>
      <c r="AU1597" s="227" t="s">
        <v>88</v>
      </c>
      <c r="AV1597" s="12" t="s">
        <v>88</v>
      </c>
      <c r="AW1597" s="12" t="s">
        <v>40</v>
      </c>
      <c r="AX1597" s="12" t="s">
        <v>77</v>
      </c>
      <c r="AY1597" s="227" t="s">
        <v>191</v>
      </c>
    </row>
    <row r="1598" spans="2:51" s="14" customFormat="1" ht="13.5">
      <c r="B1598" s="254"/>
      <c r="C1598" s="255"/>
      <c r="D1598" s="214" t="s">
        <v>245</v>
      </c>
      <c r="E1598" s="256" t="s">
        <v>23</v>
      </c>
      <c r="F1598" s="257" t="s">
        <v>371</v>
      </c>
      <c r="G1598" s="255"/>
      <c r="H1598" s="258">
        <v>3</v>
      </c>
      <c r="I1598" s="259"/>
      <c r="J1598" s="255"/>
      <c r="K1598" s="255"/>
      <c r="L1598" s="260"/>
      <c r="M1598" s="261"/>
      <c r="N1598" s="262"/>
      <c r="O1598" s="262"/>
      <c r="P1598" s="262"/>
      <c r="Q1598" s="262"/>
      <c r="R1598" s="262"/>
      <c r="S1598" s="262"/>
      <c r="T1598" s="263"/>
      <c r="AT1598" s="264" t="s">
        <v>245</v>
      </c>
      <c r="AU1598" s="264" t="s">
        <v>88</v>
      </c>
      <c r="AV1598" s="14" t="s">
        <v>207</v>
      </c>
      <c r="AW1598" s="14" t="s">
        <v>40</v>
      </c>
      <c r="AX1598" s="14" t="s">
        <v>77</v>
      </c>
      <c r="AY1598" s="264" t="s">
        <v>191</v>
      </c>
    </row>
    <row r="1599" spans="2:51" s="13" customFormat="1" ht="13.5">
      <c r="B1599" s="244"/>
      <c r="C1599" s="245"/>
      <c r="D1599" s="214" t="s">
        <v>245</v>
      </c>
      <c r="E1599" s="246" t="s">
        <v>23</v>
      </c>
      <c r="F1599" s="247" t="s">
        <v>384</v>
      </c>
      <c r="G1599" s="245"/>
      <c r="H1599" s="246" t="s">
        <v>23</v>
      </c>
      <c r="I1599" s="248"/>
      <c r="J1599" s="245"/>
      <c r="K1599" s="245"/>
      <c r="L1599" s="249"/>
      <c r="M1599" s="250"/>
      <c r="N1599" s="251"/>
      <c r="O1599" s="251"/>
      <c r="P1599" s="251"/>
      <c r="Q1599" s="251"/>
      <c r="R1599" s="251"/>
      <c r="S1599" s="251"/>
      <c r="T1599" s="252"/>
      <c r="AT1599" s="253" t="s">
        <v>245</v>
      </c>
      <c r="AU1599" s="253" t="s">
        <v>88</v>
      </c>
      <c r="AV1599" s="13" t="s">
        <v>85</v>
      </c>
      <c r="AW1599" s="13" t="s">
        <v>40</v>
      </c>
      <c r="AX1599" s="13" t="s">
        <v>77</v>
      </c>
      <c r="AY1599" s="253" t="s">
        <v>191</v>
      </c>
    </row>
    <row r="1600" spans="2:51" s="12" customFormat="1" ht="13.5">
      <c r="B1600" s="217"/>
      <c r="C1600" s="218"/>
      <c r="D1600" s="214" t="s">
        <v>245</v>
      </c>
      <c r="E1600" s="219" t="s">
        <v>23</v>
      </c>
      <c r="F1600" s="220" t="s">
        <v>1286</v>
      </c>
      <c r="G1600" s="218"/>
      <c r="H1600" s="221">
        <v>1</v>
      </c>
      <c r="I1600" s="222"/>
      <c r="J1600" s="218"/>
      <c r="K1600" s="218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245</v>
      </c>
      <c r="AU1600" s="227" t="s">
        <v>88</v>
      </c>
      <c r="AV1600" s="12" t="s">
        <v>88</v>
      </c>
      <c r="AW1600" s="12" t="s">
        <v>40</v>
      </c>
      <c r="AX1600" s="12" t="s">
        <v>77</v>
      </c>
      <c r="AY1600" s="227" t="s">
        <v>191</v>
      </c>
    </row>
    <row r="1601" spans="2:65" s="12" customFormat="1" ht="13.5">
      <c r="B1601" s="217"/>
      <c r="C1601" s="218"/>
      <c r="D1601" s="214" t="s">
        <v>245</v>
      </c>
      <c r="E1601" s="219" t="s">
        <v>23</v>
      </c>
      <c r="F1601" s="220" t="s">
        <v>1292</v>
      </c>
      <c r="G1601" s="218"/>
      <c r="H1601" s="221">
        <v>2</v>
      </c>
      <c r="I1601" s="222"/>
      <c r="J1601" s="218"/>
      <c r="K1601" s="218"/>
      <c r="L1601" s="223"/>
      <c r="M1601" s="224"/>
      <c r="N1601" s="225"/>
      <c r="O1601" s="225"/>
      <c r="P1601" s="225"/>
      <c r="Q1601" s="225"/>
      <c r="R1601" s="225"/>
      <c r="S1601" s="225"/>
      <c r="T1601" s="226"/>
      <c r="AT1601" s="227" t="s">
        <v>245</v>
      </c>
      <c r="AU1601" s="227" t="s">
        <v>88</v>
      </c>
      <c r="AV1601" s="12" t="s">
        <v>88</v>
      </c>
      <c r="AW1601" s="12" t="s">
        <v>40</v>
      </c>
      <c r="AX1601" s="12" t="s">
        <v>77</v>
      </c>
      <c r="AY1601" s="227" t="s">
        <v>191</v>
      </c>
    </row>
    <row r="1602" spans="2:65" s="14" customFormat="1" ht="13.5">
      <c r="B1602" s="254"/>
      <c r="C1602" s="255"/>
      <c r="D1602" s="214" t="s">
        <v>245</v>
      </c>
      <c r="E1602" s="256" t="s">
        <v>23</v>
      </c>
      <c r="F1602" s="257" t="s">
        <v>371</v>
      </c>
      <c r="G1602" s="255"/>
      <c r="H1602" s="258">
        <v>3</v>
      </c>
      <c r="I1602" s="259"/>
      <c r="J1602" s="255"/>
      <c r="K1602" s="255"/>
      <c r="L1602" s="260"/>
      <c r="M1602" s="261"/>
      <c r="N1602" s="262"/>
      <c r="O1602" s="262"/>
      <c r="P1602" s="262"/>
      <c r="Q1602" s="262"/>
      <c r="R1602" s="262"/>
      <c r="S1602" s="262"/>
      <c r="T1602" s="263"/>
      <c r="AT1602" s="264" t="s">
        <v>245</v>
      </c>
      <c r="AU1602" s="264" t="s">
        <v>88</v>
      </c>
      <c r="AV1602" s="14" t="s">
        <v>207</v>
      </c>
      <c r="AW1602" s="14" t="s">
        <v>40</v>
      </c>
      <c r="AX1602" s="14" t="s">
        <v>77</v>
      </c>
      <c r="AY1602" s="264" t="s">
        <v>191</v>
      </c>
    </row>
    <row r="1603" spans="2:65" s="15" customFormat="1" ht="13.5">
      <c r="B1603" s="265"/>
      <c r="C1603" s="266"/>
      <c r="D1603" s="214" t="s">
        <v>245</v>
      </c>
      <c r="E1603" s="267" t="s">
        <v>23</v>
      </c>
      <c r="F1603" s="268" t="s">
        <v>388</v>
      </c>
      <c r="G1603" s="266"/>
      <c r="H1603" s="269">
        <v>14</v>
      </c>
      <c r="I1603" s="270"/>
      <c r="J1603" s="266"/>
      <c r="K1603" s="266"/>
      <c r="L1603" s="271"/>
      <c r="M1603" s="272"/>
      <c r="N1603" s="273"/>
      <c r="O1603" s="273"/>
      <c r="P1603" s="273"/>
      <c r="Q1603" s="273"/>
      <c r="R1603" s="273"/>
      <c r="S1603" s="273"/>
      <c r="T1603" s="274"/>
      <c r="AT1603" s="275" t="s">
        <v>245</v>
      </c>
      <c r="AU1603" s="275" t="s">
        <v>88</v>
      </c>
      <c r="AV1603" s="15" t="s">
        <v>215</v>
      </c>
      <c r="AW1603" s="15" t="s">
        <v>40</v>
      </c>
      <c r="AX1603" s="15" t="s">
        <v>85</v>
      </c>
      <c r="AY1603" s="275" t="s">
        <v>191</v>
      </c>
    </row>
    <row r="1604" spans="2:65" s="1" customFormat="1" ht="16.5" customHeight="1">
      <c r="B1604" s="42"/>
      <c r="C1604" s="228" t="s">
        <v>1293</v>
      </c>
      <c r="D1604" s="228" t="s">
        <v>302</v>
      </c>
      <c r="E1604" s="229" t="s">
        <v>1294</v>
      </c>
      <c r="F1604" s="230" t="s">
        <v>1295</v>
      </c>
      <c r="G1604" s="231" t="s">
        <v>222</v>
      </c>
      <c r="H1604" s="232">
        <v>5</v>
      </c>
      <c r="I1604" s="233"/>
      <c r="J1604" s="234">
        <f>ROUND(I1604*H1604,2)</f>
        <v>0</v>
      </c>
      <c r="K1604" s="230" t="s">
        <v>203</v>
      </c>
      <c r="L1604" s="235"/>
      <c r="M1604" s="236" t="s">
        <v>23</v>
      </c>
      <c r="N1604" s="237" t="s">
        <v>48</v>
      </c>
      <c r="O1604" s="43"/>
      <c r="P1604" s="211">
        <f>O1604*H1604</f>
        <v>0</v>
      </c>
      <c r="Q1604" s="211">
        <v>2.1999999999999999E-2</v>
      </c>
      <c r="R1604" s="211">
        <f>Q1604*H1604</f>
        <v>0.10999999999999999</v>
      </c>
      <c r="S1604" s="211">
        <v>0</v>
      </c>
      <c r="T1604" s="212">
        <f>S1604*H1604</f>
        <v>0</v>
      </c>
      <c r="AR1604" s="25" t="s">
        <v>669</v>
      </c>
      <c r="AT1604" s="25" t="s">
        <v>302</v>
      </c>
      <c r="AU1604" s="25" t="s">
        <v>88</v>
      </c>
      <c r="AY1604" s="25" t="s">
        <v>191</v>
      </c>
      <c r="BE1604" s="213">
        <f>IF(N1604="základní",J1604,0)</f>
        <v>0</v>
      </c>
      <c r="BF1604" s="213">
        <f>IF(N1604="snížená",J1604,0)</f>
        <v>0</v>
      </c>
      <c r="BG1604" s="213">
        <f>IF(N1604="zákl. přenesená",J1604,0)</f>
        <v>0</v>
      </c>
      <c r="BH1604" s="213">
        <f>IF(N1604="sníž. přenesená",J1604,0)</f>
        <v>0</v>
      </c>
      <c r="BI1604" s="213">
        <f>IF(N1604="nulová",J1604,0)</f>
        <v>0</v>
      </c>
      <c r="BJ1604" s="25" t="s">
        <v>85</v>
      </c>
      <c r="BK1604" s="213">
        <f>ROUND(I1604*H1604,2)</f>
        <v>0</v>
      </c>
      <c r="BL1604" s="25" t="s">
        <v>279</v>
      </c>
      <c r="BM1604" s="25" t="s">
        <v>1296</v>
      </c>
    </row>
    <row r="1605" spans="2:65" s="12" customFormat="1" ht="13.5">
      <c r="B1605" s="217"/>
      <c r="C1605" s="218"/>
      <c r="D1605" s="214" t="s">
        <v>245</v>
      </c>
      <c r="E1605" s="219" t="s">
        <v>23</v>
      </c>
      <c r="F1605" s="220" t="s">
        <v>1297</v>
      </c>
      <c r="G1605" s="218"/>
      <c r="H1605" s="221">
        <v>4</v>
      </c>
      <c r="I1605" s="222"/>
      <c r="J1605" s="218"/>
      <c r="K1605" s="218"/>
      <c r="L1605" s="223"/>
      <c r="M1605" s="224"/>
      <c r="N1605" s="225"/>
      <c r="O1605" s="225"/>
      <c r="P1605" s="225"/>
      <c r="Q1605" s="225"/>
      <c r="R1605" s="225"/>
      <c r="S1605" s="225"/>
      <c r="T1605" s="226"/>
      <c r="AT1605" s="227" t="s">
        <v>245</v>
      </c>
      <c r="AU1605" s="227" t="s">
        <v>88</v>
      </c>
      <c r="AV1605" s="12" t="s">
        <v>88</v>
      </c>
      <c r="AW1605" s="12" t="s">
        <v>40</v>
      </c>
      <c r="AX1605" s="12" t="s">
        <v>77</v>
      </c>
      <c r="AY1605" s="227" t="s">
        <v>191</v>
      </c>
    </row>
    <row r="1606" spans="2:65" s="12" customFormat="1" ht="13.5">
      <c r="B1606" s="217"/>
      <c r="C1606" s="218"/>
      <c r="D1606" s="214" t="s">
        <v>245</v>
      </c>
      <c r="E1606" s="219" t="s">
        <v>23</v>
      </c>
      <c r="F1606" s="220" t="s">
        <v>1288</v>
      </c>
      <c r="G1606" s="218"/>
      <c r="H1606" s="221">
        <v>1</v>
      </c>
      <c r="I1606" s="222"/>
      <c r="J1606" s="218"/>
      <c r="K1606" s="218"/>
      <c r="L1606" s="223"/>
      <c r="M1606" s="224"/>
      <c r="N1606" s="225"/>
      <c r="O1606" s="225"/>
      <c r="P1606" s="225"/>
      <c r="Q1606" s="225"/>
      <c r="R1606" s="225"/>
      <c r="S1606" s="225"/>
      <c r="T1606" s="226"/>
      <c r="AT1606" s="227" t="s">
        <v>245</v>
      </c>
      <c r="AU1606" s="227" t="s">
        <v>88</v>
      </c>
      <c r="AV1606" s="12" t="s">
        <v>88</v>
      </c>
      <c r="AW1606" s="12" t="s">
        <v>40</v>
      </c>
      <c r="AX1606" s="12" t="s">
        <v>77</v>
      </c>
      <c r="AY1606" s="227" t="s">
        <v>191</v>
      </c>
    </row>
    <row r="1607" spans="2:65" s="15" customFormat="1" ht="13.5">
      <c r="B1607" s="265"/>
      <c r="C1607" s="266"/>
      <c r="D1607" s="214" t="s">
        <v>245</v>
      </c>
      <c r="E1607" s="267" t="s">
        <v>23</v>
      </c>
      <c r="F1607" s="268" t="s">
        <v>388</v>
      </c>
      <c r="G1607" s="266"/>
      <c r="H1607" s="269">
        <v>5</v>
      </c>
      <c r="I1607" s="270"/>
      <c r="J1607" s="266"/>
      <c r="K1607" s="266"/>
      <c r="L1607" s="271"/>
      <c r="M1607" s="272"/>
      <c r="N1607" s="273"/>
      <c r="O1607" s="273"/>
      <c r="P1607" s="273"/>
      <c r="Q1607" s="273"/>
      <c r="R1607" s="273"/>
      <c r="S1607" s="273"/>
      <c r="T1607" s="274"/>
      <c r="AT1607" s="275" t="s">
        <v>245</v>
      </c>
      <c r="AU1607" s="275" t="s">
        <v>88</v>
      </c>
      <c r="AV1607" s="15" t="s">
        <v>215</v>
      </c>
      <c r="AW1607" s="15" t="s">
        <v>40</v>
      </c>
      <c r="AX1607" s="15" t="s">
        <v>85</v>
      </c>
      <c r="AY1607" s="275" t="s">
        <v>191</v>
      </c>
    </row>
    <row r="1608" spans="2:65" s="1" customFormat="1" ht="16.5" customHeight="1">
      <c r="B1608" s="42"/>
      <c r="C1608" s="228" t="s">
        <v>1298</v>
      </c>
      <c r="D1608" s="228" t="s">
        <v>302</v>
      </c>
      <c r="E1608" s="229" t="s">
        <v>1299</v>
      </c>
      <c r="F1608" s="230" t="s">
        <v>1295</v>
      </c>
      <c r="G1608" s="231" t="s">
        <v>222</v>
      </c>
      <c r="H1608" s="232">
        <v>3</v>
      </c>
      <c r="I1608" s="233"/>
      <c r="J1608" s="234">
        <f>ROUND(I1608*H1608,2)</f>
        <v>0</v>
      </c>
      <c r="K1608" s="230" t="s">
        <v>23</v>
      </c>
      <c r="L1608" s="235"/>
      <c r="M1608" s="236" t="s">
        <v>23</v>
      </c>
      <c r="N1608" s="237" t="s">
        <v>48</v>
      </c>
      <c r="O1608" s="43"/>
      <c r="P1608" s="211">
        <f>O1608*H1608</f>
        <v>0</v>
      </c>
      <c r="Q1608" s="211">
        <v>2.1999999999999999E-2</v>
      </c>
      <c r="R1608" s="211">
        <f>Q1608*H1608</f>
        <v>6.6000000000000003E-2</v>
      </c>
      <c r="S1608" s="211">
        <v>0</v>
      </c>
      <c r="T1608" s="212">
        <f>S1608*H1608</f>
        <v>0</v>
      </c>
      <c r="AR1608" s="25" t="s">
        <v>669</v>
      </c>
      <c r="AT1608" s="25" t="s">
        <v>302</v>
      </c>
      <c r="AU1608" s="25" t="s">
        <v>88</v>
      </c>
      <c r="AY1608" s="25" t="s">
        <v>191</v>
      </c>
      <c r="BE1608" s="213">
        <f>IF(N1608="základní",J1608,0)</f>
        <v>0</v>
      </c>
      <c r="BF1608" s="213">
        <f>IF(N1608="snížená",J1608,0)</f>
        <v>0</v>
      </c>
      <c r="BG1608" s="213">
        <f>IF(N1608="zákl. přenesená",J1608,0)</f>
        <v>0</v>
      </c>
      <c r="BH1608" s="213">
        <f>IF(N1608="sníž. přenesená",J1608,0)</f>
        <v>0</v>
      </c>
      <c r="BI1608" s="213">
        <f>IF(N1608="nulová",J1608,0)</f>
        <v>0</v>
      </c>
      <c r="BJ1608" s="25" t="s">
        <v>85</v>
      </c>
      <c r="BK1608" s="213">
        <f>ROUND(I1608*H1608,2)</f>
        <v>0</v>
      </c>
      <c r="BL1608" s="25" t="s">
        <v>279</v>
      </c>
      <c r="BM1608" s="25" t="s">
        <v>1300</v>
      </c>
    </row>
    <row r="1609" spans="2:65" s="1" customFormat="1" ht="27">
      <c r="B1609" s="42"/>
      <c r="C1609" s="64"/>
      <c r="D1609" s="214" t="s">
        <v>205</v>
      </c>
      <c r="E1609" s="64"/>
      <c r="F1609" s="215" t="s">
        <v>1301</v>
      </c>
      <c r="G1609" s="64"/>
      <c r="H1609" s="64"/>
      <c r="I1609" s="173"/>
      <c r="J1609" s="64"/>
      <c r="K1609" s="64"/>
      <c r="L1609" s="62"/>
      <c r="M1609" s="216"/>
      <c r="N1609" s="43"/>
      <c r="O1609" s="43"/>
      <c r="P1609" s="43"/>
      <c r="Q1609" s="43"/>
      <c r="R1609" s="43"/>
      <c r="S1609" s="43"/>
      <c r="T1609" s="79"/>
      <c r="AT1609" s="25" t="s">
        <v>205</v>
      </c>
      <c r="AU1609" s="25" t="s">
        <v>88</v>
      </c>
    </row>
    <row r="1610" spans="2:65" s="12" customFormat="1" ht="13.5">
      <c r="B1610" s="217"/>
      <c r="C1610" s="218"/>
      <c r="D1610" s="214" t="s">
        <v>245</v>
      </c>
      <c r="E1610" s="219" t="s">
        <v>23</v>
      </c>
      <c r="F1610" s="220" t="s">
        <v>1302</v>
      </c>
      <c r="G1610" s="218"/>
      <c r="H1610" s="221">
        <v>3</v>
      </c>
      <c r="I1610" s="222"/>
      <c r="J1610" s="218"/>
      <c r="K1610" s="218"/>
      <c r="L1610" s="223"/>
      <c r="M1610" s="224"/>
      <c r="N1610" s="225"/>
      <c r="O1610" s="225"/>
      <c r="P1610" s="225"/>
      <c r="Q1610" s="225"/>
      <c r="R1610" s="225"/>
      <c r="S1610" s="225"/>
      <c r="T1610" s="226"/>
      <c r="AT1610" s="227" t="s">
        <v>245</v>
      </c>
      <c r="AU1610" s="227" t="s">
        <v>88</v>
      </c>
      <c r="AV1610" s="12" t="s">
        <v>88</v>
      </c>
      <c r="AW1610" s="12" t="s">
        <v>40</v>
      </c>
      <c r="AX1610" s="12" t="s">
        <v>85</v>
      </c>
      <c r="AY1610" s="227" t="s">
        <v>191</v>
      </c>
    </row>
    <row r="1611" spans="2:65" s="1" customFormat="1" ht="16.5" customHeight="1">
      <c r="B1611" s="42"/>
      <c r="C1611" s="228" t="s">
        <v>1303</v>
      </c>
      <c r="D1611" s="228" t="s">
        <v>302</v>
      </c>
      <c r="E1611" s="229" t="s">
        <v>1304</v>
      </c>
      <c r="F1611" s="230" t="s">
        <v>1305</v>
      </c>
      <c r="G1611" s="231" t="s">
        <v>222</v>
      </c>
      <c r="H1611" s="232">
        <v>1</v>
      </c>
      <c r="I1611" s="233"/>
      <c r="J1611" s="234">
        <f>ROUND(I1611*H1611,2)</f>
        <v>0</v>
      </c>
      <c r="K1611" s="230" t="s">
        <v>23</v>
      </c>
      <c r="L1611" s="235"/>
      <c r="M1611" s="236" t="s">
        <v>23</v>
      </c>
      <c r="N1611" s="237" t="s">
        <v>48</v>
      </c>
      <c r="O1611" s="43"/>
      <c r="P1611" s="211">
        <f>O1611*H1611</f>
        <v>0</v>
      </c>
      <c r="Q1611" s="211">
        <v>2.5999999999999999E-2</v>
      </c>
      <c r="R1611" s="211">
        <f>Q1611*H1611</f>
        <v>2.5999999999999999E-2</v>
      </c>
      <c r="S1611" s="211">
        <v>0</v>
      </c>
      <c r="T1611" s="212">
        <f>S1611*H1611</f>
        <v>0</v>
      </c>
      <c r="AR1611" s="25" t="s">
        <v>669</v>
      </c>
      <c r="AT1611" s="25" t="s">
        <v>302</v>
      </c>
      <c r="AU1611" s="25" t="s">
        <v>88</v>
      </c>
      <c r="AY1611" s="25" t="s">
        <v>191</v>
      </c>
      <c r="BE1611" s="213">
        <f>IF(N1611="základní",J1611,0)</f>
        <v>0</v>
      </c>
      <c r="BF1611" s="213">
        <f>IF(N1611="snížená",J1611,0)</f>
        <v>0</v>
      </c>
      <c r="BG1611" s="213">
        <f>IF(N1611="zákl. přenesená",J1611,0)</f>
        <v>0</v>
      </c>
      <c r="BH1611" s="213">
        <f>IF(N1611="sníž. přenesená",J1611,0)</f>
        <v>0</v>
      </c>
      <c r="BI1611" s="213">
        <f>IF(N1611="nulová",J1611,0)</f>
        <v>0</v>
      </c>
      <c r="BJ1611" s="25" t="s">
        <v>85</v>
      </c>
      <c r="BK1611" s="213">
        <f>ROUND(I1611*H1611,2)</f>
        <v>0</v>
      </c>
      <c r="BL1611" s="25" t="s">
        <v>279</v>
      </c>
      <c r="BM1611" s="25" t="s">
        <v>1306</v>
      </c>
    </row>
    <row r="1612" spans="2:65" s="12" customFormat="1" ht="13.5">
      <c r="B1612" s="217"/>
      <c r="C1612" s="218"/>
      <c r="D1612" s="214" t="s">
        <v>245</v>
      </c>
      <c r="E1612" s="219" t="s">
        <v>23</v>
      </c>
      <c r="F1612" s="220" t="s">
        <v>1290</v>
      </c>
      <c r="G1612" s="218"/>
      <c r="H1612" s="221">
        <v>1</v>
      </c>
      <c r="I1612" s="222"/>
      <c r="J1612" s="218"/>
      <c r="K1612" s="218"/>
      <c r="L1612" s="223"/>
      <c r="M1612" s="224"/>
      <c r="N1612" s="225"/>
      <c r="O1612" s="225"/>
      <c r="P1612" s="225"/>
      <c r="Q1612" s="225"/>
      <c r="R1612" s="225"/>
      <c r="S1612" s="225"/>
      <c r="T1612" s="226"/>
      <c r="AT1612" s="227" t="s">
        <v>245</v>
      </c>
      <c r="AU1612" s="227" t="s">
        <v>88</v>
      </c>
      <c r="AV1612" s="12" t="s">
        <v>88</v>
      </c>
      <c r="AW1612" s="12" t="s">
        <v>40</v>
      </c>
      <c r="AX1612" s="12" t="s">
        <v>85</v>
      </c>
      <c r="AY1612" s="227" t="s">
        <v>191</v>
      </c>
    </row>
    <row r="1613" spans="2:65" s="1" customFormat="1" ht="16.5" customHeight="1">
      <c r="B1613" s="42"/>
      <c r="C1613" s="228" t="s">
        <v>1307</v>
      </c>
      <c r="D1613" s="228" t="s">
        <v>302</v>
      </c>
      <c r="E1613" s="229" t="s">
        <v>1308</v>
      </c>
      <c r="F1613" s="230" t="s">
        <v>1305</v>
      </c>
      <c r="G1613" s="231" t="s">
        <v>222</v>
      </c>
      <c r="H1613" s="232">
        <v>3</v>
      </c>
      <c r="I1613" s="233"/>
      <c r="J1613" s="234">
        <f>ROUND(I1613*H1613,2)</f>
        <v>0</v>
      </c>
      <c r="K1613" s="230" t="s">
        <v>23</v>
      </c>
      <c r="L1613" s="235"/>
      <c r="M1613" s="236" t="s">
        <v>23</v>
      </c>
      <c r="N1613" s="237" t="s">
        <v>48</v>
      </c>
      <c r="O1613" s="43"/>
      <c r="P1613" s="211">
        <f>O1613*H1613</f>
        <v>0</v>
      </c>
      <c r="Q1613" s="211">
        <v>2.5999999999999999E-2</v>
      </c>
      <c r="R1613" s="211">
        <f>Q1613*H1613</f>
        <v>7.8E-2</v>
      </c>
      <c r="S1613" s="211">
        <v>0</v>
      </c>
      <c r="T1613" s="212">
        <f>S1613*H1613</f>
        <v>0</v>
      </c>
      <c r="AR1613" s="25" t="s">
        <v>669</v>
      </c>
      <c r="AT1613" s="25" t="s">
        <v>302</v>
      </c>
      <c r="AU1613" s="25" t="s">
        <v>88</v>
      </c>
      <c r="AY1613" s="25" t="s">
        <v>191</v>
      </c>
      <c r="BE1613" s="213">
        <f>IF(N1613="základní",J1613,0)</f>
        <v>0</v>
      </c>
      <c r="BF1613" s="213">
        <f>IF(N1613="snížená",J1613,0)</f>
        <v>0</v>
      </c>
      <c r="BG1613" s="213">
        <f>IF(N1613="zákl. přenesená",J1613,0)</f>
        <v>0</v>
      </c>
      <c r="BH1613" s="213">
        <f>IF(N1613="sníž. přenesená",J1613,0)</f>
        <v>0</v>
      </c>
      <c r="BI1613" s="213">
        <f>IF(N1613="nulová",J1613,0)</f>
        <v>0</v>
      </c>
      <c r="BJ1613" s="25" t="s">
        <v>85</v>
      </c>
      <c r="BK1613" s="213">
        <f>ROUND(I1613*H1613,2)</f>
        <v>0</v>
      </c>
      <c r="BL1613" s="25" t="s">
        <v>279</v>
      </c>
      <c r="BM1613" s="25" t="s">
        <v>1309</v>
      </c>
    </row>
    <row r="1614" spans="2:65" s="1" customFormat="1" ht="27">
      <c r="B1614" s="42"/>
      <c r="C1614" s="64"/>
      <c r="D1614" s="214" t="s">
        <v>205</v>
      </c>
      <c r="E1614" s="64"/>
      <c r="F1614" s="215" t="s">
        <v>1301</v>
      </c>
      <c r="G1614" s="64"/>
      <c r="H1614" s="64"/>
      <c r="I1614" s="173"/>
      <c r="J1614" s="64"/>
      <c r="K1614" s="64"/>
      <c r="L1614" s="62"/>
      <c r="M1614" s="216"/>
      <c r="N1614" s="43"/>
      <c r="O1614" s="43"/>
      <c r="P1614" s="43"/>
      <c r="Q1614" s="43"/>
      <c r="R1614" s="43"/>
      <c r="S1614" s="43"/>
      <c r="T1614" s="79"/>
      <c r="AT1614" s="25" t="s">
        <v>205</v>
      </c>
      <c r="AU1614" s="25" t="s">
        <v>88</v>
      </c>
    </row>
    <row r="1615" spans="2:65" s="12" customFormat="1" ht="13.5">
      <c r="B1615" s="217"/>
      <c r="C1615" s="218"/>
      <c r="D1615" s="214" t="s">
        <v>245</v>
      </c>
      <c r="E1615" s="219" t="s">
        <v>23</v>
      </c>
      <c r="F1615" s="220" t="s">
        <v>1310</v>
      </c>
      <c r="G1615" s="218"/>
      <c r="H1615" s="221">
        <v>3</v>
      </c>
      <c r="I1615" s="222"/>
      <c r="J1615" s="218"/>
      <c r="K1615" s="218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245</v>
      </c>
      <c r="AU1615" s="227" t="s">
        <v>88</v>
      </c>
      <c r="AV1615" s="12" t="s">
        <v>88</v>
      </c>
      <c r="AW1615" s="12" t="s">
        <v>40</v>
      </c>
      <c r="AX1615" s="12" t="s">
        <v>85</v>
      </c>
      <c r="AY1615" s="227" t="s">
        <v>191</v>
      </c>
    </row>
    <row r="1616" spans="2:65" s="1" customFormat="1" ht="16.5" customHeight="1">
      <c r="B1616" s="42"/>
      <c r="C1616" s="228" t="s">
        <v>1311</v>
      </c>
      <c r="D1616" s="228" t="s">
        <v>302</v>
      </c>
      <c r="E1616" s="229" t="s">
        <v>1312</v>
      </c>
      <c r="F1616" s="230" t="s">
        <v>1313</v>
      </c>
      <c r="G1616" s="231" t="s">
        <v>222</v>
      </c>
      <c r="H1616" s="232">
        <v>2</v>
      </c>
      <c r="I1616" s="233"/>
      <c r="J1616" s="234">
        <f>ROUND(I1616*H1616,2)</f>
        <v>0</v>
      </c>
      <c r="K1616" s="230" t="s">
        <v>203</v>
      </c>
      <c r="L1616" s="235"/>
      <c r="M1616" s="236" t="s">
        <v>23</v>
      </c>
      <c r="N1616" s="237" t="s">
        <v>48</v>
      </c>
      <c r="O1616" s="43"/>
      <c r="P1616" s="211">
        <f>O1616*H1616</f>
        <v>0</v>
      </c>
      <c r="Q1616" s="211">
        <v>2.1499999999999998E-2</v>
      </c>
      <c r="R1616" s="211">
        <f>Q1616*H1616</f>
        <v>4.2999999999999997E-2</v>
      </c>
      <c r="S1616" s="211">
        <v>0</v>
      </c>
      <c r="T1616" s="212">
        <f>S1616*H1616</f>
        <v>0</v>
      </c>
      <c r="AR1616" s="25" t="s">
        <v>669</v>
      </c>
      <c r="AT1616" s="25" t="s">
        <v>302</v>
      </c>
      <c r="AU1616" s="25" t="s">
        <v>88</v>
      </c>
      <c r="AY1616" s="25" t="s">
        <v>191</v>
      </c>
      <c r="BE1616" s="213">
        <f>IF(N1616="základní",J1616,0)</f>
        <v>0</v>
      </c>
      <c r="BF1616" s="213">
        <f>IF(N1616="snížená",J1616,0)</f>
        <v>0</v>
      </c>
      <c r="BG1616" s="213">
        <f>IF(N1616="zákl. přenesená",J1616,0)</f>
        <v>0</v>
      </c>
      <c r="BH1616" s="213">
        <f>IF(N1616="sníž. přenesená",J1616,0)</f>
        <v>0</v>
      </c>
      <c r="BI1616" s="213">
        <f>IF(N1616="nulová",J1616,0)</f>
        <v>0</v>
      </c>
      <c r="BJ1616" s="25" t="s">
        <v>85</v>
      </c>
      <c r="BK1616" s="213">
        <f>ROUND(I1616*H1616,2)</f>
        <v>0</v>
      </c>
      <c r="BL1616" s="25" t="s">
        <v>279</v>
      </c>
      <c r="BM1616" s="25" t="s">
        <v>1314</v>
      </c>
    </row>
    <row r="1617" spans="2:65" s="12" customFormat="1" ht="13.5">
      <c r="B1617" s="217"/>
      <c r="C1617" s="218"/>
      <c r="D1617" s="214" t="s">
        <v>245</v>
      </c>
      <c r="E1617" s="219" t="s">
        <v>23</v>
      </c>
      <c r="F1617" s="220" t="s">
        <v>1285</v>
      </c>
      <c r="G1617" s="218"/>
      <c r="H1617" s="221">
        <v>2</v>
      </c>
      <c r="I1617" s="222"/>
      <c r="J1617" s="218"/>
      <c r="K1617" s="218"/>
      <c r="L1617" s="223"/>
      <c r="M1617" s="224"/>
      <c r="N1617" s="225"/>
      <c r="O1617" s="225"/>
      <c r="P1617" s="225"/>
      <c r="Q1617" s="225"/>
      <c r="R1617" s="225"/>
      <c r="S1617" s="225"/>
      <c r="T1617" s="226"/>
      <c r="AT1617" s="227" t="s">
        <v>245</v>
      </c>
      <c r="AU1617" s="227" t="s">
        <v>88</v>
      </c>
      <c r="AV1617" s="12" t="s">
        <v>88</v>
      </c>
      <c r="AW1617" s="12" t="s">
        <v>40</v>
      </c>
      <c r="AX1617" s="12" t="s">
        <v>85</v>
      </c>
      <c r="AY1617" s="227" t="s">
        <v>191</v>
      </c>
    </row>
    <row r="1618" spans="2:65" s="1" customFormat="1" ht="25.5" customHeight="1">
      <c r="B1618" s="42"/>
      <c r="C1618" s="202" t="s">
        <v>1315</v>
      </c>
      <c r="D1618" s="202" t="s">
        <v>194</v>
      </c>
      <c r="E1618" s="203" t="s">
        <v>1316</v>
      </c>
      <c r="F1618" s="204" t="s">
        <v>1317</v>
      </c>
      <c r="G1618" s="205" t="s">
        <v>222</v>
      </c>
      <c r="H1618" s="206">
        <v>4</v>
      </c>
      <c r="I1618" s="207"/>
      <c r="J1618" s="208">
        <f>ROUND(I1618*H1618,2)</f>
        <v>0</v>
      </c>
      <c r="K1618" s="204" t="s">
        <v>203</v>
      </c>
      <c r="L1618" s="62"/>
      <c r="M1618" s="209" t="s">
        <v>23</v>
      </c>
      <c r="N1618" s="210" t="s">
        <v>48</v>
      </c>
      <c r="O1618" s="43"/>
      <c r="P1618" s="211">
        <f>O1618*H1618</f>
        <v>0</v>
      </c>
      <c r="Q1618" s="211">
        <v>0</v>
      </c>
      <c r="R1618" s="211">
        <f>Q1618*H1618</f>
        <v>0</v>
      </c>
      <c r="S1618" s="211">
        <v>0</v>
      </c>
      <c r="T1618" s="212">
        <f>S1618*H1618</f>
        <v>0</v>
      </c>
      <c r="AR1618" s="25" t="s">
        <v>279</v>
      </c>
      <c r="AT1618" s="25" t="s">
        <v>194</v>
      </c>
      <c r="AU1618" s="25" t="s">
        <v>88</v>
      </c>
      <c r="AY1618" s="25" t="s">
        <v>191</v>
      </c>
      <c r="BE1618" s="213">
        <f>IF(N1618="základní",J1618,0)</f>
        <v>0</v>
      </c>
      <c r="BF1618" s="213">
        <f>IF(N1618="snížená",J1618,0)</f>
        <v>0</v>
      </c>
      <c r="BG1618" s="213">
        <f>IF(N1618="zákl. přenesená",J1618,0)</f>
        <v>0</v>
      </c>
      <c r="BH1618" s="213">
        <f>IF(N1618="sníž. přenesená",J1618,0)</f>
        <v>0</v>
      </c>
      <c r="BI1618" s="213">
        <f>IF(N1618="nulová",J1618,0)</f>
        <v>0</v>
      </c>
      <c r="BJ1618" s="25" t="s">
        <v>85</v>
      </c>
      <c r="BK1618" s="213">
        <f>ROUND(I1618*H1618,2)</f>
        <v>0</v>
      </c>
      <c r="BL1618" s="25" t="s">
        <v>279</v>
      </c>
      <c r="BM1618" s="25" t="s">
        <v>1318</v>
      </c>
    </row>
    <row r="1619" spans="2:65" s="13" customFormat="1" ht="13.5">
      <c r="B1619" s="244"/>
      <c r="C1619" s="245"/>
      <c r="D1619" s="214" t="s">
        <v>245</v>
      </c>
      <c r="E1619" s="246" t="s">
        <v>23</v>
      </c>
      <c r="F1619" s="247" t="s">
        <v>372</v>
      </c>
      <c r="G1619" s="245"/>
      <c r="H1619" s="246" t="s">
        <v>23</v>
      </c>
      <c r="I1619" s="248"/>
      <c r="J1619" s="245"/>
      <c r="K1619" s="245"/>
      <c r="L1619" s="249"/>
      <c r="M1619" s="250"/>
      <c r="N1619" s="251"/>
      <c r="O1619" s="251"/>
      <c r="P1619" s="251"/>
      <c r="Q1619" s="251"/>
      <c r="R1619" s="251"/>
      <c r="S1619" s="251"/>
      <c r="T1619" s="252"/>
      <c r="AT1619" s="253" t="s">
        <v>245</v>
      </c>
      <c r="AU1619" s="253" t="s">
        <v>88</v>
      </c>
      <c r="AV1619" s="13" t="s">
        <v>85</v>
      </c>
      <c r="AW1619" s="13" t="s">
        <v>40</v>
      </c>
      <c r="AX1619" s="13" t="s">
        <v>77</v>
      </c>
      <c r="AY1619" s="253" t="s">
        <v>191</v>
      </c>
    </row>
    <row r="1620" spans="2:65" s="12" customFormat="1" ht="13.5">
      <c r="B1620" s="217"/>
      <c r="C1620" s="218"/>
      <c r="D1620" s="214" t="s">
        <v>245</v>
      </c>
      <c r="E1620" s="219" t="s">
        <v>23</v>
      </c>
      <c r="F1620" s="220" t="s">
        <v>1319</v>
      </c>
      <c r="G1620" s="218"/>
      <c r="H1620" s="221">
        <v>1</v>
      </c>
      <c r="I1620" s="222"/>
      <c r="J1620" s="218"/>
      <c r="K1620" s="218"/>
      <c r="L1620" s="223"/>
      <c r="M1620" s="224"/>
      <c r="N1620" s="225"/>
      <c r="O1620" s="225"/>
      <c r="P1620" s="225"/>
      <c r="Q1620" s="225"/>
      <c r="R1620" s="225"/>
      <c r="S1620" s="225"/>
      <c r="T1620" s="226"/>
      <c r="AT1620" s="227" t="s">
        <v>245</v>
      </c>
      <c r="AU1620" s="227" t="s">
        <v>88</v>
      </c>
      <c r="AV1620" s="12" t="s">
        <v>88</v>
      </c>
      <c r="AW1620" s="12" t="s">
        <v>40</v>
      </c>
      <c r="AX1620" s="12" t="s">
        <v>77</v>
      </c>
      <c r="AY1620" s="227" t="s">
        <v>191</v>
      </c>
    </row>
    <row r="1621" spans="2:65" s="14" customFormat="1" ht="13.5">
      <c r="B1621" s="254"/>
      <c r="C1621" s="255"/>
      <c r="D1621" s="214" t="s">
        <v>245</v>
      </c>
      <c r="E1621" s="256" t="s">
        <v>23</v>
      </c>
      <c r="F1621" s="257" t="s">
        <v>371</v>
      </c>
      <c r="G1621" s="255"/>
      <c r="H1621" s="258">
        <v>1</v>
      </c>
      <c r="I1621" s="259"/>
      <c r="J1621" s="255"/>
      <c r="K1621" s="255"/>
      <c r="L1621" s="260"/>
      <c r="M1621" s="261"/>
      <c r="N1621" s="262"/>
      <c r="O1621" s="262"/>
      <c r="P1621" s="262"/>
      <c r="Q1621" s="262"/>
      <c r="R1621" s="262"/>
      <c r="S1621" s="262"/>
      <c r="T1621" s="263"/>
      <c r="AT1621" s="264" t="s">
        <v>245</v>
      </c>
      <c r="AU1621" s="264" t="s">
        <v>88</v>
      </c>
      <c r="AV1621" s="14" t="s">
        <v>207</v>
      </c>
      <c r="AW1621" s="14" t="s">
        <v>40</v>
      </c>
      <c r="AX1621" s="14" t="s">
        <v>77</v>
      </c>
      <c r="AY1621" s="264" t="s">
        <v>191</v>
      </c>
    </row>
    <row r="1622" spans="2:65" s="13" customFormat="1" ht="13.5">
      <c r="B1622" s="244"/>
      <c r="C1622" s="245"/>
      <c r="D1622" s="214" t="s">
        <v>245</v>
      </c>
      <c r="E1622" s="246" t="s">
        <v>23</v>
      </c>
      <c r="F1622" s="247" t="s">
        <v>376</v>
      </c>
      <c r="G1622" s="245"/>
      <c r="H1622" s="246" t="s">
        <v>23</v>
      </c>
      <c r="I1622" s="248"/>
      <c r="J1622" s="245"/>
      <c r="K1622" s="245"/>
      <c r="L1622" s="249"/>
      <c r="M1622" s="250"/>
      <c r="N1622" s="251"/>
      <c r="O1622" s="251"/>
      <c r="P1622" s="251"/>
      <c r="Q1622" s="251"/>
      <c r="R1622" s="251"/>
      <c r="S1622" s="251"/>
      <c r="T1622" s="252"/>
      <c r="AT1622" s="253" t="s">
        <v>245</v>
      </c>
      <c r="AU1622" s="253" t="s">
        <v>88</v>
      </c>
      <c r="AV1622" s="13" t="s">
        <v>85</v>
      </c>
      <c r="AW1622" s="13" t="s">
        <v>40</v>
      </c>
      <c r="AX1622" s="13" t="s">
        <v>77</v>
      </c>
      <c r="AY1622" s="253" t="s">
        <v>191</v>
      </c>
    </row>
    <row r="1623" spans="2:65" s="12" customFormat="1" ht="13.5">
      <c r="B1623" s="217"/>
      <c r="C1623" s="218"/>
      <c r="D1623" s="214" t="s">
        <v>245</v>
      </c>
      <c r="E1623" s="219" t="s">
        <v>23</v>
      </c>
      <c r="F1623" s="220" t="s">
        <v>1319</v>
      </c>
      <c r="G1623" s="218"/>
      <c r="H1623" s="221">
        <v>1</v>
      </c>
      <c r="I1623" s="222"/>
      <c r="J1623" s="218"/>
      <c r="K1623" s="218"/>
      <c r="L1623" s="223"/>
      <c r="M1623" s="224"/>
      <c r="N1623" s="225"/>
      <c r="O1623" s="225"/>
      <c r="P1623" s="225"/>
      <c r="Q1623" s="225"/>
      <c r="R1623" s="225"/>
      <c r="S1623" s="225"/>
      <c r="T1623" s="226"/>
      <c r="AT1623" s="227" t="s">
        <v>245</v>
      </c>
      <c r="AU1623" s="227" t="s">
        <v>88</v>
      </c>
      <c r="AV1623" s="12" t="s">
        <v>88</v>
      </c>
      <c r="AW1623" s="12" t="s">
        <v>40</v>
      </c>
      <c r="AX1623" s="12" t="s">
        <v>77</v>
      </c>
      <c r="AY1623" s="227" t="s">
        <v>191</v>
      </c>
    </row>
    <row r="1624" spans="2:65" s="14" customFormat="1" ht="13.5">
      <c r="B1624" s="254"/>
      <c r="C1624" s="255"/>
      <c r="D1624" s="214" t="s">
        <v>245</v>
      </c>
      <c r="E1624" s="256" t="s">
        <v>23</v>
      </c>
      <c r="F1624" s="257" t="s">
        <v>371</v>
      </c>
      <c r="G1624" s="255"/>
      <c r="H1624" s="258">
        <v>1</v>
      </c>
      <c r="I1624" s="259"/>
      <c r="J1624" s="255"/>
      <c r="K1624" s="255"/>
      <c r="L1624" s="260"/>
      <c r="M1624" s="261"/>
      <c r="N1624" s="262"/>
      <c r="O1624" s="262"/>
      <c r="P1624" s="262"/>
      <c r="Q1624" s="262"/>
      <c r="R1624" s="262"/>
      <c r="S1624" s="262"/>
      <c r="T1624" s="263"/>
      <c r="AT1624" s="264" t="s">
        <v>245</v>
      </c>
      <c r="AU1624" s="264" t="s">
        <v>88</v>
      </c>
      <c r="AV1624" s="14" t="s">
        <v>207</v>
      </c>
      <c r="AW1624" s="14" t="s">
        <v>40</v>
      </c>
      <c r="AX1624" s="14" t="s">
        <v>77</v>
      </c>
      <c r="AY1624" s="264" t="s">
        <v>191</v>
      </c>
    </row>
    <row r="1625" spans="2:65" s="13" customFormat="1" ht="13.5">
      <c r="B1625" s="244"/>
      <c r="C1625" s="245"/>
      <c r="D1625" s="214" t="s">
        <v>245</v>
      </c>
      <c r="E1625" s="246" t="s">
        <v>23</v>
      </c>
      <c r="F1625" s="247" t="s">
        <v>380</v>
      </c>
      <c r="G1625" s="245"/>
      <c r="H1625" s="246" t="s">
        <v>23</v>
      </c>
      <c r="I1625" s="248"/>
      <c r="J1625" s="245"/>
      <c r="K1625" s="245"/>
      <c r="L1625" s="249"/>
      <c r="M1625" s="250"/>
      <c r="N1625" s="251"/>
      <c r="O1625" s="251"/>
      <c r="P1625" s="251"/>
      <c r="Q1625" s="251"/>
      <c r="R1625" s="251"/>
      <c r="S1625" s="251"/>
      <c r="T1625" s="252"/>
      <c r="AT1625" s="253" t="s">
        <v>245</v>
      </c>
      <c r="AU1625" s="253" t="s">
        <v>88</v>
      </c>
      <c r="AV1625" s="13" t="s">
        <v>85</v>
      </c>
      <c r="AW1625" s="13" t="s">
        <v>40</v>
      </c>
      <c r="AX1625" s="13" t="s">
        <v>77</v>
      </c>
      <c r="AY1625" s="253" t="s">
        <v>191</v>
      </c>
    </row>
    <row r="1626" spans="2:65" s="12" customFormat="1" ht="13.5">
      <c r="B1626" s="217"/>
      <c r="C1626" s="218"/>
      <c r="D1626" s="214" t="s">
        <v>245</v>
      </c>
      <c r="E1626" s="219" t="s">
        <v>23</v>
      </c>
      <c r="F1626" s="220" t="s">
        <v>1319</v>
      </c>
      <c r="G1626" s="218"/>
      <c r="H1626" s="221">
        <v>1</v>
      </c>
      <c r="I1626" s="222"/>
      <c r="J1626" s="218"/>
      <c r="K1626" s="218"/>
      <c r="L1626" s="223"/>
      <c r="M1626" s="224"/>
      <c r="N1626" s="225"/>
      <c r="O1626" s="225"/>
      <c r="P1626" s="225"/>
      <c r="Q1626" s="225"/>
      <c r="R1626" s="225"/>
      <c r="S1626" s="225"/>
      <c r="T1626" s="226"/>
      <c r="AT1626" s="227" t="s">
        <v>245</v>
      </c>
      <c r="AU1626" s="227" t="s">
        <v>88</v>
      </c>
      <c r="AV1626" s="12" t="s">
        <v>88</v>
      </c>
      <c r="AW1626" s="12" t="s">
        <v>40</v>
      </c>
      <c r="AX1626" s="12" t="s">
        <v>77</v>
      </c>
      <c r="AY1626" s="227" t="s">
        <v>191</v>
      </c>
    </row>
    <row r="1627" spans="2:65" s="14" customFormat="1" ht="13.5">
      <c r="B1627" s="254"/>
      <c r="C1627" s="255"/>
      <c r="D1627" s="214" t="s">
        <v>245</v>
      </c>
      <c r="E1627" s="256" t="s">
        <v>23</v>
      </c>
      <c r="F1627" s="257" t="s">
        <v>371</v>
      </c>
      <c r="G1627" s="255"/>
      <c r="H1627" s="258">
        <v>1</v>
      </c>
      <c r="I1627" s="259"/>
      <c r="J1627" s="255"/>
      <c r="K1627" s="255"/>
      <c r="L1627" s="260"/>
      <c r="M1627" s="261"/>
      <c r="N1627" s="262"/>
      <c r="O1627" s="262"/>
      <c r="P1627" s="262"/>
      <c r="Q1627" s="262"/>
      <c r="R1627" s="262"/>
      <c r="S1627" s="262"/>
      <c r="T1627" s="263"/>
      <c r="AT1627" s="264" t="s">
        <v>245</v>
      </c>
      <c r="AU1627" s="264" t="s">
        <v>88</v>
      </c>
      <c r="AV1627" s="14" t="s">
        <v>207</v>
      </c>
      <c r="AW1627" s="14" t="s">
        <v>40</v>
      </c>
      <c r="AX1627" s="14" t="s">
        <v>77</v>
      </c>
      <c r="AY1627" s="264" t="s">
        <v>191</v>
      </c>
    </row>
    <row r="1628" spans="2:65" s="13" customFormat="1" ht="13.5">
      <c r="B1628" s="244"/>
      <c r="C1628" s="245"/>
      <c r="D1628" s="214" t="s">
        <v>245</v>
      </c>
      <c r="E1628" s="246" t="s">
        <v>23</v>
      </c>
      <c r="F1628" s="247" t="s">
        <v>384</v>
      </c>
      <c r="G1628" s="245"/>
      <c r="H1628" s="246" t="s">
        <v>23</v>
      </c>
      <c r="I1628" s="248"/>
      <c r="J1628" s="245"/>
      <c r="K1628" s="245"/>
      <c r="L1628" s="249"/>
      <c r="M1628" s="250"/>
      <c r="N1628" s="251"/>
      <c r="O1628" s="251"/>
      <c r="P1628" s="251"/>
      <c r="Q1628" s="251"/>
      <c r="R1628" s="251"/>
      <c r="S1628" s="251"/>
      <c r="T1628" s="252"/>
      <c r="AT1628" s="253" t="s">
        <v>245</v>
      </c>
      <c r="AU1628" s="253" t="s">
        <v>88</v>
      </c>
      <c r="AV1628" s="13" t="s">
        <v>85</v>
      </c>
      <c r="AW1628" s="13" t="s">
        <v>40</v>
      </c>
      <c r="AX1628" s="13" t="s">
        <v>77</v>
      </c>
      <c r="AY1628" s="253" t="s">
        <v>191</v>
      </c>
    </row>
    <row r="1629" spans="2:65" s="12" customFormat="1" ht="13.5">
      <c r="B1629" s="217"/>
      <c r="C1629" s="218"/>
      <c r="D1629" s="214" t="s">
        <v>245</v>
      </c>
      <c r="E1629" s="219" t="s">
        <v>23</v>
      </c>
      <c r="F1629" s="220" t="s">
        <v>1319</v>
      </c>
      <c r="G1629" s="218"/>
      <c r="H1629" s="221">
        <v>1</v>
      </c>
      <c r="I1629" s="222"/>
      <c r="J1629" s="218"/>
      <c r="K1629" s="218"/>
      <c r="L1629" s="223"/>
      <c r="M1629" s="224"/>
      <c r="N1629" s="225"/>
      <c r="O1629" s="225"/>
      <c r="P1629" s="225"/>
      <c r="Q1629" s="225"/>
      <c r="R1629" s="225"/>
      <c r="S1629" s="225"/>
      <c r="T1629" s="226"/>
      <c r="AT1629" s="227" t="s">
        <v>245</v>
      </c>
      <c r="AU1629" s="227" t="s">
        <v>88</v>
      </c>
      <c r="AV1629" s="12" t="s">
        <v>88</v>
      </c>
      <c r="AW1629" s="12" t="s">
        <v>40</v>
      </c>
      <c r="AX1629" s="12" t="s">
        <v>77</v>
      </c>
      <c r="AY1629" s="227" t="s">
        <v>191</v>
      </c>
    </row>
    <row r="1630" spans="2:65" s="14" customFormat="1" ht="13.5">
      <c r="B1630" s="254"/>
      <c r="C1630" s="255"/>
      <c r="D1630" s="214" t="s">
        <v>245</v>
      </c>
      <c r="E1630" s="256" t="s">
        <v>23</v>
      </c>
      <c r="F1630" s="257" t="s">
        <v>371</v>
      </c>
      <c r="G1630" s="255"/>
      <c r="H1630" s="258">
        <v>1</v>
      </c>
      <c r="I1630" s="259"/>
      <c r="J1630" s="255"/>
      <c r="K1630" s="255"/>
      <c r="L1630" s="260"/>
      <c r="M1630" s="261"/>
      <c r="N1630" s="262"/>
      <c r="O1630" s="262"/>
      <c r="P1630" s="262"/>
      <c r="Q1630" s="262"/>
      <c r="R1630" s="262"/>
      <c r="S1630" s="262"/>
      <c r="T1630" s="263"/>
      <c r="AT1630" s="264" t="s">
        <v>245</v>
      </c>
      <c r="AU1630" s="264" t="s">
        <v>88</v>
      </c>
      <c r="AV1630" s="14" t="s">
        <v>207</v>
      </c>
      <c r="AW1630" s="14" t="s">
        <v>40</v>
      </c>
      <c r="AX1630" s="14" t="s">
        <v>77</v>
      </c>
      <c r="AY1630" s="264" t="s">
        <v>191</v>
      </c>
    </row>
    <row r="1631" spans="2:65" s="15" customFormat="1" ht="13.5">
      <c r="B1631" s="265"/>
      <c r="C1631" s="266"/>
      <c r="D1631" s="214" t="s">
        <v>245</v>
      </c>
      <c r="E1631" s="267" t="s">
        <v>23</v>
      </c>
      <c r="F1631" s="268" t="s">
        <v>388</v>
      </c>
      <c r="G1631" s="266"/>
      <c r="H1631" s="269">
        <v>4</v>
      </c>
      <c r="I1631" s="270"/>
      <c r="J1631" s="266"/>
      <c r="K1631" s="266"/>
      <c r="L1631" s="271"/>
      <c r="M1631" s="272"/>
      <c r="N1631" s="273"/>
      <c r="O1631" s="273"/>
      <c r="P1631" s="273"/>
      <c r="Q1631" s="273"/>
      <c r="R1631" s="273"/>
      <c r="S1631" s="273"/>
      <c r="T1631" s="274"/>
      <c r="AT1631" s="275" t="s">
        <v>245</v>
      </c>
      <c r="AU1631" s="275" t="s">
        <v>88</v>
      </c>
      <c r="AV1631" s="15" t="s">
        <v>215</v>
      </c>
      <c r="AW1631" s="15" t="s">
        <v>40</v>
      </c>
      <c r="AX1631" s="15" t="s">
        <v>85</v>
      </c>
      <c r="AY1631" s="275" t="s">
        <v>191</v>
      </c>
    </row>
    <row r="1632" spans="2:65" s="1" customFormat="1" ht="16.5" customHeight="1">
      <c r="B1632" s="42"/>
      <c r="C1632" s="228" t="s">
        <v>1320</v>
      </c>
      <c r="D1632" s="228" t="s">
        <v>302</v>
      </c>
      <c r="E1632" s="229" t="s">
        <v>1321</v>
      </c>
      <c r="F1632" s="230" t="s">
        <v>1322</v>
      </c>
      <c r="G1632" s="231" t="s">
        <v>222</v>
      </c>
      <c r="H1632" s="232">
        <v>4</v>
      </c>
      <c r="I1632" s="233"/>
      <c r="J1632" s="234">
        <f>ROUND(I1632*H1632,2)</f>
        <v>0</v>
      </c>
      <c r="K1632" s="230" t="s">
        <v>203</v>
      </c>
      <c r="L1632" s="235"/>
      <c r="M1632" s="236" t="s">
        <v>23</v>
      </c>
      <c r="N1632" s="237" t="s">
        <v>48</v>
      </c>
      <c r="O1632" s="43"/>
      <c r="P1632" s="211">
        <f>O1632*H1632</f>
        <v>0</v>
      </c>
      <c r="Q1632" s="211">
        <v>2.9000000000000001E-2</v>
      </c>
      <c r="R1632" s="211">
        <f>Q1632*H1632</f>
        <v>0.11600000000000001</v>
      </c>
      <c r="S1632" s="211">
        <v>0</v>
      </c>
      <c r="T1632" s="212">
        <f>S1632*H1632</f>
        <v>0</v>
      </c>
      <c r="AR1632" s="25" t="s">
        <v>669</v>
      </c>
      <c r="AT1632" s="25" t="s">
        <v>302</v>
      </c>
      <c r="AU1632" s="25" t="s">
        <v>88</v>
      </c>
      <c r="AY1632" s="25" t="s">
        <v>191</v>
      </c>
      <c r="BE1632" s="213">
        <f>IF(N1632="základní",J1632,0)</f>
        <v>0</v>
      </c>
      <c r="BF1632" s="213">
        <f>IF(N1632="snížená",J1632,0)</f>
        <v>0</v>
      </c>
      <c r="BG1632" s="213">
        <f>IF(N1632="zákl. přenesená",J1632,0)</f>
        <v>0</v>
      </c>
      <c r="BH1632" s="213">
        <f>IF(N1632="sníž. přenesená",J1632,0)</f>
        <v>0</v>
      </c>
      <c r="BI1632" s="213">
        <f>IF(N1632="nulová",J1632,0)</f>
        <v>0</v>
      </c>
      <c r="BJ1632" s="25" t="s">
        <v>85</v>
      </c>
      <c r="BK1632" s="213">
        <f>ROUND(I1632*H1632,2)</f>
        <v>0</v>
      </c>
      <c r="BL1632" s="25" t="s">
        <v>279</v>
      </c>
      <c r="BM1632" s="25" t="s">
        <v>1323</v>
      </c>
    </row>
    <row r="1633" spans="2:65" s="12" customFormat="1" ht="13.5">
      <c r="B1633" s="217"/>
      <c r="C1633" s="218"/>
      <c r="D1633" s="214" t="s">
        <v>245</v>
      </c>
      <c r="E1633" s="219" t="s">
        <v>23</v>
      </c>
      <c r="F1633" s="220" t="s">
        <v>1324</v>
      </c>
      <c r="G1633" s="218"/>
      <c r="H1633" s="221">
        <v>4</v>
      </c>
      <c r="I1633" s="222"/>
      <c r="J1633" s="218"/>
      <c r="K1633" s="218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245</v>
      </c>
      <c r="AU1633" s="227" t="s">
        <v>88</v>
      </c>
      <c r="AV1633" s="12" t="s">
        <v>88</v>
      </c>
      <c r="AW1633" s="12" t="s">
        <v>40</v>
      </c>
      <c r="AX1633" s="12" t="s">
        <v>85</v>
      </c>
      <c r="AY1633" s="227" t="s">
        <v>191</v>
      </c>
    </row>
    <row r="1634" spans="2:65" s="1" customFormat="1" ht="25.5" customHeight="1">
      <c r="B1634" s="42"/>
      <c r="C1634" s="202" t="s">
        <v>1325</v>
      </c>
      <c r="D1634" s="202" t="s">
        <v>194</v>
      </c>
      <c r="E1634" s="203" t="s">
        <v>1326</v>
      </c>
      <c r="F1634" s="204" t="s">
        <v>1327</v>
      </c>
      <c r="G1634" s="205" t="s">
        <v>222</v>
      </c>
      <c r="H1634" s="206">
        <v>13</v>
      </c>
      <c r="I1634" s="207"/>
      <c r="J1634" s="208">
        <f>ROUND(I1634*H1634,2)</f>
        <v>0</v>
      </c>
      <c r="K1634" s="204" t="s">
        <v>203</v>
      </c>
      <c r="L1634" s="62"/>
      <c r="M1634" s="209" t="s">
        <v>23</v>
      </c>
      <c r="N1634" s="210" t="s">
        <v>48</v>
      </c>
      <c r="O1634" s="43"/>
      <c r="P1634" s="211">
        <f>O1634*H1634</f>
        <v>0</v>
      </c>
      <c r="Q1634" s="211">
        <v>0</v>
      </c>
      <c r="R1634" s="211">
        <f>Q1634*H1634</f>
        <v>0</v>
      </c>
      <c r="S1634" s="211">
        <v>0</v>
      </c>
      <c r="T1634" s="212">
        <f>S1634*H1634</f>
        <v>0</v>
      </c>
      <c r="AR1634" s="25" t="s">
        <v>279</v>
      </c>
      <c r="AT1634" s="25" t="s">
        <v>194</v>
      </c>
      <c r="AU1634" s="25" t="s">
        <v>88</v>
      </c>
      <c r="AY1634" s="25" t="s">
        <v>191</v>
      </c>
      <c r="BE1634" s="213">
        <f>IF(N1634="základní",J1634,0)</f>
        <v>0</v>
      </c>
      <c r="BF1634" s="213">
        <f>IF(N1634="snížená",J1634,0)</f>
        <v>0</v>
      </c>
      <c r="BG1634" s="213">
        <f>IF(N1634="zákl. přenesená",J1634,0)</f>
        <v>0</v>
      </c>
      <c r="BH1634" s="213">
        <f>IF(N1634="sníž. přenesená",J1634,0)</f>
        <v>0</v>
      </c>
      <c r="BI1634" s="213">
        <f>IF(N1634="nulová",J1634,0)</f>
        <v>0</v>
      </c>
      <c r="BJ1634" s="25" t="s">
        <v>85</v>
      </c>
      <c r="BK1634" s="213">
        <f>ROUND(I1634*H1634,2)</f>
        <v>0</v>
      </c>
      <c r="BL1634" s="25" t="s">
        <v>279</v>
      </c>
      <c r="BM1634" s="25" t="s">
        <v>1328</v>
      </c>
    </row>
    <row r="1635" spans="2:65" s="13" customFormat="1" ht="13.5">
      <c r="B1635" s="244"/>
      <c r="C1635" s="245"/>
      <c r="D1635" s="214" t="s">
        <v>245</v>
      </c>
      <c r="E1635" s="246" t="s">
        <v>23</v>
      </c>
      <c r="F1635" s="247" t="s">
        <v>372</v>
      </c>
      <c r="G1635" s="245"/>
      <c r="H1635" s="246" t="s">
        <v>23</v>
      </c>
      <c r="I1635" s="248"/>
      <c r="J1635" s="245"/>
      <c r="K1635" s="245"/>
      <c r="L1635" s="249"/>
      <c r="M1635" s="250"/>
      <c r="N1635" s="251"/>
      <c r="O1635" s="251"/>
      <c r="P1635" s="251"/>
      <c r="Q1635" s="251"/>
      <c r="R1635" s="251"/>
      <c r="S1635" s="251"/>
      <c r="T1635" s="252"/>
      <c r="AT1635" s="253" t="s">
        <v>245</v>
      </c>
      <c r="AU1635" s="253" t="s">
        <v>88</v>
      </c>
      <c r="AV1635" s="13" t="s">
        <v>85</v>
      </c>
      <c r="AW1635" s="13" t="s">
        <v>40</v>
      </c>
      <c r="AX1635" s="13" t="s">
        <v>77</v>
      </c>
      <c r="AY1635" s="253" t="s">
        <v>191</v>
      </c>
    </row>
    <row r="1636" spans="2:65" s="12" customFormat="1" ht="13.5">
      <c r="B1636" s="217"/>
      <c r="C1636" s="218"/>
      <c r="D1636" s="214" t="s">
        <v>245</v>
      </c>
      <c r="E1636" s="219" t="s">
        <v>23</v>
      </c>
      <c r="F1636" s="220" t="s">
        <v>1329</v>
      </c>
      <c r="G1636" s="218"/>
      <c r="H1636" s="221">
        <v>3</v>
      </c>
      <c r="I1636" s="222"/>
      <c r="J1636" s="218"/>
      <c r="K1636" s="218"/>
      <c r="L1636" s="223"/>
      <c r="M1636" s="224"/>
      <c r="N1636" s="225"/>
      <c r="O1636" s="225"/>
      <c r="P1636" s="225"/>
      <c r="Q1636" s="225"/>
      <c r="R1636" s="225"/>
      <c r="S1636" s="225"/>
      <c r="T1636" s="226"/>
      <c r="AT1636" s="227" t="s">
        <v>245</v>
      </c>
      <c r="AU1636" s="227" t="s">
        <v>88</v>
      </c>
      <c r="AV1636" s="12" t="s">
        <v>88</v>
      </c>
      <c r="AW1636" s="12" t="s">
        <v>40</v>
      </c>
      <c r="AX1636" s="12" t="s">
        <v>77</v>
      </c>
      <c r="AY1636" s="227" t="s">
        <v>191</v>
      </c>
    </row>
    <row r="1637" spans="2:65" s="12" customFormat="1" ht="13.5">
      <c r="B1637" s="217"/>
      <c r="C1637" s="218"/>
      <c r="D1637" s="214" t="s">
        <v>245</v>
      </c>
      <c r="E1637" s="219" t="s">
        <v>23</v>
      </c>
      <c r="F1637" s="220" t="s">
        <v>1330</v>
      </c>
      <c r="G1637" s="218"/>
      <c r="H1637" s="221">
        <v>1</v>
      </c>
      <c r="I1637" s="222"/>
      <c r="J1637" s="218"/>
      <c r="K1637" s="218"/>
      <c r="L1637" s="223"/>
      <c r="M1637" s="224"/>
      <c r="N1637" s="225"/>
      <c r="O1637" s="225"/>
      <c r="P1637" s="225"/>
      <c r="Q1637" s="225"/>
      <c r="R1637" s="225"/>
      <c r="S1637" s="225"/>
      <c r="T1637" s="226"/>
      <c r="AT1637" s="227" t="s">
        <v>245</v>
      </c>
      <c r="AU1637" s="227" t="s">
        <v>88</v>
      </c>
      <c r="AV1637" s="12" t="s">
        <v>88</v>
      </c>
      <c r="AW1637" s="12" t="s">
        <v>40</v>
      </c>
      <c r="AX1637" s="12" t="s">
        <v>77</v>
      </c>
      <c r="AY1637" s="227" t="s">
        <v>191</v>
      </c>
    </row>
    <row r="1638" spans="2:65" s="14" customFormat="1" ht="13.5">
      <c r="B1638" s="254"/>
      <c r="C1638" s="255"/>
      <c r="D1638" s="214" t="s">
        <v>245</v>
      </c>
      <c r="E1638" s="256" t="s">
        <v>23</v>
      </c>
      <c r="F1638" s="257" t="s">
        <v>371</v>
      </c>
      <c r="G1638" s="255"/>
      <c r="H1638" s="258">
        <v>4</v>
      </c>
      <c r="I1638" s="259"/>
      <c r="J1638" s="255"/>
      <c r="K1638" s="255"/>
      <c r="L1638" s="260"/>
      <c r="M1638" s="261"/>
      <c r="N1638" s="262"/>
      <c r="O1638" s="262"/>
      <c r="P1638" s="262"/>
      <c r="Q1638" s="262"/>
      <c r="R1638" s="262"/>
      <c r="S1638" s="262"/>
      <c r="T1638" s="263"/>
      <c r="AT1638" s="264" t="s">
        <v>245</v>
      </c>
      <c r="AU1638" s="264" t="s">
        <v>88</v>
      </c>
      <c r="AV1638" s="14" t="s">
        <v>207</v>
      </c>
      <c r="AW1638" s="14" t="s">
        <v>40</v>
      </c>
      <c r="AX1638" s="14" t="s">
        <v>77</v>
      </c>
      <c r="AY1638" s="264" t="s">
        <v>191</v>
      </c>
    </row>
    <row r="1639" spans="2:65" s="13" customFormat="1" ht="13.5">
      <c r="B1639" s="244"/>
      <c r="C1639" s="245"/>
      <c r="D1639" s="214" t="s">
        <v>245</v>
      </c>
      <c r="E1639" s="246" t="s">
        <v>23</v>
      </c>
      <c r="F1639" s="247" t="s">
        <v>376</v>
      </c>
      <c r="G1639" s="245"/>
      <c r="H1639" s="246" t="s">
        <v>23</v>
      </c>
      <c r="I1639" s="248"/>
      <c r="J1639" s="245"/>
      <c r="K1639" s="245"/>
      <c r="L1639" s="249"/>
      <c r="M1639" s="250"/>
      <c r="N1639" s="251"/>
      <c r="O1639" s="251"/>
      <c r="P1639" s="251"/>
      <c r="Q1639" s="251"/>
      <c r="R1639" s="251"/>
      <c r="S1639" s="251"/>
      <c r="T1639" s="252"/>
      <c r="AT1639" s="253" t="s">
        <v>245</v>
      </c>
      <c r="AU1639" s="253" t="s">
        <v>88</v>
      </c>
      <c r="AV1639" s="13" t="s">
        <v>85</v>
      </c>
      <c r="AW1639" s="13" t="s">
        <v>40</v>
      </c>
      <c r="AX1639" s="13" t="s">
        <v>77</v>
      </c>
      <c r="AY1639" s="253" t="s">
        <v>191</v>
      </c>
    </row>
    <row r="1640" spans="2:65" s="12" customFormat="1" ht="13.5">
      <c r="B1640" s="217"/>
      <c r="C1640" s="218"/>
      <c r="D1640" s="214" t="s">
        <v>245</v>
      </c>
      <c r="E1640" s="219" t="s">
        <v>23</v>
      </c>
      <c r="F1640" s="220" t="s">
        <v>1331</v>
      </c>
      <c r="G1640" s="218"/>
      <c r="H1640" s="221">
        <v>2</v>
      </c>
      <c r="I1640" s="222"/>
      <c r="J1640" s="218"/>
      <c r="K1640" s="218"/>
      <c r="L1640" s="223"/>
      <c r="M1640" s="224"/>
      <c r="N1640" s="225"/>
      <c r="O1640" s="225"/>
      <c r="P1640" s="225"/>
      <c r="Q1640" s="225"/>
      <c r="R1640" s="225"/>
      <c r="S1640" s="225"/>
      <c r="T1640" s="226"/>
      <c r="AT1640" s="227" t="s">
        <v>245</v>
      </c>
      <c r="AU1640" s="227" t="s">
        <v>88</v>
      </c>
      <c r="AV1640" s="12" t="s">
        <v>88</v>
      </c>
      <c r="AW1640" s="12" t="s">
        <v>40</v>
      </c>
      <c r="AX1640" s="12" t="s">
        <v>77</v>
      </c>
      <c r="AY1640" s="227" t="s">
        <v>191</v>
      </c>
    </row>
    <row r="1641" spans="2:65" s="12" customFormat="1" ht="13.5">
      <c r="B1641" s="217"/>
      <c r="C1641" s="218"/>
      <c r="D1641" s="214" t="s">
        <v>245</v>
      </c>
      <c r="E1641" s="219" t="s">
        <v>23</v>
      </c>
      <c r="F1641" s="220" t="s">
        <v>1330</v>
      </c>
      <c r="G1641" s="218"/>
      <c r="H1641" s="221">
        <v>1</v>
      </c>
      <c r="I1641" s="222"/>
      <c r="J1641" s="218"/>
      <c r="K1641" s="218"/>
      <c r="L1641" s="223"/>
      <c r="M1641" s="224"/>
      <c r="N1641" s="225"/>
      <c r="O1641" s="225"/>
      <c r="P1641" s="225"/>
      <c r="Q1641" s="225"/>
      <c r="R1641" s="225"/>
      <c r="S1641" s="225"/>
      <c r="T1641" s="226"/>
      <c r="AT1641" s="227" t="s">
        <v>245</v>
      </c>
      <c r="AU1641" s="227" t="s">
        <v>88</v>
      </c>
      <c r="AV1641" s="12" t="s">
        <v>88</v>
      </c>
      <c r="AW1641" s="12" t="s">
        <v>40</v>
      </c>
      <c r="AX1641" s="12" t="s">
        <v>77</v>
      </c>
      <c r="AY1641" s="227" t="s">
        <v>191</v>
      </c>
    </row>
    <row r="1642" spans="2:65" s="14" customFormat="1" ht="13.5">
      <c r="B1642" s="254"/>
      <c r="C1642" s="255"/>
      <c r="D1642" s="214" t="s">
        <v>245</v>
      </c>
      <c r="E1642" s="256" t="s">
        <v>23</v>
      </c>
      <c r="F1642" s="257" t="s">
        <v>371</v>
      </c>
      <c r="G1642" s="255"/>
      <c r="H1642" s="258">
        <v>3</v>
      </c>
      <c r="I1642" s="259"/>
      <c r="J1642" s="255"/>
      <c r="K1642" s="255"/>
      <c r="L1642" s="260"/>
      <c r="M1642" s="261"/>
      <c r="N1642" s="262"/>
      <c r="O1642" s="262"/>
      <c r="P1642" s="262"/>
      <c r="Q1642" s="262"/>
      <c r="R1642" s="262"/>
      <c r="S1642" s="262"/>
      <c r="T1642" s="263"/>
      <c r="AT1642" s="264" t="s">
        <v>245</v>
      </c>
      <c r="AU1642" s="264" t="s">
        <v>88</v>
      </c>
      <c r="AV1642" s="14" t="s">
        <v>207</v>
      </c>
      <c r="AW1642" s="14" t="s">
        <v>40</v>
      </c>
      <c r="AX1642" s="14" t="s">
        <v>77</v>
      </c>
      <c r="AY1642" s="264" t="s">
        <v>191</v>
      </c>
    </row>
    <row r="1643" spans="2:65" s="13" customFormat="1" ht="13.5">
      <c r="B1643" s="244"/>
      <c r="C1643" s="245"/>
      <c r="D1643" s="214" t="s">
        <v>245</v>
      </c>
      <c r="E1643" s="246" t="s">
        <v>23</v>
      </c>
      <c r="F1643" s="247" t="s">
        <v>380</v>
      </c>
      <c r="G1643" s="245"/>
      <c r="H1643" s="246" t="s">
        <v>23</v>
      </c>
      <c r="I1643" s="248"/>
      <c r="J1643" s="245"/>
      <c r="K1643" s="245"/>
      <c r="L1643" s="249"/>
      <c r="M1643" s="250"/>
      <c r="N1643" s="251"/>
      <c r="O1643" s="251"/>
      <c r="P1643" s="251"/>
      <c r="Q1643" s="251"/>
      <c r="R1643" s="251"/>
      <c r="S1643" s="251"/>
      <c r="T1643" s="252"/>
      <c r="AT1643" s="253" t="s">
        <v>245</v>
      </c>
      <c r="AU1643" s="253" t="s">
        <v>88</v>
      </c>
      <c r="AV1643" s="13" t="s">
        <v>85</v>
      </c>
      <c r="AW1643" s="13" t="s">
        <v>40</v>
      </c>
      <c r="AX1643" s="13" t="s">
        <v>77</v>
      </c>
      <c r="AY1643" s="253" t="s">
        <v>191</v>
      </c>
    </row>
    <row r="1644" spans="2:65" s="12" customFormat="1" ht="13.5">
      <c r="B1644" s="217"/>
      <c r="C1644" s="218"/>
      <c r="D1644" s="214" t="s">
        <v>245</v>
      </c>
      <c r="E1644" s="219" t="s">
        <v>23</v>
      </c>
      <c r="F1644" s="220" t="s">
        <v>1331</v>
      </c>
      <c r="G1644" s="218"/>
      <c r="H1644" s="221">
        <v>2</v>
      </c>
      <c r="I1644" s="222"/>
      <c r="J1644" s="218"/>
      <c r="K1644" s="218"/>
      <c r="L1644" s="223"/>
      <c r="M1644" s="224"/>
      <c r="N1644" s="225"/>
      <c r="O1644" s="225"/>
      <c r="P1644" s="225"/>
      <c r="Q1644" s="225"/>
      <c r="R1644" s="225"/>
      <c r="S1644" s="225"/>
      <c r="T1644" s="226"/>
      <c r="AT1644" s="227" t="s">
        <v>245</v>
      </c>
      <c r="AU1644" s="227" t="s">
        <v>88</v>
      </c>
      <c r="AV1644" s="12" t="s">
        <v>88</v>
      </c>
      <c r="AW1644" s="12" t="s">
        <v>40</v>
      </c>
      <c r="AX1644" s="12" t="s">
        <v>77</v>
      </c>
      <c r="AY1644" s="227" t="s">
        <v>191</v>
      </c>
    </row>
    <row r="1645" spans="2:65" s="12" customFormat="1" ht="13.5">
      <c r="B1645" s="217"/>
      <c r="C1645" s="218"/>
      <c r="D1645" s="214" t="s">
        <v>245</v>
      </c>
      <c r="E1645" s="219" t="s">
        <v>23</v>
      </c>
      <c r="F1645" s="220" t="s">
        <v>1330</v>
      </c>
      <c r="G1645" s="218"/>
      <c r="H1645" s="221">
        <v>1</v>
      </c>
      <c r="I1645" s="222"/>
      <c r="J1645" s="218"/>
      <c r="K1645" s="218"/>
      <c r="L1645" s="223"/>
      <c r="M1645" s="224"/>
      <c r="N1645" s="225"/>
      <c r="O1645" s="225"/>
      <c r="P1645" s="225"/>
      <c r="Q1645" s="225"/>
      <c r="R1645" s="225"/>
      <c r="S1645" s="225"/>
      <c r="T1645" s="226"/>
      <c r="AT1645" s="227" t="s">
        <v>245</v>
      </c>
      <c r="AU1645" s="227" t="s">
        <v>88</v>
      </c>
      <c r="AV1645" s="12" t="s">
        <v>88</v>
      </c>
      <c r="AW1645" s="12" t="s">
        <v>40</v>
      </c>
      <c r="AX1645" s="12" t="s">
        <v>77</v>
      </c>
      <c r="AY1645" s="227" t="s">
        <v>191</v>
      </c>
    </row>
    <row r="1646" spans="2:65" s="14" customFormat="1" ht="13.5">
      <c r="B1646" s="254"/>
      <c r="C1646" s="255"/>
      <c r="D1646" s="214" t="s">
        <v>245</v>
      </c>
      <c r="E1646" s="256" t="s">
        <v>23</v>
      </c>
      <c r="F1646" s="257" t="s">
        <v>371</v>
      </c>
      <c r="G1646" s="255"/>
      <c r="H1646" s="258">
        <v>3</v>
      </c>
      <c r="I1646" s="259"/>
      <c r="J1646" s="255"/>
      <c r="K1646" s="255"/>
      <c r="L1646" s="260"/>
      <c r="M1646" s="261"/>
      <c r="N1646" s="262"/>
      <c r="O1646" s="262"/>
      <c r="P1646" s="262"/>
      <c r="Q1646" s="262"/>
      <c r="R1646" s="262"/>
      <c r="S1646" s="262"/>
      <c r="T1646" s="263"/>
      <c r="AT1646" s="264" t="s">
        <v>245</v>
      </c>
      <c r="AU1646" s="264" t="s">
        <v>88</v>
      </c>
      <c r="AV1646" s="14" t="s">
        <v>207</v>
      </c>
      <c r="AW1646" s="14" t="s">
        <v>40</v>
      </c>
      <c r="AX1646" s="14" t="s">
        <v>77</v>
      </c>
      <c r="AY1646" s="264" t="s">
        <v>191</v>
      </c>
    </row>
    <row r="1647" spans="2:65" s="13" customFormat="1" ht="13.5">
      <c r="B1647" s="244"/>
      <c r="C1647" s="245"/>
      <c r="D1647" s="214" t="s">
        <v>245</v>
      </c>
      <c r="E1647" s="246" t="s">
        <v>23</v>
      </c>
      <c r="F1647" s="247" t="s">
        <v>384</v>
      </c>
      <c r="G1647" s="245"/>
      <c r="H1647" s="246" t="s">
        <v>23</v>
      </c>
      <c r="I1647" s="248"/>
      <c r="J1647" s="245"/>
      <c r="K1647" s="245"/>
      <c r="L1647" s="249"/>
      <c r="M1647" s="250"/>
      <c r="N1647" s="251"/>
      <c r="O1647" s="251"/>
      <c r="P1647" s="251"/>
      <c r="Q1647" s="251"/>
      <c r="R1647" s="251"/>
      <c r="S1647" s="251"/>
      <c r="T1647" s="252"/>
      <c r="AT1647" s="253" t="s">
        <v>245</v>
      </c>
      <c r="AU1647" s="253" t="s">
        <v>88</v>
      </c>
      <c r="AV1647" s="13" t="s">
        <v>85</v>
      </c>
      <c r="AW1647" s="13" t="s">
        <v>40</v>
      </c>
      <c r="AX1647" s="13" t="s">
        <v>77</v>
      </c>
      <c r="AY1647" s="253" t="s">
        <v>191</v>
      </c>
    </row>
    <row r="1648" spans="2:65" s="12" customFormat="1" ht="13.5">
      <c r="B1648" s="217"/>
      <c r="C1648" s="218"/>
      <c r="D1648" s="214" t="s">
        <v>245</v>
      </c>
      <c r="E1648" s="219" t="s">
        <v>23</v>
      </c>
      <c r="F1648" s="220" t="s">
        <v>1332</v>
      </c>
      <c r="G1648" s="218"/>
      <c r="H1648" s="221">
        <v>2</v>
      </c>
      <c r="I1648" s="222"/>
      <c r="J1648" s="218"/>
      <c r="K1648" s="218"/>
      <c r="L1648" s="223"/>
      <c r="M1648" s="224"/>
      <c r="N1648" s="225"/>
      <c r="O1648" s="225"/>
      <c r="P1648" s="225"/>
      <c r="Q1648" s="225"/>
      <c r="R1648" s="225"/>
      <c r="S1648" s="225"/>
      <c r="T1648" s="226"/>
      <c r="AT1648" s="227" t="s">
        <v>245</v>
      </c>
      <c r="AU1648" s="227" t="s">
        <v>88</v>
      </c>
      <c r="AV1648" s="12" t="s">
        <v>88</v>
      </c>
      <c r="AW1648" s="12" t="s">
        <v>40</v>
      </c>
      <c r="AX1648" s="12" t="s">
        <v>77</v>
      </c>
      <c r="AY1648" s="227" t="s">
        <v>191</v>
      </c>
    </row>
    <row r="1649" spans="2:65" s="12" customFormat="1" ht="13.5">
      <c r="B1649" s="217"/>
      <c r="C1649" s="218"/>
      <c r="D1649" s="214" t="s">
        <v>245</v>
      </c>
      <c r="E1649" s="219" t="s">
        <v>23</v>
      </c>
      <c r="F1649" s="220" t="s">
        <v>1330</v>
      </c>
      <c r="G1649" s="218"/>
      <c r="H1649" s="221">
        <v>1</v>
      </c>
      <c r="I1649" s="222"/>
      <c r="J1649" s="218"/>
      <c r="K1649" s="218"/>
      <c r="L1649" s="223"/>
      <c r="M1649" s="224"/>
      <c r="N1649" s="225"/>
      <c r="O1649" s="225"/>
      <c r="P1649" s="225"/>
      <c r="Q1649" s="225"/>
      <c r="R1649" s="225"/>
      <c r="S1649" s="225"/>
      <c r="T1649" s="226"/>
      <c r="AT1649" s="227" t="s">
        <v>245</v>
      </c>
      <c r="AU1649" s="227" t="s">
        <v>88</v>
      </c>
      <c r="AV1649" s="12" t="s">
        <v>88</v>
      </c>
      <c r="AW1649" s="12" t="s">
        <v>40</v>
      </c>
      <c r="AX1649" s="12" t="s">
        <v>77</v>
      </c>
      <c r="AY1649" s="227" t="s">
        <v>191</v>
      </c>
    </row>
    <row r="1650" spans="2:65" s="14" customFormat="1" ht="13.5">
      <c r="B1650" s="254"/>
      <c r="C1650" s="255"/>
      <c r="D1650" s="214" t="s">
        <v>245</v>
      </c>
      <c r="E1650" s="256" t="s">
        <v>23</v>
      </c>
      <c r="F1650" s="257" t="s">
        <v>371</v>
      </c>
      <c r="G1650" s="255"/>
      <c r="H1650" s="258">
        <v>3</v>
      </c>
      <c r="I1650" s="259"/>
      <c r="J1650" s="255"/>
      <c r="K1650" s="255"/>
      <c r="L1650" s="260"/>
      <c r="M1650" s="261"/>
      <c r="N1650" s="262"/>
      <c r="O1650" s="262"/>
      <c r="P1650" s="262"/>
      <c r="Q1650" s="262"/>
      <c r="R1650" s="262"/>
      <c r="S1650" s="262"/>
      <c r="T1650" s="263"/>
      <c r="AT1650" s="264" t="s">
        <v>245</v>
      </c>
      <c r="AU1650" s="264" t="s">
        <v>88</v>
      </c>
      <c r="AV1650" s="14" t="s">
        <v>207</v>
      </c>
      <c r="AW1650" s="14" t="s">
        <v>40</v>
      </c>
      <c r="AX1650" s="14" t="s">
        <v>77</v>
      </c>
      <c r="AY1650" s="264" t="s">
        <v>191</v>
      </c>
    </row>
    <row r="1651" spans="2:65" s="15" customFormat="1" ht="13.5">
      <c r="B1651" s="265"/>
      <c r="C1651" s="266"/>
      <c r="D1651" s="214" t="s">
        <v>245</v>
      </c>
      <c r="E1651" s="267" t="s">
        <v>23</v>
      </c>
      <c r="F1651" s="268" t="s">
        <v>388</v>
      </c>
      <c r="G1651" s="266"/>
      <c r="H1651" s="269">
        <v>13</v>
      </c>
      <c r="I1651" s="270"/>
      <c r="J1651" s="266"/>
      <c r="K1651" s="266"/>
      <c r="L1651" s="271"/>
      <c r="M1651" s="272"/>
      <c r="N1651" s="273"/>
      <c r="O1651" s="273"/>
      <c r="P1651" s="273"/>
      <c r="Q1651" s="273"/>
      <c r="R1651" s="273"/>
      <c r="S1651" s="273"/>
      <c r="T1651" s="274"/>
      <c r="AT1651" s="275" t="s">
        <v>245</v>
      </c>
      <c r="AU1651" s="275" t="s">
        <v>88</v>
      </c>
      <c r="AV1651" s="15" t="s">
        <v>215</v>
      </c>
      <c r="AW1651" s="15" t="s">
        <v>40</v>
      </c>
      <c r="AX1651" s="15" t="s">
        <v>85</v>
      </c>
      <c r="AY1651" s="275" t="s">
        <v>191</v>
      </c>
    </row>
    <row r="1652" spans="2:65" s="1" customFormat="1" ht="16.5" customHeight="1">
      <c r="B1652" s="42"/>
      <c r="C1652" s="228" t="s">
        <v>1333</v>
      </c>
      <c r="D1652" s="228" t="s">
        <v>302</v>
      </c>
      <c r="E1652" s="229" t="s">
        <v>1334</v>
      </c>
      <c r="F1652" s="230" t="s">
        <v>1335</v>
      </c>
      <c r="G1652" s="231" t="s">
        <v>222</v>
      </c>
      <c r="H1652" s="232">
        <v>9</v>
      </c>
      <c r="I1652" s="233"/>
      <c r="J1652" s="234">
        <f>ROUND(I1652*H1652,2)</f>
        <v>0</v>
      </c>
      <c r="K1652" s="230" t="s">
        <v>203</v>
      </c>
      <c r="L1652" s="235"/>
      <c r="M1652" s="236" t="s">
        <v>23</v>
      </c>
      <c r="N1652" s="237" t="s">
        <v>48</v>
      </c>
      <c r="O1652" s="43"/>
      <c r="P1652" s="211">
        <f>O1652*H1652</f>
        <v>0</v>
      </c>
      <c r="Q1652" s="211">
        <v>4.2999999999999997E-2</v>
      </c>
      <c r="R1652" s="211">
        <f>Q1652*H1652</f>
        <v>0.38699999999999996</v>
      </c>
      <c r="S1652" s="211">
        <v>0</v>
      </c>
      <c r="T1652" s="212">
        <f>S1652*H1652</f>
        <v>0</v>
      </c>
      <c r="AR1652" s="25" t="s">
        <v>669</v>
      </c>
      <c r="AT1652" s="25" t="s">
        <v>302</v>
      </c>
      <c r="AU1652" s="25" t="s">
        <v>88</v>
      </c>
      <c r="AY1652" s="25" t="s">
        <v>191</v>
      </c>
      <c r="BE1652" s="213">
        <f>IF(N1652="základní",J1652,0)</f>
        <v>0</v>
      </c>
      <c r="BF1652" s="213">
        <f>IF(N1652="snížená",J1652,0)</f>
        <v>0</v>
      </c>
      <c r="BG1652" s="213">
        <f>IF(N1652="zákl. přenesená",J1652,0)</f>
        <v>0</v>
      </c>
      <c r="BH1652" s="213">
        <f>IF(N1652="sníž. přenesená",J1652,0)</f>
        <v>0</v>
      </c>
      <c r="BI1652" s="213">
        <f>IF(N1652="nulová",J1652,0)</f>
        <v>0</v>
      </c>
      <c r="BJ1652" s="25" t="s">
        <v>85</v>
      </c>
      <c r="BK1652" s="213">
        <f>ROUND(I1652*H1652,2)</f>
        <v>0</v>
      </c>
      <c r="BL1652" s="25" t="s">
        <v>279</v>
      </c>
      <c r="BM1652" s="25" t="s">
        <v>1336</v>
      </c>
    </row>
    <row r="1653" spans="2:65" s="12" customFormat="1" ht="13.5">
      <c r="B1653" s="217"/>
      <c r="C1653" s="218"/>
      <c r="D1653" s="214" t="s">
        <v>245</v>
      </c>
      <c r="E1653" s="219" t="s">
        <v>23</v>
      </c>
      <c r="F1653" s="220" t="s">
        <v>1337</v>
      </c>
      <c r="G1653" s="218"/>
      <c r="H1653" s="221">
        <v>9</v>
      </c>
      <c r="I1653" s="222"/>
      <c r="J1653" s="218"/>
      <c r="K1653" s="218"/>
      <c r="L1653" s="223"/>
      <c r="M1653" s="224"/>
      <c r="N1653" s="225"/>
      <c r="O1653" s="225"/>
      <c r="P1653" s="225"/>
      <c r="Q1653" s="225"/>
      <c r="R1653" s="225"/>
      <c r="S1653" s="225"/>
      <c r="T1653" s="226"/>
      <c r="AT1653" s="227" t="s">
        <v>245</v>
      </c>
      <c r="AU1653" s="227" t="s">
        <v>88</v>
      </c>
      <c r="AV1653" s="12" t="s">
        <v>88</v>
      </c>
      <c r="AW1653" s="12" t="s">
        <v>40</v>
      </c>
      <c r="AX1653" s="12" t="s">
        <v>77</v>
      </c>
      <c r="AY1653" s="227" t="s">
        <v>191</v>
      </c>
    </row>
    <row r="1654" spans="2:65" s="15" customFormat="1" ht="13.5">
      <c r="B1654" s="265"/>
      <c r="C1654" s="266"/>
      <c r="D1654" s="214" t="s">
        <v>245</v>
      </c>
      <c r="E1654" s="267" t="s">
        <v>23</v>
      </c>
      <c r="F1654" s="268" t="s">
        <v>388</v>
      </c>
      <c r="G1654" s="266"/>
      <c r="H1654" s="269">
        <v>9</v>
      </c>
      <c r="I1654" s="270"/>
      <c r="J1654" s="266"/>
      <c r="K1654" s="266"/>
      <c r="L1654" s="271"/>
      <c r="M1654" s="272"/>
      <c r="N1654" s="273"/>
      <c r="O1654" s="273"/>
      <c r="P1654" s="273"/>
      <c r="Q1654" s="273"/>
      <c r="R1654" s="273"/>
      <c r="S1654" s="273"/>
      <c r="T1654" s="274"/>
      <c r="AT1654" s="275" t="s">
        <v>245</v>
      </c>
      <c r="AU1654" s="275" t="s">
        <v>88</v>
      </c>
      <c r="AV1654" s="15" t="s">
        <v>215</v>
      </c>
      <c r="AW1654" s="15" t="s">
        <v>40</v>
      </c>
      <c r="AX1654" s="15" t="s">
        <v>85</v>
      </c>
      <c r="AY1654" s="275" t="s">
        <v>191</v>
      </c>
    </row>
    <row r="1655" spans="2:65" s="1" customFormat="1" ht="16.5" customHeight="1">
      <c r="B1655" s="42"/>
      <c r="C1655" s="228" t="s">
        <v>1338</v>
      </c>
      <c r="D1655" s="228" t="s">
        <v>302</v>
      </c>
      <c r="E1655" s="229" t="s">
        <v>1339</v>
      </c>
      <c r="F1655" s="230" t="s">
        <v>1335</v>
      </c>
      <c r="G1655" s="231" t="s">
        <v>222</v>
      </c>
      <c r="H1655" s="232">
        <v>4</v>
      </c>
      <c r="I1655" s="233"/>
      <c r="J1655" s="234">
        <f>ROUND(I1655*H1655,2)</f>
        <v>0</v>
      </c>
      <c r="K1655" s="230" t="s">
        <v>23</v>
      </c>
      <c r="L1655" s="235"/>
      <c r="M1655" s="236" t="s">
        <v>23</v>
      </c>
      <c r="N1655" s="237" t="s">
        <v>48</v>
      </c>
      <c r="O1655" s="43"/>
      <c r="P1655" s="211">
        <f>O1655*H1655</f>
        <v>0</v>
      </c>
      <c r="Q1655" s="211">
        <v>4.2999999999999997E-2</v>
      </c>
      <c r="R1655" s="211">
        <f>Q1655*H1655</f>
        <v>0.17199999999999999</v>
      </c>
      <c r="S1655" s="211">
        <v>0</v>
      </c>
      <c r="T1655" s="212">
        <f>S1655*H1655</f>
        <v>0</v>
      </c>
      <c r="AR1655" s="25" t="s">
        <v>669</v>
      </c>
      <c r="AT1655" s="25" t="s">
        <v>302</v>
      </c>
      <c r="AU1655" s="25" t="s">
        <v>88</v>
      </c>
      <c r="AY1655" s="25" t="s">
        <v>191</v>
      </c>
      <c r="BE1655" s="213">
        <f>IF(N1655="základní",J1655,0)</f>
        <v>0</v>
      </c>
      <c r="BF1655" s="213">
        <f>IF(N1655="snížená",J1655,0)</f>
        <v>0</v>
      </c>
      <c r="BG1655" s="213">
        <f>IF(N1655="zákl. přenesená",J1655,0)</f>
        <v>0</v>
      </c>
      <c r="BH1655" s="213">
        <f>IF(N1655="sníž. přenesená",J1655,0)</f>
        <v>0</v>
      </c>
      <c r="BI1655" s="213">
        <f>IF(N1655="nulová",J1655,0)</f>
        <v>0</v>
      </c>
      <c r="BJ1655" s="25" t="s">
        <v>85</v>
      </c>
      <c r="BK1655" s="213">
        <f>ROUND(I1655*H1655,2)</f>
        <v>0</v>
      </c>
      <c r="BL1655" s="25" t="s">
        <v>279</v>
      </c>
      <c r="BM1655" s="25" t="s">
        <v>1340</v>
      </c>
    </row>
    <row r="1656" spans="2:65" s="1" customFormat="1" ht="27">
      <c r="B1656" s="42"/>
      <c r="C1656" s="64"/>
      <c r="D1656" s="214" t="s">
        <v>205</v>
      </c>
      <c r="E1656" s="64"/>
      <c r="F1656" s="215" t="s">
        <v>1301</v>
      </c>
      <c r="G1656" s="64"/>
      <c r="H1656" s="64"/>
      <c r="I1656" s="173"/>
      <c r="J1656" s="64"/>
      <c r="K1656" s="64"/>
      <c r="L1656" s="62"/>
      <c r="M1656" s="216"/>
      <c r="N1656" s="43"/>
      <c r="O1656" s="43"/>
      <c r="P1656" s="43"/>
      <c r="Q1656" s="43"/>
      <c r="R1656" s="43"/>
      <c r="S1656" s="43"/>
      <c r="T1656" s="79"/>
      <c r="AT1656" s="25" t="s">
        <v>205</v>
      </c>
      <c r="AU1656" s="25" t="s">
        <v>88</v>
      </c>
    </row>
    <row r="1657" spans="2:65" s="12" customFormat="1" ht="13.5">
      <c r="B1657" s="217"/>
      <c r="C1657" s="218"/>
      <c r="D1657" s="214" t="s">
        <v>245</v>
      </c>
      <c r="E1657" s="219" t="s">
        <v>23</v>
      </c>
      <c r="F1657" s="220" t="s">
        <v>1341</v>
      </c>
      <c r="G1657" s="218"/>
      <c r="H1657" s="221">
        <v>4</v>
      </c>
      <c r="I1657" s="222"/>
      <c r="J1657" s="218"/>
      <c r="K1657" s="218"/>
      <c r="L1657" s="223"/>
      <c r="M1657" s="224"/>
      <c r="N1657" s="225"/>
      <c r="O1657" s="225"/>
      <c r="P1657" s="225"/>
      <c r="Q1657" s="225"/>
      <c r="R1657" s="225"/>
      <c r="S1657" s="225"/>
      <c r="T1657" s="226"/>
      <c r="AT1657" s="227" t="s">
        <v>245</v>
      </c>
      <c r="AU1657" s="227" t="s">
        <v>88</v>
      </c>
      <c r="AV1657" s="12" t="s">
        <v>88</v>
      </c>
      <c r="AW1657" s="12" t="s">
        <v>40</v>
      </c>
      <c r="AX1657" s="12" t="s">
        <v>85</v>
      </c>
      <c r="AY1657" s="227" t="s">
        <v>191</v>
      </c>
    </row>
    <row r="1658" spans="2:65" s="1" customFormat="1" ht="16.5" customHeight="1">
      <c r="B1658" s="42"/>
      <c r="C1658" s="202" t="s">
        <v>1342</v>
      </c>
      <c r="D1658" s="202" t="s">
        <v>194</v>
      </c>
      <c r="E1658" s="203" t="s">
        <v>1343</v>
      </c>
      <c r="F1658" s="204" t="s">
        <v>1344</v>
      </c>
      <c r="G1658" s="205" t="s">
        <v>222</v>
      </c>
      <c r="H1658" s="206">
        <v>17</v>
      </c>
      <c r="I1658" s="207"/>
      <c r="J1658" s="208">
        <f>ROUND(I1658*H1658,2)</f>
        <v>0</v>
      </c>
      <c r="K1658" s="204" t="s">
        <v>203</v>
      </c>
      <c r="L1658" s="62"/>
      <c r="M1658" s="209" t="s">
        <v>23</v>
      </c>
      <c r="N1658" s="210" t="s">
        <v>48</v>
      </c>
      <c r="O1658" s="43"/>
      <c r="P1658" s="211">
        <f>O1658*H1658</f>
        <v>0</v>
      </c>
      <c r="Q1658" s="211">
        <v>0</v>
      </c>
      <c r="R1658" s="211">
        <f>Q1658*H1658</f>
        <v>0</v>
      </c>
      <c r="S1658" s="211">
        <v>0</v>
      </c>
      <c r="T1658" s="212">
        <f>S1658*H1658</f>
        <v>0</v>
      </c>
      <c r="AR1658" s="25" t="s">
        <v>279</v>
      </c>
      <c r="AT1658" s="25" t="s">
        <v>194</v>
      </c>
      <c r="AU1658" s="25" t="s">
        <v>88</v>
      </c>
      <c r="AY1658" s="25" t="s">
        <v>191</v>
      </c>
      <c r="BE1658" s="213">
        <f>IF(N1658="základní",J1658,0)</f>
        <v>0</v>
      </c>
      <c r="BF1658" s="213">
        <f>IF(N1658="snížená",J1658,0)</f>
        <v>0</v>
      </c>
      <c r="BG1658" s="213">
        <f>IF(N1658="zákl. přenesená",J1658,0)</f>
        <v>0</v>
      </c>
      <c r="BH1658" s="213">
        <f>IF(N1658="sníž. přenesená",J1658,0)</f>
        <v>0</v>
      </c>
      <c r="BI1658" s="213">
        <f>IF(N1658="nulová",J1658,0)</f>
        <v>0</v>
      </c>
      <c r="BJ1658" s="25" t="s">
        <v>85</v>
      </c>
      <c r="BK1658" s="213">
        <f>ROUND(I1658*H1658,2)</f>
        <v>0</v>
      </c>
      <c r="BL1658" s="25" t="s">
        <v>279</v>
      </c>
      <c r="BM1658" s="25" t="s">
        <v>1345</v>
      </c>
    </row>
    <row r="1659" spans="2:65" s="13" customFormat="1" ht="13.5">
      <c r="B1659" s="244"/>
      <c r="C1659" s="245"/>
      <c r="D1659" s="214" t="s">
        <v>245</v>
      </c>
      <c r="E1659" s="246" t="s">
        <v>23</v>
      </c>
      <c r="F1659" s="247" t="s">
        <v>372</v>
      </c>
      <c r="G1659" s="245"/>
      <c r="H1659" s="246" t="s">
        <v>23</v>
      </c>
      <c r="I1659" s="248"/>
      <c r="J1659" s="245"/>
      <c r="K1659" s="245"/>
      <c r="L1659" s="249"/>
      <c r="M1659" s="250"/>
      <c r="N1659" s="251"/>
      <c r="O1659" s="251"/>
      <c r="P1659" s="251"/>
      <c r="Q1659" s="251"/>
      <c r="R1659" s="251"/>
      <c r="S1659" s="251"/>
      <c r="T1659" s="252"/>
      <c r="AT1659" s="253" t="s">
        <v>245</v>
      </c>
      <c r="AU1659" s="253" t="s">
        <v>88</v>
      </c>
      <c r="AV1659" s="13" t="s">
        <v>85</v>
      </c>
      <c r="AW1659" s="13" t="s">
        <v>40</v>
      </c>
      <c r="AX1659" s="13" t="s">
        <v>77</v>
      </c>
      <c r="AY1659" s="253" t="s">
        <v>191</v>
      </c>
    </row>
    <row r="1660" spans="2:65" s="12" customFormat="1" ht="13.5">
      <c r="B1660" s="217"/>
      <c r="C1660" s="218"/>
      <c r="D1660" s="214" t="s">
        <v>245</v>
      </c>
      <c r="E1660" s="219" t="s">
        <v>23</v>
      </c>
      <c r="F1660" s="220" t="s">
        <v>1319</v>
      </c>
      <c r="G1660" s="218"/>
      <c r="H1660" s="221">
        <v>1</v>
      </c>
      <c r="I1660" s="222"/>
      <c r="J1660" s="218"/>
      <c r="K1660" s="218"/>
      <c r="L1660" s="223"/>
      <c r="M1660" s="224"/>
      <c r="N1660" s="225"/>
      <c r="O1660" s="225"/>
      <c r="P1660" s="225"/>
      <c r="Q1660" s="225"/>
      <c r="R1660" s="225"/>
      <c r="S1660" s="225"/>
      <c r="T1660" s="226"/>
      <c r="AT1660" s="227" t="s">
        <v>245</v>
      </c>
      <c r="AU1660" s="227" t="s">
        <v>88</v>
      </c>
      <c r="AV1660" s="12" t="s">
        <v>88</v>
      </c>
      <c r="AW1660" s="12" t="s">
        <v>40</v>
      </c>
      <c r="AX1660" s="12" t="s">
        <v>77</v>
      </c>
      <c r="AY1660" s="227" t="s">
        <v>191</v>
      </c>
    </row>
    <row r="1661" spans="2:65" s="12" customFormat="1" ht="13.5">
      <c r="B1661" s="217"/>
      <c r="C1661" s="218"/>
      <c r="D1661" s="214" t="s">
        <v>245</v>
      </c>
      <c r="E1661" s="219" t="s">
        <v>23</v>
      </c>
      <c r="F1661" s="220" t="s">
        <v>1346</v>
      </c>
      <c r="G1661" s="218"/>
      <c r="H1661" s="221">
        <v>3</v>
      </c>
      <c r="I1661" s="222"/>
      <c r="J1661" s="218"/>
      <c r="K1661" s="218"/>
      <c r="L1661" s="223"/>
      <c r="M1661" s="224"/>
      <c r="N1661" s="225"/>
      <c r="O1661" s="225"/>
      <c r="P1661" s="225"/>
      <c r="Q1661" s="225"/>
      <c r="R1661" s="225"/>
      <c r="S1661" s="225"/>
      <c r="T1661" s="226"/>
      <c r="AT1661" s="227" t="s">
        <v>245</v>
      </c>
      <c r="AU1661" s="227" t="s">
        <v>88</v>
      </c>
      <c r="AV1661" s="12" t="s">
        <v>88</v>
      </c>
      <c r="AW1661" s="12" t="s">
        <v>40</v>
      </c>
      <c r="AX1661" s="12" t="s">
        <v>77</v>
      </c>
      <c r="AY1661" s="227" t="s">
        <v>191</v>
      </c>
    </row>
    <row r="1662" spans="2:65" s="12" customFormat="1" ht="13.5">
      <c r="B1662" s="217"/>
      <c r="C1662" s="218"/>
      <c r="D1662" s="214" t="s">
        <v>245</v>
      </c>
      <c r="E1662" s="219" t="s">
        <v>23</v>
      </c>
      <c r="F1662" s="220" t="s">
        <v>1330</v>
      </c>
      <c r="G1662" s="218"/>
      <c r="H1662" s="221">
        <v>1</v>
      </c>
      <c r="I1662" s="222"/>
      <c r="J1662" s="218"/>
      <c r="K1662" s="218"/>
      <c r="L1662" s="223"/>
      <c r="M1662" s="224"/>
      <c r="N1662" s="225"/>
      <c r="O1662" s="225"/>
      <c r="P1662" s="225"/>
      <c r="Q1662" s="225"/>
      <c r="R1662" s="225"/>
      <c r="S1662" s="225"/>
      <c r="T1662" s="226"/>
      <c r="AT1662" s="227" t="s">
        <v>245</v>
      </c>
      <c r="AU1662" s="227" t="s">
        <v>88</v>
      </c>
      <c r="AV1662" s="12" t="s">
        <v>88</v>
      </c>
      <c r="AW1662" s="12" t="s">
        <v>40</v>
      </c>
      <c r="AX1662" s="12" t="s">
        <v>77</v>
      </c>
      <c r="AY1662" s="227" t="s">
        <v>191</v>
      </c>
    </row>
    <row r="1663" spans="2:65" s="14" customFormat="1" ht="13.5">
      <c r="B1663" s="254"/>
      <c r="C1663" s="255"/>
      <c r="D1663" s="214" t="s">
        <v>245</v>
      </c>
      <c r="E1663" s="256" t="s">
        <v>23</v>
      </c>
      <c r="F1663" s="257" t="s">
        <v>371</v>
      </c>
      <c r="G1663" s="255"/>
      <c r="H1663" s="258">
        <v>5</v>
      </c>
      <c r="I1663" s="259"/>
      <c r="J1663" s="255"/>
      <c r="K1663" s="255"/>
      <c r="L1663" s="260"/>
      <c r="M1663" s="261"/>
      <c r="N1663" s="262"/>
      <c r="O1663" s="262"/>
      <c r="P1663" s="262"/>
      <c r="Q1663" s="262"/>
      <c r="R1663" s="262"/>
      <c r="S1663" s="262"/>
      <c r="T1663" s="263"/>
      <c r="AT1663" s="264" t="s">
        <v>245</v>
      </c>
      <c r="AU1663" s="264" t="s">
        <v>88</v>
      </c>
      <c r="AV1663" s="14" t="s">
        <v>207</v>
      </c>
      <c r="AW1663" s="14" t="s">
        <v>40</v>
      </c>
      <c r="AX1663" s="14" t="s">
        <v>77</v>
      </c>
      <c r="AY1663" s="264" t="s">
        <v>191</v>
      </c>
    </row>
    <row r="1664" spans="2:65" s="13" customFormat="1" ht="13.5">
      <c r="B1664" s="244"/>
      <c r="C1664" s="245"/>
      <c r="D1664" s="214" t="s">
        <v>245</v>
      </c>
      <c r="E1664" s="246" t="s">
        <v>23</v>
      </c>
      <c r="F1664" s="247" t="s">
        <v>376</v>
      </c>
      <c r="G1664" s="245"/>
      <c r="H1664" s="246" t="s">
        <v>23</v>
      </c>
      <c r="I1664" s="248"/>
      <c r="J1664" s="245"/>
      <c r="K1664" s="245"/>
      <c r="L1664" s="249"/>
      <c r="M1664" s="250"/>
      <c r="N1664" s="251"/>
      <c r="O1664" s="251"/>
      <c r="P1664" s="251"/>
      <c r="Q1664" s="251"/>
      <c r="R1664" s="251"/>
      <c r="S1664" s="251"/>
      <c r="T1664" s="252"/>
      <c r="AT1664" s="253" t="s">
        <v>245</v>
      </c>
      <c r="AU1664" s="253" t="s">
        <v>88</v>
      </c>
      <c r="AV1664" s="13" t="s">
        <v>85</v>
      </c>
      <c r="AW1664" s="13" t="s">
        <v>40</v>
      </c>
      <c r="AX1664" s="13" t="s">
        <v>77</v>
      </c>
      <c r="AY1664" s="253" t="s">
        <v>191</v>
      </c>
    </row>
    <row r="1665" spans="2:65" s="12" customFormat="1" ht="13.5">
      <c r="B1665" s="217"/>
      <c r="C1665" s="218"/>
      <c r="D1665" s="214" t="s">
        <v>245</v>
      </c>
      <c r="E1665" s="219" t="s">
        <v>23</v>
      </c>
      <c r="F1665" s="220" t="s">
        <v>1319</v>
      </c>
      <c r="G1665" s="218"/>
      <c r="H1665" s="221">
        <v>1</v>
      </c>
      <c r="I1665" s="222"/>
      <c r="J1665" s="218"/>
      <c r="K1665" s="218"/>
      <c r="L1665" s="223"/>
      <c r="M1665" s="224"/>
      <c r="N1665" s="225"/>
      <c r="O1665" s="225"/>
      <c r="P1665" s="225"/>
      <c r="Q1665" s="225"/>
      <c r="R1665" s="225"/>
      <c r="S1665" s="225"/>
      <c r="T1665" s="226"/>
      <c r="AT1665" s="227" t="s">
        <v>245</v>
      </c>
      <c r="AU1665" s="227" t="s">
        <v>88</v>
      </c>
      <c r="AV1665" s="12" t="s">
        <v>88</v>
      </c>
      <c r="AW1665" s="12" t="s">
        <v>40</v>
      </c>
      <c r="AX1665" s="12" t="s">
        <v>77</v>
      </c>
      <c r="AY1665" s="227" t="s">
        <v>191</v>
      </c>
    </row>
    <row r="1666" spans="2:65" s="12" customFormat="1" ht="13.5">
      <c r="B1666" s="217"/>
      <c r="C1666" s="218"/>
      <c r="D1666" s="214" t="s">
        <v>245</v>
      </c>
      <c r="E1666" s="219" t="s">
        <v>23</v>
      </c>
      <c r="F1666" s="220" t="s">
        <v>1332</v>
      </c>
      <c r="G1666" s="218"/>
      <c r="H1666" s="221">
        <v>2</v>
      </c>
      <c r="I1666" s="222"/>
      <c r="J1666" s="218"/>
      <c r="K1666" s="218"/>
      <c r="L1666" s="223"/>
      <c r="M1666" s="224"/>
      <c r="N1666" s="225"/>
      <c r="O1666" s="225"/>
      <c r="P1666" s="225"/>
      <c r="Q1666" s="225"/>
      <c r="R1666" s="225"/>
      <c r="S1666" s="225"/>
      <c r="T1666" s="226"/>
      <c r="AT1666" s="227" t="s">
        <v>245</v>
      </c>
      <c r="AU1666" s="227" t="s">
        <v>88</v>
      </c>
      <c r="AV1666" s="12" t="s">
        <v>88</v>
      </c>
      <c r="AW1666" s="12" t="s">
        <v>40</v>
      </c>
      <c r="AX1666" s="12" t="s">
        <v>77</v>
      </c>
      <c r="AY1666" s="227" t="s">
        <v>191</v>
      </c>
    </row>
    <row r="1667" spans="2:65" s="12" customFormat="1" ht="13.5">
      <c r="B1667" s="217"/>
      <c r="C1667" s="218"/>
      <c r="D1667" s="214" t="s">
        <v>245</v>
      </c>
      <c r="E1667" s="219" t="s">
        <v>23</v>
      </c>
      <c r="F1667" s="220" t="s">
        <v>1330</v>
      </c>
      <c r="G1667" s="218"/>
      <c r="H1667" s="221">
        <v>1</v>
      </c>
      <c r="I1667" s="222"/>
      <c r="J1667" s="218"/>
      <c r="K1667" s="218"/>
      <c r="L1667" s="223"/>
      <c r="M1667" s="224"/>
      <c r="N1667" s="225"/>
      <c r="O1667" s="225"/>
      <c r="P1667" s="225"/>
      <c r="Q1667" s="225"/>
      <c r="R1667" s="225"/>
      <c r="S1667" s="225"/>
      <c r="T1667" s="226"/>
      <c r="AT1667" s="227" t="s">
        <v>245</v>
      </c>
      <c r="AU1667" s="227" t="s">
        <v>88</v>
      </c>
      <c r="AV1667" s="12" t="s">
        <v>88</v>
      </c>
      <c r="AW1667" s="12" t="s">
        <v>40</v>
      </c>
      <c r="AX1667" s="12" t="s">
        <v>77</v>
      </c>
      <c r="AY1667" s="227" t="s">
        <v>191</v>
      </c>
    </row>
    <row r="1668" spans="2:65" s="14" customFormat="1" ht="13.5">
      <c r="B1668" s="254"/>
      <c r="C1668" s="255"/>
      <c r="D1668" s="214" t="s">
        <v>245</v>
      </c>
      <c r="E1668" s="256" t="s">
        <v>23</v>
      </c>
      <c r="F1668" s="257" t="s">
        <v>371</v>
      </c>
      <c r="G1668" s="255"/>
      <c r="H1668" s="258">
        <v>4</v>
      </c>
      <c r="I1668" s="259"/>
      <c r="J1668" s="255"/>
      <c r="K1668" s="255"/>
      <c r="L1668" s="260"/>
      <c r="M1668" s="261"/>
      <c r="N1668" s="262"/>
      <c r="O1668" s="262"/>
      <c r="P1668" s="262"/>
      <c r="Q1668" s="262"/>
      <c r="R1668" s="262"/>
      <c r="S1668" s="262"/>
      <c r="T1668" s="263"/>
      <c r="AT1668" s="264" t="s">
        <v>245</v>
      </c>
      <c r="AU1668" s="264" t="s">
        <v>88</v>
      </c>
      <c r="AV1668" s="14" t="s">
        <v>207</v>
      </c>
      <c r="AW1668" s="14" t="s">
        <v>40</v>
      </c>
      <c r="AX1668" s="14" t="s">
        <v>77</v>
      </c>
      <c r="AY1668" s="264" t="s">
        <v>191</v>
      </c>
    </row>
    <row r="1669" spans="2:65" s="13" customFormat="1" ht="13.5">
      <c r="B1669" s="244"/>
      <c r="C1669" s="245"/>
      <c r="D1669" s="214" t="s">
        <v>245</v>
      </c>
      <c r="E1669" s="246" t="s">
        <v>23</v>
      </c>
      <c r="F1669" s="247" t="s">
        <v>380</v>
      </c>
      <c r="G1669" s="245"/>
      <c r="H1669" s="246" t="s">
        <v>23</v>
      </c>
      <c r="I1669" s="248"/>
      <c r="J1669" s="245"/>
      <c r="K1669" s="245"/>
      <c r="L1669" s="249"/>
      <c r="M1669" s="250"/>
      <c r="N1669" s="251"/>
      <c r="O1669" s="251"/>
      <c r="P1669" s="251"/>
      <c r="Q1669" s="251"/>
      <c r="R1669" s="251"/>
      <c r="S1669" s="251"/>
      <c r="T1669" s="252"/>
      <c r="AT1669" s="253" t="s">
        <v>245</v>
      </c>
      <c r="AU1669" s="253" t="s">
        <v>88</v>
      </c>
      <c r="AV1669" s="13" t="s">
        <v>85</v>
      </c>
      <c r="AW1669" s="13" t="s">
        <v>40</v>
      </c>
      <c r="AX1669" s="13" t="s">
        <v>77</v>
      </c>
      <c r="AY1669" s="253" t="s">
        <v>191</v>
      </c>
    </row>
    <row r="1670" spans="2:65" s="12" customFormat="1" ht="13.5">
      <c r="B1670" s="217"/>
      <c r="C1670" s="218"/>
      <c r="D1670" s="214" t="s">
        <v>245</v>
      </c>
      <c r="E1670" s="219" t="s">
        <v>23</v>
      </c>
      <c r="F1670" s="220" t="s">
        <v>1319</v>
      </c>
      <c r="G1670" s="218"/>
      <c r="H1670" s="221">
        <v>1</v>
      </c>
      <c r="I1670" s="222"/>
      <c r="J1670" s="218"/>
      <c r="K1670" s="218"/>
      <c r="L1670" s="223"/>
      <c r="M1670" s="224"/>
      <c r="N1670" s="225"/>
      <c r="O1670" s="225"/>
      <c r="P1670" s="225"/>
      <c r="Q1670" s="225"/>
      <c r="R1670" s="225"/>
      <c r="S1670" s="225"/>
      <c r="T1670" s="226"/>
      <c r="AT1670" s="227" t="s">
        <v>245</v>
      </c>
      <c r="AU1670" s="227" t="s">
        <v>88</v>
      </c>
      <c r="AV1670" s="12" t="s">
        <v>88</v>
      </c>
      <c r="AW1670" s="12" t="s">
        <v>40</v>
      </c>
      <c r="AX1670" s="12" t="s">
        <v>77</v>
      </c>
      <c r="AY1670" s="227" t="s">
        <v>191</v>
      </c>
    </row>
    <row r="1671" spans="2:65" s="12" customFormat="1" ht="13.5">
      <c r="B1671" s="217"/>
      <c r="C1671" s="218"/>
      <c r="D1671" s="214" t="s">
        <v>245</v>
      </c>
      <c r="E1671" s="219" t="s">
        <v>23</v>
      </c>
      <c r="F1671" s="220" t="s">
        <v>1332</v>
      </c>
      <c r="G1671" s="218"/>
      <c r="H1671" s="221">
        <v>2</v>
      </c>
      <c r="I1671" s="222"/>
      <c r="J1671" s="218"/>
      <c r="K1671" s="218"/>
      <c r="L1671" s="223"/>
      <c r="M1671" s="224"/>
      <c r="N1671" s="225"/>
      <c r="O1671" s="225"/>
      <c r="P1671" s="225"/>
      <c r="Q1671" s="225"/>
      <c r="R1671" s="225"/>
      <c r="S1671" s="225"/>
      <c r="T1671" s="226"/>
      <c r="AT1671" s="227" t="s">
        <v>245</v>
      </c>
      <c r="AU1671" s="227" t="s">
        <v>88</v>
      </c>
      <c r="AV1671" s="12" t="s">
        <v>88</v>
      </c>
      <c r="AW1671" s="12" t="s">
        <v>40</v>
      </c>
      <c r="AX1671" s="12" t="s">
        <v>77</v>
      </c>
      <c r="AY1671" s="227" t="s">
        <v>191</v>
      </c>
    </row>
    <row r="1672" spans="2:65" s="12" customFormat="1" ht="13.5">
      <c r="B1672" s="217"/>
      <c r="C1672" s="218"/>
      <c r="D1672" s="214" t="s">
        <v>245</v>
      </c>
      <c r="E1672" s="219" t="s">
        <v>23</v>
      </c>
      <c r="F1672" s="220" t="s">
        <v>1330</v>
      </c>
      <c r="G1672" s="218"/>
      <c r="H1672" s="221">
        <v>1</v>
      </c>
      <c r="I1672" s="222"/>
      <c r="J1672" s="218"/>
      <c r="K1672" s="218"/>
      <c r="L1672" s="223"/>
      <c r="M1672" s="224"/>
      <c r="N1672" s="225"/>
      <c r="O1672" s="225"/>
      <c r="P1672" s="225"/>
      <c r="Q1672" s="225"/>
      <c r="R1672" s="225"/>
      <c r="S1672" s="225"/>
      <c r="T1672" s="226"/>
      <c r="AT1672" s="227" t="s">
        <v>245</v>
      </c>
      <c r="AU1672" s="227" t="s">
        <v>88</v>
      </c>
      <c r="AV1672" s="12" t="s">
        <v>88</v>
      </c>
      <c r="AW1672" s="12" t="s">
        <v>40</v>
      </c>
      <c r="AX1672" s="12" t="s">
        <v>77</v>
      </c>
      <c r="AY1672" s="227" t="s">
        <v>191</v>
      </c>
    </row>
    <row r="1673" spans="2:65" s="14" customFormat="1" ht="13.5">
      <c r="B1673" s="254"/>
      <c r="C1673" s="255"/>
      <c r="D1673" s="214" t="s">
        <v>245</v>
      </c>
      <c r="E1673" s="256" t="s">
        <v>23</v>
      </c>
      <c r="F1673" s="257" t="s">
        <v>371</v>
      </c>
      <c r="G1673" s="255"/>
      <c r="H1673" s="258">
        <v>4</v>
      </c>
      <c r="I1673" s="259"/>
      <c r="J1673" s="255"/>
      <c r="K1673" s="255"/>
      <c r="L1673" s="260"/>
      <c r="M1673" s="261"/>
      <c r="N1673" s="262"/>
      <c r="O1673" s="262"/>
      <c r="P1673" s="262"/>
      <c r="Q1673" s="262"/>
      <c r="R1673" s="262"/>
      <c r="S1673" s="262"/>
      <c r="T1673" s="263"/>
      <c r="AT1673" s="264" t="s">
        <v>245</v>
      </c>
      <c r="AU1673" s="264" t="s">
        <v>88</v>
      </c>
      <c r="AV1673" s="14" t="s">
        <v>207</v>
      </c>
      <c r="AW1673" s="14" t="s">
        <v>40</v>
      </c>
      <c r="AX1673" s="14" t="s">
        <v>77</v>
      </c>
      <c r="AY1673" s="264" t="s">
        <v>191</v>
      </c>
    </row>
    <row r="1674" spans="2:65" s="13" customFormat="1" ht="13.5">
      <c r="B1674" s="244"/>
      <c r="C1674" s="245"/>
      <c r="D1674" s="214" t="s">
        <v>245</v>
      </c>
      <c r="E1674" s="246" t="s">
        <v>23</v>
      </c>
      <c r="F1674" s="247" t="s">
        <v>384</v>
      </c>
      <c r="G1674" s="245"/>
      <c r="H1674" s="246" t="s">
        <v>23</v>
      </c>
      <c r="I1674" s="248"/>
      <c r="J1674" s="245"/>
      <c r="K1674" s="245"/>
      <c r="L1674" s="249"/>
      <c r="M1674" s="250"/>
      <c r="N1674" s="251"/>
      <c r="O1674" s="251"/>
      <c r="P1674" s="251"/>
      <c r="Q1674" s="251"/>
      <c r="R1674" s="251"/>
      <c r="S1674" s="251"/>
      <c r="T1674" s="252"/>
      <c r="AT1674" s="253" t="s">
        <v>245</v>
      </c>
      <c r="AU1674" s="253" t="s">
        <v>88</v>
      </c>
      <c r="AV1674" s="13" t="s">
        <v>85</v>
      </c>
      <c r="AW1674" s="13" t="s">
        <v>40</v>
      </c>
      <c r="AX1674" s="13" t="s">
        <v>77</v>
      </c>
      <c r="AY1674" s="253" t="s">
        <v>191</v>
      </c>
    </row>
    <row r="1675" spans="2:65" s="12" customFormat="1" ht="13.5">
      <c r="B1675" s="217"/>
      <c r="C1675" s="218"/>
      <c r="D1675" s="214" t="s">
        <v>245</v>
      </c>
      <c r="E1675" s="219" t="s">
        <v>23</v>
      </c>
      <c r="F1675" s="220" t="s">
        <v>1319</v>
      </c>
      <c r="G1675" s="218"/>
      <c r="H1675" s="221">
        <v>1</v>
      </c>
      <c r="I1675" s="222"/>
      <c r="J1675" s="218"/>
      <c r="K1675" s="218"/>
      <c r="L1675" s="223"/>
      <c r="M1675" s="224"/>
      <c r="N1675" s="225"/>
      <c r="O1675" s="225"/>
      <c r="P1675" s="225"/>
      <c r="Q1675" s="225"/>
      <c r="R1675" s="225"/>
      <c r="S1675" s="225"/>
      <c r="T1675" s="226"/>
      <c r="AT1675" s="227" t="s">
        <v>245</v>
      </c>
      <c r="AU1675" s="227" t="s">
        <v>88</v>
      </c>
      <c r="AV1675" s="12" t="s">
        <v>88</v>
      </c>
      <c r="AW1675" s="12" t="s">
        <v>40</v>
      </c>
      <c r="AX1675" s="12" t="s">
        <v>77</v>
      </c>
      <c r="AY1675" s="227" t="s">
        <v>191</v>
      </c>
    </row>
    <row r="1676" spans="2:65" s="12" customFormat="1" ht="13.5">
      <c r="B1676" s="217"/>
      <c r="C1676" s="218"/>
      <c r="D1676" s="214" t="s">
        <v>245</v>
      </c>
      <c r="E1676" s="219" t="s">
        <v>23</v>
      </c>
      <c r="F1676" s="220" t="s">
        <v>1332</v>
      </c>
      <c r="G1676" s="218"/>
      <c r="H1676" s="221">
        <v>2</v>
      </c>
      <c r="I1676" s="222"/>
      <c r="J1676" s="218"/>
      <c r="K1676" s="218"/>
      <c r="L1676" s="223"/>
      <c r="M1676" s="224"/>
      <c r="N1676" s="225"/>
      <c r="O1676" s="225"/>
      <c r="P1676" s="225"/>
      <c r="Q1676" s="225"/>
      <c r="R1676" s="225"/>
      <c r="S1676" s="225"/>
      <c r="T1676" s="226"/>
      <c r="AT1676" s="227" t="s">
        <v>245</v>
      </c>
      <c r="AU1676" s="227" t="s">
        <v>88</v>
      </c>
      <c r="AV1676" s="12" t="s">
        <v>88</v>
      </c>
      <c r="AW1676" s="12" t="s">
        <v>40</v>
      </c>
      <c r="AX1676" s="12" t="s">
        <v>77</v>
      </c>
      <c r="AY1676" s="227" t="s">
        <v>191</v>
      </c>
    </row>
    <row r="1677" spans="2:65" s="12" customFormat="1" ht="13.5">
      <c r="B1677" s="217"/>
      <c r="C1677" s="218"/>
      <c r="D1677" s="214" t="s">
        <v>245</v>
      </c>
      <c r="E1677" s="219" t="s">
        <v>23</v>
      </c>
      <c r="F1677" s="220" t="s">
        <v>1330</v>
      </c>
      <c r="G1677" s="218"/>
      <c r="H1677" s="221">
        <v>1</v>
      </c>
      <c r="I1677" s="222"/>
      <c r="J1677" s="218"/>
      <c r="K1677" s="218"/>
      <c r="L1677" s="223"/>
      <c r="M1677" s="224"/>
      <c r="N1677" s="225"/>
      <c r="O1677" s="225"/>
      <c r="P1677" s="225"/>
      <c r="Q1677" s="225"/>
      <c r="R1677" s="225"/>
      <c r="S1677" s="225"/>
      <c r="T1677" s="226"/>
      <c r="AT1677" s="227" t="s">
        <v>245</v>
      </c>
      <c r="AU1677" s="227" t="s">
        <v>88</v>
      </c>
      <c r="AV1677" s="12" t="s">
        <v>88</v>
      </c>
      <c r="AW1677" s="12" t="s">
        <v>40</v>
      </c>
      <c r="AX1677" s="12" t="s">
        <v>77</v>
      </c>
      <c r="AY1677" s="227" t="s">
        <v>191</v>
      </c>
    </row>
    <row r="1678" spans="2:65" s="14" customFormat="1" ht="13.5">
      <c r="B1678" s="254"/>
      <c r="C1678" s="255"/>
      <c r="D1678" s="214" t="s">
        <v>245</v>
      </c>
      <c r="E1678" s="256" t="s">
        <v>23</v>
      </c>
      <c r="F1678" s="257" t="s">
        <v>371</v>
      </c>
      <c r="G1678" s="255"/>
      <c r="H1678" s="258">
        <v>4</v>
      </c>
      <c r="I1678" s="259"/>
      <c r="J1678" s="255"/>
      <c r="K1678" s="255"/>
      <c r="L1678" s="260"/>
      <c r="M1678" s="261"/>
      <c r="N1678" s="262"/>
      <c r="O1678" s="262"/>
      <c r="P1678" s="262"/>
      <c r="Q1678" s="262"/>
      <c r="R1678" s="262"/>
      <c r="S1678" s="262"/>
      <c r="T1678" s="263"/>
      <c r="AT1678" s="264" t="s">
        <v>245</v>
      </c>
      <c r="AU1678" s="264" t="s">
        <v>88</v>
      </c>
      <c r="AV1678" s="14" t="s">
        <v>207</v>
      </c>
      <c r="AW1678" s="14" t="s">
        <v>40</v>
      </c>
      <c r="AX1678" s="14" t="s">
        <v>77</v>
      </c>
      <c r="AY1678" s="264" t="s">
        <v>191</v>
      </c>
    </row>
    <row r="1679" spans="2:65" s="15" customFormat="1" ht="13.5">
      <c r="B1679" s="265"/>
      <c r="C1679" s="266"/>
      <c r="D1679" s="214" t="s">
        <v>245</v>
      </c>
      <c r="E1679" s="267" t="s">
        <v>23</v>
      </c>
      <c r="F1679" s="268" t="s">
        <v>388</v>
      </c>
      <c r="G1679" s="266"/>
      <c r="H1679" s="269">
        <v>17</v>
      </c>
      <c r="I1679" s="270"/>
      <c r="J1679" s="266"/>
      <c r="K1679" s="266"/>
      <c r="L1679" s="271"/>
      <c r="M1679" s="272"/>
      <c r="N1679" s="273"/>
      <c r="O1679" s="273"/>
      <c r="P1679" s="273"/>
      <c r="Q1679" s="273"/>
      <c r="R1679" s="273"/>
      <c r="S1679" s="273"/>
      <c r="T1679" s="274"/>
      <c r="AT1679" s="275" t="s">
        <v>245</v>
      </c>
      <c r="AU1679" s="275" t="s">
        <v>88</v>
      </c>
      <c r="AV1679" s="15" t="s">
        <v>215</v>
      </c>
      <c r="AW1679" s="15" t="s">
        <v>40</v>
      </c>
      <c r="AX1679" s="15" t="s">
        <v>85</v>
      </c>
      <c r="AY1679" s="275" t="s">
        <v>191</v>
      </c>
    </row>
    <row r="1680" spans="2:65" s="1" customFormat="1" ht="16.5" customHeight="1">
      <c r="B1680" s="42"/>
      <c r="C1680" s="228" t="s">
        <v>1347</v>
      </c>
      <c r="D1680" s="228" t="s">
        <v>302</v>
      </c>
      <c r="E1680" s="229" t="s">
        <v>1348</v>
      </c>
      <c r="F1680" s="230" t="s">
        <v>1349</v>
      </c>
      <c r="G1680" s="231" t="s">
        <v>222</v>
      </c>
      <c r="H1680" s="232">
        <v>17</v>
      </c>
      <c r="I1680" s="233"/>
      <c r="J1680" s="234">
        <f>ROUND(I1680*H1680,2)</f>
        <v>0</v>
      </c>
      <c r="K1680" s="230" t="s">
        <v>203</v>
      </c>
      <c r="L1680" s="235"/>
      <c r="M1680" s="236" t="s">
        <v>23</v>
      </c>
      <c r="N1680" s="237" t="s">
        <v>48</v>
      </c>
      <c r="O1680" s="43"/>
      <c r="P1680" s="211">
        <f>O1680*H1680</f>
        <v>0</v>
      </c>
      <c r="Q1680" s="211">
        <v>3.2000000000000002E-3</v>
      </c>
      <c r="R1680" s="211">
        <f>Q1680*H1680</f>
        <v>5.4400000000000004E-2</v>
      </c>
      <c r="S1680" s="211">
        <v>0</v>
      </c>
      <c r="T1680" s="212">
        <f>S1680*H1680</f>
        <v>0</v>
      </c>
      <c r="AR1680" s="25" t="s">
        <v>669</v>
      </c>
      <c r="AT1680" s="25" t="s">
        <v>302</v>
      </c>
      <c r="AU1680" s="25" t="s">
        <v>88</v>
      </c>
      <c r="AY1680" s="25" t="s">
        <v>191</v>
      </c>
      <c r="BE1680" s="213">
        <f>IF(N1680="základní",J1680,0)</f>
        <v>0</v>
      </c>
      <c r="BF1680" s="213">
        <f>IF(N1680="snížená",J1680,0)</f>
        <v>0</v>
      </c>
      <c r="BG1680" s="213">
        <f>IF(N1680="zákl. přenesená",J1680,0)</f>
        <v>0</v>
      </c>
      <c r="BH1680" s="213">
        <f>IF(N1680="sníž. přenesená",J1680,0)</f>
        <v>0</v>
      </c>
      <c r="BI1680" s="213">
        <f>IF(N1680="nulová",J1680,0)</f>
        <v>0</v>
      </c>
      <c r="BJ1680" s="25" t="s">
        <v>85</v>
      </c>
      <c r="BK1680" s="213">
        <f>ROUND(I1680*H1680,2)</f>
        <v>0</v>
      </c>
      <c r="BL1680" s="25" t="s">
        <v>279</v>
      </c>
      <c r="BM1680" s="25" t="s">
        <v>1350</v>
      </c>
    </row>
    <row r="1681" spans="2:65" s="1" customFormat="1" ht="16.5" customHeight="1">
      <c r="B1681" s="42"/>
      <c r="C1681" s="202" t="s">
        <v>1351</v>
      </c>
      <c r="D1681" s="202" t="s">
        <v>194</v>
      </c>
      <c r="E1681" s="203" t="s">
        <v>1352</v>
      </c>
      <c r="F1681" s="204" t="s">
        <v>1353</v>
      </c>
      <c r="G1681" s="205" t="s">
        <v>222</v>
      </c>
      <c r="H1681" s="206">
        <v>12</v>
      </c>
      <c r="I1681" s="207"/>
      <c r="J1681" s="208">
        <f>ROUND(I1681*H1681,2)</f>
        <v>0</v>
      </c>
      <c r="K1681" s="204" t="s">
        <v>203</v>
      </c>
      <c r="L1681" s="62"/>
      <c r="M1681" s="209" t="s">
        <v>23</v>
      </c>
      <c r="N1681" s="210" t="s">
        <v>48</v>
      </c>
      <c r="O1681" s="43"/>
      <c r="P1681" s="211">
        <f>O1681*H1681</f>
        <v>0</v>
      </c>
      <c r="Q1681" s="211">
        <v>0</v>
      </c>
      <c r="R1681" s="211">
        <f>Q1681*H1681</f>
        <v>0</v>
      </c>
      <c r="S1681" s="211">
        <v>0</v>
      </c>
      <c r="T1681" s="212">
        <f>S1681*H1681</f>
        <v>0</v>
      </c>
      <c r="AR1681" s="25" t="s">
        <v>279</v>
      </c>
      <c r="AT1681" s="25" t="s">
        <v>194</v>
      </c>
      <c r="AU1681" s="25" t="s">
        <v>88</v>
      </c>
      <c r="AY1681" s="25" t="s">
        <v>191</v>
      </c>
      <c r="BE1681" s="213">
        <f>IF(N1681="základní",J1681,0)</f>
        <v>0</v>
      </c>
      <c r="BF1681" s="213">
        <f>IF(N1681="snížená",J1681,0)</f>
        <v>0</v>
      </c>
      <c r="BG1681" s="213">
        <f>IF(N1681="zákl. přenesená",J1681,0)</f>
        <v>0</v>
      </c>
      <c r="BH1681" s="213">
        <f>IF(N1681="sníž. přenesená",J1681,0)</f>
        <v>0</v>
      </c>
      <c r="BI1681" s="213">
        <f>IF(N1681="nulová",J1681,0)</f>
        <v>0</v>
      </c>
      <c r="BJ1681" s="25" t="s">
        <v>85</v>
      </c>
      <c r="BK1681" s="213">
        <f>ROUND(I1681*H1681,2)</f>
        <v>0</v>
      </c>
      <c r="BL1681" s="25" t="s">
        <v>279</v>
      </c>
      <c r="BM1681" s="25" t="s">
        <v>1354</v>
      </c>
    </row>
    <row r="1682" spans="2:65" s="12" customFormat="1" ht="13.5">
      <c r="B1682" s="217"/>
      <c r="C1682" s="218"/>
      <c r="D1682" s="214" t="s">
        <v>245</v>
      </c>
      <c r="E1682" s="219" t="s">
        <v>23</v>
      </c>
      <c r="F1682" s="220" t="s">
        <v>1355</v>
      </c>
      <c r="G1682" s="218"/>
      <c r="H1682" s="221">
        <v>7</v>
      </c>
      <c r="I1682" s="222"/>
      <c r="J1682" s="218"/>
      <c r="K1682" s="218"/>
      <c r="L1682" s="223"/>
      <c r="M1682" s="224"/>
      <c r="N1682" s="225"/>
      <c r="O1682" s="225"/>
      <c r="P1682" s="225"/>
      <c r="Q1682" s="225"/>
      <c r="R1682" s="225"/>
      <c r="S1682" s="225"/>
      <c r="T1682" s="226"/>
      <c r="AT1682" s="227" t="s">
        <v>245</v>
      </c>
      <c r="AU1682" s="227" t="s">
        <v>88</v>
      </c>
      <c r="AV1682" s="12" t="s">
        <v>88</v>
      </c>
      <c r="AW1682" s="12" t="s">
        <v>40</v>
      </c>
      <c r="AX1682" s="12" t="s">
        <v>77</v>
      </c>
      <c r="AY1682" s="227" t="s">
        <v>191</v>
      </c>
    </row>
    <row r="1683" spans="2:65" s="12" customFormat="1" ht="13.5">
      <c r="B1683" s="217"/>
      <c r="C1683" s="218"/>
      <c r="D1683" s="214" t="s">
        <v>245</v>
      </c>
      <c r="E1683" s="219" t="s">
        <v>23</v>
      </c>
      <c r="F1683" s="220" t="s">
        <v>1265</v>
      </c>
      <c r="G1683" s="218"/>
      <c r="H1683" s="221">
        <v>1</v>
      </c>
      <c r="I1683" s="222"/>
      <c r="J1683" s="218"/>
      <c r="K1683" s="218"/>
      <c r="L1683" s="223"/>
      <c r="M1683" s="224"/>
      <c r="N1683" s="225"/>
      <c r="O1683" s="225"/>
      <c r="P1683" s="225"/>
      <c r="Q1683" s="225"/>
      <c r="R1683" s="225"/>
      <c r="S1683" s="225"/>
      <c r="T1683" s="226"/>
      <c r="AT1683" s="227" t="s">
        <v>245</v>
      </c>
      <c r="AU1683" s="227" t="s">
        <v>88</v>
      </c>
      <c r="AV1683" s="12" t="s">
        <v>88</v>
      </c>
      <c r="AW1683" s="12" t="s">
        <v>40</v>
      </c>
      <c r="AX1683" s="12" t="s">
        <v>77</v>
      </c>
      <c r="AY1683" s="227" t="s">
        <v>191</v>
      </c>
    </row>
    <row r="1684" spans="2:65" s="12" customFormat="1" ht="13.5">
      <c r="B1684" s="217"/>
      <c r="C1684" s="218"/>
      <c r="D1684" s="214" t="s">
        <v>245</v>
      </c>
      <c r="E1684" s="219" t="s">
        <v>23</v>
      </c>
      <c r="F1684" s="220" t="s">
        <v>1288</v>
      </c>
      <c r="G1684" s="218"/>
      <c r="H1684" s="221">
        <v>1</v>
      </c>
      <c r="I1684" s="222"/>
      <c r="J1684" s="218"/>
      <c r="K1684" s="218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245</v>
      </c>
      <c r="AU1684" s="227" t="s">
        <v>88</v>
      </c>
      <c r="AV1684" s="12" t="s">
        <v>88</v>
      </c>
      <c r="AW1684" s="12" t="s">
        <v>40</v>
      </c>
      <c r="AX1684" s="12" t="s">
        <v>77</v>
      </c>
      <c r="AY1684" s="227" t="s">
        <v>191</v>
      </c>
    </row>
    <row r="1685" spans="2:65" s="12" customFormat="1" ht="13.5">
      <c r="B1685" s="217"/>
      <c r="C1685" s="218"/>
      <c r="D1685" s="214" t="s">
        <v>245</v>
      </c>
      <c r="E1685" s="219" t="s">
        <v>23</v>
      </c>
      <c r="F1685" s="220" t="s">
        <v>1285</v>
      </c>
      <c r="G1685" s="218"/>
      <c r="H1685" s="221">
        <v>2</v>
      </c>
      <c r="I1685" s="222"/>
      <c r="J1685" s="218"/>
      <c r="K1685" s="218"/>
      <c r="L1685" s="223"/>
      <c r="M1685" s="224"/>
      <c r="N1685" s="225"/>
      <c r="O1685" s="225"/>
      <c r="P1685" s="225"/>
      <c r="Q1685" s="225"/>
      <c r="R1685" s="225"/>
      <c r="S1685" s="225"/>
      <c r="T1685" s="226"/>
      <c r="AT1685" s="227" t="s">
        <v>245</v>
      </c>
      <c r="AU1685" s="227" t="s">
        <v>88</v>
      </c>
      <c r="AV1685" s="12" t="s">
        <v>88</v>
      </c>
      <c r="AW1685" s="12" t="s">
        <v>40</v>
      </c>
      <c r="AX1685" s="12" t="s">
        <v>77</v>
      </c>
      <c r="AY1685" s="227" t="s">
        <v>191</v>
      </c>
    </row>
    <row r="1686" spans="2:65" s="12" customFormat="1" ht="13.5">
      <c r="B1686" s="217"/>
      <c r="C1686" s="218"/>
      <c r="D1686" s="214" t="s">
        <v>245</v>
      </c>
      <c r="E1686" s="219" t="s">
        <v>23</v>
      </c>
      <c r="F1686" s="220" t="s">
        <v>1356</v>
      </c>
      <c r="G1686" s="218"/>
      <c r="H1686" s="221">
        <v>1</v>
      </c>
      <c r="I1686" s="222"/>
      <c r="J1686" s="218"/>
      <c r="K1686" s="218"/>
      <c r="L1686" s="223"/>
      <c r="M1686" s="224"/>
      <c r="N1686" s="225"/>
      <c r="O1686" s="225"/>
      <c r="P1686" s="225"/>
      <c r="Q1686" s="225"/>
      <c r="R1686" s="225"/>
      <c r="S1686" s="225"/>
      <c r="T1686" s="226"/>
      <c r="AT1686" s="227" t="s">
        <v>245</v>
      </c>
      <c r="AU1686" s="227" t="s">
        <v>88</v>
      </c>
      <c r="AV1686" s="12" t="s">
        <v>88</v>
      </c>
      <c r="AW1686" s="12" t="s">
        <v>40</v>
      </c>
      <c r="AX1686" s="12" t="s">
        <v>77</v>
      </c>
      <c r="AY1686" s="227" t="s">
        <v>191</v>
      </c>
    </row>
    <row r="1687" spans="2:65" s="15" customFormat="1" ht="13.5">
      <c r="B1687" s="265"/>
      <c r="C1687" s="266"/>
      <c r="D1687" s="214" t="s">
        <v>245</v>
      </c>
      <c r="E1687" s="267" t="s">
        <v>23</v>
      </c>
      <c r="F1687" s="268" t="s">
        <v>388</v>
      </c>
      <c r="G1687" s="266"/>
      <c r="H1687" s="269">
        <v>12</v>
      </c>
      <c r="I1687" s="270"/>
      <c r="J1687" s="266"/>
      <c r="K1687" s="266"/>
      <c r="L1687" s="271"/>
      <c r="M1687" s="272"/>
      <c r="N1687" s="273"/>
      <c r="O1687" s="273"/>
      <c r="P1687" s="273"/>
      <c r="Q1687" s="273"/>
      <c r="R1687" s="273"/>
      <c r="S1687" s="273"/>
      <c r="T1687" s="274"/>
      <c r="AT1687" s="275" t="s">
        <v>245</v>
      </c>
      <c r="AU1687" s="275" t="s">
        <v>88</v>
      </c>
      <c r="AV1687" s="15" t="s">
        <v>215</v>
      </c>
      <c r="AW1687" s="15" t="s">
        <v>40</v>
      </c>
      <c r="AX1687" s="15" t="s">
        <v>85</v>
      </c>
      <c r="AY1687" s="275" t="s">
        <v>191</v>
      </c>
    </row>
    <row r="1688" spans="2:65" s="1" customFormat="1" ht="16.5" customHeight="1">
      <c r="B1688" s="42"/>
      <c r="C1688" s="228" t="s">
        <v>1357</v>
      </c>
      <c r="D1688" s="228" t="s">
        <v>302</v>
      </c>
      <c r="E1688" s="229" t="s">
        <v>1358</v>
      </c>
      <c r="F1688" s="230" t="s">
        <v>1359</v>
      </c>
      <c r="G1688" s="231" t="s">
        <v>210</v>
      </c>
      <c r="H1688" s="232">
        <v>12</v>
      </c>
      <c r="I1688" s="233"/>
      <c r="J1688" s="234">
        <f>ROUND(I1688*H1688,2)</f>
        <v>0</v>
      </c>
      <c r="K1688" s="230" t="s">
        <v>23</v>
      </c>
      <c r="L1688" s="235"/>
      <c r="M1688" s="236" t="s">
        <v>23</v>
      </c>
      <c r="N1688" s="237" t="s">
        <v>48</v>
      </c>
      <c r="O1688" s="43"/>
      <c r="P1688" s="211">
        <f>O1688*H1688</f>
        <v>0</v>
      </c>
      <c r="Q1688" s="211">
        <v>2.0000000000000001E-4</v>
      </c>
      <c r="R1688" s="211">
        <f>Q1688*H1688</f>
        <v>2.4000000000000002E-3</v>
      </c>
      <c r="S1688" s="211">
        <v>0</v>
      </c>
      <c r="T1688" s="212">
        <f>S1688*H1688</f>
        <v>0</v>
      </c>
      <c r="AR1688" s="25" t="s">
        <v>669</v>
      </c>
      <c r="AT1688" s="25" t="s">
        <v>302</v>
      </c>
      <c r="AU1688" s="25" t="s">
        <v>88</v>
      </c>
      <c r="AY1688" s="25" t="s">
        <v>191</v>
      </c>
      <c r="BE1688" s="213">
        <f>IF(N1688="základní",J1688,0)</f>
        <v>0</v>
      </c>
      <c r="BF1688" s="213">
        <f>IF(N1688="snížená",J1688,0)</f>
        <v>0</v>
      </c>
      <c r="BG1688" s="213">
        <f>IF(N1688="zákl. přenesená",J1688,0)</f>
        <v>0</v>
      </c>
      <c r="BH1688" s="213">
        <f>IF(N1688="sníž. přenesená",J1688,0)</f>
        <v>0</v>
      </c>
      <c r="BI1688" s="213">
        <f>IF(N1688="nulová",J1688,0)</f>
        <v>0</v>
      </c>
      <c r="BJ1688" s="25" t="s">
        <v>85</v>
      </c>
      <c r="BK1688" s="213">
        <f>ROUND(I1688*H1688,2)</f>
        <v>0</v>
      </c>
      <c r="BL1688" s="25" t="s">
        <v>279</v>
      </c>
      <c r="BM1688" s="25" t="s">
        <v>1360</v>
      </c>
    </row>
    <row r="1689" spans="2:65" s="1" customFormat="1" ht="16.5" customHeight="1">
      <c r="B1689" s="42"/>
      <c r="C1689" s="202" t="s">
        <v>1361</v>
      </c>
      <c r="D1689" s="202" t="s">
        <v>194</v>
      </c>
      <c r="E1689" s="203" t="s">
        <v>1362</v>
      </c>
      <c r="F1689" s="204" t="s">
        <v>1363</v>
      </c>
      <c r="G1689" s="205" t="s">
        <v>222</v>
      </c>
      <c r="H1689" s="206">
        <v>47</v>
      </c>
      <c r="I1689" s="207"/>
      <c r="J1689" s="208">
        <f>ROUND(I1689*H1689,2)</f>
        <v>0</v>
      </c>
      <c r="K1689" s="204" t="s">
        <v>203</v>
      </c>
      <c r="L1689" s="62"/>
      <c r="M1689" s="209" t="s">
        <v>23</v>
      </c>
      <c r="N1689" s="210" t="s">
        <v>48</v>
      </c>
      <c r="O1689" s="43"/>
      <c r="P1689" s="211">
        <f>O1689*H1689</f>
        <v>0</v>
      </c>
      <c r="Q1689" s="211">
        <v>0</v>
      </c>
      <c r="R1689" s="211">
        <f>Q1689*H1689</f>
        <v>0</v>
      </c>
      <c r="S1689" s="211">
        <v>0</v>
      </c>
      <c r="T1689" s="212">
        <f>S1689*H1689</f>
        <v>0</v>
      </c>
      <c r="AR1689" s="25" t="s">
        <v>279</v>
      </c>
      <c r="AT1689" s="25" t="s">
        <v>194</v>
      </c>
      <c r="AU1689" s="25" t="s">
        <v>88</v>
      </c>
      <c r="AY1689" s="25" t="s">
        <v>191</v>
      </c>
      <c r="BE1689" s="213">
        <f>IF(N1689="základní",J1689,0)</f>
        <v>0</v>
      </c>
      <c r="BF1689" s="213">
        <f>IF(N1689="snížená",J1689,0)</f>
        <v>0</v>
      </c>
      <c r="BG1689" s="213">
        <f>IF(N1689="zákl. přenesená",J1689,0)</f>
        <v>0</v>
      </c>
      <c r="BH1689" s="213">
        <f>IF(N1689="sníž. přenesená",J1689,0)</f>
        <v>0</v>
      </c>
      <c r="BI1689" s="213">
        <f>IF(N1689="nulová",J1689,0)</f>
        <v>0</v>
      </c>
      <c r="BJ1689" s="25" t="s">
        <v>85</v>
      </c>
      <c r="BK1689" s="213">
        <f>ROUND(I1689*H1689,2)</f>
        <v>0</v>
      </c>
      <c r="BL1689" s="25" t="s">
        <v>279</v>
      </c>
      <c r="BM1689" s="25" t="s">
        <v>1364</v>
      </c>
    </row>
    <row r="1690" spans="2:65" s="12" customFormat="1" ht="13.5">
      <c r="B1690" s="217"/>
      <c r="C1690" s="218"/>
      <c r="D1690" s="214" t="s">
        <v>245</v>
      </c>
      <c r="E1690" s="219" t="s">
        <v>23</v>
      </c>
      <c r="F1690" s="220" t="s">
        <v>834</v>
      </c>
      <c r="G1690" s="218"/>
      <c r="H1690" s="221">
        <v>47</v>
      </c>
      <c r="I1690" s="222"/>
      <c r="J1690" s="218"/>
      <c r="K1690" s="218"/>
      <c r="L1690" s="223"/>
      <c r="M1690" s="224"/>
      <c r="N1690" s="225"/>
      <c r="O1690" s="225"/>
      <c r="P1690" s="225"/>
      <c r="Q1690" s="225"/>
      <c r="R1690" s="225"/>
      <c r="S1690" s="225"/>
      <c r="T1690" s="226"/>
      <c r="AT1690" s="227" t="s">
        <v>245</v>
      </c>
      <c r="AU1690" s="227" t="s">
        <v>88</v>
      </c>
      <c r="AV1690" s="12" t="s">
        <v>88</v>
      </c>
      <c r="AW1690" s="12" t="s">
        <v>40</v>
      </c>
      <c r="AX1690" s="12" t="s">
        <v>77</v>
      </c>
      <c r="AY1690" s="227" t="s">
        <v>191</v>
      </c>
    </row>
    <row r="1691" spans="2:65" s="15" customFormat="1" ht="13.5">
      <c r="B1691" s="265"/>
      <c r="C1691" s="266"/>
      <c r="D1691" s="214" t="s">
        <v>245</v>
      </c>
      <c r="E1691" s="267" t="s">
        <v>23</v>
      </c>
      <c r="F1691" s="268" t="s">
        <v>388</v>
      </c>
      <c r="G1691" s="266"/>
      <c r="H1691" s="269">
        <v>47</v>
      </c>
      <c r="I1691" s="270"/>
      <c r="J1691" s="266"/>
      <c r="K1691" s="266"/>
      <c r="L1691" s="271"/>
      <c r="M1691" s="272"/>
      <c r="N1691" s="273"/>
      <c r="O1691" s="273"/>
      <c r="P1691" s="273"/>
      <c r="Q1691" s="273"/>
      <c r="R1691" s="273"/>
      <c r="S1691" s="273"/>
      <c r="T1691" s="274"/>
      <c r="AT1691" s="275" t="s">
        <v>245</v>
      </c>
      <c r="AU1691" s="275" t="s">
        <v>88</v>
      </c>
      <c r="AV1691" s="15" t="s">
        <v>215</v>
      </c>
      <c r="AW1691" s="15" t="s">
        <v>40</v>
      </c>
      <c r="AX1691" s="15" t="s">
        <v>85</v>
      </c>
      <c r="AY1691" s="275" t="s">
        <v>191</v>
      </c>
    </row>
    <row r="1692" spans="2:65" s="1" customFormat="1" ht="25.5" customHeight="1">
      <c r="B1692" s="42"/>
      <c r="C1692" s="228" t="s">
        <v>1365</v>
      </c>
      <c r="D1692" s="228" t="s">
        <v>302</v>
      </c>
      <c r="E1692" s="229" t="s">
        <v>1366</v>
      </c>
      <c r="F1692" s="230" t="s">
        <v>1367</v>
      </c>
      <c r="G1692" s="231" t="s">
        <v>222</v>
      </c>
      <c r="H1692" s="232">
        <v>47</v>
      </c>
      <c r="I1692" s="233"/>
      <c r="J1692" s="234">
        <f>ROUND(I1692*H1692,2)</f>
        <v>0</v>
      </c>
      <c r="K1692" s="230" t="s">
        <v>203</v>
      </c>
      <c r="L1692" s="235"/>
      <c r="M1692" s="236" t="s">
        <v>23</v>
      </c>
      <c r="N1692" s="237" t="s">
        <v>48</v>
      </c>
      <c r="O1692" s="43"/>
      <c r="P1692" s="211">
        <f>O1692*H1692</f>
        <v>0</v>
      </c>
      <c r="Q1692" s="211">
        <v>1.1999999999999999E-3</v>
      </c>
      <c r="R1692" s="211">
        <f>Q1692*H1692</f>
        <v>5.6399999999999992E-2</v>
      </c>
      <c r="S1692" s="211">
        <v>0</v>
      </c>
      <c r="T1692" s="212">
        <f>S1692*H1692</f>
        <v>0</v>
      </c>
      <c r="AR1692" s="25" t="s">
        <v>669</v>
      </c>
      <c r="AT1692" s="25" t="s">
        <v>302</v>
      </c>
      <c r="AU1692" s="25" t="s">
        <v>88</v>
      </c>
      <c r="AY1692" s="25" t="s">
        <v>191</v>
      </c>
      <c r="BE1692" s="213">
        <f>IF(N1692="základní",J1692,0)</f>
        <v>0</v>
      </c>
      <c r="BF1692" s="213">
        <f>IF(N1692="snížená",J1692,0)</f>
        <v>0</v>
      </c>
      <c r="BG1692" s="213">
        <f>IF(N1692="zákl. přenesená",J1692,0)</f>
        <v>0</v>
      </c>
      <c r="BH1692" s="213">
        <f>IF(N1692="sníž. přenesená",J1692,0)</f>
        <v>0</v>
      </c>
      <c r="BI1692" s="213">
        <f>IF(N1692="nulová",J1692,0)</f>
        <v>0</v>
      </c>
      <c r="BJ1692" s="25" t="s">
        <v>85</v>
      </c>
      <c r="BK1692" s="213">
        <f>ROUND(I1692*H1692,2)</f>
        <v>0</v>
      </c>
      <c r="BL1692" s="25" t="s">
        <v>279</v>
      </c>
      <c r="BM1692" s="25" t="s">
        <v>1368</v>
      </c>
    </row>
    <row r="1693" spans="2:65" s="1" customFormat="1" ht="27">
      <c r="B1693" s="42"/>
      <c r="C1693" s="64"/>
      <c r="D1693" s="214" t="s">
        <v>205</v>
      </c>
      <c r="E1693" s="64"/>
      <c r="F1693" s="215" t="s">
        <v>1369</v>
      </c>
      <c r="G1693" s="64"/>
      <c r="H1693" s="64"/>
      <c r="I1693" s="173"/>
      <c r="J1693" s="64"/>
      <c r="K1693" s="64"/>
      <c r="L1693" s="62"/>
      <c r="M1693" s="216"/>
      <c r="N1693" s="43"/>
      <c r="O1693" s="43"/>
      <c r="P1693" s="43"/>
      <c r="Q1693" s="43"/>
      <c r="R1693" s="43"/>
      <c r="S1693" s="43"/>
      <c r="T1693" s="79"/>
      <c r="AT1693" s="25" t="s">
        <v>205</v>
      </c>
      <c r="AU1693" s="25" t="s">
        <v>88</v>
      </c>
    </row>
    <row r="1694" spans="2:65" s="1" customFormat="1" ht="25.5" customHeight="1">
      <c r="B1694" s="42"/>
      <c r="C1694" s="202" t="s">
        <v>1370</v>
      </c>
      <c r="D1694" s="202" t="s">
        <v>194</v>
      </c>
      <c r="E1694" s="203" t="s">
        <v>1371</v>
      </c>
      <c r="F1694" s="204" t="s">
        <v>1372</v>
      </c>
      <c r="G1694" s="205" t="s">
        <v>222</v>
      </c>
      <c r="H1694" s="206">
        <v>9</v>
      </c>
      <c r="I1694" s="207"/>
      <c r="J1694" s="208">
        <f>ROUND(I1694*H1694,2)</f>
        <v>0</v>
      </c>
      <c r="K1694" s="204" t="s">
        <v>23</v>
      </c>
      <c r="L1694" s="62"/>
      <c r="M1694" s="209" t="s">
        <v>23</v>
      </c>
      <c r="N1694" s="210" t="s">
        <v>48</v>
      </c>
      <c r="O1694" s="43"/>
      <c r="P1694" s="211">
        <f>O1694*H1694</f>
        <v>0</v>
      </c>
      <c r="Q1694" s="211">
        <v>0</v>
      </c>
      <c r="R1694" s="211">
        <f>Q1694*H1694</f>
        <v>0</v>
      </c>
      <c r="S1694" s="211">
        <v>0</v>
      </c>
      <c r="T1694" s="212">
        <f>S1694*H1694</f>
        <v>0</v>
      </c>
      <c r="AR1694" s="25" t="s">
        <v>279</v>
      </c>
      <c r="AT1694" s="25" t="s">
        <v>194</v>
      </c>
      <c r="AU1694" s="25" t="s">
        <v>88</v>
      </c>
      <c r="AY1694" s="25" t="s">
        <v>191</v>
      </c>
      <c r="BE1694" s="213">
        <f>IF(N1694="základní",J1694,0)</f>
        <v>0</v>
      </c>
      <c r="BF1694" s="213">
        <f>IF(N1694="snížená",J1694,0)</f>
        <v>0</v>
      </c>
      <c r="BG1694" s="213">
        <f>IF(N1694="zákl. přenesená",J1694,0)</f>
        <v>0</v>
      </c>
      <c r="BH1694" s="213">
        <f>IF(N1694="sníž. přenesená",J1694,0)</f>
        <v>0</v>
      </c>
      <c r="BI1694" s="213">
        <f>IF(N1694="nulová",J1694,0)</f>
        <v>0</v>
      </c>
      <c r="BJ1694" s="25" t="s">
        <v>85</v>
      </c>
      <c r="BK1694" s="213">
        <f>ROUND(I1694*H1694,2)</f>
        <v>0</v>
      </c>
      <c r="BL1694" s="25" t="s">
        <v>279</v>
      </c>
      <c r="BM1694" s="25" t="s">
        <v>1373</v>
      </c>
    </row>
    <row r="1695" spans="2:65" s="12" customFormat="1" ht="13.5">
      <c r="B1695" s="217"/>
      <c r="C1695" s="218"/>
      <c r="D1695" s="214" t="s">
        <v>245</v>
      </c>
      <c r="E1695" s="219" t="s">
        <v>23</v>
      </c>
      <c r="F1695" s="220" t="s">
        <v>1374</v>
      </c>
      <c r="G1695" s="218"/>
      <c r="H1695" s="221">
        <v>9</v>
      </c>
      <c r="I1695" s="222"/>
      <c r="J1695" s="218"/>
      <c r="K1695" s="218"/>
      <c r="L1695" s="223"/>
      <c r="M1695" s="224"/>
      <c r="N1695" s="225"/>
      <c r="O1695" s="225"/>
      <c r="P1695" s="225"/>
      <c r="Q1695" s="225"/>
      <c r="R1695" s="225"/>
      <c r="S1695" s="225"/>
      <c r="T1695" s="226"/>
      <c r="AT1695" s="227" t="s">
        <v>245</v>
      </c>
      <c r="AU1695" s="227" t="s">
        <v>88</v>
      </c>
      <c r="AV1695" s="12" t="s">
        <v>88</v>
      </c>
      <c r="AW1695" s="12" t="s">
        <v>40</v>
      </c>
      <c r="AX1695" s="12" t="s">
        <v>85</v>
      </c>
      <c r="AY1695" s="227" t="s">
        <v>191</v>
      </c>
    </row>
    <row r="1696" spans="2:65" s="1" customFormat="1" ht="16.5" customHeight="1">
      <c r="B1696" s="42"/>
      <c r="C1696" s="228" t="s">
        <v>1375</v>
      </c>
      <c r="D1696" s="228" t="s">
        <v>302</v>
      </c>
      <c r="E1696" s="229" t="s">
        <v>1376</v>
      </c>
      <c r="F1696" s="230" t="s">
        <v>1377</v>
      </c>
      <c r="G1696" s="231" t="s">
        <v>222</v>
      </c>
      <c r="H1696" s="232">
        <v>9</v>
      </c>
      <c r="I1696" s="233"/>
      <c r="J1696" s="234">
        <f>ROUND(I1696*H1696,2)</f>
        <v>0</v>
      </c>
      <c r="K1696" s="230" t="s">
        <v>203</v>
      </c>
      <c r="L1696" s="235"/>
      <c r="M1696" s="236" t="s">
        <v>23</v>
      </c>
      <c r="N1696" s="237" t="s">
        <v>48</v>
      </c>
      <c r="O1696" s="43"/>
      <c r="P1696" s="211">
        <f>O1696*H1696</f>
        <v>0</v>
      </c>
      <c r="Q1696" s="211">
        <v>1.1000000000000001E-3</v>
      </c>
      <c r="R1696" s="211">
        <f>Q1696*H1696</f>
        <v>9.9000000000000008E-3</v>
      </c>
      <c r="S1696" s="211">
        <v>0</v>
      </c>
      <c r="T1696" s="212">
        <f>S1696*H1696</f>
        <v>0</v>
      </c>
      <c r="AR1696" s="25" t="s">
        <v>669</v>
      </c>
      <c r="AT1696" s="25" t="s">
        <v>302</v>
      </c>
      <c r="AU1696" s="25" t="s">
        <v>88</v>
      </c>
      <c r="AY1696" s="25" t="s">
        <v>191</v>
      </c>
      <c r="BE1696" s="213">
        <f>IF(N1696="základní",J1696,0)</f>
        <v>0</v>
      </c>
      <c r="BF1696" s="213">
        <f>IF(N1696="snížená",J1696,0)</f>
        <v>0</v>
      </c>
      <c r="BG1696" s="213">
        <f>IF(N1696="zákl. přenesená",J1696,0)</f>
        <v>0</v>
      </c>
      <c r="BH1696" s="213">
        <f>IF(N1696="sníž. přenesená",J1696,0)</f>
        <v>0</v>
      </c>
      <c r="BI1696" s="213">
        <f>IF(N1696="nulová",J1696,0)</f>
        <v>0</v>
      </c>
      <c r="BJ1696" s="25" t="s">
        <v>85</v>
      </c>
      <c r="BK1696" s="213">
        <f>ROUND(I1696*H1696,2)</f>
        <v>0</v>
      </c>
      <c r="BL1696" s="25" t="s">
        <v>279</v>
      </c>
      <c r="BM1696" s="25" t="s">
        <v>1378</v>
      </c>
    </row>
    <row r="1697" spans="2:65" s="1" customFormat="1" ht="38.25" customHeight="1">
      <c r="B1697" s="42"/>
      <c r="C1697" s="202" t="s">
        <v>1379</v>
      </c>
      <c r="D1697" s="202" t="s">
        <v>194</v>
      </c>
      <c r="E1697" s="203" t="s">
        <v>1380</v>
      </c>
      <c r="F1697" s="204" t="s">
        <v>1381</v>
      </c>
      <c r="G1697" s="205" t="s">
        <v>222</v>
      </c>
      <c r="H1697" s="206">
        <v>10</v>
      </c>
      <c r="I1697" s="207"/>
      <c r="J1697" s="208">
        <f>ROUND(I1697*H1697,2)</f>
        <v>0</v>
      </c>
      <c r="K1697" s="204" t="s">
        <v>203</v>
      </c>
      <c r="L1697" s="62"/>
      <c r="M1697" s="209" t="s">
        <v>23</v>
      </c>
      <c r="N1697" s="210" t="s">
        <v>48</v>
      </c>
      <c r="O1697" s="43"/>
      <c r="P1697" s="211">
        <f>O1697*H1697</f>
        <v>0</v>
      </c>
      <c r="Q1697" s="211">
        <v>2.5999999999999998E-4</v>
      </c>
      <c r="R1697" s="211">
        <f>Q1697*H1697</f>
        <v>2.5999999999999999E-3</v>
      </c>
      <c r="S1697" s="211">
        <v>0</v>
      </c>
      <c r="T1697" s="212">
        <f>S1697*H1697</f>
        <v>0</v>
      </c>
      <c r="AR1697" s="25" t="s">
        <v>279</v>
      </c>
      <c r="AT1697" s="25" t="s">
        <v>194</v>
      </c>
      <c r="AU1697" s="25" t="s">
        <v>88</v>
      </c>
      <c r="AY1697" s="25" t="s">
        <v>191</v>
      </c>
      <c r="BE1697" s="213">
        <f>IF(N1697="základní",J1697,0)</f>
        <v>0</v>
      </c>
      <c r="BF1697" s="213">
        <f>IF(N1697="snížená",J1697,0)</f>
        <v>0</v>
      </c>
      <c r="BG1697" s="213">
        <f>IF(N1697="zákl. přenesená",J1697,0)</f>
        <v>0</v>
      </c>
      <c r="BH1697" s="213">
        <f>IF(N1697="sníž. přenesená",J1697,0)</f>
        <v>0</v>
      </c>
      <c r="BI1697" s="213">
        <f>IF(N1697="nulová",J1697,0)</f>
        <v>0</v>
      </c>
      <c r="BJ1697" s="25" t="s">
        <v>85</v>
      </c>
      <c r="BK1697" s="213">
        <f>ROUND(I1697*H1697,2)</f>
        <v>0</v>
      </c>
      <c r="BL1697" s="25" t="s">
        <v>279</v>
      </c>
      <c r="BM1697" s="25" t="s">
        <v>1382</v>
      </c>
    </row>
    <row r="1698" spans="2:65" s="12" customFormat="1" ht="13.5">
      <c r="B1698" s="217"/>
      <c r="C1698" s="218"/>
      <c r="D1698" s="214" t="s">
        <v>245</v>
      </c>
      <c r="E1698" s="219" t="s">
        <v>23</v>
      </c>
      <c r="F1698" s="220" t="s">
        <v>1383</v>
      </c>
      <c r="G1698" s="218"/>
      <c r="H1698" s="221">
        <v>10</v>
      </c>
      <c r="I1698" s="222"/>
      <c r="J1698" s="218"/>
      <c r="K1698" s="218"/>
      <c r="L1698" s="223"/>
      <c r="M1698" s="224"/>
      <c r="N1698" s="225"/>
      <c r="O1698" s="225"/>
      <c r="P1698" s="225"/>
      <c r="Q1698" s="225"/>
      <c r="R1698" s="225"/>
      <c r="S1698" s="225"/>
      <c r="T1698" s="226"/>
      <c r="AT1698" s="227" t="s">
        <v>245</v>
      </c>
      <c r="AU1698" s="227" t="s">
        <v>88</v>
      </c>
      <c r="AV1698" s="12" t="s">
        <v>88</v>
      </c>
      <c r="AW1698" s="12" t="s">
        <v>40</v>
      </c>
      <c r="AX1698" s="12" t="s">
        <v>77</v>
      </c>
      <c r="AY1698" s="227" t="s">
        <v>191</v>
      </c>
    </row>
    <row r="1699" spans="2:65" s="15" customFormat="1" ht="13.5">
      <c r="B1699" s="265"/>
      <c r="C1699" s="266"/>
      <c r="D1699" s="214" t="s">
        <v>245</v>
      </c>
      <c r="E1699" s="267" t="s">
        <v>23</v>
      </c>
      <c r="F1699" s="268" t="s">
        <v>388</v>
      </c>
      <c r="G1699" s="266"/>
      <c r="H1699" s="269">
        <v>10</v>
      </c>
      <c r="I1699" s="270"/>
      <c r="J1699" s="266"/>
      <c r="K1699" s="266"/>
      <c r="L1699" s="271"/>
      <c r="M1699" s="272"/>
      <c r="N1699" s="273"/>
      <c r="O1699" s="273"/>
      <c r="P1699" s="273"/>
      <c r="Q1699" s="273"/>
      <c r="R1699" s="273"/>
      <c r="S1699" s="273"/>
      <c r="T1699" s="274"/>
      <c r="AT1699" s="275" t="s">
        <v>245</v>
      </c>
      <c r="AU1699" s="275" t="s">
        <v>88</v>
      </c>
      <c r="AV1699" s="15" t="s">
        <v>215</v>
      </c>
      <c r="AW1699" s="15" t="s">
        <v>40</v>
      </c>
      <c r="AX1699" s="15" t="s">
        <v>85</v>
      </c>
      <c r="AY1699" s="275" t="s">
        <v>191</v>
      </c>
    </row>
    <row r="1700" spans="2:65" s="1" customFormat="1" ht="25.5" customHeight="1">
      <c r="B1700" s="42"/>
      <c r="C1700" s="202" t="s">
        <v>1384</v>
      </c>
      <c r="D1700" s="202" t="s">
        <v>194</v>
      </c>
      <c r="E1700" s="203" t="s">
        <v>1385</v>
      </c>
      <c r="F1700" s="204" t="s">
        <v>1386</v>
      </c>
      <c r="G1700" s="205" t="s">
        <v>222</v>
      </c>
      <c r="H1700" s="206">
        <v>10</v>
      </c>
      <c r="I1700" s="207"/>
      <c r="J1700" s="208">
        <f>ROUND(I1700*H1700,2)</f>
        <v>0</v>
      </c>
      <c r="K1700" s="204" t="s">
        <v>203</v>
      </c>
      <c r="L1700" s="62"/>
      <c r="M1700" s="209" t="s">
        <v>23</v>
      </c>
      <c r="N1700" s="210" t="s">
        <v>48</v>
      </c>
      <c r="O1700" s="43"/>
      <c r="P1700" s="211">
        <f>O1700*H1700</f>
        <v>0</v>
      </c>
      <c r="Q1700" s="211">
        <v>0</v>
      </c>
      <c r="R1700" s="211">
        <f>Q1700*H1700</f>
        <v>0</v>
      </c>
      <c r="S1700" s="211">
        <v>0</v>
      </c>
      <c r="T1700" s="212">
        <f>S1700*H1700</f>
        <v>0</v>
      </c>
      <c r="AR1700" s="25" t="s">
        <v>279</v>
      </c>
      <c r="AT1700" s="25" t="s">
        <v>194</v>
      </c>
      <c r="AU1700" s="25" t="s">
        <v>88</v>
      </c>
      <c r="AY1700" s="25" t="s">
        <v>191</v>
      </c>
      <c r="BE1700" s="213">
        <f>IF(N1700="základní",J1700,0)</f>
        <v>0</v>
      </c>
      <c r="BF1700" s="213">
        <f>IF(N1700="snížená",J1700,0)</f>
        <v>0</v>
      </c>
      <c r="BG1700" s="213">
        <f>IF(N1700="zákl. přenesená",J1700,0)</f>
        <v>0</v>
      </c>
      <c r="BH1700" s="213">
        <f>IF(N1700="sníž. přenesená",J1700,0)</f>
        <v>0</v>
      </c>
      <c r="BI1700" s="213">
        <f>IF(N1700="nulová",J1700,0)</f>
        <v>0</v>
      </c>
      <c r="BJ1700" s="25" t="s">
        <v>85</v>
      </c>
      <c r="BK1700" s="213">
        <f>ROUND(I1700*H1700,2)</f>
        <v>0</v>
      </c>
      <c r="BL1700" s="25" t="s">
        <v>279</v>
      </c>
      <c r="BM1700" s="25" t="s">
        <v>1387</v>
      </c>
    </row>
    <row r="1701" spans="2:65" s="13" customFormat="1" ht="13.5">
      <c r="B1701" s="244"/>
      <c r="C1701" s="245"/>
      <c r="D1701" s="214" t="s">
        <v>245</v>
      </c>
      <c r="E1701" s="246" t="s">
        <v>23</v>
      </c>
      <c r="F1701" s="247" t="s">
        <v>384</v>
      </c>
      <c r="G1701" s="245"/>
      <c r="H1701" s="246" t="s">
        <v>23</v>
      </c>
      <c r="I1701" s="248"/>
      <c r="J1701" s="245"/>
      <c r="K1701" s="245"/>
      <c r="L1701" s="249"/>
      <c r="M1701" s="250"/>
      <c r="N1701" s="251"/>
      <c r="O1701" s="251"/>
      <c r="P1701" s="251"/>
      <c r="Q1701" s="251"/>
      <c r="R1701" s="251"/>
      <c r="S1701" s="251"/>
      <c r="T1701" s="252"/>
      <c r="AT1701" s="253" t="s">
        <v>245</v>
      </c>
      <c r="AU1701" s="253" t="s">
        <v>88</v>
      </c>
      <c r="AV1701" s="13" t="s">
        <v>85</v>
      </c>
      <c r="AW1701" s="13" t="s">
        <v>40</v>
      </c>
      <c r="AX1701" s="13" t="s">
        <v>77</v>
      </c>
      <c r="AY1701" s="253" t="s">
        <v>191</v>
      </c>
    </row>
    <row r="1702" spans="2:65" s="12" customFormat="1" ht="13.5">
      <c r="B1702" s="217"/>
      <c r="C1702" s="218"/>
      <c r="D1702" s="214" t="s">
        <v>245</v>
      </c>
      <c r="E1702" s="219" t="s">
        <v>23</v>
      </c>
      <c r="F1702" s="220" t="s">
        <v>1383</v>
      </c>
      <c r="G1702" s="218"/>
      <c r="H1702" s="221">
        <v>10</v>
      </c>
      <c r="I1702" s="222"/>
      <c r="J1702" s="218"/>
      <c r="K1702" s="218"/>
      <c r="L1702" s="223"/>
      <c r="M1702" s="224"/>
      <c r="N1702" s="225"/>
      <c r="O1702" s="225"/>
      <c r="P1702" s="225"/>
      <c r="Q1702" s="225"/>
      <c r="R1702" s="225"/>
      <c r="S1702" s="225"/>
      <c r="T1702" s="226"/>
      <c r="AT1702" s="227" t="s">
        <v>245</v>
      </c>
      <c r="AU1702" s="227" t="s">
        <v>88</v>
      </c>
      <c r="AV1702" s="12" t="s">
        <v>88</v>
      </c>
      <c r="AW1702" s="12" t="s">
        <v>40</v>
      </c>
      <c r="AX1702" s="12" t="s">
        <v>77</v>
      </c>
      <c r="AY1702" s="227" t="s">
        <v>191</v>
      </c>
    </row>
    <row r="1703" spans="2:65" s="15" customFormat="1" ht="13.5">
      <c r="B1703" s="265"/>
      <c r="C1703" s="266"/>
      <c r="D1703" s="214" t="s">
        <v>245</v>
      </c>
      <c r="E1703" s="267" t="s">
        <v>23</v>
      </c>
      <c r="F1703" s="268" t="s">
        <v>388</v>
      </c>
      <c r="G1703" s="266"/>
      <c r="H1703" s="269">
        <v>10</v>
      </c>
      <c r="I1703" s="270"/>
      <c r="J1703" s="266"/>
      <c r="K1703" s="266"/>
      <c r="L1703" s="271"/>
      <c r="M1703" s="272"/>
      <c r="N1703" s="273"/>
      <c r="O1703" s="273"/>
      <c r="P1703" s="273"/>
      <c r="Q1703" s="273"/>
      <c r="R1703" s="273"/>
      <c r="S1703" s="273"/>
      <c r="T1703" s="274"/>
      <c r="AT1703" s="275" t="s">
        <v>245</v>
      </c>
      <c r="AU1703" s="275" t="s">
        <v>88</v>
      </c>
      <c r="AV1703" s="15" t="s">
        <v>215</v>
      </c>
      <c r="AW1703" s="15" t="s">
        <v>40</v>
      </c>
      <c r="AX1703" s="15" t="s">
        <v>85</v>
      </c>
      <c r="AY1703" s="275" t="s">
        <v>191</v>
      </c>
    </row>
    <row r="1704" spans="2:65" s="1" customFormat="1" ht="16.5" customHeight="1">
      <c r="B1704" s="42"/>
      <c r="C1704" s="228" t="s">
        <v>1388</v>
      </c>
      <c r="D1704" s="228" t="s">
        <v>302</v>
      </c>
      <c r="E1704" s="229" t="s">
        <v>1389</v>
      </c>
      <c r="F1704" s="230" t="s">
        <v>1390</v>
      </c>
      <c r="G1704" s="231" t="s">
        <v>222</v>
      </c>
      <c r="H1704" s="232">
        <v>10</v>
      </c>
      <c r="I1704" s="233"/>
      <c r="J1704" s="234">
        <f>ROUND(I1704*H1704,2)</f>
        <v>0</v>
      </c>
      <c r="K1704" s="230" t="s">
        <v>23</v>
      </c>
      <c r="L1704" s="235"/>
      <c r="M1704" s="236" t="s">
        <v>23</v>
      </c>
      <c r="N1704" s="237" t="s">
        <v>48</v>
      </c>
      <c r="O1704" s="43"/>
      <c r="P1704" s="211">
        <f>O1704*H1704</f>
        <v>0</v>
      </c>
      <c r="Q1704" s="211">
        <v>0</v>
      </c>
      <c r="R1704" s="211">
        <f>Q1704*H1704</f>
        <v>0</v>
      </c>
      <c r="S1704" s="211">
        <v>0</v>
      </c>
      <c r="T1704" s="212">
        <f>S1704*H1704</f>
        <v>0</v>
      </c>
      <c r="AR1704" s="25" t="s">
        <v>669</v>
      </c>
      <c r="AT1704" s="25" t="s">
        <v>302</v>
      </c>
      <c r="AU1704" s="25" t="s">
        <v>88</v>
      </c>
      <c r="AY1704" s="25" t="s">
        <v>191</v>
      </c>
      <c r="BE1704" s="213">
        <f>IF(N1704="základní",J1704,0)</f>
        <v>0</v>
      </c>
      <c r="BF1704" s="213">
        <f>IF(N1704="snížená",J1704,0)</f>
        <v>0</v>
      </c>
      <c r="BG1704" s="213">
        <f>IF(N1704="zákl. přenesená",J1704,0)</f>
        <v>0</v>
      </c>
      <c r="BH1704" s="213">
        <f>IF(N1704="sníž. přenesená",J1704,0)</f>
        <v>0</v>
      </c>
      <c r="BI1704" s="213">
        <f>IF(N1704="nulová",J1704,0)</f>
        <v>0</v>
      </c>
      <c r="BJ1704" s="25" t="s">
        <v>85</v>
      </c>
      <c r="BK1704" s="213">
        <f>ROUND(I1704*H1704,2)</f>
        <v>0</v>
      </c>
      <c r="BL1704" s="25" t="s">
        <v>279</v>
      </c>
      <c r="BM1704" s="25" t="s">
        <v>1391</v>
      </c>
    </row>
    <row r="1705" spans="2:65" s="1" customFormat="1" ht="216">
      <c r="B1705" s="42"/>
      <c r="C1705" s="64"/>
      <c r="D1705" s="214" t="s">
        <v>205</v>
      </c>
      <c r="E1705" s="64"/>
      <c r="F1705" s="215" t="s">
        <v>1392</v>
      </c>
      <c r="G1705" s="64"/>
      <c r="H1705" s="64"/>
      <c r="I1705" s="173"/>
      <c r="J1705" s="64"/>
      <c r="K1705" s="64"/>
      <c r="L1705" s="62"/>
      <c r="M1705" s="216"/>
      <c r="N1705" s="43"/>
      <c r="O1705" s="43"/>
      <c r="P1705" s="43"/>
      <c r="Q1705" s="43"/>
      <c r="R1705" s="43"/>
      <c r="S1705" s="43"/>
      <c r="T1705" s="79"/>
      <c r="AT1705" s="25" t="s">
        <v>205</v>
      </c>
      <c r="AU1705" s="25" t="s">
        <v>88</v>
      </c>
    </row>
    <row r="1706" spans="2:65" s="1" customFormat="1" ht="25.5" customHeight="1">
      <c r="B1706" s="42"/>
      <c r="C1706" s="202" t="s">
        <v>1393</v>
      </c>
      <c r="D1706" s="202" t="s">
        <v>194</v>
      </c>
      <c r="E1706" s="203" t="s">
        <v>1394</v>
      </c>
      <c r="F1706" s="204" t="s">
        <v>1395</v>
      </c>
      <c r="G1706" s="205" t="s">
        <v>222</v>
      </c>
      <c r="H1706" s="206">
        <v>18</v>
      </c>
      <c r="I1706" s="207"/>
      <c r="J1706" s="208">
        <f>ROUND(I1706*H1706,2)</f>
        <v>0</v>
      </c>
      <c r="K1706" s="204" t="s">
        <v>203</v>
      </c>
      <c r="L1706" s="62"/>
      <c r="M1706" s="209" t="s">
        <v>23</v>
      </c>
      <c r="N1706" s="210" t="s">
        <v>48</v>
      </c>
      <c r="O1706" s="43"/>
      <c r="P1706" s="211">
        <f>O1706*H1706</f>
        <v>0</v>
      </c>
      <c r="Q1706" s="211">
        <v>4.4999999999999999E-4</v>
      </c>
      <c r="R1706" s="211">
        <f>Q1706*H1706</f>
        <v>8.0999999999999996E-3</v>
      </c>
      <c r="S1706" s="211">
        <v>0</v>
      </c>
      <c r="T1706" s="212">
        <f>S1706*H1706</f>
        <v>0</v>
      </c>
      <c r="AR1706" s="25" t="s">
        <v>279</v>
      </c>
      <c r="AT1706" s="25" t="s">
        <v>194</v>
      </c>
      <c r="AU1706" s="25" t="s">
        <v>88</v>
      </c>
      <c r="AY1706" s="25" t="s">
        <v>191</v>
      </c>
      <c r="BE1706" s="213">
        <f>IF(N1706="základní",J1706,0)</f>
        <v>0</v>
      </c>
      <c r="BF1706" s="213">
        <f>IF(N1706="snížená",J1706,0)</f>
        <v>0</v>
      </c>
      <c r="BG1706" s="213">
        <f>IF(N1706="zákl. přenesená",J1706,0)</f>
        <v>0</v>
      </c>
      <c r="BH1706" s="213">
        <f>IF(N1706="sníž. přenesená",J1706,0)</f>
        <v>0</v>
      </c>
      <c r="BI1706" s="213">
        <f>IF(N1706="nulová",J1706,0)</f>
        <v>0</v>
      </c>
      <c r="BJ1706" s="25" t="s">
        <v>85</v>
      </c>
      <c r="BK1706" s="213">
        <f>ROUND(I1706*H1706,2)</f>
        <v>0</v>
      </c>
      <c r="BL1706" s="25" t="s">
        <v>279</v>
      </c>
      <c r="BM1706" s="25" t="s">
        <v>1396</v>
      </c>
    </row>
    <row r="1707" spans="2:65" s="13" customFormat="1" ht="13.5">
      <c r="B1707" s="244"/>
      <c r="C1707" s="245"/>
      <c r="D1707" s="214" t="s">
        <v>245</v>
      </c>
      <c r="E1707" s="246" t="s">
        <v>23</v>
      </c>
      <c r="F1707" s="247" t="s">
        <v>372</v>
      </c>
      <c r="G1707" s="245"/>
      <c r="H1707" s="246" t="s">
        <v>23</v>
      </c>
      <c r="I1707" s="248"/>
      <c r="J1707" s="245"/>
      <c r="K1707" s="245"/>
      <c r="L1707" s="249"/>
      <c r="M1707" s="250"/>
      <c r="N1707" s="251"/>
      <c r="O1707" s="251"/>
      <c r="P1707" s="251"/>
      <c r="Q1707" s="251"/>
      <c r="R1707" s="251"/>
      <c r="S1707" s="251"/>
      <c r="T1707" s="252"/>
      <c r="AT1707" s="253" t="s">
        <v>245</v>
      </c>
      <c r="AU1707" s="253" t="s">
        <v>88</v>
      </c>
      <c r="AV1707" s="13" t="s">
        <v>85</v>
      </c>
      <c r="AW1707" s="13" t="s">
        <v>40</v>
      </c>
      <c r="AX1707" s="13" t="s">
        <v>77</v>
      </c>
      <c r="AY1707" s="253" t="s">
        <v>191</v>
      </c>
    </row>
    <row r="1708" spans="2:65" s="12" customFormat="1" ht="13.5">
      <c r="B1708" s="217"/>
      <c r="C1708" s="218"/>
      <c r="D1708" s="214" t="s">
        <v>245</v>
      </c>
      <c r="E1708" s="219" t="s">
        <v>23</v>
      </c>
      <c r="F1708" s="220" t="s">
        <v>1264</v>
      </c>
      <c r="G1708" s="218"/>
      <c r="H1708" s="221">
        <v>3</v>
      </c>
      <c r="I1708" s="222"/>
      <c r="J1708" s="218"/>
      <c r="K1708" s="218"/>
      <c r="L1708" s="223"/>
      <c r="M1708" s="224"/>
      <c r="N1708" s="225"/>
      <c r="O1708" s="225"/>
      <c r="P1708" s="225"/>
      <c r="Q1708" s="225"/>
      <c r="R1708" s="225"/>
      <c r="S1708" s="225"/>
      <c r="T1708" s="226"/>
      <c r="AT1708" s="227" t="s">
        <v>245</v>
      </c>
      <c r="AU1708" s="227" t="s">
        <v>88</v>
      </c>
      <c r="AV1708" s="12" t="s">
        <v>88</v>
      </c>
      <c r="AW1708" s="12" t="s">
        <v>40</v>
      </c>
      <c r="AX1708" s="12" t="s">
        <v>77</v>
      </c>
      <c r="AY1708" s="227" t="s">
        <v>191</v>
      </c>
    </row>
    <row r="1709" spans="2:65" s="12" customFormat="1" ht="13.5">
      <c r="B1709" s="217"/>
      <c r="C1709" s="218"/>
      <c r="D1709" s="214" t="s">
        <v>245</v>
      </c>
      <c r="E1709" s="219" t="s">
        <v>23</v>
      </c>
      <c r="F1709" s="220" t="s">
        <v>1265</v>
      </c>
      <c r="G1709" s="218"/>
      <c r="H1709" s="221">
        <v>1</v>
      </c>
      <c r="I1709" s="222"/>
      <c r="J1709" s="218"/>
      <c r="K1709" s="218"/>
      <c r="L1709" s="223"/>
      <c r="M1709" s="224"/>
      <c r="N1709" s="225"/>
      <c r="O1709" s="225"/>
      <c r="P1709" s="225"/>
      <c r="Q1709" s="225"/>
      <c r="R1709" s="225"/>
      <c r="S1709" s="225"/>
      <c r="T1709" s="226"/>
      <c r="AT1709" s="227" t="s">
        <v>245</v>
      </c>
      <c r="AU1709" s="227" t="s">
        <v>88</v>
      </c>
      <c r="AV1709" s="12" t="s">
        <v>88</v>
      </c>
      <c r="AW1709" s="12" t="s">
        <v>40</v>
      </c>
      <c r="AX1709" s="12" t="s">
        <v>77</v>
      </c>
      <c r="AY1709" s="227" t="s">
        <v>191</v>
      </c>
    </row>
    <row r="1710" spans="2:65" s="12" customFormat="1" ht="13.5">
      <c r="B1710" s="217"/>
      <c r="C1710" s="218"/>
      <c r="D1710" s="214" t="s">
        <v>245</v>
      </c>
      <c r="E1710" s="219" t="s">
        <v>23</v>
      </c>
      <c r="F1710" s="220" t="s">
        <v>1286</v>
      </c>
      <c r="G1710" s="218"/>
      <c r="H1710" s="221">
        <v>1</v>
      </c>
      <c r="I1710" s="222"/>
      <c r="J1710" s="218"/>
      <c r="K1710" s="218"/>
      <c r="L1710" s="223"/>
      <c r="M1710" s="224"/>
      <c r="N1710" s="225"/>
      <c r="O1710" s="225"/>
      <c r="P1710" s="225"/>
      <c r="Q1710" s="225"/>
      <c r="R1710" s="225"/>
      <c r="S1710" s="225"/>
      <c r="T1710" s="226"/>
      <c r="AT1710" s="227" t="s">
        <v>245</v>
      </c>
      <c r="AU1710" s="227" t="s">
        <v>88</v>
      </c>
      <c r="AV1710" s="12" t="s">
        <v>88</v>
      </c>
      <c r="AW1710" s="12" t="s">
        <v>40</v>
      </c>
      <c r="AX1710" s="12" t="s">
        <v>77</v>
      </c>
      <c r="AY1710" s="227" t="s">
        <v>191</v>
      </c>
    </row>
    <row r="1711" spans="2:65" s="14" customFormat="1" ht="13.5">
      <c r="B1711" s="254"/>
      <c r="C1711" s="255"/>
      <c r="D1711" s="214" t="s">
        <v>245</v>
      </c>
      <c r="E1711" s="256" t="s">
        <v>23</v>
      </c>
      <c r="F1711" s="257" t="s">
        <v>371</v>
      </c>
      <c r="G1711" s="255"/>
      <c r="H1711" s="258">
        <v>5</v>
      </c>
      <c r="I1711" s="259"/>
      <c r="J1711" s="255"/>
      <c r="K1711" s="255"/>
      <c r="L1711" s="260"/>
      <c r="M1711" s="261"/>
      <c r="N1711" s="262"/>
      <c r="O1711" s="262"/>
      <c r="P1711" s="262"/>
      <c r="Q1711" s="262"/>
      <c r="R1711" s="262"/>
      <c r="S1711" s="262"/>
      <c r="T1711" s="263"/>
      <c r="AT1711" s="264" t="s">
        <v>245</v>
      </c>
      <c r="AU1711" s="264" t="s">
        <v>88</v>
      </c>
      <c r="AV1711" s="14" t="s">
        <v>207</v>
      </c>
      <c r="AW1711" s="14" t="s">
        <v>40</v>
      </c>
      <c r="AX1711" s="14" t="s">
        <v>77</v>
      </c>
      <c r="AY1711" s="264" t="s">
        <v>191</v>
      </c>
    </row>
    <row r="1712" spans="2:65" s="13" customFormat="1" ht="13.5">
      <c r="B1712" s="244"/>
      <c r="C1712" s="245"/>
      <c r="D1712" s="214" t="s">
        <v>245</v>
      </c>
      <c r="E1712" s="246" t="s">
        <v>23</v>
      </c>
      <c r="F1712" s="247" t="s">
        <v>376</v>
      </c>
      <c r="G1712" s="245"/>
      <c r="H1712" s="246" t="s">
        <v>23</v>
      </c>
      <c r="I1712" s="248"/>
      <c r="J1712" s="245"/>
      <c r="K1712" s="245"/>
      <c r="L1712" s="249"/>
      <c r="M1712" s="250"/>
      <c r="N1712" s="251"/>
      <c r="O1712" s="251"/>
      <c r="P1712" s="251"/>
      <c r="Q1712" s="251"/>
      <c r="R1712" s="251"/>
      <c r="S1712" s="251"/>
      <c r="T1712" s="252"/>
      <c r="AT1712" s="253" t="s">
        <v>245</v>
      </c>
      <c r="AU1712" s="253" t="s">
        <v>88</v>
      </c>
      <c r="AV1712" s="13" t="s">
        <v>85</v>
      </c>
      <c r="AW1712" s="13" t="s">
        <v>40</v>
      </c>
      <c r="AX1712" s="13" t="s">
        <v>77</v>
      </c>
      <c r="AY1712" s="253" t="s">
        <v>191</v>
      </c>
    </row>
    <row r="1713" spans="2:65" s="12" customFormat="1" ht="13.5">
      <c r="B1713" s="217"/>
      <c r="C1713" s="218"/>
      <c r="D1713" s="214" t="s">
        <v>245</v>
      </c>
      <c r="E1713" s="219" t="s">
        <v>23</v>
      </c>
      <c r="F1713" s="220" t="s">
        <v>1266</v>
      </c>
      <c r="G1713" s="218"/>
      <c r="H1713" s="221">
        <v>3</v>
      </c>
      <c r="I1713" s="222"/>
      <c r="J1713" s="218"/>
      <c r="K1713" s="218"/>
      <c r="L1713" s="223"/>
      <c r="M1713" s="224"/>
      <c r="N1713" s="225"/>
      <c r="O1713" s="225"/>
      <c r="P1713" s="225"/>
      <c r="Q1713" s="225"/>
      <c r="R1713" s="225"/>
      <c r="S1713" s="225"/>
      <c r="T1713" s="226"/>
      <c r="AT1713" s="227" t="s">
        <v>245</v>
      </c>
      <c r="AU1713" s="227" t="s">
        <v>88</v>
      </c>
      <c r="AV1713" s="12" t="s">
        <v>88</v>
      </c>
      <c r="AW1713" s="12" t="s">
        <v>40</v>
      </c>
      <c r="AX1713" s="12" t="s">
        <v>77</v>
      </c>
      <c r="AY1713" s="227" t="s">
        <v>191</v>
      </c>
    </row>
    <row r="1714" spans="2:65" s="12" customFormat="1" ht="13.5">
      <c r="B1714" s="217"/>
      <c r="C1714" s="218"/>
      <c r="D1714" s="214" t="s">
        <v>245</v>
      </c>
      <c r="E1714" s="219" t="s">
        <v>23</v>
      </c>
      <c r="F1714" s="220" t="s">
        <v>1286</v>
      </c>
      <c r="G1714" s="218"/>
      <c r="H1714" s="221">
        <v>1</v>
      </c>
      <c r="I1714" s="222"/>
      <c r="J1714" s="218"/>
      <c r="K1714" s="218"/>
      <c r="L1714" s="223"/>
      <c r="M1714" s="224"/>
      <c r="N1714" s="225"/>
      <c r="O1714" s="225"/>
      <c r="P1714" s="225"/>
      <c r="Q1714" s="225"/>
      <c r="R1714" s="225"/>
      <c r="S1714" s="225"/>
      <c r="T1714" s="226"/>
      <c r="AT1714" s="227" t="s">
        <v>245</v>
      </c>
      <c r="AU1714" s="227" t="s">
        <v>88</v>
      </c>
      <c r="AV1714" s="12" t="s">
        <v>88</v>
      </c>
      <c r="AW1714" s="12" t="s">
        <v>40</v>
      </c>
      <c r="AX1714" s="12" t="s">
        <v>77</v>
      </c>
      <c r="AY1714" s="227" t="s">
        <v>191</v>
      </c>
    </row>
    <row r="1715" spans="2:65" s="14" customFormat="1" ht="13.5">
      <c r="B1715" s="254"/>
      <c r="C1715" s="255"/>
      <c r="D1715" s="214" t="s">
        <v>245</v>
      </c>
      <c r="E1715" s="256" t="s">
        <v>23</v>
      </c>
      <c r="F1715" s="257" t="s">
        <v>371</v>
      </c>
      <c r="G1715" s="255"/>
      <c r="H1715" s="258">
        <v>4</v>
      </c>
      <c r="I1715" s="259"/>
      <c r="J1715" s="255"/>
      <c r="K1715" s="255"/>
      <c r="L1715" s="260"/>
      <c r="M1715" s="261"/>
      <c r="N1715" s="262"/>
      <c r="O1715" s="262"/>
      <c r="P1715" s="262"/>
      <c r="Q1715" s="262"/>
      <c r="R1715" s="262"/>
      <c r="S1715" s="262"/>
      <c r="T1715" s="263"/>
      <c r="AT1715" s="264" t="s">
        <v>245</v>
      </c>
      <c r="AU1715" s="264" t="s">
        <v>88</v>
      </c>
      <c r="AV1715" s="14" t="s">
        <v>207</v>
      </c>
      <c r="AW1715" s="14" t="s">
        <v>40</v>
      </c>
      <c r="AX1715" s="14" t="s">
        <v>77</v>
      </c>
      <c r="AY1715" s="264" t="s">
        <v>191</v>
      </c>
    </row>
    <row r="1716" spans="2:65" s="13" customFormat="1" ht="13.5">
      <c r="B1716" s="244"/>
      <c r="C1716" s="245"/>
      <c r="D1716" s="214" t="s">
        <v>245</v>
      </c>
      <c r="E1716" s="246" t="s">
        <v>23</v>
      </c>
      <c r="F1716" s="247" t="s">
        <v>380</v>
      </c>
      <c r="G1716" s="245"/>
      <c r="H1716" s="246" t="s">
        <v>23</v>
      </c>
      <c r="I1716" s="248"/>
      <c r="J1716" s="245"/>
      <c r="K1716" s="245"/>
      <c r="L1716" s="249"/>
      <c r="M1716" s="250"/>
      <c r="N1716" s="251"/>
      <c r="O1716" s="251"/>
      <c r="P1716" s="251"/>
      <c r="Q1716" s="251"/>
      <c r="R1716" s="251"/>
      <c r="S1716" s="251"/>
      <c r="T1716" s="252"/>
      <c r="AT1716" s="253" t="s">
        <v>245</v>
      </c>
      <c r="AU1716" s="253" t="s">
        <v>88</v>
      </c>
      <c r="AV1716" s="13" t="s">
        <v>85</v>
      </c>
      <c r="AW1716" s="13" t="s">
        <v>40</v>
      </c>
      <c r="AX1716" s="13" t="s">
        <v>77</v>
      </c>
      <c r="AY1716" s="253" t="s">
        <v>191</v>
      </c>
    </row>
    <row r="1717" spans="2:65" s="12" customFormat="1" ht="13.5">
      <c r="B1717" s="217"/>
      <c r="C1717" s="218"/>
      <c r="D1717" s="214" t="s">
        <v>245</v>
      </c>
      <c r="E1717" s="219" t="s">
        <v>23</v>
      </c>
      <c r="F1717" s="220" t="s">
        <v>1267</v>
      </c>
      <c r="G1717" s="218"/>
      <c r="H1717" s="221">
        <v>2</v>
      </c>
      <c r="I1717" s="222"/>
      <c r="J1717" s="218"/>
      <c r="K1717" s="218"/>
      <c r="L1717" s="223"/>
      <c r="M1717" s="224"/>
      <c r="N1717" s="225"/>
      <c r="O1717" s="225"/>
      <c r="P1717" s="225"/>
      <c r="Q1717" s="225"/>
      <c r="R1717" s="225"/>
      <c r="S1717" s="225"/>
      <c r="T1717" s="226"/>
      <c r="AT1717" s="227" t="s">
        <v>245</v>
      </c>
      <c r="AU1717" s="227" t="s">
        <v>88</v>
      </c>
      <c r="AV1717" s="12" t="s">
        <v>88</v>
      </c>
      <c r="AW1717" s="12" t="s">
        <v>40</v>
      </c>
      <c r="AX1717" s="12" t="s">
        <v>77</v>
      </c>
      <c r="AY1717" s="227" t="s">
        <v>191</v>
      </c>
    </row>
    <row r="1718" spans="2:65" s="12" customFormat="1" ht="13.5">
      <c r="B1718" s="217"/>
      <c r="C1718" s="218"/>
      <c r="D1718" s="214" t="s">
        <v>245</v>
      </c>
      <c r="E1718" s="219" t="s">
        <v>23</v>
      </c>
      <c r="F1718" s="220" t="s">
        <v>1265</v>
      </c>
      <c r="G1718" s="218"/>
      <c r="H1718" s="221">
        <v>1</v>
      </c>
      <c r="I1718" s="222"/>
      <c r="J1718" s="218"/>
      <c r="K1718" s="218"/>
      <c r="L1718" s="223"/>
      <c r="M1718" s="224"/>
      <c r="N1718" s="225"/>
      <c r="O1718" s="225"/>
      <c r="P1718" s="225"/>
      <c r="Q1718" s="225"/>
      <c r="R1718" s="225"/>
      <c r="S1718" s="225"/>
      <c r="T1718" s="226"/>
      <c r="AT1718" s="227" t="s">
        <v>245</v>
      </c>
      <c r="AU1718" s="227" t="s">
        <v>88</v>
      </c>
      <c r="AV1718" s="12" t="s">
        <v>88</v>
      </c>
      <c r="AW1718" s="12" t="s">
        <v>40</v>
      </c>
      <c r="AX1718" s="12" t="s">
        <v>77</v>
      </c>
      <c r="AY1718" s="227" t="s">
        <v>191</v>
      </c>
    </row>
    <row r="1719" spans="2:65" s="12" customFormat="1" ht="13.5">
      <c r="B1719" s="217"/>
      <c r="C1719" s="218"/>
      <c r="D1719" s="214" t="s">
        <v>245</v>
      </c>
      <c r="E1719" s="219" t="s">
        <v>23</v>
      </c>
      <c r="F1719" s="220" t="s">
        <v>1286</v>
      </c>
      <c r="G1719" s="218"/>
      <c r="H1719" s="221">
        <v>1</v>
      </c>
      <c r="I1719" s="222"/>
      <c r="J1719" s="218"/>
      <c r="K1719" s="218"/>
      <c r="L1719" s="223"/>
      <c r="M1719" s="224"/>
      <c r="N1719" s="225"/>
      <c r="O1719" s="225"/>
      <c r="P1719" s="225"/>
      <c r="Q1719" s="225"/>
      <c r="R1719" s="225"/>
      <c r="S1719" s="225"/>
      <c r="T1719" s="226"/>
      <c r="AT1719" s="227" t="s">
        <v>245</v>
      </c>
      <c r="AU1719" s="227" t="s">
        <v>88</v>
      </c>
      <c r="AV1719" s="12" t="s">
        <v>88</v>
      </c>
      <c r="AW1719" s="12" t="s">
        <v>40</v>
      </c>
      <c r="AX1719" s="12" t="s">
        <v>77</v>
      </c>
      <c r="AY1719" s="227" t="s">
        <v>191</v>
      </c>
    </row>
    <row r="1720" spans="2:65" s="14" customFormat="1" ht="13.5">
      <c r="B1720" s="254"/>
      <c r="C1720" s="255"/>
      <c r="D1720" s="214" t="s">
        <v>245</v>
      </c>
      <c r="E1720" s="256" t="s">
        <v>23</v>
      </c>
      <c r="F1720" s="257" t="s">
        <v>371</v>
      </c>
      <c r="G1720" s="255"/>
      <c r="H1720" s="258">
        <v>4</v>
      </c>
      <c r="I1720" s="259"/>
      <c r="J1720" s="255"/>
      <c r="K1720" s="255"/>
      <c r="L1720" s="260"/>
      <c r="M1720" s="261"/>
      <c r="N1720" s="262"/>
      <c r="O1720" s="262"/>
      <c r="P1720" s="262"/>
      <c r="Q1720" s="262"/>
      <c r="R1720" s="262"/>
      <c r="S1720" s="262"/>
      <c r="T1720" s="263"/>
      <c r="AT1720" s="264" t="s">
        <v>245</v>
      </c>
      <c r="AU1720" s="264" t="s">
        <v>88</v>
      </c>
      <c r="AV1720" s="14" t="s">
        <v>207</v>
      </c>
      <c r="AW1720" s="14" t="s">
        <v>40</v>
      </c>
      <c r="AX1720" s="14" t="s">
        <v>77</v>
      </c>
      <c r="AY1720" s="264" t="s">
        <v>191</v>
      </c>
    </row>
    <row r="1721" spans="2:65" s="13" customFormat="1" ht="13.5">
      <c r="B1721" s="244"/>
      <c r="C1721" s="245"/>
      <c r="D1721" s="214" t="s">
        <v>245</v>
      </c>
      <c r="E1721" s="246" t="s">
        <v>23</v>
      </c>
      <c r="F1721" s="247" t="s">
        <v>384</v>
      </c>
      <c r="G1721" s="245"/>
      <c r="H1721" s="246" t="s">
        <v>23</v>
      </c>
      <c r="I1721" s="248"/>
      <c r="J1721" s="245"/>
      <c r="K1721" s="245"/>
      <c r="L1721" s="249"/>
      <c r="M1721" s="250"/>
      <c r="N1721" s="251"/>
      <c r="O1721" s="251"/>
      <c r="P1721" s="251"/>
      <c r="Q1721" s="251"/>
      <c r="R1721" s="251"/>
      <c r="S1721" s="251"/>
      <c r="T1721" s="252"/>
      <c r="AT1721" s="253" t="s">
        <v>245</v>
      </c>
      <c r="AU1721" s="253" t="s">
        <v>88</v>
      </c>
      <c r="AV1721" s="13" t="s">
        <v>85</v>
      </c>
      <c r="AW1721" s="13" t="s">
        <v>40</v>
      </c>
      <c r="AX1721" s="13" t="s">
        <v>77</v>
      </c>
      <c r="AY1721" s="253" t="s">
        <v>191</v>
      </c>
    </row>
    <row r="1722" spans="2:65" s="12" customFormat="1" ht="13.5">
      <c r="B1722" s="217"/>
      <c r="C1722" s="218"/>
      <c r="D1722" s="214" t="s">
        <v>245</v>
      </c>
      <c r="E1722" s="219" t="s">
        <v>23</v>
      </c>
      <c r="F1722" s="220" t="s">
        <v>1264</v>
      </c>
      <c r="G1722" s="218"/>
      <c r="H1722" s="221">
        <v>3</v>
      </c>
      <c r="I1722" s="222"/>
      <c r="J1722" s="218"/>
      <c r="K1722" s="218"/>
      <c r="L1722" s="223"/>
      <c r="M1722" s="224"/>
      <c r="N1722" s="225"/>
      <c r="O1722" s="225"/>
      <c r="P1722" s="225"/>
      <c r="Q1722" s="225"/>
      <c r="R1722" s="225"/>
      <c r="S1722" s="225"/>
      <c r="T1722" s="226"/>
      <c r="AT1722" s="227" t="s">
        <v>245</v>
      </c>
      <c r="AU1722" s="227" t="s">
        <v>88</v>
      </c>
      <c r="AV1722" s="12" t="s">
        <v>88</v>
      </c>
      <c r="AW1722" s="12" t="s">
        <v>40</v>
      </c>
      <c r="AX1722" s="12" t="s">
        <v>77</v>
      </c>
      <c r="AY1722" s="227" t="s">
        <v>191</v>
      </c>
    </row>
    <row r="1723" spans="2:65" s="12" customFormat="1" ht="13.5">
      <c r="B1723" s="217"/>
      <c r="C1723" s="218"/>
      <c r="D1723" s="214" t="s">
        <v>245</v>
      </c>
      <c r="E1723" s="219" t="s">
        <v>23</v>
      </c>
      <c r="F1723" s="220" t="s">
        <v>1265</v>
      </c>
      <c r="G1723" s="218"/>
      <c r="H1723" s="221">
        <v>1</v>
      </c>
      <c r="I1723" s="222"/>
      <c r="J1723" s="218"/>
      <c r="K1723" s="218"/>
      <c r="L1723" s="223"/>
      <c r="M1723" s="224"/>
      <c r="N1723" s="225"/>
      <c r="O1723" s="225"/>
      <c r="P1723" s="225"/>
      <c r="Q1723" s="225"/>
      <c r="R1723" s="225"/>
      <c r="S1723" s="225"/>
      <c r="T1723" s="226"/>
      <c r="AT1723" s="227" t="s">
        <v>245</v>
      </c>
      <c r="AU1723" s="227" t="s">
        <v>88</v>
      </c>
      <c r="AV1723" s="12" t="s">
        <v>88</v>
      </c>
      <c r="AW1723" s="12" t="s">
        <v>40</v>
      </c>
      <c r="AX1723" s="12" t="s">
        <v>77</v>
      </c>
      <c r="AY1723" s="227" t="s">
        <v>191</v>
      </c>
    </row>
    <row r="1724" spans="2:65" s="12" customFormat="1" ht="13.5">
      <c r="B1724" s="217"/>
      <c r="C1724" s="218"/>
      <c r="D1724" s="214" t="s">
        <v>245</v>
      </c>
      <c r="E1724" s="219" t="s">
        <v>23</v>
      </c>
      <c r="F1724" s="220" t="s">
        <v>1286</v>
      </c>
      <c r="G1724" s="218"/>
      <c r="H1724" s="221">
        <v>1</v>
      </c>
      <c r="I1724" s="222"/>
      <c r="J1724" s="218"/>
      <c r="K1724" s="218"/>
      <c r="L1724" s="223"/>
      <c r="M1724" s="224"/>
      <c r="N1724" s="225"/>
      <c r="O1724" s="225"/>
      <c r="P1724" s="225"/>
      <c r="Q1724" s="225"/>
      <c r="R1724" s="225"/>
      <c r="S1724" s="225"/>
      <c r="T1724" s="226"/>
      <c r="AT1724" s="227" t="s">
        <v>245</v>
      </c>
      <c r="AU1724" s="227" t="s">
        <v>88</v>
      </c>
      <c r="AV1724" s="12" t="s">
        <v>88</v>
      </c>
      <c r="AW1724" s="12" t="s">
        <v>40</v>
      </c>
      <c r="AX1724" s="12" t="s">
        <v>77</v>
      </c>
      <c r="AY1724" s="227" t="s">
        <v>191</v>
      </c>
    </row>
    <row r="1725" spans="2:65" s="14" customFormat="1" ht="13.5">
      <c r="B1725" s="254"/>
      <c r="C1725" s="255"/>
      <c r="D1725" s="214" t="s">
        <v>245</v>
      </c>
      <c r="E1725" s="256" t="s">
        <v>23</v>
      </c>
      <c r="F1725" s="257" t="s">
        <v>371</v>
      </c>
      <c r="G1725" s="255"/>
      <c r="H1725" s="258">
        <v>5</v>
      </c>
      <c r="I1725" s="259"/>
      <c r="J1725" s="255"/>
      <c r="K1725" s="255"/>
      <c r="L1725" s="260"/>
      <c r="M1725" s="261"/>
      <c r="N1725" s="262"/>
      <c r="O1725" s="262"/>
      <c r="P1725" s="262"/>
      <c r="Q1725" s="262"/>
      <c r="R1725" s="262"/>
      <c r="S1725" s="262"/>
      <c r="T1725" s="263"/>
      <c r="AT1725" s="264" t="s">
        <v>245</v>
      </c>
      <c r="AU1725" s="264" t="s">
        <v>88</v>
      </c>
      <c r="AV1725" s="14" t="s">
        <v>207</v>
      </c>
      <c r="AW1725" s="14" t="s">
        <v>40</v>
      </c>
      <c r="AX1725" s="14" t="s">
        <v>77</v>
      </c>
      <c r="AY1725" s="264" t="s">
        <v>191</v>
      </c>
    </row>
    <row r="1726" spans="2:65" s="15" customFormat="1" ht="13.5">
      <c r="B1726" s="265"/>
      <c r="C1726" s="266"/>
      <c r="D1726" s="214" t="s">
        <v>245</v>
      </c>
      <c r="E1726" s="267" t="s">
        <v>23</v>
      </c>
      <c r="F1726" s="268" t="s">
        <v>388</v>
      </c>
      <c r="G1726" s="266"/>
      <c r="H1726" s="269">
        <v>18</v>
      </c>
      <c r="I1726" s="270"/>
      <c r="J1726" s="266"/>
      <c r="K1726" s="266"/>
      <c r="L1726" s="271"/>
      <c r="M1726" s="272"/>
      <c r="N1726" s="273"/>
      <c r="O1726" s="273"/>
      <c r="P1726" s="273"/>
      <c r="Q1726" s="273"/>
      <c r="R1726" s="273"/>
      <c r="S1726" s="273"/>
      <c r="T1726" s="274"/>
      <c r="AT1726" s="275" t="s">
        <v>245</v>
      </c>
      <c r="AU1726" s="275" t="s">
        <v>88</v>
      </c>
      <c r="AV1726" s="15" t="s">
        <v>215</v>
      </c>
      <c r="AW1726" s="15" t="s">
        <v>40</v>
      </c>
      <c r="AX1726" s="15" t="s">
        <v>85</v>
      </c>
      <c r="AY1726" s="275" t="s">
        <v>191</v>
      </c>
    </row>
    <row r="1727" spans="2:65" s="1" customFormat="1" ht="25.5" customHeight="1">
      <c r="B1727" s="42"/>
      <c r="C1727" s="228" t="s">
        <v>1397</v>
      </c>
      <c r="D1727" s="228" t="s">
        <v>302</v>
      </c>
      <c r="E1727" s="229" t="s">
        <v>1398</v>
      </c>
      <c r="F1727" s="230" t="s">
        <v>1399</v>
      </c>
      <c r="G1727" s="231" t="s">
        <v>222</v>
      </c>
      <c r="H1727" s="232">
        <v>18</v>
      </c>
      <c r="I1727" s="233"/>
      <c r="J1727" s="234">
        <f>ROUND(I1727*H1727,2)</f>
        <v>0</v>
      </c>
      <c r="K1727" s="230" t="s">
        <v>203</v>
      </c>
      <c r="L1727" s="235"/>
      <c r="M1727" s="236" t="s">
        <v>23</v>
      </c>
      <c r="N1727" s="237" t="s">
        <v>48</v>
      </c>
      <c r="O1727" s="43"/>
      <c r="P1727" s="211">
        <f>O1727*H1727</f>
        <v>0</v>
      </c>
      <c r="Q1727" s="211">
        <v>1.6E-2</v>
      </c>
      <c r="R1727" s="211">
        <f>Q1727*H1727</f>
        <v>0.28800000000000003</v>
      </c>
      <c r="S1727" s="211">
        <v>0</v>
      </c>
      <c r="T1727" s="212">
        <f>S1727*H1727</f>
        <v>0</v>
      </c>
      <c r="AR1727" s="25" t="s">
        <v>669</v>
      </c>
      <c r="AT1727" s="25" t="s">
        <v>302</v>
      </c>
      <c r="AU1727" s="25" t="s">
        <v>88</v>
      </c>
      <c r="AY1727" s="25" t="s">
        <v>191</v>
      </c>
      <c r="BE1727" s="213">
        <f>IF(N1727="základní",J1727,0)</f>
        <v>0</v>
      </c>
      <c r="BF1727" s="213">
        <f>IF(N1727="snížená",J1727,0)</f>
        <v>0</v>
      </c>
      <c r="BG1727" s="213">
        <f>IF(N1727="zákl. přenesená",J1727,0)</f>
        <v>0</v>
      </c>
      <c r="BH1727" s="213">
        <f>IF(N1727="sníž. přenesená",J1727,0)</f>
        <v>0</v>
      </c>
      <c r="BI1727" s="213">
        <f>IF(N1727="nulová",J1727,0)</f>
        <v>0</v>
      </c>
      <c r="BJ1727" s="25" t="s">
        <v>85</v>
      </c>
      <c r="BK1727" s="213">
        <f>ROUND(I1727*H1727,2)</f>
        <v>0</v>
      </c>
      <c r="BL1727" s="25" t="s">
        <v>279</v>
      </c>
      <c r="BM1727" s="25" t="s">
        <v>1400</v>
      </c>
    </row>
    <row r="1728" spans="2:65" s="1" customFormat="1" ht="25.5" customHeight="1">
      <c r="B1728" s="42"/>
      <c r="C1728" s="202" t="s">
        <v>1401</v>
      </c>
      <c r="D1728" s="202" t="s">
        <v>194</v>
      </c>
      <c r="E1728" s="203" t="s">
        <v>1402</v>
      </c>
      <c r="F1728" s="204" t="s">
        <v>1403</v>
      </c>
      <c r="G1728" s="205" t="s">
        <v>222</v>
      </c>
      <c r="H1728" s="206">
        <v>10</v>
      </c>
      <c r="I1728" s="207"/>
      <c r="J1728" s="208">
        <f>ROUND(I1728*H1728,2)</f>
        <v>0</v>
      </c>
      <c r="K1728" s="204" t="s">
        <v>203</v>
      </c>
      <c r="L1728" s="62"/>
      <c r="M1728" s="209" t="s">
        <v>23</v>
      </c>
      <c r="N1728" s="210" t="s">
        <v>48</v>
      </c>
      <c r="O1728" s="43"/>
      <c r="P1728" s="211">
        <f>O1728*H1728</f>
        <v>0</v>
      </c>
      <c r="Q1728" s="211">
        <v>4.6000000000000001E-4</v>
      </c>
      <c r="R1728" s="211">
        <f>Q1728*H1728</f>
        <v>4.5999999999999999E-3</v>
      </c>
      <c r="S1728" s="211">
        <v>0</v>
      </c>
      <c r="T1728" s="212">
        <f>S1728*H1728</f>
        <v>0</v>
      </c>
      <c r="AR1728" s="25" t="s">
        <v>279</v>
      </c>
      <c r="AT1728" s="25" t="s">
        <v>194</v>
      </c>
      <c r="AU1728" s="25" t="s">
        <v>88</v>
      </c>
      <c r="AY1728" s="25" t="s">
        <v>191</v>
      </c>
      <c r="BE1728" s="213">
        <f>IF(N1728="základní",J1728,0)</f>
        <v>0</v>
      </c>
      <c r="BF1728" s="213">
        <f>IF(N1728="snížená",J1728,0)</f>
        <v>0</v>
      </c>
      <c r="BG1728" s="213">
        <f>IF(N1728="zákl. přenesená",J1728,0)</f>
        <v>0</v>
      </c>
      <c r="BH1728" s="213">
        <f>IF(N1728="sníž. přenesená",J1728,0)</f>
        <v>0</v>
      </c>
      <c r="BI1728" s="213">
        <f>IF(N1728="nulová",J1728,0)</f>
        <v>0</v>
      </c>
      <c r="BJ1728" s="25" t="s">
        <v>85</v>
      </c>
      <c r="BK1728" s="213">
        <f>ROUND(I1728*H1728,2)</f>
        <v>0</v>
      </c>
      <c r="BL1728" s="25" t="s">
        <v>279</v>
      </c>
      <c r="BM1728" s="25" t="s">
        <v>1404</v>
      </c>
    </row>
    <row r="1729" spans="2:51" s="13" customFormat="1" ht="13.5">
      <c r="B1729" s="244"/>
      <c r="C1729" s="245"/>
      <c r="D1729" s="214" t="s">
        <v>245</v>
      </c>
      <c r="E1729" s="246" t="s">
        <v>23</v>
      </c>
      <c r="F1729" s="247" t="s">
        <v>368</v>
      </c>
      <c r="G1729" s="245"/>
      <c r="H1729" s="246" t="s">
        <v>23</v>
      </c>
      <c r="I1729" s="248"/>
      <c r="J1729" s="245"/>
      <c r="K1729" s="245"/>
      <c r="L1729" s="249"/>
      <c r="M1729" s="250"/>
      <c r="N1729" s="251"/>
      <c r="O1729" s="251"/>
      <c r="P1729" s="251"/>
      <c r="Q1729" s="251"/>
      <c r="R1729" s="251"/>
      <c r="S1729" s="251"/>
      <c r="T1729" s="252"/>
      <c r="AT1729" s="253" t="s">
        <v>245</v>
      </c>
      <c r="AU1729" s="253" t="s">
        <v>88</v>
      </c>
      <c r="AV1729" s="13" t="s">
        <v>85</v>
      </c>
      <c r="AW1729" s="13" t="s">
        <v>40</v>
      </c>
      <c r="AX1729" s="13" t="s">
        <v>77</v>
      </c>
      <c r="AY1729" s="253" t="s">
        <v>191</v>
      </c>
    </row>
    <row r="1730" spans="2:51" s="12" customFormat="1" ht="13.5">
      <c r="B1730" s="217"/>
      <c r="C1730" s="218"/>
      <c r="D1730" s="214" t="s">
        <v>245</v>
      </c>
      <c r="E1730" s="219" t="s">
        <v>23</v>
      </c>
      <c r="F1730" s="220" t="s">
        <v>1285</v>
      </c>
      <c r="G1730" s="218"/>
      <c r="H1730" s="221">
        <v>2</v>
      </c>
      <c r="I1730" s="222"/>
      <c r="J1730" s="218"/>
      <c r="K1730" s="218"/>
      <c r="L1730" s="223"/>
      <c r="M1730" s="224"/>
      <c r="N1730" s="225"/>
      <c r="O1730" s="225"/>
      <c r="P1730" s="225"/>
      <c r="Q1730" s="225"/>
      <c r="R1730" s="225"/>
      <c r="S1730" s="225"/>
      <c r="T1730" s="226"/>
      <c r="AT1730" s="227" t="s">
        <v>245</v>
      </c>
      <c r="AU1730" s="227" t="s">
        <v>88</v>
      </c>
      <c r="AV1730" s="12" t="s">
        <v>88</v>
      </c>
      <c r="AW1730" s="12" t="s">
        <v>40</v>
      </c>
      <c r="AX1730" s="12" t="s">
        <v>77</v>
      </c>
      <c r="AY1730" s="227" t="s">
        <v>191</v>
      </c>
    </row>
    <row r="1731" spans="2:51" s="14" customFormat="1" ht="13.5">
      <c r="B1731" s="254"/>
      <c r="C1731" s="255"/>
      <c r="D1731" s="214" t="s">
        <v>245</v>
      </c>
      <c r="E1731" s="256" t="s">
        <v>23</v>
      </c>
      <c r="F1731" s="257" t="s">
        <v>371</v>
      </c>
      <c r="G1731" s="255"/>
      <c r="H1731" s="258">
        <v>2</v>
      </c>
      <c r="I1731" s="259"/>
      <c r="J1731" s="255"/>
      <c r="K1731" s="255"/>
      <c r="L1731" s="260"/>
      <c r="M1731" s="261"/>
      <c r="N1731" s="262"/>
      <c r="O1731" s="262"/>
      <c r="P1731" s="262"/>
      <c r="Q1731" s="262"/>
      <c r="R1731" s="262"/>
      <c r="S1731" s="262"/>
      <c r="T1731" s="263"/>
      <c r="AT1731" s="264" t="s">
        <v>245</v>
      </c>
      <c r="AU1731" s="264" t="s">
        <v>88</v>
      </c>
      <c r="AV1731" s="14" t="s">
        <v>207</v>
      </c>
      <c r="AW1731" s="14" t="s">
        <v>40</v>
      </c>
      <c r="AX1731" s="14" t="s">
        <v>77</v>
      </c>
      <c r="AY1731" s="264" t="s">
        <v>191</v>
      </c>
    </row>
    <row r="1732" spans="2:51" s="13" customFormat="1" ht="13.5">
      <c r="B1732" s="244"/>
      <c r="C1732" s="245"/>
      <c r="D1732" s="214" t="s">
        <v>245</v>
      </c>
      <c r="E1732" s="246" t="s">
        <v>23</v>
      </c>
      <c r="F1732" s="247" t="s">
        <v>372</v>
      </c>
      <c r="G1732" s="245"/>
      <c r="H1732" s="246" t="s">
        <v>23</v>
      </c>
      <c r="I1732" s="248"/>
      <c r="J1732" s="245"/>
      <c r="K1732" s="245"/>
      <c r="L1732" s="249"/>
      <c r="M1732" s="250"/>
      <c r="N1732" s="251"/>
      <c r="O1732" s="251"/>
      <c r="P1732" s="251"/>
      <c r="Q1732" s="251"/>
      <c r="R1732" s="251"/>
      <c r="S1732" s="251"/>
      <c r="T1732" s="252"/>
      <c r="AT1732" s="253" t="s">
        <v>245</v>
      </c>
      <c r="AU1732" s="253" t="s">
        <v>88</v>
      </c>
      <c r="AV1732" s="13" t="s">
        <v>85</v>
      </c>
      <c r="AW1732" s="13" t="s">
        <v>40</v>
      </c>
      <c r="AX1732" s="13" t="s">
        <v>77</v>
      </c>
      <c r="AY1732" s="253" t="s">
        <v>191</v>
      </c>
    </row>
    <row r="1733" spans="2:51" s="12" customFormat="1" ht="13.5">
      <c r="B1733" s="217"/>
      <c r="C1733" s="218"/>
      <c r="D1733" s="214" t="s">
        <v>245</v>
      </c>
      <c r="E1733" s="219" t="s">
        <v>23</v>
      </c>
      <c r="F1733" s="220" t="s">
        <v>1287</v>
      </c>
      <c r="G1733" s="218"/>
      <c r="H1733" s="221">
        <v>1</v>
      </c>
      <c r="I1733" s="222"/>
      <c r="J1733" s="218"/>
      <c r="K1733" s="218"/>
      <c r="L1733" s="223"/>
      <c r="M1733" s="224"/>
      <c r="N1733" s="225"/>
      <c r="O1733" s="225"/>
      <c r="P1733" s="225"/>
      <c r="Q1733" s="225"/>
      <c r="R1733" s="225"/>
      <c r="S1733" s="225"/>
      <c r="T1733" s="226"/>
      <c r="AT1733" s="227" t="s">
        <v>245</v>
      </c>
      <c r="AU1733" s="227" t="s">
        <v>88</v>
      </c>
      <c r="AV1733" s="12" t="s">
        <v>88</v>
      </c>
      <c r="AW1733" s="12" t="s">
        <v>40</v>
      </c>
      <c r="AX1733" s="12" t="s">
        <v>77</v>
      </c>
      <c r="AY1733" s="227" t="s">
        <v>191</v>
      </c>
    </row>
    <row r="1734" spans="2:51" s="12" customFormat="1" ht="13.5">
      <c r="B1734" s="217"/>
      <c r="C1734" s="218"/>
      <c r="D1734" s="214" t="s">
        <v>245</v>
      </c>
      <c r="E1734" s="219" t="s">
        <v>23</v>
      </c>
      <c r="F1734" s="220" t="s">
        <v>1288</v>
      </c>
      <c r="G1734" s="218"/>
      <c r="H1734" s="221">
        <v>1</v>
      </c>
      <c r="I1734" s="222"/>
      <c r="J1734" s="218"/>
      <c r="K1734" s="218"/>
      <c r="L1734" s="223"/>
      <c r="M1734" s="224"/>
      <c r="N1734" s="225"/>
      <c r="O1734" s="225"/>
      <c r="P1734" s="225"/>
      <c r="Q1734" s="225"/>
      <c r="R1734" s="225"/>
      <c r="S1734" s="225"/>
      <c r="T1734" s="226"/>
      <c r="AT1734" s="227" t="s">
        <v>245</v>
      </c>
      <c r="AU1734" s="227" t="s">
        <v>88</v>
      </c>
      <c r="AV1734" s="12" t="s">
        <v>88</v>
      </c>
      <c r="AW1734" s="12" t="s">
        <v>40</v>
      </c>
      <c r="AX1734" s="12" t="s">
        <v>77</v>
      </c>
      <c r="AY1734" s="227" t="s">
        <v>191</v>
      </c>
    </row>
    <row r="1735" spans="2:51" s="14" customFormat="1" ht="13.5">
      <c r="B1735" s="254"/>
      <c r="C1735" s="255"/>
      <c r="D1735" s="214" t="s">
        <v>245</v>
      </c>
      <c r="E1735" s="256" t="s">
        <v>23</v>
      </c>
      <c r="F1735" s="257" t="s">
        <v>371</v>
      </c>
      <c r="G1735" s="255"/>
      <c r="H1735" s="258">
        <v>2</v>
      </c>
      <c r="I1735" s="259"/>
      <c r="J1735" s="255"/>
      <c r="K1735" s="255"/>
      <c r="L1735" s="260"/>
      <c r="M1735" s="261"/>
      <c r="N1735" s="262"/>
      <c r="O1735" s="262"/>
      <c r="P1735" s="262"/>
      <c r="Q1735" s="262"/>
      <c r="R1735" s="262"/>
      <c r="S1735" s="262"/>
      <c r="T1735" s="263"/>
      <c r="AT1735" s="264" t="s">
        <v>245</v>
      </c>
      <c r="AU1735" s="264" t="s">
        <v>88</v>
      </c>
      <c r="AV1735" s="14" t="s">
        <v>207</v>
      </c>
      <c r="AW1735" s="14" t="s">
        <v>40</v>
      </c>
      <c r="AX1735" s="14" t="s">
        <v>77</v>
      </c>
      <c r="AY1735" s="264" t="s">
        <v>191</v>
      </c>
    </row>
    <row r="1736" spans="2:51" s="13" customFormat="1" ht="13.5">
      <c r="B1736" s="244"/>
      <c r="C1736" s="245"/>
      <c r="D1736" s="214" t="s">
        <v>245</v>
      </c>
      <c r="E1736" s="246" t="s">
        <v>23</v>
      </c>
      <c r="F1736" s="247" t="s">
        <v>376</v>
      </c>
      <c r="G1736" s="245"/>
      <c r="H1736" s="246" t="s">
        <v>23</v>
      </c>
      <c r="I1736" s="248"/>
      <c r="J1736" s="245"/>
      <c r="K1736" s="245"/>
      <c r="L1736" s="249"/>
      <c r="M1736" s="250"/>
      <c r="N1736" s="251"/>
      <c r="O1736" s="251"/>
      <c r="P1736" s="251"/>
      <c r="Q1736" s="251"/>
      <c r="R1736" s="251"/>
      <c r="S1736" s="251"/>
      <c r="T1736" s="252"/>
      <c r="AT1736" s="253" t="s">
        <v>245</v>
      </c>
      <c r="AU1736" s="253" t="s">
        <v>88</v>
      </c>
      <c r="AV1736" s="13" t="s">
        <v>85</v>
      </c>
      <c r="AW1736" s="13" t="s">
        <v>40</v>
      </c>
      <c r="AX1736" s="13" t="s">
        <v>77</v>
      </c>
      <c r="AY1736" s="253" t="s">
        <v>191</v>
      </c>
    </row>
    <row r="1737" spans="2:51" s="12" customFormat="1" ht="13.5">
      <c r="B1737" s="217"/>
      <c r="C1737" s="218"/>
      <c r="D1737" s="214" t="s">
        <v>245</v>
      </c>
      <c r="E1737" s="219" t="s">
        <v>23</v>
      </c>
      <c r="F1737" s="220" t="s">
        <v>1289</v>
      </c>
      <c r="G1737" s="218"/>
      <c r="H1737" s="221">
        <v>1</v>
      </c>
      <c r="I1737" s="222"/>
      <c r="J1737" s="218"/>
      <c r="K1737" s="218"/>
      <c r="L1737" s="223"/>
      <c r="M1737" s="224"/>
      <c r="N1737" s="225"/>
      <c r="O1737" s="225"/>
      <c r="P1737" s="225"/>
      <c r="Q1737" s="225"/>
      <c r="R1737" s="225"/>
      <c r="S1737" s="225"/>
      <c r="T1737" s="226"/>
      <c r="AT1737" s="227" t="s">
        <v>245</v>
      </c>
      <c r="AU1737" s="227" t="s">
        <v>88</v>
      </c>
      <c r="AV1737" s="12" t="s">
        <v>88</v>
      </c>
      <c r="AW1737" s="12" t="s">
        <v>40</v>
      </c>
      <c r="AX1737" s="12" t="s">
        <v>77</v>
      </c>
      <c r="AY1737" s="227" t="s">
        <v>191</v>
      </c>
    </row>
    <row r="1738" spans="2:51" s="12" customFormat="1" ht="13.5">
      <c r="B1738" s="217"/>
      <c r="C1738" s="218"/>
      <c r="D1738" s="214" t="s">
        <v>245</v>
      </c>
      <c r="E1738" s="219" t="s">
        <v>23</v>
      </c>
      <c r="F1738" s="220" t="s">
        <v>1290</v>
      </c>
      <c r="G1738" s="218"/>
      <c r="H1738" s="221">
        <v>1</v>
      </c>
      <c r="I1738" s="222"/>
      <c r="J1738" s="218"/>
      <c r="K1738" s="218"/>
      <c r="L1738" s="223"/>
      <c r="M1738" s="224"/>
      <c r="N1738" s="225"/>
      <c r="O1738" s="225"/>
      <c r="P1738" s="225"/>
      <c r="Q1738" s="225"/>
      <c r="R1738" s="225"/>
      <c r="S1738" s="225"/>
      <c r="T1738" s="226"/>
      <c r="AT1738" s="227" t="s">
        <v>245</v>
      </c>
      <c r="AU1738" s="227" t="s">
        <v>88</v>
      </c>
      <c r="AV1738" s="12" t="s">
        <v>88</v>
      </c>
      <c r="AW1738" s="12" t="s">
        <v>40</v>
      </c>
      <c r="AX1738" s="12" t="s">
        <v>77</v>
      </c>
      <c r="AY1738" s="227" t="s">
        <v>191</v>
      </c>
    </row>
    <row r="1739" spans="2:51" s="14" customFormat="1" ht="13.5">
      <c r="B1739" s="254"/>
      <c r="C1739" s="255"/>
      <c r="D1739" s="214" t="s">
        <v>245</v>
      </c>
      <c r="E1739" s="256" t="s">
        <v>23</v>
      </c>
      <c r="F1739" s="257" t="s">
        <v>371</v>
      </c>
      <c r="G1739" s="255"/>
      <c r="H1739" s="258">
        <v>2</v>
      </c>
      <c r="I1739" s="259"/>
      <c r="J1739" s="255"/>
      <c r="K1739" s="255"/>
      <c r="L1739" s="260"/>
      <c r="M1739" s="261"/>
      <c r="N1739" s="262"/>
      <c r="O1739" s="262"/>
      <c r="P1739" s="262"/>
      <c r="Q1739" s="262"/>
      <c r="R1739" s="262"/>
      <c r="S1739" s="262"/>
      <c r="T1739" s="263"/>
      <c r="AT1739" s="264" t="s">
        <v>245</v>
      </c>
      <c r="AU1739" s="264" t="s">
        <v>88</v>
      </c>
      <c r="AV1739" s="14" t="s">
        <v>207</v>
      </c>
      <c r="AW1739" s="14" t="s">
        <v>40</v>
      </c>
      <c r="AX1739" s="14" t="s">
        <v>77</v>
      </c>
      <c r="AY1739" s="264" t="s">
        <v>191</v>
      </c>
    </row>
    <row r="1740" spans="2:51" s="13" customFormat="1" ht="13.5">
      <c r="B1740" s="244"/>
      <c r="C1740" s="245"/>
      <c r="D1740" s="214" t="s">
        <v>245</v>
      </c>
      <c r="E1740" s="246" t="s">
        <v>23</v>
      </c>
      <c r="F1740" s="247" t="s">
        <v>380</v>
      </c>
      <c r="G1740" s="245"/>
      <c r="H1740" s="246" t="s">
        <v>23</v>
      </c>
      <c r="I1740" s="248"/>
      <c r="J1740" s="245"/>
      <c r="K1740" s="245"/>
      <c r="L1740" s="249"/>
      <c r="M1740" s="250"/>
      <c r="N1740" s="251"/>
      <c r="O1740" s="251"/>
      <c r="P1740" s="251"/>
      <c r="Q1740" s="251"/>
      <c r="R1740" s="251"/>
      <c r="S1740" s="251"/>
      <c r="T1740" s="252"/>
      <c r="AT1740" s="253" t="s">
        <v>245</v>
      </c>
      <c r="AU1740" s="253" t="s">
        <v>88</v>
      </c>
      <c r="AV1740" s="13" t="s">
        <v>85</v>
      </c>
      <c r="AW1740" s="13" t="s">
        <v>40</v>
      </c>
      <c r="AX1740" s="13" t="s">
        <v>77</v>
      </c>
      <c r="AY1740" s="253" t="s">
        <v>191</v>
      </c>
    </row>
    <row r="1741" spans="2:51" s="12" customFormat="1" ht="13.5">
      <c r="B1741" s="217"/>
      <c r="C1741" s="218"/>
      <c r="D1741" s="214" t="s">
        <v>245</v>
      </c>
      <c r="E1741" s="219" t="s">
        <v>23</v>
      </c>
      <c r="F1741" s="220" t="s">
        <v>1405</v>
      </c>
      <c r="G1741" s="218"/>
      <c r="H1741" s="221">
        <v>2</v>
      </c>
      <c r="I1741" s="222"/>
      <c r="J1741" s="218"/>
      <c r="K1741" s="218"/>
      <c r="L1741" s="223"/>
      <c r="M1741" s="224"/>
      <c r="N1741" s="225"/>
      <c r="O1741" s="225"/>
      <c r="P1741" s="225"/>
      <c r="Q1741" s="225"/>
      <c r="R1741" s="225"/>
      <c r="S1741" s="225"/>
      <c r="T1741" s="226"/>
      <c r="AT1741" s="227" t="s">
        <v>245</v>
      </c>
      <c r="AU1741" s="227" t="s">
        <v>88</v>
      </c>
      <c r="AV1741" s="12" t="s">
        <v>88</v>
      </c>
      <c r="AW1741" s="12" t="s">
        <v>40</v>
      </c>
      <c r="AX1741" s="12" t="s">
        <v>77</v>
      </c>
      <c r="AY1741" s="227" t="s">
        <v>191</v>
      </c>
    </row>
    <row r="1742" spans="2:51" s="14" customFormat="1" ht="13.5">
      <c r="B1742" s="254"/>
      <c r="C1742" s="255"/>
      <c r="D1742" s="214" t="s">
        <v>245</v>
      </c>
      <c r="E1742" s="256" t="s">
        <v>23</v>
      </c>
      <c r="F1742" s="257" t="s">
        <v>371</v>
      </c>
      <c r="G1742" s="255"/>
      <c r="H1742" s="258">
        <v>2</v>
      </c>
      <c r="I1742" s="259"/>
      <c r="J1742" s="255"/>
      <c r="K1742" s="255"/>
      <c r="L1742" s="260"/>
      <c r="M1742" s="261"/>
      <c r="N1742" s="262"/>
      <c r="O1742" s="262"/>
      <c r="P1742" s="262"/>
      <c r="Q1742" s="262"/>
      <c r="R1742" s="262"/>
      <c r="S1742" s="262"/>
      <c r="T1742" s="263"/>
      <c r="AT1742" s="264" t="s">
        <v>245</v>
      </c>
      <c r="AU1742" s="264" t="s">
        <v>88</v>
      </c>
      <c r="AV1742" s="14" t="s">
        <v>207</v>
      </c>
      <c r="AW1742" s="14" t="s">
        <v>40</v>
      </c>
      <c r="AX1742" s="14" t="s">
        <v>77</v>
      </c>
      <c r="AY1742" s="264" t="s">
        <v>191</v>
      </c>
    </row>
    <row r="1743" spans="2:51" s="13" customFormat="1" ht="13.5">
      <c r="B1743" s="244"/>
      <c r="C1743" s="245"/>
      <c r="D1743" s="214" t="s">
        <v>245</v>
      </c>
      <c r="E1743" s="246" t="s">
        <v>23</v>
      </c>
      <c r="F1743" s="247" t="s">
        <v>384</v>
      </c>
      <c r="G1743" s="245"/>
      <c r="H1743" s="246" t="s">
        <v>23</v>
      </c>
      <c r="I1743" s="248"/>
      <c r="J1743" s="245"/>
      <c r="K1743" s="245"/>
      <c r="L1743" s="249"/>
      <c r="M1743" s="250"/>
      <c r="N1743" s="251"/>
      <c r="O1743" s="251"/>
      <c r="P1743" s="251"/>
      <c r="Q1743" s="251"/>
      <c r="R1743" s="251"/>
      <c r="S1743" s="251"/>
      <c r="T1743" s="252"/>
      <c r="AT1743" s="253" t="s">
        <v>245</v>
      </c>
      <c r="AU1743" s="253" t="s">
        <v>88</v>
      </c>
      <c r="AV1743" s="13" t="s">
        <v>85</v>
      </c>
      <c r="AW1743" s="13" t="s">
        <v>40</v>
      </c>
      <c r="AX1743" s="13" t="s">
        <v>77</v>
      </c>
      <c r="AY1743" s="253" t="s">
        <v>191</v>
      </c>
    </row>
    <row r="1744" spans="2:51" s="12" customFormat="1" ht="13.5">
      <c r="B1744" s="217"/>
      <c r="C1744" s="218"/>
      <c r="D1744" s="214" t="s">
        <v>245</v>
      </c>
      <c r="E1744" s="219" t="s">
        <v>23</v>
      </c>
      <c r="F1744" s="220" t="s">
        <v>1292</v>
      </c>
      <c r="G1744" s="218"/>
      <c r="H1744" s="221">
        <v>2</v>
      </c>
      <c r="I1744" s="222"/>
      <c r="J1744" s="218"/>
      <c r="K1744" s="218"/>
      <c r="L1744" s="223"/>
      <c r="M1744" s="224"/>
      <c r="N1744" s="225"/>
      <c r="O1744" s="225"/>
      <c r="P1744" s="225"/>
      <c r="Q1744" s="225"/>
      <c r="R1744" s="225"/>
      <c r="S1744" s="225"/>
      <c r="T1744" s="226"/>
      <c r="AT1744" s="227" t="s">
        <v>245</v>
      </c>
      <c r="AU1744" s="227" t="s">
        <v>88</v>
      </c>
      <c r="AV1744" s="12" t="s">
        <v>88</v>
      </c>
      <c r="AW1744" s="12" t="s">
        <v>40</v>
      </c>
      <c r="AX1744" s="12" t="s">
        <v>77</v>
      </c>
      <c r="AY1744" s="227" t="s">
        <v>191</v>
      </c>
    </row>
    <row r="1745" spans="2:65" s="14" customFormat="1" ht="13.5">
      <c r="B1745" s="254"/>
      <c r="C1745" s="255"/>
      <c r="D1745" s="214" t="s">
        <v>245</v>
      </c>
      <c r="E1745" s="256" t="s">
        <v>23</v>
      </c>
      <c r="F1745" s="257" t="s">
        <v>371</v>
      </c>
      <c r="G1745" s="255"/>
      <c r="H1745" s="258">
        <v>2</v>
      </c>
      <c r="I1745" s="259"/>
      <c r="J1745" s="255"/>
      <c r="K1745" s="255"/>
      <c r="L1745" s="260"/>
      <c r="M1745" s="261"/>
      <c r="N1745" s="262"/>
      <c r="O1745" s="262"/>
      <c r="P1745" s="262"/>
      <c r="Q1745" s="262"/>
      <c r="R1745" s="262"/>
      <c r="S1745" s="262"/>
      <c r="T1745" s="263"/>
      <c r="AT1745" s="264" t="s">
        <v>245</v>
      </c>
      <c r="AU1745" s="264" t="s">
        <v>88</v>
      </c>
      <c r="AV1745" s="14" t="s">
        <v>207</v>
      </c>
      <c r="AW1745" s="14" t="s">
        <v>40</v>
      </c>
      <c r="AX1745" s="14" t="s">
        <v>77</v>
      </c>
      <c r="AY1745" s="264" t="s">
        <v>191</v>
      </c>
    </row>
    <row r="1746" spans="2:65" s="15" customFormat="1" ht="13.5">
      <c r="B1746" s="265"/>
      <c r="C1746" s="266"/>
      <c r="D1746" s="214" t="s">
        <v>245</v>
      </c>
      <c r="E1746" s="267" t="s">
        <v>23</v>
      </c>
      <c r="F1746" s="268" t="s">
        <v>388</v>
      </c>
      <c r="G1746" s="266"/>
      <c r="H1746" s="269">
        <v>10</v>
      </c>
      <c r="I1746" s="270"/>
      <c r="J1746" s="266"/>
      <c r="K1746" s="266"/>
      <c r="L1746" s="271"/>
      <c r="M1746" s="272"/>
      <c r="N1746" s="273"/>
      <c r="O1746" s="273"/>
      <c r="P1746" s="273"/>
      <c r="Q1746" s="273"/>
      <c r="R1746" s="273"/>
      <c r="S1746" s="273"/>
      <c r="T1746" s="274"/>
      <c r="AT1746" s="275" t="s">
        <v>245</v>
      </c>
      <c r="AU1746" s="275" t="s">
        <v>88</v>
      </c>
      <c r="AV1746" s="15" t="s">
        <v>215</v>
      </c>
      <c r="AW1746" s="15" t="s">
        <v>40</v>
      </c>
      <c r="AX1746" s="15" t="s">
        <v>85</v>
      </c>
      <c r="AY1746" s="275" t="s">
        <v>191</v>
      </c>
    </row>
    <row r="1747" spans="2:65" s="1" customFormat="1" ht="25.5" customHeight="1">
      <c r="B1747" s="42"/>
      <c r="C1747" s="228" t="s">
        <v>1406</v>
      </c>
      <c r="D1747" s="228" t="s">
        <v>302</v>
      </c>
      <c r="E1747" s="229" t="s">
        <v>1407</v>
      </c>
      <c r="F1747" s="230" t="s">
        <v>1408</v>
      </c>
      <c r="G1747" s="231" t="s">
        <v>222</v>
      </c>
      <c r="H1747" s="232">
        <v>10</v>
      </c>
      <c r="I1747" s="233"/>
      <c r="J1747" s="234">
        <f>ROUND(I1747*H1747,2)</f>
        <v>0</v>
      </c>
      <c r="K1747" s="230" t="s">
        <v>203</v>
      </c>
      <c r="L1747" s="235"/>
      <c r="M1747" s="236" t="s">
        <v>23</v>
      </c>
      <c r="N1747" s="237" t="s">
        <v>48</v>
      </c>
      <c r="O1747" s="43"/>
      <c r="P1747" s="211">
        <f>O1747*H1747</f>
        <v>0</v>
      </c>
      <c r="Q1747" s="211">
        <v>2.5999999999999999E-2</v>
      </c>
      <c r="R1747" s="211">
        <f>Q1747*H1747</f>
        <v>0.26</v>
      </c>
      <c r="S1747" s="211">
        <v>0</v>
      </c>
      <c r="T1747" s="212">
        <f>S1747*H1747</f>
        <v>0</v>
      </c>
      <c r="AR1747" s="25" t="s">
        <v>669</v>
      </c>
      <c r="AT1747" s="25" t="s">
        <v>302</v>
      </c>
      <c r="AU1747" s="25" t="s">
        <v>88</v>
      </c>
      <c r="AY1747" s="25" t="s">
        <v>191</v>
      </c>
      <c r="BE1747" s="213">
        <f>IF(N1747="základní",J1747,0)</f>
        <v>0</v>
      </c>
      <c r="BF1747" s="213">
        <f>IF(N1747="snížená",J1747,0)</f>
        <v>0</v>
      </c>
      <c r="BG1747" s="213">
        <f>IF(N1747="zákl. přenesená",J1747,0)</f>
        <v>0</v>
      </c>
      <c r="BH1747" s="213">
        <f>IF(N1747="sníž. přenesená",J1747,0)</f>
        <v>0</v>
      </c>
      <c r="BI1747" s="213">
        <f>IF(N1747="nulová",J1747,0)</f>
        <v>0</v>
      </c>
      <c r="BJ1747" s="25" t="s">
        <v>85</v>
      </c>
      <c r="BK1747" s="213">
        <f>ROUND(I1747*H1747,2)</f>
        <v>0</v>
      </c>
      <c r="BL1747" s="25" t="s">
        <v>279</v>
      </c>
      <c r="BM1747" s="25" t="s">
        <v>1409</v>
      </c>
    </row>
    <row r="1748" spans="2:65" s="1" customFormat="1" ht="25.5" customHeight="1">
      <c r="B1748" s="42"/>
      <c r="C1748" s="202" t="s">
        <v>1410</v>
      </c>
      <c r="D1748" s="202" t="s">
        <v>194</v>
      </c>
      <c r="E1748" s="203" t="s">
        <v>1411</v>
      </c>
      <c r="F1748" s="204" t="s">
        <v>1412</v>
      </c>
      <c r="G1748" s="205" t="s">
        <v>222</v>
      </c>
      <c r="H1748" s="206">
        <v>4</v>
      </c>
      <c r="I1748" s="207"/>
      <c r="J1748" s="208">
        <f>ROUND(I1748*H1748,2)</f>
        <v>0</v>
      </c>
      <c r="K1748" s="204" t="s">
        <v>203</v>
      </c>
      <c r="L1748" s="62"/>
      <c r="M1748" s="209" t="s">
        <v>23</v>
      </c>
      <c r="N1748" s="210" t="s">
        <v>48</v>
      </c>
      <c r="O1748" s="43"/>
      <c r="P1748" s="211">
        <f>O1748*H1748</f>
        <v>0</v>
      </c>
      <c r="Q1748" s="211">
        <v>4.0000000000000002E-4</v>
      </c>
      <c r="R1748" s="211">
        <f>Q1748*H1748</f>
        <v>1.6000000000000001E-3</v>
      </c>
      <c r="S1748" s="211">
        <v>0</v>
      </c>
      <c r="T1748" s="212">
        <f>S1748*H1748</f>
        <v>0</v>
      </c>
      <c r="AR1748" s="25" t="s">
        <v>279</v>
      </c>
      <c r="AT1748" s="25" t="s">
        <v>194</v>
      </c>
      <c r="AU1748" s="25" t="s">
        <v>88</v>
      </c>
      <c r="AY1748" s="25" t="s">
        <v>191</v>
      </c>
      <c r="BE1748" s="213">
        <f>IF(N1748="základní",J1748,0)</f>
        <v>0</v>
      </c>
      <c r="BF1748" s="213">
        <f>IF(N1748="snížená",J1748,0)</f>
        <v>0</v>
      </c>
      <c r="BG1748" s="213">
        <f>IF(N1748="zákl. přenesená",J1748,0)</f>
        <v>0</v>
      </c>
      <c r="BH1748" s="213">
        <f>IF(N1748="sníž. přenesená",J1748,0)</f>
        <v>0</v>
      </c>
      <c r="BI1748" s="213">
        <f>IF(N1748="nulová",J1748,0)</f>
        <v>0</v>
      </c>
      <c r="BJ1748" s="25" t="s">
        <v>85</v>
      </c>
      <c r="BK1748" s="213">
        <f>ROUND(I1748*H1748,2)</f>
        <v>0</v>
      </c>
      <c r="BL1748" s="25" t="s">
        <v>279</v>
      </c>
      <c r="BM1748" s="25" t="s">
        <v>1413</v>
      </c>
    </row>
    <row r="1749" spans="2:65" s="13" customFormat="1" ht="13.5">
      <c r="B1749" s="244"/>
      <c r="C1749" s="245"/>
      <c r="D1749" s="214" t="s">
        <v>245</v>
      </c>
      <c r="E1749" s="246" t="s">
        <v>23</v>
      </c>
      <c r="F1749" s="247" t="s">
        <v>372</v>
      </c>
      <c r="G1749" s="245"/>
      <c r="H1749" s="246" t="s">
        <v>23</v>
      </c>
      <c r="I1749" s="248"/>
      <c r="J1749" s="245"/>
      <c r="K1749" s="245"/>
      <c r="L1749" s="249"/>
      <c r="M1749" s="250"/>
      <c r="N1749" s="251"/>
      <c r="O1749" s="251"/>
      <c r="P1749" s="251"/>
      <c r="Q1749" s="251"/>
      <c r="R1749" s="251"/>
      <c r="S1749" s="251"/>
      <c r="T1749" s="252"/>
      <c r="AT1749" s="253" t="s">
        <v>245</v>
      </c>
      <c r="AU1749" s="253" t="s">
        <v>88</v>
      </c>
      <c r="AV1749" s="13" t="s">
        <v>85</v>
      </c>
      <c r="AW1749" s="13" t="s">
        <v>40</v>
      </c>
      <c r="AX1749" s="13" t="s">
        <v>77</v>
      </c>
      <c r="AY1749" s="253" t="s">
        <v>191</v>
      </c>
    </row>
    <row r="1750" spans="2:65" s="12" customFormat="1" ht="13.5">
      <c r="B1750" s="217"/>
      <c r="C1750" s="218"/>
      <c r="D1750" s="214" t="s">
        <v>245</v>
      </c>
      <c r="E1750" s="219" t="s">
        <v>23</v>
      </c>
      <c r="F1750" s="220" t="s">
        <v>1414</v>
      </c>
      <c r="G1750" s="218"/>
      <c r="H1750" s="221">
        <v>1</v>
      </c>
      <c r="I1750" s="222"/>
      <c r="J1750" s="218"/>
      <c r="K1750" s="218"/>
      <c r="L1750" s="223"/>
      <c r="M1750" s="224"/>
      <c r="N1750" s="225"/>
      <c r="O1750" s="225"/>
      <c r="P1750" s="225"/>
      <c r="Q1750" s="225"/>
      <c r="R1750" s="225"/>
      <c r="S1750" s="225"/>
      <c r="T1750" s="226"/>
      <c r="AT1750" s="227" t="s">
        <v>245</v>
      </c>
      <c r="AU1750" s="227" t="s">
        <v>88</v>
      </c>
      <c r="AV1750" s="12" t="s">
        <v>88</v>
      </c>
      <c r="AW1750" s="12" t="s">
        <v>40</v>
      </c>
      <c r="AX1750" s="12" t="s">
        <v>77</v>
      </c>
      <c r="AY1750" s="227" t="s">
        <v>191</v>
      </c>
    </row>
    <row r="1751" spans="2:65" s="14" customFormat="1" ht="13.5">
      <c r="B1751" s="254"/>
      <c r="C1751" s="255"/>
      <c r="D1751" s="214" t="s">
        <v>245</v>
      </c>
      <c r="E1751" s="256" t="s">
        <v>23</v>
      </c>
      <c r="F1751" s="257" t="s">
        <v>371</v>
      </c>
      <c r="G1751" s="255"/>
      <c r="H1751" s="258">
        <v>1</v>
      </c>
      <c r="I1751" s="259"/>
      <c r="J1751" s="255"/>
      <c r="K1751" s="255"/>
      <c r="L1751" s="260"/>
      <c r="M1751" s="261"/>
      <c r="N1751" s="262"/>
      <c r="O1751" s="262"/>
      <c r="P1751" s="262"/>
      <c r="Q1751" s="262"/>
      <c r="R1751" s="262"/>
      <c r="S1751" s="262"/>
      <c r="T1751" s="263"/>
      <c r="AT1751" s="264" t="s">
        <v>245</v>
      </c>
      <c r="AU1751" s="264" t="s">
        <v>88</v>
      </c>
      <c r="AV1751" s="14" t="s">
        <v>207</v>
      </c>
      <c r="AW1751" s="14" t="s">
        <v>40</v>
      </c>
      <c r="AX1751" s="14" t="s">
        <v>77</v>
      </c>
      <c r="AY1751" s="264" t="s">
        <v>191</v>
      </c>
    </row>
    <row r="1752" spans="2:65" s="13" customFormat="1" ht="13.5">
      <c r="B1752" s="244"/>
      <c r="C1752" s="245"/>
      <c r="D1752" s="214" t="s">
        <v>245</v>
      </c>
      <c r="E1752" s="246" t="s">
        <v>23</v>
      </c>
      <c r="F1752" s="247" t="s">
        <v>376</v>
      </c>
      <c r="G1752" s="245"/>
      <c r="H1752" s="246" t="s">
        <v>23</v>
      </c>
      <c r="I1752" s="248"/>
      <c r="J1752" s="245"/>
      <c r="K1752" s="245"/>
      <c r="L1752" s="249"/>
      <c r="M1752" s="250"/>
      <c r="N1752" s="251"/>
      <c r="O1752" s="251"/>
      <c r="P1752" s="251"/>
      <c r="Q1752" s="251"/>
      <c r="R1752" s="251"/>
      <c r="S1752" s="251"/>
      <c r="T1752" s="252"/>
      <c r="AT1752" s="253" t="s">
        <v>245</v>
      </c>
      <c r="AU1752" s="253" t="s">
        <v>88</v>
      </c>
      <c r="AV1752" s="13" t="s">
        <v>85</v>
      </c>
      <c r="AW1752" s="13" t="s">
        <v>40</v>
      </c>
      <c r="AX1752" s="13" t="s">
        <v>77</v>
      </c>
      <c r="AY1752" s="253" t="s">
        <v>191</v>
      </c>
    </row>
    <row r="1753" spans="2:65" s="12" customFormat="1" ht="13.5">
      <c r="B1753" s="217"/>
      <c r="C1753" s="218"/>
      <c r="D1753" s="214" t="s">
        <v>245</v>
      </c>
      <c r="E1753" s="219" t="s">
        <v>23</v>
      </c>
      <c r="F1753" s="220" t="s">
        <v>1319</v>
      </c>
      <c r="G1753" s="218"/>
      <c r="H1753" s="221">
        <v>1</v>
      </c>
      <c r="I1753" s="222"/>
      <c r="J1753" s="218"/>
      <c r="K1753" s="218"/>
      <c r="L1753" s="223"/>
      <c r="M1753" s="224"/>
      <c r="N1753" s="225"/>
      <c r="O1753" s="225"/>
      <c r="P1753" s="225"/>
      <c r="Q1753" s="225"/>
      <c r="R1753" s="225"/>
      <c r="S1753" s="225"/>
      <c r="T1753" s="226"/>
      <c r="AT1753" s="227" t="s">
        <v>245</v>
      </c>
      <c r="AU1753" s="227" t="s">
        <v>88</v>
      </c>
      <c r="AV1753" s="12" t="s">
        <v>88</v>
      </c>
      <c r="AW1753" s="12" t="s">
        <v>40</v>
      </c>
      <c r="AX1753" s="12" t="s">
        <v>77</v>
      </c>
      <c r="AY1753" s="227" t="s">
        <v>191</v>
      </c>
    </row>
    <row r="1754" spans="2:65" s="14" customFormat="1" ht="13.5">
      <c r="B1754" s="254"/>
      <c r="C1754" s="255"/>
      <c r="D1754" s="214" t="s">
        <v>245</v>
      </c>
      <c r="E1754" s="256" t="s">
        <v>23</v>
      </c>
      <c r="F1754" s="257" t="s">
        <v>371</v>
      </c>
      <c r="G1754" s="255"/>
      <c r="H1754" s="258">
        <v>1</v>
      </c>
      <c r="I1754" s="259"/>
      <c r="J1754" s="255"/>
      <c r="K1754" s="255"/>
      <c r="L1754" s="260"/>
      <c r="M1754" s="261"/>
      <c r="N1754" s="262"/>
      <c r="O1754" s="262"/>
      <c r="P1754" s="262"/>
      <c r="Q1754" s="262"/>
      <c r="R1754" s="262"/>
      <c r="S1754" s="262"/>
      <c r="T1754" s="263"/>
      <c r="AT1754" s="264" t="s">
        <v>245</v>
      </c>
      <c r="AU1754" s="264" t="s">
        <v>88</v>
      </c>
      <c r="AV1754" s="14" t="s">
        <v>207</v>
      </c>
      <c r="AW1754" s="14" t="s">
        <v>40</v>
      </c>
      <c r="AX1754" s="14" t="s">
        <v>77</v>
      </c>
      <c r="AY1754" s="264" t="s">
        <v>191</v>
      </c>
    </row>
    <row r="1755" spans="2:65" s="13" customFormat="1" ht="13.5">
      <c r="B1755" s="244"/>
      <c r="C1755" s="245"/>
      <c r="D1755" s="214" t="s">
        <v>245</v>
      </c>
      <c r="E1755" s="246" t="s">
        <v>23</v>
      </c>
      <c r="F1755" s="247" t="s">
        <v>380</v>
      </c>
      <c r="G1755" s="245"/>
      <c r="H1755" s="246" t="s">
        <v>23</v>
      </c>
      <c r="I1755" s="248"/>
      <c r="J1755" s="245"/>
      <c r="K1755" s="245"/>
      <c r="L1755" s="249"/>
      <c r="M1755" s="250"/>
      <c r="N1755" s="251"/>
      <c r="O1755" s="251"/>
      <c r="P1755" s="251"/>
      <c r="Q1755" s="251"/>
      <c r="R1755" s="251"/>
      <c r="S1755" s="251"/>
      <c r="T1755" s="252"/>
      <c r="AT1755" s="253" t="s">
        <v>245</v>
      </c>
      <c r="AU1755" s="253" t="s">
        <v>88</v>
      </c>
      <c r="AV1755" s="13" t="s">
        <v>85</v>
      </c>
      <c r="AW1755" s="13" t="s">
        <v>40</v>
      </c>
      <c r="AX1755" s="13" t="s">
        <v>77</v>
      </c>
      <c r="AY1755" s="253" t="s">
        <v>191</v>
      </c>
    </row>
    <row r="1756" spans="2:65" s="12" customFormat="1" ht="13.5">
      <c r="B1756" s="217"/>
      <c r="C1756" s="218"/>
      <c r="D1756" s="214" t="s">
        <v>245</v>
      </c>
      <c r="E1756" s="219" t="s">
        <v>23</v>
      </c>
      <c r="F1756" s="220" t="s">
        <v>1319</v>
      </c>
      <c r="G1756" s="218"/>
      <c r="H1756" s="221">
        <v>1</v>
      </c>
      <c r="I1756" s="222"/>
      <c r="J1756" s="218"/>
      <c r="K1756" s="218"/>
      <c r="L1756" s="223"/>
      <c r="M1756" s="224"/>
      <c r="N1756" s="225"/>
      <c r="O1756" s="225"/>
      <c r="P1756" s="225"/>
      <c r="Q1756" s="225"/>
      <c r="R1756" s="225"/>
      <c r="S1756" s="225"/>
      <c r="T1756" s="226"/>
      <c r="AT1756" s="227" t="s">
        <v>245</v>
      </c>
      <c r="AU1756" s="227" t="s">
        <v>88</v>
      </c>
      <c r="AV1756" s="12" t="s">
        <v>88</v>
      </c>
      <c r="AW1756" s="12" t="s">
        <v>40</v>
      </c>
      <c r="AX1756" s="12" t="s">
        <v>77</v>
      </c>
      <c r="AY1756" s="227" t="s">
        <v>191</v>
      </c>
    </row>
    <row r="1757" spans="2:65" s="14" customFormat="1" ht="13.5">
      <c r="B1757" s="254"/>
      <c r="C1757" s="255"/>
      <c r="D1757" s="214" t="s">
        <v>245</v>
      </c>
      <c r="E1757" s="256" t="s">
        <v>23</v>
      </c>
      <c r="F1757" s="257" t="s">
        <v>371</v>
      </c>
      <c r="G1757" s="255"/>
      <c r="H1757" s="258">
        <v>1</v>
      </c>
      <c r="I1757" s="259"/>
      <c r="J1757" s="255"/>
      <c r="K1757" s="255"/>
      <c r="L1757" s="260"/>
      <c r="M1757" s="261"/>
      <c r="N1757" s="262"/>
      <c r="O1757" s="262"/>
      <c r="P1757" s="262"/>
      <c r="Q1757" s="262"/>
      <c r="R1757" s="262"/>
      <c r="S1757" s="262"/>
      <c r="T1757" s="263"/>
      <c r="AT1757" s="264" t="s">
        <v>245</v>
      </c>
      <c r="AU1757" s="264" t="s">
        <v>88</v>
      </c>
      <c r="AV1757" s="14" t="s">
        <v>207</v>
      </c>
      <c r="AW1757" s="14" t="s">
        <v>40</v>
      </c>
      <c r="AX1757" s="14" t="s">
        <v>77</v>
      </c>
      <c r="AY1757" s="264" t="s">
        <v>191</v>
      </c>
    </row>
    <row r="1758" spans="2:65" s="13" customFormat="1" ht="13.5">
      <c r="B1758" s="244"/>
      <c r="C1758" s="245"/>
      <c r="D1758" s="214" t="s">
        <v>245</v>
      </c>
      <c r="E1758" s="246" t="s">
        <v>23</v>
      </c>
      <c r="F1758" s="247" t="s">
        <v>384</v>
      </c>
      <c r="G1758" s="245"/>
      <c r="H1758" s="246" t="s">
        <v>23</v>
      </c>
      <c r="I1758" s="248"/>
      <c r="J1758" s="245"/>
      <c r="K1758" s="245"/>
      <c r="L1758" s="249"/>
      <c r="M1758" s="250"/>
      <c r="N1758" s="251"/>
      <c r="O1758" s="251"/>
      <c r="P1758" s="251"/>
      <c r="Q1758" s="251"/>
      <c r="R1758" s="251"/>
      <c r="S1758" s="251"/>
      <c r="T1758" s="252"/>
      <c r="AT1758" s="253" t="s">
        <v>245</v>
      </c>
      <c r="AU1758" s="253" t="s">
        <v>88</v>
      </c>
      <c r="AV1758" s="13" t="s">
        <v>85</v>
      </c>
      <c r="AW1758" s="13" t="s">
        <v>40</v>
      </c>
      <c r="AX1758" s="13" t="s">
        <v>77</v>
      </c>
      <c r="AY1758" s="253" t="s">
        <v>191</v>
      </c>
    </row>
    <row r="1759" spans="2:65" s="12" customFormat="1" ht="13.5">
      <c r="B1759" s="217"/>
      <c r="C1759" s="218"/>
      <c r="D1759" s="214" t="s">
        <v>245</v>
      </c>
      <c r="E1759" s="219" t="s">
        <v>23</v>
      </c>
      <c r="F1759" s="220" t="s">
        <v>1319</v>
      </c>
      <c r="G1759" s="218"/>
      <c r="H1759" s="221">
        <v>1</v>
      </c>
      <c r="I1759" s="222"/>
      <c r="J1759" s="218"/>
      <c r="K1759" s="218"/>
      <c r="L1759" s="223"/>
      <c r="M1759" s="224"/>
      <c r="N1759" s="225"/>
      <c r="O1759" s="225"/>
      <c r="P1759" s="225"/>
      <c r="Q1759" s="225"/>
      <c r="R1759" s="225"/>
      <c r="S1759" s="225"/>
      <c r="T1759" s="226"/>
      <c r="AT1759" s="227" t="s">
        <v>245</v>
      </c>
      <c r="AU1759" s="227" t="s">
        <v>88</v>
      </c>
      <c r="AV1759" s="12" t="s">
        <v>88</v>
      </c>
      <c r="AW1759" s="12" t="s">
        <v>40</v>
      </c>
      <c r="AX1759" s="12" t="s">
        <v>77</v>
      </c>
      <c r="AY1759" s="227" t="s">
        <v>191</v>
      </c>
    </row>
    <row r="1760" spans="2:65" s="14" customFormat="1" ht="13.5">
      <c r="B1760" s="254"/>
      <c r="C1760" s="255"/>
      <c r="D1760" s="214" t="s">
        <v>245</v>
      </c>
      <c r="E1760" s="256" t="s">
        <v>23</v>
      </c>
      <c r="F1760" s="257" t="s">
        <v>371</v>
      </c>
      <c r="G1760" s="255"/>
      <c r="H1760" s="258">
        <v>1</v>
      </c>
      <c r="I1760" s="259"/>
      <c r="J1760" s="255"/>
      <c r="K1760" s="255"/>
      <c r="L1760" s="260"/>
      <c r="M1760" s="261"/>
      <c r="N1760" s="262"/>
      <c r="O1760" s="262"/>
      <c r="P1760" s="262"/>
      <c r="Q1760" s="262"/>
      <c r="R1760" s="262"/>
      <c r="S1760" s="262"/>
      <c r="T1760" s="263"/>
      <c r="AT1760" s="264" t="s">
        <v>245</v>
      </c>
      <c r="AU1760" s="264" t="s">
        <v>88</v>
      </c>
      <c r="AV1760" s="14" t="s">
        <v>207</v>
      </c>
      <c r="AW1760" s="14" t="s">
        <v>40</v>
      </c>
      <c r="AX1760" s="14" t="s">
        <v>77</v>
      </c>
      <c r="AY1760" s="264" t="s">
        <v>191</v>
      </c>
    </row>
    <row r="1761" spans="2:65" s="15" customFormat="1" ht="13.5">
      <c r="B1761" s="265"/>
      <c r="C1761" s="266"/>
      <c r="D1761" s="214" t="s">
        <v>245</v>
      </c>
      <c r="E1761" s="267" t="s">
        <v>23</v>
      </c>
      <c r="F1761" s="268" t="s">
        <v>388</v>
      </c>
      <c r="G1761" s="266"/>
      <c r="H1761" s="269">
        <v>4</v>
      </c>
      <c r="I1761" s="270"/>
      <c r="J1761" s="266"/>
      <c r="K1761" s="266"/>
      <c r="L1761" s="271"/>
      <c r="M1761" s="272"/>
      <c r="N1761" s="273"/>
      <c r="O1761" s="273"/>
      <c r="P1761" s="273"/>
      <c r="Q1761" s="273"/>
      <c r="R1761" s="273"/>
      <c r="S1761" s="273"/>
      <c r="T1761" s="274"/>
      <c r="AT1761" s="275" t="s">
        <v>245</v>
      </c>
      <c r="AU1761" s="275" t="s">
        <v>88</v>
      </c>
      <c r="AV1761" s="15" t="s">
        <v>215</v>
      </c>
      <c r="AW1761" s="15" t="s">
        <v>40</v>
      </c>
      <c r="AX1761" s="15" t="s">
        <v>85</v>
      </c>
      <c r="AY1761" s="275" t="s">
        <v>191</v>
      </c>
    </row>
    <row r="1762" spans="2:65" s="1" customFormat="1" ht="25.5" customHeight="1">
      <c r="B1762" s="42"/>
      <c r="C1762" s="228" t="s">
        <v>1415</v>
      </c>
      <c r="D1762" s="228" t="s">
        <v>302</v>
      </c>
      <c r="E1762" s="229" t="s">
        <v>1416</v>
      </c>
      <c r="F1762" s="230" t="s">
        <v>1417</v>
      </c>
      <c r="G1762" s="231" t="s">
        <v>222</v>
      </c>
      <c r="H1762" s="232">
        <v>4</v>
      </c>
      <c r="I1762" s="233"/>
      <c r="J1762" s="234">
        <f>ROUND(I1762*H1762,2)</f>
        <v>0</v>
      </c>
      <c r="K1762" s="230" t="s">
        <v>203</v>
      </c>
      <c r="L1762" s="235"/>
      <c r="M1762" s="236" t="s">
        <v>23</v>
      </c>
      <c r="N1762" s="237" t="s">
        <v>48</v>
      </c>
      <c r="O1762" s="43"/>
      <c r="P1762" s="211">
        <f>O1762*H1762</f>
        <v>0</v>
      </c>
      <c r="Q1762" s="211">
        <v>1.7000000000000001E-2</v>
      </c>
      <c r="R1762" s="211">
        <f>Q1762*H1762</f>
        <v>6.8000000000000005E-2</v>
      </c>
      <c r="S1762" s="211">
        <v>0</v>
      </c>
      <c r="T1762" s="212">
        <f>S1762*H1762</f>
        <v>0</v>
      </c>
      <c r="AR1762" s="25" t="s">
        <v>669</v>
      </c>
      <c r="AT1762" s="25" t="s">
        <v>302</v>
      </c>
      <c r="AU1762" s="25" t="s">
        <v>88</v>
      </c>
      <c r="AY1762" s="25" t="s">
        <v>191</v>
      </c>
      <c r="BE1762" s="213">
        <f>IF(N1762="základní",J1762,0)</f>
        <v>0</v>
      </c>
      <c r="BF1762" s="213">
        <f>IF(N1762="snížená",J1762,0)</f>
        <v>0</v>
      </c>
      <c r="BG1762" s="213">
        <f>IF(N1762="zákl. přenesená",J1762,0)</f>
        <v>0</v>
      </c>
      <c r="BH1762" s="213">
        <f>IF(N1762="sníž. přenesená",J1762,0)</f>
        <v>0</v>
      </c>
      <c r="BI1762" s="213">
        <f>IF(N1762="nulová",J1762,0)</f>
        <v>0</v>
      </c>
      <c r="BJ1762" s="25" t="s">
        <v>85</v>
      </c>
      <c r="BK1762" s="213">
        <f>ROUND(I1762*H1762,2)</f>
        <v>0</v>
      </c>
      <c r="BL1762" s="25" t="s">
        <v>279</v>
      </c>
      <c r="BM1762" s="25" t="s">
        <v>1418</v>
      </c>
    </row>
    <row r="1763" spans="2:65" s="1" customFormat="1" ht="25.5" customHeight="1">
      <c r="B1763" s="42"/>
      <c r="C1763" s="202" t="s">
        <v>1419</v>
      </c>
      <c r="D1763" s="202" t="s">
        <v>194</v>
      </c>
      <c r="E1763" s="203" t="s">
        <v>1420</v>
      </c>
      <c r="F1763" s="204" t="s">
        <v>1421</v>
      </c>
      <c r="G1763" s="205" t="s">
        <v>222</v>
      </c>
      <c r="H1763" s="206">
        <v>13</v>
      </c>
      <c r="I1763" s="207"/>
      <c r="J1763" s="208">
        <f>ROUND(I1763*H1763,2)</f>
        <v>0</v>
      </c>
      <c r="K1763" s="204" t="s">
        <v>203</v>
      </c>
      <c r="L1763" s="62"/>
      <c r="M1763" s="209" t="s">
        <v>23</v>
      </c>
      <c r="N1763" s="210" t="s">
        <v>48</v>
      </c>
      <c r="O1763" s="43"/>
      <c r="P1763" s="211">
        <f>O1763*H1763</f>
        <v>0</v>
      </c>
      <c r="Q1763" s="211">
        <v>4.0999999999999999E-4</v>
      </c>
      <c r="R1763" s="211">
        <f>Q1763*H1763</f>
        <v>5.3299999999999997E-3</v>
      </c>
      <c r="S1763" s="211">
        <v>0</v>
      </c>
      <c r="T1763" s="212">
        <f>S1763*H1763</f>
        <v>0</v>
      </c>
      <c r="AR1763" s="25" t="s">
        <v>279</v>
      </c>
      <c r="AT1763" s="25" t="s">
        <v>194</v>
      </c>
      <c r="AU1763" s="25" t="s">
        <v>88</v>
      </c>
      <c r="AY1763" s="25" t="s">
        <v>191</v>
      </c>
      <c r="BE1763" s="213">
        <f>IF(N1763="základní",J1763,0)</f>
        <v>0</v>
      </c>
      <c r="BF1763" s="213">
        <f>IF(N1763="snížená",J1763,0)</f>
        <v>0</v>
      </c>
      <c r="BG1763" s="213">
        <f>IF(N1763="zákl. přenesená",J1763,0)</f>
        <v>0</v>
      </c>
      <c r="BH1763" s="213">
        <f>IF(N1763="sníž. přenesená",J1763,0)</f>
        <v>0</v>
      </c>
      <c r="BI1763" s="213">
        <f>IF(N1763="nulová",J1763,0)</f>
        <v>0</v>
      </c>
      <c r="BJ1763" s="25" t="s">
        <v>85</v>
      </c>
      <c r="BK1763" s="213">
        <f>ROUND(I1763*H1763,2)</f>
        <v>0</v>
      </c>
      <c r="BL1763" s="25" t="s">
        <v>279</v>
      </c>
      <c r="BM1763" s="25" t="s">
        <v>1422</v>
      </c>
    </row>
    <row r="1764" spans="2:65" s="13" customFormat="1" ht="13.5">
      <c r="B1764" s="244"/>
      <c r="C1764" s="245"/>
      <c r="D1764" s="214" t="s">
        <v>245</v>
      </c>
      <c r="E1764" s="246" t="s">
        <v>23</v>
      </c>
      <c r="F1764" s="247" t="s">
        <v>372</v>
      </c>
      <c r="G1764" s="245"/>
      <c r="H1764" s="246" t="s">
        <v>23</v>
      </c>
      <c r="I1764" s="248"/>
      <c r="J1764" s="245"/>
      <c r="K1764" s="245"/>
      <c r="L1764" s="249"/>
      <c r="M1764" s="250"/>
      <c r="N1764" s="251"/>
      <c r="O1764" s="251"/>
      <c r="P1764" s="251"/>
      <c r="Q1764" s="251"/>
      <c r="R1764" s="251"/>
      <c r="S1764" s="251"/>
      <c r="T1764" s="252"/>
      <c r="AT1764" s="253" t="s">
        <v>245</v>
      </c>
      <c r="AU1764" s="253" t="s">
        <v>88</v>
      </c>
      <c r="AV1764" s="13" t="s">
        <v>85</v>
      </c>
      <c r="AW1764" s="13" t="s">
        <v>40</v>
      </c>
      <c r="AX1764" s="13" t="s">
        <v>77</v>
      </c>
      <c r="AY1764" s="253" t="s">
        <v>191</v>
      </c>
    </row>
    <row r="1765" spans="2:65" s="12" customFormat="1" ht="13.5">
      <c r="B1765" s="217"/>
      <c r="C1765" s="218"/>
      <c r="D1765" s="214" t="s">
        <v>245</v>
      </c>
      <c r="E1765" s="219" t="s">
        <v>23</v>
      </c>
      <c r="F1765" s="220" t="s">
        <v>1319</v>
      </c>
      <c r="G1765" s="218"/>
      <c r="H1765" s="221">
        <v>1</v>
      </c>
      <c r="I1765" s="222"/>
      <c r="J1765" s="218"/>
      <c r="K1765" s="218"/>
      <c r="L1765" s="223"/>
      <c r="M1765" s="224"/>
      <c r="N1765" s="225"/>
      <c r="O1765" s="225"/>
      <c r="P1765" s="225"/>
      <c r="Q1765" s="225"/>
      <c r="R1765" s="225"/>
      <c r="S1765" s="225"/>
      <c r="T1765" s="226"/>
      <c r="AT1765" s="227" t="s">
        <v>245</v>
      </c>
      <c r="AU1765" s="227" t="s">
        <v>88</v>
      </c>
      <c r="AV1765" s="12" t="s">
        <v>88</v>
      </c>
      <c r="AW1765" s="12" t="s">
        <v>40</v>
      </c>
      <c r="AX1765" s="12" t="s">
        <v>77</v>
      </c>
      <c r="AY1765" s="227" t="s">
        <v>191</v>
      </c>
    </row>
    <row r="1766" spans="2:65" s="12" customFormat="1" ht="13.5">
      <c r="B1766" s="217"/>
      <c r="C1766" s="218"/>
      <c r="D1766" s="214" t="s">
        <v>245</v>
      </c>
      <c r="E1766" s="219" t="s">
        <v>23</v>
      </c>
      <c r="F1766" s="220" t="s">
        <v>1331</v>
      </c>
      <c r="G1766" s="218"/>
      <c r="H1766" s="221">
        <v>2</v>
      </c>
      <c r="I1766" s="222"/>
      <c r="J1766" s="218"/>
      <c r="K1766" s="218"/>
      <c r="L1766" s="223"/>
      <c r="M1766" s="224"/>
      <c r="N1766" s="225"/>
      <c r="O1766" s="225"/>
      <c r="P1766" s="225"/>
      <c r="Q1766" s="225"/>
      <c r="R1766" s="225"/>
      <c r="S1766" s="225"/>
      <c r="T1766" s="226"/>
      <c r="AT1766" s="227" t="s">
        <v>245</v>
      </c>
      <c r="AU1766" s="227" t="s">
        <v>88</v>
      </c>
      <c r="AV1766" s="12" t="s">
        <v>88</v>
      </c>
      <c r="AW1766" s="12" t="s">
        <v>40</v>
      </c>
      <c r="AX1766" s="12" t="s">
        <v>77</v>
      </c>
      <c r="AY1766" s="227" t="s">
        <v>191</v>
      </c>
    </row>
    <row r="1767" spans="2:65" s="12" customFormat="1" ht="13.5">
      <c r="B1767" s="217"/>
      <c r="C1767" s="218"/>
      <c r="D1767" s="214" t="s">
        <v>245</v>
      </c>
      <c r="E1767" s="219" t="s">
        <v>23</v>
      </c>
      <c r="F1767" s="220" t="s">
        <v>1423</v>
      </c>
      <c r="G1767" s="218"/>
      <c r="H1767" s="221">
        <v>1</v>
      </c>
      <c r="I1767" s="222"/>
      <c r="J1767" s="218"/>
      <c r="K1767" s="218"/>
      <c r="L1767" s="223"/>
      <c r="M1767" s="224"/>
      <c r="N1767" s="225"/>
      <c r="O1767" s="225"/>
      <c r="P1767" s="225"/>
      <c r="Q1767" s="225"/>
      <c r="R1767" s="225"/>
      <c r="S1767" s="225"/>
      <c r="T1767" s="226"/>
      <c r="AT1767" s="227" t="s">
        <v>245</v>
      </c>
      <c r="AU1767" s="227" t="s">
        <v>88</v>
      </c>
      <c r="AV1767" s="12" t="s">
        <v>88</v>
      </c>
      <c r="AW1767" s="12" t="s">
        <v>40</v>
      </c>
      <c r="AX1767" s="12" t="s">
        <v>77</v>
      </c>
      <c r="AY1767" s="227" t="s">
        <v>191</v>
      </c>
    </row>
    <row r="1768" spans="2:65" s="14" customFormat="1" ht="13.5">
      <c r="B1768" s="254"/>
      <c r="C1768" s="255"/>
      <c r="D1768" s="214" t="s">
        <v>245</v>
      </c>
      <c r="E1768" s="256" t="s">
        <v>23</v>
      </c>
      <c r="F1768" s="257" t="s">
        <v>371</v>
      </c>
      <c r="G1768" s="255"/>
      <c r="H1768" s="258">
        <v>4</v>
      </c>
      <c r="I1768" s="259"/>
      <c r="J1768" s="255"/>
      <c r="K1768" s="255"/>
      <c r="L1768" s="260"/>
      <c r="M1768" s="261"/>
      <c r="N1768" s="262"/>
      <c r="O1768" s="262"/>
      <c r="P1768" s="262"/>
      <c r="Q1768" s="262"/>
      <c r="R1768" s="262"/>
      <c r="S1768" s="262"/>
      <c r="T1768" s="263"/>
      <c r="AT1768" s="264" t="s">
        <v>245</v>
      </c>
      <c r="AU1768" s="264" t="s">
        <v>88</v>
      </c>
      <c r="AV1768" s="14" t="s">
        <v>207</v>
      </c>
      <c r="AW1768" s="14" t="s">
        <v>40</v>
      </c>
      <c r="AX1768" s="14" t="s">
        <v>77</v>
      </c>
      <c r="AY1768" s="264" t="s">
        <v>191</v>
      </c>
    </row>
    <row r="1769" spans="2:65" s="13" customFormat="1" ht="13.5">
      <c r="B1769" s="244"/>
      <c r="C1769" s="245"/>
      <c r="D1769" s="214" t="s">
        <v>245</v>
      </c>
      <c r="E1769" s="246" t="s">
        <v>23</v>
      </c>
      <c r="F1769" s="247" t="s">
        <v>376</v>
      </c>
      <c r="G1769" s="245"/>
      <c r="H1769" s="246" t="s">
        <v>23</v>
      </c>
      <c r="I1769" s="248"/>
      <c r="J1769" s="245"/>
      <c r="K1769" s="245"/>
      <c r="L1769" s="249"/>
      <c r="M1769" s="250"/>
      <c r="N1769" s="251"/>
      <c r="O1769" s="251"/>
      <c r="P1769" s="251"/>
      <c r="Q1769" s="251"/>
      <c r="R1769" s="251"/>
      <c r="S1769" s="251"/>
      <c r="T1769" s="252"/>
      <c r="AT1769" s="253" t="s">
        <v>245</v>
      </c>
      <c r="AU1769" s="253" t="s">
        <v>88</v>
      </c>
      <c r="AV1769" s="13" t="s">
        <v>85</v>
      </c>
      <c r="AW1769" s="13" t="s">
        <v>40</v>
      </c>
      <c r="AX1769" s="13" t="s">
        <v>77</v>
      </c>
      <c r="AY1769" s="253" t="s">
        <v>191</v>
      </c>
    </row>
    <row r="1770" spans="2:65" s="12" customFormat="1" ht="13.5">
      <c r="B1770" s="217"/>
      <c r="C1770" s="218"/>
      <c r="D1770" s="214" t="s">
        <v>245</v>
      </c>
      <c r="E1770" s="219" t="s">
        <v>23</v>
      </c>
      <c r="F1770" s="220" t="s">
        <v>1331</v>
      </c>
      <c r="G1770" s="218"/>
      <c r="H1770" s="221">
        <v>2</v>
      </c>
      <c r="I1770" s="222"/>
      <c r="J1770" s="218"/>
      <c r="K1770" s="218"/>
      <c r="L1770" s="223"/>
      <c r="M1770" s="224"/>
      <c r="N1770" s="225"/>
      <c r="O1770" s="225"/>
      <c r="P1770" s="225"/>
      <c r="Q1770" s="225"/>
      <c r="R1770" s="225"/>
      <c r="S1770" s="225"/>
      <c r="T1770" s="226"/>
      <c r="AT1770" s="227" t="s">
        <v>245</v>
      </c>
      <c r="AU1770" s="227" t="s">
        <v>88</v>
      </c>
      <c r="AV1770" s="12" t="s">
        <v>88</v>
      </c>
      <c r="AW1770" s="12" t="s">
        <v>40</v>
      </c>
      <c r="AX1770" s="12" t="s">
        <v>77</v>
      </c>
      <c r="AY1770" s="227" t="s">
        <v>191</v>
      </c>
    </row>
    <row r="1771" spans="2:65" s="12" customFormat="1" ht="13.5">
      <c r="B1771" s="217"/>
      <c r="C1771" s="218"/>
      <c r="D1771" s="214" t="s">
        <v>245</v>
      </c>
      <c r="E1771" s="219" t="s">
        <v>23</v>
      </c>
      <c r="F1771" s="220" t="s">
        <v>1330</v>
      </c>
      <c r="G1771" s="218"/>
      <c r="H1771" s="221">
        <v>1</v>
      </c>
      <c r="I1771" s="222"/>
      <c r="J1771" s="218"/>
      <c r="K1771" s="218"/>
      <c r="L1771" s="223"/>
      <c r="M1771" s="224"/>
      <c r="N1771" s="225"/>
      <c r="O1771" s="225"/>
      <c r="P1771" s="225"/>
      <c r="Q1771" s="225"/>
      <c r="R1771" s="225"/>
      <c r="S1771" s="225"/>
      <c r="T1771" s="226"/>
      <c r="AT1771" s="227" t="s">
        <v>245</v>
      </c>
      <c r="AU1771" s="227" t="s">
        <v>88</v>
      </c>
      <c r="AV1771" s="12" t="s">
        <v>88</v>
      </c>
      <c r="AW1771" s="12" t="s">
        <v>40</v>
      </c>
      <c r="AX1771" s="12" t="s">
        <v>77</v>
      </c>
      <c r="AY1771" s="227" t="s">
        <v>191</v>
      </c>
    </row>
    <row r="1772" spans="2:65" s="14" customFormat="1" ht="13.5">
      <c r="B1772" s="254"/>
      <c r="C1772" s="255"/>
      <c r="D1772" s="214" t="s">
        <v>245</v>
      </c>
      <c r="E1772" s="256" t="s">
        <v>23</v>
      </c>
      <c r="F1772" s="257" t="s">
        <v>371</v>
      </c>
      <c r="G1772" s="255"/>
      <c r="H1772" s="258">
        <v>3</v>
      </c>
      <c r="I1772" s="259"/>
      <c r="J1772" s="255"/>
      <c r="K1772" s="255"/>
      <c r="L1772" s="260"/>
      <c r="M1772" s="261"/>
      <c r="N1772" s="262"/>
      <c r="O1772" s="262"/>
      <c r="P1772" s="262"/>
      <c r="Q1772" s="262"/>
      <c r="R1772" s="262"/>
      <c r="S1772" s="262"/>
      <c r="T1772" s="263"/>
      <c r="AT1772" s="264" t="s">
        <v>245</v>
      </c>
      <c r="AU1772" s="264" t="s">
        <v>88</v>
      </c>
      <c r="AV1772" s="14" t="s">
        <v>207</v>
      </c>
      <c r="AW1772" s="14" t="s">
        <v>40</v>
      </c>
      <c r="AX1772" s="14" t="s">
        <v>77</v>
      </c>
      <c r="AY1772" s="264" t="s">
        <v>191</v>
      </c>
    </row>
    <row r="1773" spans="2:65" s="13" customFormat="1" ht="13.5">
      <c r="B1773" s="244"/>
      <c r="C1773" s="245"/>
      <c r="D1773" s="214" t="s">
        <v>245</v>
      </c>
      <c r="E1773" s="246" t="s">
        <v>23</v>
      </c>
      <c r="F1773" s="247" t="s">
        <v>380</v>
      </c>
      <c r="G1773" s="245"/>
      <c r="H1773" s="246" t="s">
        <v>23</v>
      </c>
      <c r="I1773" s="248"/>
      <c r="J1773" s="245"/>
      <c r="K1773" s="245"/>
      <c r="L1773" s="249"/>
      <c r="M1773" s="250"/>
      <c r="N1773" s="251"/>
      <c r="O1773" s="251"/>
      <c r="P1773" s="251"/>
      <c r="Q1773" s="251"/>
      <c r="R1773" s="251"/>
      <c r="S1773" s="251"/>
      <c r="T1773" s="252"/>
      <c r="AT1773" s="253" t="s">
        <v>245</v>
      </c>
      <c r="AU1773" s="253" t="s">
        <v>88</v>
      </c>
      <c r="AV1773" s="13" t="s">
        <v>85</v>
      </c>
      <c r="AW1773" s="13" t="s">
        <v>40</v>
      </c>
      <c r="AX1773" s="13" t="s">
        <v>77</v>
      </c>
      <c r="AY1773" s="253" t="s">
        <v>191</v>
      </c>
    </row>
    <row r="1774" spans="2:65" s="12" customFormat="1" ht="13.5">
      <c r="B1774" s="217"/>
      <c r="C1774" s="218"/>
      <c r="D1774" s="214" t="s">
        <v>245</v>
      </c>
      <c r="E1774" s="219" t="s">
        <v>23</v>
      </c>
      <c r="F1774" s="220" t="s">
        <v>1331</v>
      </c>
      <c r="G1774" s="218"/>
      <c r="H1774" s="221">
        <v>2</v>
      </c>
      <c r="I1774" s="222"/>
      <c r="J1774" s="218"/>
      <c r="K1774" s="218"/>
      <c r="L1774" s="223"/>
      <c r="M1774" s="224"/>
      <c r="N1774" s="225"/>
      <c r="O1774" s="225"/>
      <c r="P1774" s="225"/>
      <c r="Q1774" s="225"/>
      <c r="R1774" s="225"/>
      <c r="S1774" s="225"/>
      <c r="T1774" s="226"/>
      <c r="AT1774" s="227" t="s">
        <v>245</v>
      </c>
      <c r="AU1774" s="227" t="s">
        <v>88</v>
      </c>
      <c r="AV1774" s="12" t="s">
        <v>88</v>
      </c>
      <c r="AW1774" s="12" t="s">
        <v>40</v>
      </c>
      <c r="AX1774" s="12" t="s">
        <v>77</v>
      </c>
      <c r="AY1774" s="227" t="s">
        <v>191</v>
      </c>
    </row>
    <row r="1775" spans="2:65" s="12" customFormat="1" ht="13.5">
      <c r="B1775" s="217"/>
      <c r="C1775" s="218"/>
      <c r="D1775" s="214" t="s">
        <v>245</v>
      </c>
      <c r="E1775" s="219" t="s">
        <v>23</v>
      </c>
      <c r="F1775" s="220" t="s">
        <v>1330</v>
      </c>
      <c r="G1775" s="218"/>
      <c r="H1775" s="221">
        <v>1</v>
      </c>
      <c r="I1775" s="222"/>
      <c r="J1775" s="218"/>
      <c r="K1775" s="218"/>
      <c r="L1775" s="223"/>
      <c r="M1775" s="224"/>
      <c r="N1775" s="225"/>
      <c r="O1775" s="225"/>
      <c r="P1775" s="225"/>
      <c r="Q1775" s="225"/>
      <c r="R1775" s="225"/>
      <c r="S1775" s="225"/>
      <c r="T1775" s="226"/>
      <c r="AT1775" s="227" t="s">
        <v>245</v>
      </c>
      <c r="AU1775" s="227" t="s">
        <v>88</v>
      </c>
      <c r="AV1775" s="12" t="s">
        <v>88</v>
      </c>
      <c r="AW1775" s="12" t="s">
        <v>40</v>
      </c>
      <c r="AX1775" s="12" t="s">
        <v>77</v>
      </c>
      <c r="AY1775" s="227" t="s">
        <v>191</v>
      </c>
    </row>
    <row r="1776" spans="2:65" s="14" customFormat="1" ht="13.5">
      <c r="B1776" s="254"/>
      <c r="C1776" s="255"/>
      <c r="D1776" s="214" t="s">
        <v>245</v>
      </c>
      <c r="E1776" s="256" t="s">
        <v>23</v>
      </c>
      <c r="F1776" s="257" t="s">
        <v>371</v>
      </c>
      <c r="G1776" s="255"/>
      <c r="H1776" s="258">
        <v>3</v>
      </c>
      <c r="I1776" s="259"/>
      <c r="J1776" s="255"/>
      <c r="K1776" s="255"/>
      <c r="L1776" s="260"/>
      <c r="M1776" s="261"/>
      <c r="N1776" s="262"/>
      <c r="O1776" s="262"/>
      <c r="P1776" s="262"/>
      <c r="Q1776" s="262"/>
      <c r="R1776" s="262"/>
      <c r="S1776" s="262"/>
      <c r="T1776" s="263"/>
      <c r="AT1776" s="264" t="s">
        <v>245</v>
      </c>
      <c r="AU1776" s="264" t="s">
        <v>88</v>
      </c>
      <c r="AV1776" s="14" t="s">
        <v>207</v>
      </c>
      <c r="AW1776" s="14" t="s">
        <v>40</v>
      </c>
      <c r="AX1776" s="14" t="s">
        <v>77</v>
      </c>
      <c r="AY1776" s="264" t="s">
        <v>191</v>
      </c>
    </row>
    <row r="1777" spans="2:65" s="13" customFormat="1" ht="13.5">
      <c r="B1777" s="244"/>
      <c r="C1777" s="245"/>
      <c r="D1777" s="214" t="s">
        <v>245</v>
      </c>
      <c r="E1777" s="246" t="s">
        <v>23</v>
      </c>
      <c r="F1777" s="247" t="s">
        <v>384</v>
      </c>
      <c r="G1777" s="245"/>
      <c r="H1777" s="246" t="s">
        <v>23</v>
      </c>
      <c r="I1777" s="248"/>
      <c r="J1777" s="245"/>
      <c r="K1777" s="245"/>
      <c r="L1777" s="249"/>
      <c r="M1777" s="250"/>
      <c r="N1777" s="251"/>
      <c r="O1777" s="251"/>
      <c r="P1777" s="251"/>
      <c r="Q1777" s="251"/>
      <c r="R1777" s="251"/>
      <c r="S1777" s="251"/>
      <c r="T1777" s="252"/>
      <c r="AT1777" s="253" t="s">
        <v>245</v>
      </c>
      <c r="AU1777" s="253" t="s">
        <v>88</v>
      </c>
      <c r="AV1777" s="13" t="s">
        <v>85</v>
      </c>
      <c r="AW1777" s="13" t="s">
        <v>40</v>
      </c>
      <c r="AX1777" s="13" t="s">
        <v>77</v>
      </c>
      <c r="AY1777" s="253" t="s">
        <v>191</v>
      </c>
    </row>
    <row r="1778" spans="2:65" s="12" customFormat="1" ht="13.5">
      <c r="B1778" s="217"/>
      <c r="C1778" s="218"/>
      <c r="D1778" s="214" t="s">
        <v>245</v>
      </c>
      <c r="E1778" s="219" t="s">
        <v>23</v>
      </c>
      <c r="F1778" s="220" t="s">
        <v>1332</v>
      </c>
      <c r="G1778" s="218"/>
      <c r="H1778" s="221">
        <v>2</v>
      </c>
      <c r="I1778" s="222"/>
      <c r="J1778" s="218"/>
      <c r="K1778" s="218"/>
      <c r="L1778" s="223"/>
      <c r="M1778" s="224"/>
      <c r="N1778" s="225"/>
      <c r="O1778" s="225"/>
      <c r="P1778" s="225"/>
      <c r="Q1778" s="225"/>
      <c r="R1778" s="225"/>
      <c r="S1778" s="225"/>
      <c r="T1778" s="226"/>
      <c r="AT1778" s="227" t="s">
        <v>245</v>
      </c>
      <c r="AU1778" s="227" t="s">
        <v>88</v>
      </c>
      <c r="AV1778" s="12" t="s">
        <v>88</v>
      </c>
      <c r="AW1778" s="12" t="s">
        <v>40</v>
      </c>
      <c r="AX1778" s="12" t="s">
        <v>77</v>
      </c>
      <c r="AY1778" s="227" t="s">
        <v>191</v>
      </c>
    </row>
    <row r="1779" spans="2:65" s="12" customFormat="1" ht="13.5">
      <c r="B1779" s="217"/>
      <c r="C1779" s="218"/>
      <c r="D1779" s="214" t="s">
        <v>245</v>
      </c>
      <c r="E1779" s="219" t="s">
        <v>23</v>
      </c>
      <c r="F1779" s="220" t="s">
        <v>1330</v>
      </c>
      <c r="G1779" s="218"/>
      <c r="H1779" s="221">
        <v>1</v>
      </c>
      <c r="I1779" s="222"/>
      <c r="J1779" s="218"/>
      <c r="K1779" s="218"/>
      <c r="L1779" s="223"/>
      <c r="M1779" s="224"/>
      <c r="N1779" s="225"/>
      <c r="O1779" s="225"/>
      <c r="P1779" s="225"/>
      <c r="Q1779" s="225"/>
      <c r="R1779" s="225"/>
      <c r="S1779" s="225"/>
      <c r="T1779" s="226"/>
      <c r="AT1779" s="227" t="s">
        <v>245</v>
      </c>
      <c r="AU1779" s="227" t="s">
        <v>88</v>
      </c>
      <c r="AV1779" s="12" t="s">
        <v>88</v>
      </c>
      <c r="AW1779" s="12" t="s">
        <v>40</v>
      </c>
      <c r="AX1779" s="12" t="s">
        <v>77</v>
      </c>
      <c r="AY1779" s="227" t="s">
        <v>191</v>
      </c>
    </row>
    <row r="1780" spans="2:65" s="14" customFormat="1" ht="13.5">
      <c r="B1780" s="254"/>
      <c r="C1780" s="255"/>
      <c r="D1780" s="214" t="s">
        <v>245</v>
      </c>
      <c r="E1780" s="256" t="s">
        <v>23</v>
      </c>
      <c r="F1780" s="257" t="s">
        <v>371</v>
      </c>
      <c r="G1780" s="255"/>
      <c r="H1780" s="258">
        <v>3</v>
      </c>
      <c r="I1780" s="259"/>
      <c r="J1780" s="255"/>
      <c r="K1780" s="255"/>
      <c r="L1780" s="260"/>
      <c r="M1780" s="261"/>
      <c r="N1780" s="262"/>
      <c r="O1780" s="262"/>
      <c r="P1780" s="262"/>
      <c r="Q1780" s="262"/>
      <c r="R1780" s="262"/>
      <c r="S1780" s="262"/>
      <c r="T1780" s="263"/>
      <c r="AT1780" s="264" t="s">
        <v>245</v>
      </c>
      <c r="AU1780" s="264" t="s">
        <v>88</v>
      </c>
      <c r="AV1780" s="14" t="s">
        <v>207</v>
      </c>
      <c r="AW1780" s="14" t="s">
        <v>40</v>
      </c>
      <c r="AX1780" s="14" t="s">
        <v>77</v>
      </c>
      <c r="AY1780" s="264" t="s">
        <v>191</v>
      </c>
    </row>
    <row r="1781" spans="2:65" s="15" customFormat="1" ht="13.5">
      <c r="B1781" s="265"/>
      <c r="C1781" s="266"/>
      <c r="D1781" s="214" t="s">
        <v>245</v>
      </c>
      <c r="E1781" s="267" t="s">
        <v>23</v>
      </c>
      <c r="F1781" s="268" t="s">
        <v>388</v>
      </c>
      <c r="G1781" s="266"/>
      <c r="H1781" s="269">
        <v>13</v>
      </c>
      <c r="I1781" s="270"/>
      <c r="J1781" s="266"/>
      <c r="K1781" s="266"/>
      <c r="L1781" s="271"/>
      <c r="M1781" s="272"/>
      <c r="N1781" s="273"/>
      <c r="O1781" s="273"/>
      <c r="P1781" s="273"/>
      <c r="Q1781" s="273"/>
      <c r="R1781" s="273"/>
      <c r="S1781" s="273"/>
      <c r="T1781" s="274"/>
      <c r="AT1781" s="275" t="s">
        <v>245</v>
      </c>
      <c r="AU1781" s="275" t="s">
        <v>88</v>
      </c>
      <c r="AV1781" s="15" t="s">
        <v>215</v>
      </c>
      <c r="AW1781" s="15" t="s">
        <v>40</v>
      </c>
      <c r="AX1781" s="15" t="s">
        <v>85</v>
      </c>
      <c r="AY1781" s="275" t="s">
        <v>191</v>
      </c>
    </row>
    <row r="1782" spans="2:65" s="1" customFormat="1" ht="25.5" customHeight="1">
      <c r="B1782" s="42"/>
      <c r="C1782" s="228" t="s">
        <v>1424</v>
      </c>
      <c r="D1782" s="228" t="s">
        <v>302</v>
      </c>
      <c r="E1782" s="229" t="s">
        <v>1425</v>
      </c>
      <c r="F1782" s="230" t="s">
        <v>1426</v>
      </c>
      <c r="G1782" s="231" t="s">
        <v>222</v>
      </c>
      <c r="H1782" s="232">
        <v>13</v>
      </c>
      <c r="I1782" s="233"/>
      <c r="J1782" s="234">
        <f>ROUND(I1782*H1782,2)</f>
        <v>0</v>
      </c>
      <c r="K1782" s="230" t="s">
        <v>203</v>
      </c>
      <c r="L1782" s="235"/>
      <c r="M1782" s="236" t="s">
        <v>23</v>
      </c>
      <c r="N1782" s="237" t="s">
        <v>48</v>
      </c>
      <c r="O1782" s="43"/>
      <c r="P1782" s="211">
        <f>O1782*H1782</f>
        <v>0</v>
      </c>
      <c r="Q1782" s="211">
        <v>2.7E-2</v>
      </c>
      <c r="R1782" s="211">
        <f>Q1782*H1782</f>
        <v>0.35099999999999998</v>
      </c>
      <c r="S1782" s="211">
        <v>0</v>
      </c>
      <c r="T1782" s="212">
        <f>S1782*H1782</f>
        <v>0</v>
      </c>
      <c r="AR1782" s="25" t="s">
        <v>669</v>
      </c>
      <c r="AT1782" s="25" t="s">
        <v>302</v>
      </c>
      <c r="AU1782" s="25" t="s">
        <v>88</v>
      </c>
      <c r="AY1782" s="25" t="s">
        <v>191</v>
      </c>
      <c r="BE1782" s="213">
        <f>IF(N1782="základní",J1782,0)</f>
        <v>0</v>
      </c>
      <c r="BF1782" s="213">
        <f>IF(N1782="snížená",J1782,0)</f>
        <v>0</v>
      </c>
      <c r="BG1782" s="213">
        <f>IF(N1782="zákl. přenesená",J1782,0)</f>
        <v>0</v>
      </c>
      <c r="BH1782" s="213">
        <f>IF(N1782="sníž. přenesená",J1782,0)</f>
        <v>0</v>
      </c>
      <c r="BI1782" s="213">
        <f>IF(N1782="nulová",J1782,0)</f>
        <v>0</v>
      </c>
      <c r="BJ1782" s="25" t="s">
        <v>85</v>
      </c>
      <c r="BK1782" s="213">
        <f>ROUND(I1782*H1782,2)</f>
        <v>0</v>
      </c>
      <c r="BL1782" s="25" t="s">
        <v>279</v>
      </c>
      <c r="BM1782" s="25" t="s">
        <v>1427</v>
      </c>
    </row>
    <row r="1783" spans="2:65" s="1" customFormat="1" ht="25.5" customHeight="1">
      <c r="B1783" s="42"/>
      <c r="C1783" s="202" t="s">
        <v>1428</v>
      </c>
      <c r="D1783" s="202" t="s">
        <v>194</v>
      </c>
      <c r="E1783" s="203" t="s">
        <v>1429</v>
      </c>
      <c r="F1783" s="204" t="s">
        <v>1430</v>
      </c>
      <c r="G1783" s="205" t="s">
        <v>222</v>
      </c>
      <c r="H1783" s="206">
        <v>1</v>
      </c>
      <c r="I1783" s="207"/>
      <c r="J1783" s="208">
        <f>ROUND(I1783*H1783,2)</f>
        <v>0</v>
      </c>
      <c r="K1783" s="204" t="s">
        <v>203</v>
      </c>
      <c r="L1783" s="62"/>
      <c r="M1783" s="209" t="s">
        <v>23</v>
      </c>
      <c r="N1783" s="210" t="s">
        <v>48</v>
      </c>
      <c r="O1783" s="43"/>
      <c r="P1783" s="211">
        <f>O1783*H1783</f>
        <v>0</v>
      </c>
      <c r="Q1783" s="211">
        <v>5.5000000000000003E-4</v>
      </c>
      <c r="R1783" s="211">
        <f>Q1783*H1783</f>
        <v>5.5000000000000003E-4</v>
      </c>
      <c r="S1783" s="211">
        <v>0</v>
      </c>
      <c r="T1783" s="212">
        <f>S1783*H1783</f>
        <v>0</v>
      </c>
      <c r="AR1783" s="25" t="s">
        <v>279</v>
      </c>
      <c r="AT1783" s="25" t="s">
        <v>194</v>
      </c>
      <c r="AU1783" s="25" t="s">
        <v>88</v>
      </c>
      <c r="AY1783" s="25" t="s">
        <v>191</v>
      </c>
      <c r="BE1783" s="213">
        <f>IF(N1783="základní",J1783,0)</f>
        <v>0</v>
      </c>
      <c r="BF1783" s="213">
        <f>IF(N1783="snížená",J1783,0)</f>
        <v>0</v>
      </c>
      <c r="BG1783" s="213">
        <f>IF(N1783="zákl. přenesená",J1783,0)</f>
        <v>0</v>
      </c>
      <c r="BH1783" s="213">
        <f>IF(N1783="sníž. přenesená",J1783,0)</f>
        <v>0</v>
      </c>
      <c r="BI1783" s="213">
        <f>IF(N1783="nulová",J1783,0)</f>
        <v>0</v>
      </c>
      <c r="BJ1783" s="25" t="s">
        <v>85</v>
      </c>
      <c r="BK1783" s="213">
        <f>ROUND(I1783*H1783,2)</f>
        <v>0</v>
      </c>
      <c r="BL1783" s="25" t="s">
        <v>279</v>
      </c>
      <c r="BM1783" s="25" t="s">
        <v>1431</v>
      </c>
    </row>
    <row r="1784" spans="2:65" s="13" customFormat="1" ht="13.5">
      <c r="B1784" s="244"/>
      <c r="C1784" s="245"/>
      <c r="D1784" s="214" t="s">
        <v>245</v>
      </c>
      <c r="E1784" s="246" t="s">
        <v>23</v>
      </c>
      <c r="F1784" s="247" t="s">
        <v>368</v>
      </c>
      <c r="G1784" s="245"/>
      <c r="H1784" s="246" t="s">
        <v>23</v>
      </c>
      <c r="I1784" s="248"/>
      <c r="J1784" s="245"/>
      <c r="K1784" s="245"/>
      <c r="L1784" s="249"/>
      <c r="M1784" s="250"/>
      <c r="N1784" s="251"/>
      <c r="O1784" s="251"/>
      <c r="P1784" s="251"/>
      <c r="Q1784" s="251"/>
      <c r="R1784" s="251"/>
      <c r="S1784" s="251"/>
      <c r="T1784" s="252"/>
      <c r="AT1784" s="253" t="s">
        <v>245</v>
      </c>
      <c r="AU1784" s="253" t="s">
        <v>88</v>
      </c>
      <c r="AV1784" s="13" t="s">
        <v>85</v>
      </c>
      <c r="AW1784" s="13" t="s">
        <v>40</v>
      </c>
      <c r="AX1784" s="13" t="s">
        <v>77</v>
      </c>
      <c r="AY1784" s="253" t="s">
        <v>191</v>
      </c>
    </row>
    <row r="1785" spans="2:65" s="12" customFormat="1" ht="13.5">
      <c r="B1785" s="217"/>
      <c r="C1785" s="218"/>
      <c r="D1785" s="214" t="s">
        <v>245</v>
      </c>
      <c r="E1785" s="219" t="s">
        <v>23</v>
      </c>
      <c r="F1785" s="220" t="s">
        <v>1356</v>
      </c>
      <c r="G1785" s="218"/>
      <c r="H1785" s="221">
        <v>1</v>
      </c>
      <c r="I1785" s="222"/>
      <c r="J1785" s="218"/>
      <c r="K1785" s="218"/>
      <c r="L1785" s="223"/>
      <c r="M1785" s="224"/>
      <c r="N1785" s="225"/>
      <c r="O1785" s="225"/>
      <c r="P1785" s="225"/>
      <c r="Q1785" s="225"/>
      <c r="R1785" s="225"/>
      <c r="S1785" s="225"/>
      <c r="T1785" s="226"/>
      <c r="AT1785" s="227" t="s">
        <v>245</v>
      </c>
      <c r="AU1785" s="227" t="s">
        <v>88</v>
      </c>
      <c r="AV1785" s="12" t="s">
        <v>88</v>
      </c>
      <c r="AW1785" s="12" t="s">
        <v>40</v>
      </c>
      <c r="AX1785" s="12" t="s">
        <v>77</v>
      </c>
      <c r="AY1785" s="227" t="s">
        <v>191</v>
      </c>
    </row>
    <row r="1786" spans="2:65" s="15" customFormat="1" ht="13.5">
      <c r="B1786" s="265"/>
      <c r="C1786" s="266"/>
      <c r="D1786" s="214" t="s">
        <v>245</v>
      </c>
      <c r="E1786" s="267" t="s">
        <v>23</v>
      </c>
      <c r="F1786" s="268" t="s">
        <v>388</v>
      </c>
      <c r="G1786" s="266"/>
      <c r="H1786" s="269">
        <v>1</v>
      </c>
      <c r="I1786" s="270"/>
      <c r="J1786" s="266"/>
      <c r="K1786" s="266"/>
      <c r="L1786" s="271"/>
      <c r="M1786" s="272"/>
      <c r="N1786" s="273"/>
      <c r="O1786" s="273"/>
      <c r="P1786" s="273"/>
      <c r="Q1786" s="273"/>
      <c r="R1786" s="273"/>
      <c r="S1786" s="273"/>
      <c r="T1786" s="274"/>
      <c r="AT1786" s="275" t="s">
        <v>245</v>
      </c>
      <c r="AU1786" s="275" t="s">
        <v>88</v>
      </c>
      <c r="AV1786" s="15" t="s">
        <v>215</v>
      </c>
      <c r="AW1786" s="15" t="s">
        <v>40</v>
      </c>
      <c r="AX1786" s="15" t="s">
        <v>85</v>
      </c>
      <c r="AY1786" s="275" t="s">
        <v>191</v>
      </c>
    </row>
    <row r="1787" spans="2:65" s="1" customFormat="1" ht="25.5" customHeight="1">
      <c r="B1787" s="42"/>
      <c r="C1787" s="228" t="s">
        <v>1432</v>
      </c>
      <c r="D1787" s="228" t="s">
        <v>302</v>
      </c>
      <c r="E1787" s="229" t="s">
        <v>1433</v>
      </c>
      <c r="F1787" s="230" t="s">
        <v>1434</v>
      </c>
      <c r="G1787" s="231" t="s">
        <v>222</v>
      </c>
      <c r="H1787" s="232">
        <v>1</v>
      </c>
      <c r="I1787" s="233"/>
      <c r="J1787" s="234">
        <f>ROUND(I1787*H1787,2)</f>
        <v>0</v>
      </c>
      <c r="K1787" s="230" t="s">
        <v>23</v>
      </c>
      <c r="L1787" s="235"/>
      <c r="M1787" s="236" t="s">
        <v>23</v>
      </c>
      <c r="N1787" s="237" t="s">
        <v>48</v>
      </c>
      <c r="O1787" s="43"/>
      <c r="P1787" s="211">
        <f>O1787*H1787</f>
        <v>0</v>
      </c>
      <c r="Q1787" s="211">
        <v>1.6E-2</v>
      </c>
      <c r="R1787" s="211">
        <f>Q1787*H1787</f>
        <v>1.6E-2</v>
      </c>
      <c r="S1787" s="211">
        <v>0</v>
      </c>
      <c r="T1787" s="212">
        <f>S1787*H1787</f>
        <v>0</v>
      </c>
      <c r="AR1787" s="25" t="s">
        <v>669</v>
      </c>
      <c r="AT1787" s="25" t="s">
        <v>302</v>
      </c>
      <c r="AU1787" s="25" t="s">
        <v>88</v>
      </c>
      <c r="AY1787" s="25" t="s">
        <v>191</v>
      </c>
      <c r="BE1787" s="213">
        <f>IF(N1787="základní",J1787,0)</f>
        <v>0</v>
      </c>
      <c r="BF1787" s="213">
        <f>IF(N1787="snížená",J1787,0)</f>
        <v>0</v>
      </c>
      <c r="BG1787" s="213">
        <f>IF(N1787="zákl. přenesená",J1787,0)</f>
        <v>0</v>
      </c>
      <c r="BH1787" s="213">
        <f>IF(N1787="sníž. přenesená",J1787,0)</f>
        <v>0</v>
      </c>
      <c r="BI1787" s="213">
        <f>IF(N1787="nulová",J1787,0)</f>
        <v>0</v>
      </c>
      <c r="BJ1787" s="25" t="s">
        <v>85</v>
      </c>
      <c r="BK1787" s="213">
        <f>ROUND(I1787*H1787,2)</f>
        <v>0</v>
      </c>
      <c r="BL1787" s="25" t="s">
        <v>279</v>
      </c>
      <c r="BM1787" s="25" t="s">
        <v>1435</v>
      </c>
    </row>
    <row r="1788" spans="2:65" s="1" customFormat="1" ht="25.5" customHeight="1">
      <c r="B1788" s="42"/>
      <c r="C1788" s="202" t="s">
        <v>1436</v>
      </c>
      <c r="D1788" s="202" t="s">
        <v>194</v>
      </c>
      <c r="E1788" s="203" t="s">
        <v>1437</v>
      </c>
      <c r="F1788" s="204" t="s">
        <v>1438</v>
      </c>
      <c r="G1788" s="205" t="s">
        <v>222</v>
      </c>
      <c r="H1788" s="206">
        <v>1</v>
      </c>
      <c r="I1788" s="207"/>
      <c r="J1788" s="208">
        <f>ROUND(I1788*H1788,2)</f>
        <v>0</v>
      </c>
      <c r="K1788" s="204" t="s">
        <v>203</v>
      </c>
      <c r="L1788" s="62"/>
      <c r="M1788" s="209" t="s">
        <v>23</v>
      </c>
      <c r="N1788" s="210" t="s">
        <v>48</v>
      </c>
      <c r="O1788" s="43"/>
      <c r="P1788" s="211">
        <f>O1788*H1788</f>
        <v>0</v>
      </c>
      <c r="Q1788" s="211">
        <v>1.2700000000000001E-3</v>
      </c>
      <c r="R1788" s="211">
        <f>Q1788*H1788</f>
        <v>1.2700000000000001E-3</v>
      </c>
      <c r="S1788" s="211">
        <v>0</v>
      </c>
      <c r="T1788" s="212">
        <f>S1788*H1788</f>
        <v>0</v>
      </c>
      <c r="AR1788" s="25" t="s">
        <v>279</v>
      </c>
      <c r="AT1788" s="25" t="s">
        <v>194</v>
      </c>
      <c r="AU1788" s="25" t="s">
        <v>88</v>
      </c>
      <c r="AY1788" s="25" t="s">
        <v>191</v>
      </c>
      <c r="BE1788" s="213">
        <f>IF(N1788="základní",J1788,0)</f>
        <v>0</v>
      </c>
      <c r="BF1788" s="213">
        <f>IF(N1788="snížená",J1788,0)</f>
        <v>0</v>
      </c>
      <c r="BG1788" s="213">
        <f>IF(N1788="zákl. přenesená",J1788,0)</f>
        <v>0</v>
      </c>
      <c r="BH1788" s="213">
        <f>IF(N1788="sníž. přenesená",J1788,0)</f>
        <v>0</v>
      </c>
      <c r="BI1788" s="213">
        <f>IF(N1788="nulová",J1788,0)</f>
        <v>0</v>
      </c>
      <c r="BJ1788" s="25" t="s">
        <v>85</v>
      </c>
      <c r="BK1788" s="213">
        <f>ROUND(I1788*H1788,2)</f>
        <v>0</v>
      </c>
      <c r="BL1788" s="25" t="s">
        <v>279</v>
      </c>
      <c r="BM1788" s="25" t="s">
        <v>1439</v>
      </c>
    </row>
    <row r="1789" spans="2:65" s="12" customFormat="1" ht="13.5">
      <c r="B1789" s="217"/>
      <c r="C1789" s="218"/>
      <c r="D1789" s="214" t="s">
        <v>245</v>
      </c>
      <c r="E1789" s="219" t="s">
        <v>23</v>
      </c>
      <c r="F1789" s="220" t="s">
        <v>1356</v>
      </c>
      <c r="G1789" s="218"/>
      <c r="H1789" s="221">
        <v>1</v>
      </c>
      <c r="I1789" s="222"/>
      <c r="J1789" s="218"/>
      <c r="K1789" s="218"/>
      <c r="L1789" s="223"/>
      <c r="M1789" s="224"/>
      <c r="N1789" s="225"/>
      <c r="O1789" s="225"/>
      <c r="P1789" s="225"/>
      <c r="Q1789" s="225"/>
      <c r="R1789" s="225"/>
      <c r="S1789" s="225"/>
      <c r="T1789" s="226"/>
      <c r="AT1789" s="227" t="s">
        <v>245</v>
      </c>
      <c r="AU1789" s="227" t="s">
        <v>88</v>
      </c>
      <c r="AV1789" s="12" t="s">
        <v>88</v>
      </c>
      <c r="AW1789" s="12" t="s">
        <v>40</v>
      </c>
      <c r="AX1789" s="12" t="s">
        <v>85</v>
      </c>
      <c r="AY1789" s="227" t="s">
        <v>191</v>
      </c>
    </row>
    <row r="1790" spans="2:65" s="1" customFormat="1" ht="25.5" customHeight="1">
      <c r="B1790" s="42"/>
      <c r="C1790" s="228" t="s">
        <v>1440</v>
      </c>
      <c r="D1790" s="228" t="s">
        <v>302</v>
      </c>
      <c r="E1790" s="229" t="s">
        <v>1441</v>
      </c>
      <c r="F1790" s="230" t="s">
        <v>1442</v>
      </c>
      <c r="G1790" s="231" t="s">
        <v>222</v>
      </c>
      <c r="H1790" s="232">
        <v>1</v>
      </c>
      <c r="I1790" s="233"/>
      <c r="J1790" s="234">
        <f>ROUND(I1790*H1790,2)</f>
        <v>0</v>
      </c>
      <c r="K1790" s="230" t="s">
        <v>23</v>
      </c>
      <c r="L1790" s="235"/>
      <c r="M1790" s="236" t="s">
        <v>23</v>
      </c>
      <c r="N1790" s="237" t="s">
        <v>48</v>
      </c>
      <c r="O1790" s="43"/>
      <c r="P1790" s="211">
        <f>O1790*H1790</f>
        <v>0</v>
      </c>
      <c r="Q1790" s="211">
        <v>2.5999999999999999E-2</v>
      </c>
      <c r="R1790" s="211">
        <f>Q1790*H1790</f>
        <v>2.5999999999999999E-2</v>
      </c>
      <c r="S1790" s="211">
        <v>0</v>
      </c>
      <c r="T1790" s="212">
        <f>S1790*H1790</f>
        <v>0</v>
      </c>
      <c r="AR1790" s="25" t="s">
        <v>669</v>
      </c>
      <c r="AT1790" s="25" t="s">
        <v>302</v>
      </c>
      <c r="AU1790" s="25" t="s">
        <v>88</v>
      </c>
      <c r="AY1790" s="25" t="s">
        <v>191</v>
      </c>
      <c r="BE1790" s="213">
        <f>IF(N1790="základní",J1790,0)</f>
        <v>0</v>
      </c>
      <c r="BF1790" s="213">
        <f>IF(N1790="snížená",J1790,0)</f>
        <v>0</v>
      </c>
      <c r="BG1790" s="213">
        <f>IF(N1790="zákl. přenesená",J1790,0)</f>
        <v>0</v>
      </c>
      <c r="BH1790" s="213">
        <f>IF(N1790="sníž. přenesená",J1790,0)</f>
        <v>0</v>
      </c>
      <c r="BI1790" s="213">
        <f>IF(N1790="nulová",J1790,0)</f>
        <v>0</v>
      </c>
      <c r="BJ1790" s="25" t="s">
        <v>85</v>
      </c>
      <c r="BK1790" s="213">
        <f>ROUND(I1790*H1790,2)</f>
        <v>0</v>
      </c>
      <c r="BL1790" s="25" t="s">
        <v>279</v>
      </c>
      <c r="BM1790" s="25" t="s">
        <v>1443</v>
      </c>
    </row>
    <row r="1791" spans="2:65" s="1" customFormat="1" ht="25.5" customHeight="1">
      <c r="B1791" s="42"/>
      <c r="C1791" s="202" t="s">
        <v>1444</v>
      </c>
      <c r="D1791" s="202" t="s">
        <v>194</v>
      </c>
      <c r="E1791" s="203" t="s">
        <v>1445</v>
      </c>
      <c r="F1791" s="204" t="s">
        <v>1446</v>
      </c>
      <c r="G1791" s="205" t="s">
        <v>222</v>
      </c>
      <c r="H1791" s="206">
        <v>11</v>
      </c>
      <c r="I1791" s="207"/>
      <c r="J1791" s="208">
        <f>ROUND(I1791*H1791,2)</f>
        <v>0</v>
      </c>
      <c r="K1791" s="204" t="s">
        <v>203</v>
      </c>
      <c r="L1791" s="62"/>
      <c r="M1791" s="209" t="s">
        <v>23</v>
      </c>
      <c r="N1791" s="210" t="s">
        <v>48</v>
      </c>
      <c r="O1791" s="43"/>
      <c r="P1791" s="211">
        <f>O1791*H1791</f>
        <v>0</v>
      </c>
      <c r="Q1791" s="211">
        <v>0</v>
      </c>
      <c r="R1791" s="211">
        <f>Q1791*H1791</f>
        <v>0</v>
      </c>
      <c r="S1791" s="211">
        <v>0</v>
      </c>
      <c r="T1791" s="212">
        <f>S1791*H1791</f>
        <v>0</v>
      </c>
      <c r="AR1791" s="25" t="s">
        <v>279</v>
      </c>
      <c r="AT1791" s="25" t="s">
        <v>194</v>
      </c>
      <c r="AU1791" s="25" t="s">
        <v>88</v>
      </c>
      <c r="AY1791" s="25" t="s">
        <v>191</v>
      </c>
      <c r="BE1791" s="213">
        <f>IF(N1791="základní",J1791,0)</f>
        <v>0</v>
      </c>
      <c r="BF1791" s="213">
        <f>IF(N1791="snížená",J1791,0)</f>
        <v>0</v>
      </c>
      <c r="BG1791" s="213">
        <f>IF(N1791="zákl. přenesená",J1791,0)</f>
        <v>0</v>
      </c>
      <c r="BH1791" s="213">
        <f>IF(N1791="sníž. přenesená",J1791,0)</f>
        <v>0</v>
      </c>
      <c r="BI1791" s="213">
        <f>IF(N1791="nulová",J1791,0)</f>
        <v>0</v>
      </c>
      <c r="BJ1791" s="25" t="s">
        <v>85</v>
      </c>
      <c r="BK1791" s="213">
        <f>ROUND(I1791*H1791,2)</f>
        <v>0</v>
      </c>
      <c r="BL1791" s="25" t="s">
        <v>279</v>
      </c>
      <c r="BM1791" s="25" t="s">
        <v>1447</v>
      </c>
    </row>
    <row r="1792" spans="2:65" s="12" customFormat="1" ht="13.5">
      <c r="B1792" s="217"/>
      <c r="C1792" s="218"/>
      <c r="D1792" s="214" t="s">
        <v>245</v>
      </c>
      <c r="E1792" s="219" t="s">
        <v>23</v>
      </c>
      <c r="F1792" s="220" t="s">
        <v>1197</v>
      </c>
      <c r="G1792" s="218"/>
      <c r="H1792" s="221">
        <v>11</v>
      </c>
      <c r="I1792" s="222"/>
      <c r="J1792" s="218"/>
      <c r="K1792" s="218"/>
      <c r="L1792" s="223"/>
      <c r="M1792" s="224"/>
      <c r="N1792" s="225"/>
      <c r="O1792" s="225"/>
      <c r="P1792" s="225"/>
      <c r="Q1792" s="225"/>
      <c r="R1792" s="225"/>
      <c r="S1792" s="225"/>
      <c r="T1792" s="226"/>
      <c r="AT1792" s="227" t="s">
        <v>245</v>
      </c>
      <c r="AU1792" s="227" t="s">
        <v>88</v>
      </c>
      <c r="AV1792" s="12" t="s">
        <v>88</v>
      </c>
      <c r="AW1792" s="12" t="s">
        <v>40</v>
      </c>
      <c r="AX1792" s="12" t="s">
        <v>85</v>
      </c>
      <c r="AY1792" s="227" t="s">
        <v>191</v>
      </c>
    </row>
    <row r="1793" spans="2:65" s="1" customFormat="1" ht="25.5" customHeight="1">
      <c r="B1793" s="42"/>
      <c r="C1793" s="202" t="s">
        <v>1448</v>
      </c>
      <c r="D1793" s="202" t="s">
        <v>194</v>
      </c>
      <c r="E1793" s="203" t="s">
        <v>1449</v>
      </c>
      <c r="F1793" s="204" t="s">
        <v>1450</v>
      </c>
      <c r="G1793" s="205" t="s">
        <v>222</v>
      </c>
      <c r="H1793" s="206">
        <v>28</v>
      </c>
      <c r="I1793" s="207"/>
      <c r="J1793" s="208">
        <f>ROUND(I1793*H1793,2)</f>
        <v>0</v>
      </c>
      <c r="K1793" s="204" t="s">
        <v>203</v>
      </c>
      <c r="L1793" s="62"/>
      <c r="M1793" s="209" t="s">
        <v>23</v>
      </c>
      <c r="N1793" s="210" t="s">
        <v>48</v>
      </c>
      <c r="O1793" s="43"/>
      <c r="P1793" s="211">
        <f>O1793*H1793</f>
        <v>0</v>
      </c>
      <c r="Q1793" s="211">
        <v>0</v>
      </c>
      <c r="R1793" s="211">
        <f>Q1793*H1793</f>
        <v>0</v>
      </c>
      <c r="S1793" s="211">
        <v>0</v>
      </c>
      <c r="T1793" s="212">
        <f>S1793*H1793</f>
        <v>0</v>
      </c>
      <c r="AR1793" s="25" t="s">
        <v>279</v>
      </c>
      <c r="AT1793" s="25" t="s">
        <v>194</v>
      </c>
      <c r="AU1793" s="25" t="s">
        <v>88</v>
      </c>
      <c r="AY1793" s="25" t="s">
        <v>191</v>
      </c>
      <c r="BE1793" s="213">
        <f>IF(N1793="základní",J1793,0)</f>
        <v>0</v>
      </c>
      <c r="BF1793" s="213">
        <f>IF(N1793="snížená",J1793,0)</f>
        <v>0</v>
      </c>
      <c r="BG1793" s="213">
        <f>IF(N1793="zákl. přenesená",J1793,0)</f>
        <v>0</v>
      </c>
      <c r="BH1793" s="213">
        <f>IF(N1793="sníž. přenesená",J1793,0)</f>
        <v>0</v>
      </c>
      <c r="BI1793" s="213">
        <f>IF(N1793="nulová",J1793,0)</f>
        <v>0</v>
      </c>
      <c r="BJ1793" s="25" t="s">
        <v>85</v>
      </c>
      <c r="BK1793" s="213">
        <f>ROUND(I1793*H1793,2)</f>
        <v>0</v>
      </c>
      <c r="BL1793" s="25" t="s">
        <v>279</v>
      </c>
      <c r="BM1793" s="25" t="s">
        <v>1451</v>
      </c>
    </row>
    <row r="1794" spans="2:65" s="12" customFormat="1" ht="13.5">
      <c r="B1794" s="217"/>
      <c r="C1794" s="218"/>
      <c r="D1794" s="214" t="s">
        <v>245</v>
      </c>
      <c r="E1794" s="219" t="s">
        <v>23</v>
      </c>
      <c r="F1794" s="220" t="s">
        <v>1452</v>
      </c>
      <c r="G1794" s="218"/>
      <c r="H1794" s="221">
        <v>7</v>
      </c>
      <c r="I1794" s="222"/>
      <c r="J1794" s="218"/>
      <c r="K1794" s="218"/>
      <c r="L1794" s="223"/>
      <c r="M1794" s="224"/>
      <c r="N1794" s="225"/>
      <c r="O1794" s="225"/>
      <c r="P1794" s="225"/>
      <c r="Q1794" s="225"/>
      <c r="R1794" s="225"/>
      <c r="S1794" s="225"/>
      <c r="T1794" s="226"/>
      <c r="AT1794" s="227" t="s">
        <v>245</v>
      </c>
      <c r="AU1794" s="227" t="s">
        <v>88</v>
      </c>
      <c r="AV1794" s="12" t="s">
        <v>88</v>
      </c>
      <c r="AW1794" s="12" t="s">
        <v>40</v>
      </c>
      <c r="AX1794" s="12" t="s">
        <v>77</v>
      </c>
      <c r="AY1794" s="227" t="s">
        <v>191</v>
      </c>
    </row>
    <row r="1795" spans="2:65" s="12" customFormat="1" ht="13.5">
      <c r="B1795" s="217"/>
      <c r="C1795" s="218"/>
      <c r="D1795" s="214" t="s">
        <v>245</v>
      </c>
      <c r="E1795" s="219" t="s">
        <v>23</v>
      </c>
      <c r="F1795" s="220" t="s">
        <v>1453</v>
      </c>
      <c r="G1795" s="218"/>
      <c r="H1795" s="221">
        <v>18</v>
      </c>
      <c r="I1795" s="222"/>
      <c r="J1795" s="218"/>
      <c r="K1795" s="218"/>
      <c r="L1795" s="223"/>
      <c r="M1795" s="224"/>
      <c r="N1795" s="225"/>
      <c r="O1795" s="225"/>
      <c r="P1795" s="225"/>
      <c r="Q1795" s="225"/>
      <c r="R1795" s="225"/>
      <c r="S1795" s="225"/>
      <c r="T1795" s="226"/>
      <c r="AT1795" s="227" t="s">
        <v>245</v>
      </c>
      <c r="AU1795" s="227" t="s">
        <v>88</v>
      </c>
      <c r="AV1795" s="12" t="s">
        <v>88</v>
      </c>
      <c r="AW1795" s="12" t="s">
        <v>40</v>
      </c>
      <c r="AX1795" s="12" t="s">
        <v>77</v>
      </c>
      <c r="AY1795" s="227" t="s">
        <v>191</v>
      </c>
    </row>
    <row r="1796" spans="2:65" s="12" customFormat="1" ht="13.5">
      <c r="B1796" s="217"/>
      <c r="C1796" s="218"/>
      <c r="D1796" s="214" t="s">
        <v>245</v>
      </c>
      <c r="E1796" s="219" t="s">
        <v>23</v>
      </c>
      <c r="F1796" s="220" t="s">
        <v>1454</v>
      </c>
      <c r="G1796" s="218"/>
      <c r="H1796" s="221">
        <v>1</v>
      </c>
      <c r="I1796" s="222"/>
      <c r="J1796" s="218"/>
      <c r="K1796" s="218"/>
      <c r="L1796" s="223"/>
      <c r="M1796" s="224"/>
      <c r="N1796" s="225"/>
      <c r="O1796" s="225"/>
      <c r="P1796" s="225"/>
      <c r="Q1796" s="225"/>
      <c r="R1796" s="225"/>
      <c r="S1796" s="225"/>
      <c r="T1796" s="226"/>
      <c r="AT1796" s="227" t="s">
        <v>245</v>
      </c>
      <c r="AU1796" s="227" t="s">
        <v>88</v>
      </c>
      <c r="AV1796" s="12" t="s">
        <v>88</v>
      </c>
      <c r="AW1796" s="12" t="s">
        <v>40</v>
      </c>
      <c r="AX1796" s="12" t="s">
        <v>77</v>
      </c>
      <c r="AY1796" s="227" t="s">
        <v>191</v>
      </c>
    </row>
    <row r="1797" spans="2:65" s="12" customFormat="1" ht="13.5">
      <c r="B1797" s="217"/>
      <c r="C1797" s="218"/>
      <c r="D1797" s="214" t="s">
        <v>245</v>
      </c>
      <c r="E1797" s="219" t="s">
        <v>23</v>
      </c>
      <c r="F1797" s="220" t="s">
        <v>1455</v>
      </c>
      <c r="G1797" s="218"/>
      <c r="H1797" s="221">
        <v>2</v>
      </c>
      <c r="I1797" s="222"/>
      <c r="J1797" s="218"/>
      <c r="K1797" s="218"/>
      <c r="L1797" s="223"/>
      <c r="M1797" s="224"/>
      <c r="N1797" s="225"/>
      <c r="O1797" s="225"/>
      <c r="P1797" s="225"/>
      <c r="Q1797" s="225"/>
      <c r="R1797" s="225"/>
      <c r="S1797" s="225"/>
      <c r="T1797" s="226"/>
      <c r="AT1797" s="227" t="s">
        <v>245</v>
      </c>
      <c r="AU1797" s="227" t="s">
        <v>88</v>
      </c>
      <c r="AV1797" s="12" t="s">
        <v>88</v>
      </c>
      <c r="AW1797" s="12" t="s">
        <v>40</v>
      </c>
      <c r="AX1797" s="12" t="s">
        <v>77</v>
      </c>
      <c r="AY1797" s="227" t="s">
        <v>191</v>
      </c>
    </row>
    <row r="1798" spans="2:65" s="15" customFormat="1" ht="13.5">
      <c r="B1798" s="265"/>
      <c r="C1798" s="266"/>
      <c r="D1798" s="214" t="s">
        <v>245</v>
      </c>
      <c r="E1798" s="267" t="s">
        <v>23</v>
      </c>
      <c r="F1798" s="268" t="s">
        <v>388</v>
      </c>
      <c r="G1798" s="266"/>
      <c r="H1798" s="269">
        <v>28</v>
      </c>
      <c r="I1798" s="270"/>
      <c r="J1798" s="266"/>
      <c r="K1798" s="266"/>
      <c r="L1798" s="271"/>
      <c r="M1798" s="272"/>
      <c r="N1798" s="273"/>
      <c r="O1798" s="273"/>
      <c r="P1798" s="273"/>
      <c r="Q1798" s="273"/>
      <c r="R1798" s="273"/>
      <c r="S1798" s="273"/>
      <c r="T1798" s="274"/>
      <c r="AT1798" s="275" t="s">
        <v>245</v>
      </c>
      <c r="AU1798" s="275" t="s">
        <v>88</v>
      </c>
      <c r="AV1798" s="15" t="s">
        <v>215</v>
      </c>
      <c r="AW1798" s="15" t="s">
        <v>40</v>
      </c>
      <c r="AX1798" s="15" t="s">
        <v>85</v>
      </c>
      <c r="AY1798" s="275" t="s">
        <v>191</v>
      </c>
    </row>
    <row r="1799" spans="2:65" s="1" customFormat="1" ht="16.5" customHeight="1">
      <c r="B1799" s="42"/>
      <c r="C1799" s="228" t="s">
        <v>1456</v>
      </c>
      <c r="D1799" s="228" t="s">
        <v>302</v>
      </c>
      <c r="E1799" s="229" t="s">
        <v>1457</v>
      </c>
      <c r="F1799" s="230" t="s">
        <v>1458</v>
      </c>
      <c r="G1799" s="231" t="s">
        <v>242</v>
      </c>
      <c r="H1799" s="232">
        <v>39.92</v>
      </c>
      <c r="I1799" s="233"/>
      <c r="J1799" s="234">
        <f>ROUND(I1799*H1799,2)</f>
        <v>0</v>
      </c>
      <c r="K1799" s="230" t="s">
        <v>203</v>
      </c>
      <c r="L1799" s="235"/>
      <c r="M1799" s="236" t="s">
        <v>23</v>
      </c>
      <c r="N1799" s="237" t="s">
        <v>48</v>
      </c>
      <c r="O1799" s="43"/>
      <c r="P1799" s="211">
        <f>O1799*H1799</f>
        <v>0</v>
      </c>
      <c r="Q1799" s="211">
        <v>5.0000000000000001E-3</v>
      </c>
      <c r="R1799" s="211">
        <f>Q1799*H1799</f>
        <v>0.1996</v>
      </c>
      <c r="S1799" s="211">
        <v>0</v>
      </c>
      <c r="T1799" s="212">
        <f>S1799*H1799</f>
        <v>0</v>
      </c>
      <c r="AR1799" s="25" t="s">
        <v>669</v>
      </c>
      <c r="AT1799" s="25" t="s">
        <v>302</v>
      </c>
      <c r="AU1799" s="25" t="s">
        <v>88</v>
      </c>
      <c r="AY1799" s="25" t="s">
        <v>191</v>
      </c>
      <c r="BE1799" s="213">
        <f>IF(N1799="základní",J1799,0)</f>
        <v>0</v>
      </c>
      <c r="BF1799" s="213">
        <f>IF(N1799="snížená",J1799,0)</f>
        <v>0</v>
      </c>
      <c r="BG1799" s="213">
        <f>IF(N1799="zákl. přenesená",J1799,0)</f>
        <v>0</v>
      </c>
      <c r="BH1799" s="213">
        <f>IF(N1799="sníž. přenesená",J1799,0)</f>
        <v>0</v>
      </c>
      <c r="BI1799" s="213">
        <f>IF(N1799="nulová",J1799,0)</f>
        <v>0</v>
      </c>
      <c r="BJ1799" s="25" t="s">
        <v>85</v>
      </c>
      <c r="BK1799" s="213">
        <f>ROUND(I1799*H1799,2)</f>
        <v>0</v>
      </c>
      <c r="BL1799" s="25" t="s">
        <v>279</v>
      </c>
      <c r="BM1799" s="25" t="s">
        <v>1459</v>
      </c>
    </row>
    <row r="1800" spans="2:65" s="1" customFormat="1" ht="40.5">
      <c r="B1800" s="42"/>
      <c r="C1800" s="64"/>
      <c r="D1800" s="214" t="s">
        <v>205</v>
      </c>
      <c r="E1800" s="64"/>
      <c r="F1800" s="215" t="s">
        <v>1460</v>
      </c>
      <c r="G1800" s="64"/>
      <c r="H1800" s="64"/>
      <c r="I1800" s="173"/>
      <c r="J1800" s="64"/>
      <c r="K1800" s="64"/>
      <c r="L1800" s="62"/>
      <c r="M1800" s="216"/>
      <c r="N1800" s="43"/>
      <c r="O1800" s="43"/>
      <c r="P1800" s="43"/>
      <c r="Q1800" s="43"/>
      <c r="R1800" s="43"/>
      <c r="S1800" s="43"/>
      <c r="T1800" s="79"/>
      <c r="AT1800" s="25" t="s">
        <v>205</v>
      </c>
      <c r="AU1800" s="25" t="s">
        <v>88</v>
      </c>
    </row>
    <row r="1801" spans="2:65" s="12" customFormat="1" ht="13.5">
      <c r="B1801" s="217"/>
      <c r="C1801" s="218"/>
      <c r="D1801" s="214" t="s">
        <v>245</v>
      </c>
      <c r="E1801" s="219" t="s">
        <v>23</v>
      </c>
      <c r="F1801" s="220" t="s">
        <v>1461</v>
      </c>
      <c r="G1801" s="218"/>
      <c r="H1801" s="221">
        <v>8.19</v>
      </c>
      <c r="I1801" s="222"/>
      <c r="J1801" s="218"/>
      <c r="K1801" s="218"/>
      <c r="L1801" s="223"/>
      <c r="M1801" s="224"/>
      <c r="N1801" s="225"/>
      <c r="O1801" s="225"/>
      <c r="P1801" s="225"/>
      <c r="Q1801" s="225"/>
      <c r="R1801" s="225"/>
      <c r="S1801" s="225"/>
      <c r="T1801" s="226"/>
      <c r="AT1801" s="227" t="s">
        <v>245</v>
      </c>
      <c r="AU1801" s="227" t="s">
        <v>88</v>
      </c>
      <c r="AV1801" s="12" t="s">
        <v>88</v>
      </c>
      <c r="AW1801" s="12" t="s">
        <v>40</v>
      </c>
      <c r="AX1801" s="12" t="s">
        <v>77</v>
      </c>
      <c r="AY1801" s="227" t="s">
        <v>191</v>
      </c>
    </row>
    <row r="1802" spans="2:65" s="12" customFormat="1" ht="13.5">
      <c r="B1802" s="217"/>
      <c r="C1802" s="218"/>
      <c r="D1802" s="214" t="s">
        <v>245</v>
      </c>
      <c r="E1802" s="219" t="s">
        <v>23</v>
      </c>
      <c r="F1802" s="220" t="s">
        <v>1462</v>
      </c>
      <c r="G1802" s="218"/>
      <c r="H1802" s="221">
        <v>21.06</v>
      </c>
      <c r="I1802" s="222"/>
      <c r="J1802" s="218"/>
      <c r="K1802" s="218"/>
      <c r="L1802" s="223"/>
      <c r="M1802" s="224"/>
      <c r="N1802" s="225"/>
      <c r="O1802" s="225"/>
      <c r="P1802" s="225"/>
      <c r="Q1802" s="225"/>
      <c r="R1802" s="225"/>
      <c r="S1802" s="225"/>
      <c r="T1802" s="226"/>
      <c r="AT1802" s="227" t="s">
        <v>245</v>
      </c>
      <c r="AU1802" s="227" t="s">
        <v>88</v>
      </c>
      <c r="AV1802" s="12" t="s">
        <v>88</v>
      </c>
      <c r="AW1802" s="12" t="s">
        <v>40</v>
      </c>
      <c r="AX1802" s="12" t="s">
        <v>77</v>
      </c>
      <c r="AY1802" s="227" t="s">
        <v>191</v>
      </c>
    </row>
    <row r="1803" spans="2:65" s="12" customFormat="1" ht="13.5">
      <c r="B1803" s="217"/>
      <c r="C1803" s="218"/>
      <c r="D1803" s="214" t="s">
        <v>245</v>
      </c>
      <c r="E1803" s="219" t="s">
        <v>23</v>
      </c>
      <c r="F1803" s="220" t="s">
        <v>1463</v>
      </c>
      <c r="G1803" s="218"/>
      <c r="H1803" s="221">
        <v>1.17</v>
      </c>
      <c r="I1803" s="222"/>
      <c r="J1803" s="218"/>
      <c r="K1803" s="218"/>
      <c r="L1803" s="223"/>
      <c r="M1803" s="224"/>
      <c r="N1803" s="225"/>
      <c r="O1803" s="225"/>
      <c r="P1803" s="225"/>
      <c r="Q1803" s="225"/>
      <c r="R1803" s="225"/>
      <c r="S1803" s="225"/>
      <c r="T1803" s="226"/>
      <c r="AT1803" s="227" t="s">
        <v>245</v>
      </c>
      <c r="AU1803" s="227" t="s">
        <v>88</v>
      </c>
      <c r="AV1803" s="12" t="s">
        <v>88</v>
      </c>
      <c r="AW1803" s="12" t="s">
        <v>40</v>
      </c>
      <c r="AX1803" s="12" t="s">
        <v>77</v>
      </c>
      <c r="AY1803" s="227" t="s">
        <v>191</v>
      </c>
    </row>
    <row r="1804" spans="2:65" s="12" customFormat="1" ht="13.5">
      <c r="B1804" s="217"/>
      <c r="C1804" s="218"/>
      <c r="D1804" s="214" t="s">
        <v>245</v>
      </c>
      <c r="E1804" s="219" t="s">
        <v>23</v>
      </c>
      <c r="F1804" s="220" t="s">
        <v>1464</v>
      </c>
      <c r="G1804" s="218"/>
      <c r="H1804" s="221">
        <v>6.6</v>
      </c>
      <c r="I1804" s="222"/>
      <c r="J1804" s="218"/>
      <c r="K1804" s="218"/>
      <c r="L1804" s="223"/>
      <c r="M1804" s="224"/>
      <c r="N1804" s="225"/>
      <c r="O1804" s="225"/>
      <c r="P1804" s="225"/>
      <c r="Q1804" s="225"/>
      <c r="R1804" s="225"/>
      <c r="S1804" s="225"/>
      <c r="T1804" s="226"/>
      <c r="AT1804" s="227" t="s">
        <v>245</v>
      </c>
      <c r="AU1804" s="227" t="s">
        <v>88</v>
      </c>
      <c r="AV1804" s="12" t="s">
        <v>88</v>
      </c>
      <c r="AW1804" s="12" t="s">
        <v>40</v>
      </c>
      <c r="AX1804" s="12" t="s">
        <v>77</v>
      </c>
      <c r="AY1804" s="227" t="s">
        <v>191</v>
      </c>
    </row>
    <row r="1805" spans="2:65" s="12" customFormat="1" ht="13.5">
      <c r="B1805" s="217"/>
      <c r="C1805" s="218"/>
      <c r="D1805" s="214" t="s">
        <v>245</v>
      </c>
      <c r="E1805" s="219" t="s">
        <v>23</v>
      </c>
      <c r="F1805" s="220" t="s">
        <v>1465</v>
      </c>
      <c r="G1805" s="218"/>
      <c r="H1805" s="221">
        <v>2.9</v>
      </c>
      <c r="I1805" s="222"/>
      <c r="J1805" s="218"/>
      <c r="K1805" s="218"/>
      <c r="L1805" s="223"/>
      <c r="M1805" s="224"/>
      <c r="N1805" s="225"/>
      <c r="O1805" s="225"/>
      <c r="P1805" s="225"/>
      <c r="Q1805" s="225"/>
      <c r="R1805" s="225"/>
      <c r="S1805" s="225"/>
      <c r="T1805" s="226"/>
      <c r="AT1805" s="227" t="s">
        <v>245</v>
      </c>
      <c r="AU1805" s="227" t="s">
        <v>88</v>
      </c>
      <c r="AV1805" s="12" t="s">
        <v>88</v>
      </c>
      <c r="AW1805" s="12" t="s">
        <v>40</v>
      </c>
      <c r="AX1805" s="12" t="s">
        <v>77</v>
      </c>
      <c r="AY1805" s="227" t="s">
        <v>191</v>
      </c>
    </row>
    <row r="1806" spans="2:65" s="15" customFormat="1" ht="13.5">
      <c r="B1806" s="265"/>
      <c r="C1806" s="266"/>
      <c r="D1806" s="214" t="s">
        <v>245</v>
      </c>
      <c r="E1806" s="267" t="s">
        <v>23</v>
      </c>
      <c r="F1806" s="268" t="s">
        <v>388</v>
      </c>
      <c r="G1806" s="266"/>
      <c r="H1806" s="269">
        <v>39.92</v>
      </c>
      <c r="I1806" s="270"/>
      <c r="J1806" s="266"/>
      <c r="K1806" s="266"/>
      <c r="L1806" s="271"/>
      <c r="M1806" s="272"/>
      <c r="N1806" s="273"/>
      <c r="O1806" s="273"/>
      <c r="P1806" s="273"/>
      <c r="Q1806" s="273"/>
      <c r="R1806" s="273"/>
      <c r="S1806" s="273"/>
      <c r="T1806" s="274"/>
      <c r="AT1806" s="275" t="s">
        <v>245</v>
      </c>
      <c r="AU1806" s="275" t="s">
        <v>88</v>
      </c>
      <c r="AV1806" s="15" t="s">
        <v>215</v>
      </c>
      <c r="AW1806" s="15" t="s">
        <v>40</v>
      </c>
      <c r="AX1806" s="15" t="s">
        <v>85</v>
      </c>
      <c r="AY1806" s="275" t="s">
        <v>191</v>
      </c>
    </row>
    <row r="1807" spans="2:65" s="1" customFormat="1" ht="16.5" customHeight="1">
      <c r="B1807" s="42"/>
      <c r="C1807" s="228" t="s">
        <v>1466</v>
      </c>
      <c r="D1807" s="228" t="s">
        <v>302</v>
      </c>
      <c r="E1807" s="229" t="s">
        <v>1467</v>
      </c>
      <c r="F1807" s="230" t="s">
        <v>1468</v>
      </c>
      <c r="G1807" s="231" t="s">
        <v>222</v>
      </c>
      <c r="H1807" s="232">
        <v>78</v>
      </c>
      <c r="I1807" s="233"/>
      <c r="J1807" s="234">
        <f>ROUND(I1807*H1807,2)</f>
        <v>0</v>
      </c>
      <c r="K1807" s="230" t="s">
        <v>203</v>
      </c>
      <c r="L1807" s="235"/>
      <c r="M1807" s="236" t="s">
        <v>23</v>
      </c>
      <c r="N1807" s="237" t="s">
        <v>48</v>
      </c>
      <c r="O1807" s="43"/>
      <c r="P1807" s="211">
        <f>O1807*H1807</f>
        <v>0</v>
      </c>
      <c r="Q1807" s="211">
        <v>6.0000000000000002E-5</v>
      </c>
      <c r="R1807" s="211">
        <f>Q1807*H1807</f>
        <v>4.6800000000000001E-3</v>
      </c>
      <c r="S1807" s="211">
        <v>0</v>
      </c>
      <c r="T1807" s="212">
        <f>S1807*H1807</f>
        <v>0</v>
      </c>
      <c r="AR1807" s="25" t="s">
        <v>669</v>
      </c>
      <c r="AT1807" s="25" t="s">
        <v>302</v>
      </c>
      <c r="AU1807" s="25" t="s">
        <v>88</v>
      </c>
      <c r="AY1807" s="25" t="s">
        <v>191</v>
      </c>
      <c r="BE1807" s="213">
        <f>IF(N1807="základní",J1807,0)</f>
        <v>0</v>
      </c>
      <c r="BF1807" s="213">
        <f>IF(N1807="snížená",J1807,0)</f>
        <v>0</v>
      </c>
      <c r="BG1807" s="213">
        <f>IF(N1807="zákl. přenesená",J1807,0)</f>
        <v>0</v>
      </c>
      <c r="BH1807" s="213">
        <f>IF(N1807="sníž. přenesená",J1807,0)</f>
        <v>0</v>
      </c>
      <c r="BI1807" s="213">
        <f>IF(N1807="nulová",J1807,0)</f>
        <v>0</v>
      </c>
      <c r="BJ1807" s="25" t="s">
        <v>85</v>
      </c>
      <c r="BK1807" s="213">
        <f>ROUND(I1807*H1807,2)</f>
        <v>0</v>
      </c>
      <c r="BL1807" s="25" t="s">
        <v>279</v>
      </c>
      <c r="BM1807" s="25" t="s">
        <v>1469</v>
      </c>
    </row>
    <row r="1808" spans="2:65" s="12" customFormat="1" ht="13.5">
      <c r="B1808" s="217"/>
      <c r="C1808" s="218"/>
      <c r="D1808" s="214" t="s">
        <v>245</v>
      </c>
      <c r="E1808" s="219" t="s">
        <v>23</v>
      </c>
      <c r="F1808" s="220" t="s">
        <v>1452</v>
      </c>
      <c r="G1808" s="218"/>
      <c r="H1808" s="221">
        <v>7</v>
      </c>
      <c r="I1808" s="222"/>
      <c r="J1808" s="218"/>
      <c r="K1808" s="218"/>
      <c r="L1808" s="223"/>
      <c r="M1808" s="224"/>
      <c r="N1808" s="225"/>
      <c r="O1808" s="225"/>
      <c r="P1808" s="225"/>
      <c r="Q1808" s="225"/>
      <c r="R1808" s="225"/>
      <c r="S1808" s="225"/>
      <c r="T1808" s="226"/>
      <c r="AT1808" s="227" t="s">
        <v>245</v>
      </c>
      <c r="AU1808" s="227" t="s">
        <v>88</v>
      </c>
      <c r="AV1808" s="12" t="s">
        <v>88</v>
      </c>
      <c r="AW1808" s="12" t="s">
        <v>40</v>
      </c>
      <c r="AX1808" s="12" t="s">
        <v>77</v>
      </c>
      <c r="AY1808" s="227" t="s">
        <v>191</v>
      </c>
    </row>
    <row r="1809" spans="2:65" s="12" customFormat="1" ht="13.5">
      <c r="B1809" s="217"/>
      <c r="C1809" s="218"/>
      <c r="D1809" s="214" t="s">
        <v>245</v>
      </c>
      <c r="E1809" s="219" t="s">
        <v>23</v>
      </c>
      <c r="F1809" s="220" t="s">
        <v>1453</v>
      </c>
      <c r="G1809" s="218"/>
      <c r="H1809" s="221">
        <v>18</v>
      </c>
      <c r="I1809" s="222"/>
      <c r="J1809" s="218"/>
      <c r="K1809" s="218"/>
      <c r="L1809" s="223"/>
      <c r="M1809" s="224"/>
      <c r="N1809" s="225"/>
      <c r="O1809" s="225"/>
      <c r="P1809" s="225"/>
      <c r="Q1809" s="225"/>
      <c r="R1809" s="225"/>
      <c r="S1809" s="225"/>
      <c r="T1809" s="226"/>
      <c r="AT1809" s="227" t="s">
        <v>245</v>
      </c>
      <c r="AU1809" s="227" t="s">
        <v>88</v>
      </c>
      <c r="AV1809" s="12" t="s">
        <v>88</v>
      </c>
      <c r="AW1809" s="12" t="s">
        <v>40</v>
      </c>
      <c r="AX1809" s="12" t="s">
        <v>77</v>
      </c>
      <c r="AY1809" s="227" t="s">
        <v>191</v>
      </c>
    </row>
    <row r="1810" spans="2:65" s="12" customFormat="1" ht="13.5">
      <c r="B1810" s="217"/>
      <c r="C1810" s="218"/>
      <c r="D1810" s="214" t="s">
        <v>245</v>
      </c>
      <c r="E1810" s="219" t="s">
        <v>23</v>
      </c>
      <c r="F1810" s="220" t="s">
        <v>1454</v>
      </c>
      <c r="G1810" s="218"/>
      <c r="H1810" s="221">
        <v>1</v>
      </c>
      <c r="I1810" s="222"/>
      <c r="J1810" s="218"/>
      <c r="K1810" s="218"/>
      <c r="L1810" s="223"/>
      <c r="M1810" s="224"/>
      <c r="N1810" s="225"/>
      <c r="O1810" s="225"/>
      <c r="P1810" s="225"/>
      <c r="Q1810" s="225"/>
      <c r="R1810" s="225"/>
      <c r="S1810" s="225"/>
      <c r="T1810" s="226"/>
      <c r="AT1810" s="227" t="s">
        <v>245</v>
      </c>
      <c r="AU1810" s="227" t="s">
        <v>88</v>
      </c>
      <c r="AV1810" s="12" t="s">
        <v>88</v>
      </c>
      <c r="AW1810" s="12" t="s">
        <v>40</v>
      </c>
      <c r="AX1810" s="12" t="s">
        <v>77</v>
      </c>
      <c r="AY1810" s="227" t="s">
        <v>191</v>
      </c>
    </row>
    <row r="1811" spans="2:65" s="12" customFormat="1" ht="13.5">
      <c r="B1811" s="217"/>
      <c r="C1811" s="218"/>
      <c r="D1811" s="214" t="s">
        <v>245</v>
      </c>
      <c r="E1811" s="219" t="s">
        <v>23</v>
      </c>
      <c r="F1811" s="220" t="s">
        <v>1197</v>
      </c>
      <c r="G1811" s="218"/>
      <c r="H1811" s="221">
        <v>11</v>
      </c>
      <c r="I1811" s="222"/>
      <c r="J1811" s="218"/>
      <c r="K1811" s="218"/>
      <c r="L1811" s="223"/>
      <c r="M1811" s="224"/>
      <c r="N1811" s="225"/>
      <c r="O1811" s="225"/>
      <c r="P1811" s="225"/>
      <c r="Q1811" s="225"/>
      <c r="R1811" s="225"/>
      <c r="S1811" s="225"/>
      <c r="T1811" s="226"/>
      <c r="AT1811" s="227" t="s">
        <v>245</v>
      </c>
      <c r="AU1811" s="227" t="s">
        <v>88</v>
      </c>
      <c r="AV1811" s="12" t="s">
        <v>88</v>
      </c>
      <c r="AW1811" s="12" t="s">
        <v>40</v>
      </c>
      <c r="AX1811" s="12" t="s">
        <v>77</v>
      </c>
      <c r="AY1811" s="227" t="s">
        <v>191</v>
      </c>
    </row>
    <row r="1812" spans="2:65" s="12" customFormat="1" ht="13.5">
      <c r="B1812" s="217"/>
      <c r="C1812" s="218"/>
      <c r="D1812" s="214" t="s">
        <v>245</v>
      </c>
      <c r="E1812" s="219" t="s">
        <v>23</v>
      </c>
      <c r="F1812" s="220" t="s">
        <v>1455</v>
      </c>
      <c r="G1812" s="218"/>
      <c r="H1812" s="221">
        <v>2</v>
      </c>
      <c r="I1812" s="222"/>
      <c r="J1812" s="218"/>
      <c r="K1812" s="218"/>
      <c r="L1812" s="223"/>
      <c r="M1812" s="224"/>
      <c r="N1812" s="225"/>
      <c r="O1812" s="225"/>
      <c r="P1812" s="225"/>
      <c r="Q1812" s="225"/>
      <c r="R1812" s="225"/>
      <c r="S1812" s="225"/>
      <c r="T1812" s="226"/>
      <c r="AT1812" s="227" t="s">
        <v>245</v>
      </c>
      <c r="AU1812" s="227" t="s">
        <v>88</v>
      </c>
      <c r="AV1812" s="12" t="s">
        <v>88</v>
      </c>
      <c r="AW1812" s="12" t="s">
        <v>40</v>
      </c>
      <c r="AX1812" s="12" t="s">
        <v>77</v>
      </c>
      <c r="AY1812" s="227" t="s">
        <v>191</v>
      </c>
    </row>
    <row r="1813" spans="2:65" s="15" customFormat="1" ht="13.5">
      <c r="B1813" s="265"/>
      <c r="C1813" s="266"/>
      <c r="D1813" s="214" t="s">
        <v>245</v>
      </c>
      <c r="E1813" s="267" t="s">
        <v>23</v>
      </c>
      <c r="F1813" s="268" t="s">
        <v>388</v>
      </c>
      <c r="G1813" s="266"/>
      <c r="H1813" s="269">
        <v>39</v>
      </c>
      <c r="I1813" s="270"/>
      <c r="J1813" s="266"/>
      <c r="K1813" s="266"/>
      <c r="L1813" s="271"/>
      <c r="M1813" s="272"/>
      <c r="N1813" s="273"/>
      <c r="O1813" s="273"/>
      <c r="P1813" s="273"/>
      <c r="Q1813" s="273"/>
      <c r="R1813" s="273"/>
      <c r="S1813" s="273"/>
      <c r="T1813" s="274"/>
      <c r="AT1813" s="275" t="s">
        <v>245</v>
      </c>
      <c r="AU1813" s="275" t="s">
        <v>88</v>
      </c>
      <c r="AV1813" s="15" t="s">
        <v>215</v>
      </c>
      <c r="AW1813" s="15" t="s">
        <v>40</v>
      </c>
      <c r="AX1813" s="15" t="s">
        <v>85</v>
      </c>
      <c r="AY1813" s="275" t="s">
        <v>191</v>
      </c>
    </row>
    <row r="1814" spans="2:65" s="12" customFormat="1" ht="13.5">
      <c r="B1814" s="217"/>
      <c r="C1814" s="218"/>
      <c r="D1814" s="214" t="s">
        <v>245</v>
      </c>
      <c r="E1814" s="218"/>
      <c r="F1814" s="220" t="s">
        <v>1470</v>
      </c>
      <c r="G1814" s="218"/>
      <c r="H1814" s="221">
        <v>78</v>
      </c>
      <c r="I1814" s="222"/>
      <c r="J1814" s="218"/>
      <c r="K1814" s="218"/>
      <c r="L1814" s="223"/>
      <c r="M1814" s="224"/>
      <c r="N1814" s="225"/>
      <c r="O1814" s="225"/>
      <c r="P1814" s="225"/>
      <c r="Q1814" s="225"/>
      <c r="R1814" s="225"/>
      <c r="S1814" s="225"/>
      <c r="T1814" s="226"/>
      <c r="AT1814" s="227" t="s">
        <v>245</v>
      </c>
      <c r="AU1814" s="227" t="s">
        <v>88</v>
      </c>
      <c r="AV1814" s="12" t="s">
        <v>88</v>
      </c>
      <c r="AW1814" s="12" t="s">
        <v>6</v>
      </c>
      <c r="AX1814" s="12" t="s">
        <v>85</v>
      </c>
      <c r="AY1814" s="227" t="s">
        <v>191</v>
      </c>
    </row>
    <row r="1815" spans="2:65" s="1" customFormat="1" ht="25.5" customHeight="1">
      <c r="B1815" s="42"/>
      <c r="C1815" s="202" t="s">
        <v>1471</v>
      </c>
      <c r="D1815" s="202" t="s">
        <v>194</v>
      </c>
      <c r="E1815" s="203" t="s">
        <v>1472</v>
      </c>
      <c r="F1815" s="204" t="s">
        <v>1473</v>
      </c>
      <c r="G1815" s="205" t="s">
        <v>222</v>
      </c>
      <c r="H1815" s="206">
        <v>11</v>
      </c>
      <c r="I1815" s="207"/>
      <c r="J1815" s="208">
        <f>ROUND(I1815*H1815,2)</f>
        <v>0</v>
      </c>
      <c r="K1815" s="204" t="s">
        <v>203</v>
      </c>
      <c r="L1815" s="62"/>
      <c r="M1815" s="209" t="s">
        <v>23</v>
      </c>
      <c r="N1815" s="210" t="s">
        <v>48</v>
      </c>
      <c r="O1815" s="43"/>
      <c r="P1815" s="211">
        <f>O1815*H1815</f>
        <v>0</v>
      </c>
      <c r="Q1815" s="211">
        <v>0</v>
      </c>
      <c r="R1815" s="211">
        <f>Q1815*H1815</f>
        <v>0</v>
      </c>
      <c r="S1815" s="211">
        <v>0</v>
      </c>
      <c r="T1815" s="212">
        <f>S1815*H1815</f>
        <v>0</v>
      </c>
      <c r="AR1815" s="25" t="s">
        <v>279</v>
      </c>
      <c r="AT1815" s="25" t="s">
        <v>194</v>
      </c>
      <c r="AU1815" s="25" t="s">
        <v>88</v>
      </c>
      <c r="AY1815" s="25" t="s">
        <v>191</v>
      </c>
      <c r="BE1815" s="213">
        <f>IF(N1815="základní",J1815,0)</f>
        <v>0</v>
      </c>
      <c r="BF1815" s="213">
        <f>IF(N1815="snížená",J1815,0)</f>
        <v>0</v>
      </c>
      <c r="BG1815" s="213">
        <f>IF(N1815="zákl. přenesená",J1815,0)</f>
        <v>0</v>
      </c>
      <c r="BH1815" s="213">
        <f>IF(N1815="sníž. přenesená",J1815,0)</f>
        <v>0</v>
      </c>
      <c r="BI1815" s="213">
        <f>IF(N1815="nulová",J1815,0)</f>
        <v>0</v>
      </c>
      <c r="BJ1815" s="25" t="s">
        <v>85</v>
      </c>
      <c r="BK1815" s="213">
        <f>ROUND(I1815*H1815,2)</f>
        <v>0</v>
      </c>
      <c r="BL1815" s="25" t="s">
        <v>279</v>
      </c>
      <c r="BM1815" s="25" t="s">
        <v>1474</v>
      </c>
    </row>
    <row r="1816" spans="2:65" s="12" customFormat="1" ht="13.5">
      <c r="B1816" s="217"/>
      <c r="C1816" s="218"/>
      <c r="D1816" s="214" t="s">
        <v>245</v>
      </c>
      <c r="E1816" s="219" t="s">
        <v>23</v>
      </c>
      <c r="F1816" s="220" t="s">
        <v>1475</v>
      </c>
      <c r="G1816" s="218"/>
      <c r="H1816" s="221">
        <v>2</v>
      </c>
      <c r="I1816" s="222"/>
      <c r="J1816" s="218"/>
      <c r="K1816" s="218"/>
      <c r="L1816" s="223"/>
      <c r="M1816" s="224"/>
      <c r="N1816" s="225"/>
      <c r="O1816" s="225"/>
      <c r="P1816" s="225"/>
      <c r="Q1816" s="225"/>
      <c r="R1816" s="225"/>
      <c r="S1816" s="225"/>
      <c r="T1816" s="226"/>
      <c r="AT1816" s="227" t="s">
        <v>245</v>
      </c>
      <c r="AU1816" s="227" t="s">
        <v>88</v>
      </c>
      <c r="AV1816" s="12" t="s">
        <v>88</v>
      </c>
      <c r="AW1816" s="12" t="s">
        <v>40</v>
      </c>
      <c r="AX1816" s="12" t="s">
        <v>77</v>
      </c>
      <c r="AY1816" s="227" t="s">
        <v>191</v>
      </c>
    </row>
    <row r="1817" spans="2:65" s="12" customFormat="1" ht="13.5">
      <c r="B1817" s="217"/>
      <c r="C1817" s="218"/>
      <c r="D1817" s="214" t="s">
        <v>245</v>
      </c>
      <c r="E1817" s="219" t="s">
        <v>23</v>
      </c>
      <c r="F1817" s="220" t="s">
        <v>1476</v>
      </c>
      <c r="G1817" s="218"/>
      <c r="H1817" s="221">
        <v>5</v>
      </c>
      <c r="I1817" s="222"/>
      <c r="J1817" s="218"/>
      <c r="K1817" s="218"/>
      <c r="L1817" s="223"/>
      <c r="M1817" s="224"/>
      <c r="N1817" s="225"/>
      <c r="O1817" s="225"/>
      <c r="P1817" s="225"/>
      <c r="Q1817" s="225"/>
      <c r="R1817" s="225"/>
      <c r="S1817" s="225"/>
      <c r="T1817" s="226"/>
      <c r="AT1817" s="227" t="s">
        <v>245</v>
      </c>
      <c r="AU1817" s="227" t="s">
        <v>88</v>
      </c>
      <c r="AV1817" s="12" t="s">
        <v>88</v>
      </c>
      <c r="AW1817" s="12" t="s">
        <v>40</v>
      </c>
      <c r="AX1817" s="12" t="s">
        <v>77</v>
      </c>
      <c r="AY1817" s="227" t="s">
        <v>191</v>
      </c>
    </row>
    <row r="1818" spans="2:65" s="12" customFormat="1" ht="13.5">
      <c r="B1818" s="217"/>
      <c r="C1818" s="218"/>
      <c r="D1818" s="214" t="s">
        <v>245</v>
      </c>
      <c r="E1818" s="219" t="s">
        <v>23</v>
      </c>
      <c r="F1818" s="220" t="s">
        <v>1477</v>
      </c>
      <c r="G1818" s="218"/>
      <c r="H1818" s="221">
        <v>4</v>
      </c>
      <c r="I1818" s="222"/>
      <c r="J1818" s="218"/>
      <c r="K1818" s="218"/>
      <c r="L1818" s="223"/>
      <c r="M1818" s="224"/>
      <c r="N1818" s="225"/>
      <c r="O1818" s="225"/>
      <c r="P1818" s="225"/>
      <c r="Q1818" s="225"/>
      <c r="R1818" s="225"/>
      <c r="S1818" s="225"/>
      <c r="T1818" s="226"/>
      <c r="AT1818" s="227" t="s">
        <v>245</v>
      </c>
      <c r="AU1818" s="227" t="s">
        <v>88</v>
      </c>
      <c r="AV1818" s="12" t="s">
        <v>88</v>
      </c>
      <c r="AW1818" s="12" t="s">
        <v>40</v>
      </c>
      <c r="AX1818" s="12" t="s">
        <v>77</v>
      </c>
      <c r="AY1818" s="227" t="s">
        <v>191</v>
      </c>
    </row>
    <row r="1819" spans="2:65" s="15" customFormat="1" ht="13.5">
      <c r="B1819" s="265"/>
      <c r="C1819" s="266"/>
      <c r="D1819" s="214" t="s">
        <v>245</v>
      </c>
      <c r="E1819" s="267" t="s">
        <v>23</v>
      </c>
      <c r="F1819" s="268" t="s">
        <v>388</v>
      </c>
      <c r="G1819" s="266"/>
      <c r="H1819" s="269">
        <v>11</v>
      </c>
      <c r="I1819" s="270"/>
      <c r="J1819" s="266"/>
      <c r="K1819" s="266"/>
      <c r="L1819" s="271"/>
      <c r="M1819" s="272"/>
      <c r="N1819" s="273"/>
      <c r="O1819" s="273"/>
      <c r="P1819" s="273"/>
      <c r="Q1819" s="273"/>
      <c r="R1819" s="273"/>
      <c r="S1819" s="273"/>
      <c r="T1819" s="274"/>
      <c r="AT1819" s="275" t="s">
        <v>245</v>
      </c>
      <c r="AU1819" s="275" t="s">
        <v>88</v>
      </c>
      <c r="AV1819" s="15" t="s">
        <v>215</v>
      </c>
      <c r="AW1819" s="15" t="s">
        <v>40</v>
      </c>
      <c r="AX1819" s="15" t="s">
        <v>85</v>
      </c>
      <c r="AY1819" s="275" t="s">
        <v>191</v>
      </c>
    </row>
    <row r="1820" spans="2:65" s="1" customFormat="1" ht="25.5" customHeight="1">
      <c r="B1820" s="42"/>
      <c r="C1820" s="202" t="s">
        <v>1478</v>
      </c>
      <c r="D1820" s="202" t="s">
        <v>194</v>
      </c>
      <c r="E1820" s="203" t="s">
        <v>1479</v>
      </c>
      <c r="F1820" s="204" t="s">
        <v>1480</v>
      </c>
      <c r="G1820" s="205" t="s">
        <v>222</v>
      </c>
      <c r="H1820" s="206">
        <v>7</v>
      </c>
      <c r="I1820" s="207"/>
      <c r="J1820" s="208">
        <f>ROUND(I1820*H1820,2)</f>
        <v>0</v>
      </c>
      <c r="K1820" s="204" t="s">
        <v>203</v>
      </c>
      <c r="L1820" s="62"/>
      <c r="M1820" s="209" t="s">
        <v>23</v>
      </c>
      <c r="N1820" s="210" t="s">
        <v>48</v>
      </c>
      <c r="O1820" s="43"/>
      <c r="P1820" s="211">
        <f>O1820*H1820</f>
        <v>0</v>
      </c>
      <c r="Q1820" s="211">
        <v>0</v>
      </c>
      <c r="R1820" s="211">
        <f>Q1820*H1820</f>
        <v>0</v>
      </c>
      <c r="S1820" s="211">
        <v>0</v>
      </c>
      <c r="T1820" s="212">
        <f>S1820*H1820</f>
        <v>0</v>
      </c>
      <c r="AR1820" s="25" t="s">
        <v>279</v>
      </c>
      <c r="AT1820" s="25" t="s">
        <v>194</v>
      </c>
      <c r="AU1820" s="25" t="s">
        <v>88</v>
      </c>
      <c r="AY1820" s="25" t="s">
        <v>191</v>
      </c>
      <c r="BE1820" s="213">
        <f>IF(N1820="základní",J1820,0)</f>
        <v>0</v>
      </c>
      <c r="BF1820" s="213">
        <f>IF(N1820="snížená",J1820,0)</f>
        <v>0</v>
      </c>
      <c r="BG1820" s="213">
        <f>IF(N1820="zákl. přenesená",J1820,0)</f>
        <v>0</v>
      </c>
      <c r="BH1820" s="213">
        <f>IF(N1820="sníž. přenesená",J1820,0)</f>
        <v>0</v>
      </c>
      <c r="BI1820" s="213">
        <f>IF(N1820="nulová",J1820,0)</f>
        <v>0</v>
      </c>
      <c r="BJ1820" s="25" t="s">
        <v>85</v>
      </c>
      <c r="BK1820" s="213">
        <f>ROUND(I1820*H1820,2)</f>
        <v>0</v>
      </c>
      <c r="BL1820" s="25" t="s">
        <v>279</v>
      </c>
      <c r="BM1820" s="25" t="s">
        <v>1481</v>
      </c>
    </row>
    <row r="1821" spans="2:65" s="12" customFormat="1" ht="13.5">
      <c r="B1821" s="217"/>
      <c r="C1821" s="218"/>
      <c r="D1821" s="214" t="s">
        <v>245</v>
      </c>
      <c r="E1821" s="219" t="s">
        <v>23</v>
      </c>
      <c r="F1821" s="220" t="s">
        <v>1475</v>
      </c>
      <c r="G1821" s="218"/>
      <c r="H1821" s="221">
        <v>2</v>
      </c>
      <c r="I1821" s="222"/>
      <c r="J1821" s="218"/>
      <c r="K1821" s="218"/>
      <c r="L1821" s="223"/>
      <c r="M1821" s="224"/>
      <c r="N1821" s="225"/>
      <c r="O1821" s="225"/>
      <c r="P1821" s="225"/>
      <c r="Q1821" s="225"/>
      <c r="R1821" s="225"/>
      <c r="S1821" s="225"/>
      <c r="T1821" s="226"/>
      <c r="AT1821" s="227" t="s">
        <v>245</v>
      </c>
      <c r="AU1821" s="227" t="s">
        <v>88</v>
      </c>
      <c r="AV1821" s="12" t="s">
        <v>88</v>
      </c>
      <c r="AW1821" s="12" t="s">
        <v>40</v>
      </c>
      <c r="AX1821" s="12" t="s">
        <v>77</v>
      </c>
      <c r="AY1821" s="227" t="s">
        <v>191</v>
      </c>
    </row>
    <row r="1822" spans="2:65" s="12" customFormat="1" ht="13.5">
      <c r="B1822" s="217"/>
      <c r="C1822" s="218"/>
      <c r="D1822" s="214" t="s">
        <v>245</v>
      </c>
      <c r="E1822" s="219" t="s">
        <v>23</v>
      </c>
      <c r="F1822" s="220" t="s">
        <v>1482</v>
      </c>
      <c r="G1822" s="218"/>
      <c r="H1822" s="221">
        <v>1</v>
      </c>
      <c r="I1822" s="222"/>
      <c r="J1822" s="218"/>
      <c r="K1822" s="218"/>
      <c r="L1822" s="223"/>
      <c r="M1822" s="224"/>
      <c r="N1822" s="225"/>
      <c r="O1822" s="225"/>
      <c r="P1822" s="225"/>
      <c r="Q1822" s="225"/>
      <c r="R1822" s="225"/>
      <c r="S1822" s="225"/>
      <c r="T1822" s="226"/>
      <c r="AT1822" s="227" t="s">
        <v>245</v>
      </c>
      <c r="AU1822" s="227" t="s">
        <v>88</v>
      </c>
      <c r="AV1822" s="12" t="s">
        <v>88</v>
      </c>
      <c r="AW1822" s="12" t="s">
        <v>40</v>
      </c>
      <c r="AX1822" s="12" t="s">
        <v>77</v>
      </c>
      <c r="AY1822" s="227" t="s">
        <v>191</v>
      </c>
    </row>
    <row r="1823" spans="2:65" s="12" customFormat="1" ht="13.5">
      <c r="B1823" s="217"/>
      <c r="C1823" s="218"/>
      <c r="D1823" s="214" t="s">
        <v>245</v>
      </c>
      <c r="E1823" s="219" t="s">
        <v>23</v>
      </c>
      <c r="F1823" s="220" t="s">
        <v>1477</v>
      </c>
      <c r="G1823" s="218"/>
      <c r="H1823" s="221">
        <v>4</v>
      </c>
      <c r="I1823" s="222"/>
      <c r="J1823" s="218"/>
      <c r="K1823" s="218"/>
      <c r="L1823" s="223"/>
      <c r="M1823" s="224"/>
      <c r="N1823" s="225"/>
      <c r="O1823" s="225"/>
      <c r="P1823" s="225"/>
      <c r="Q1823" s="225"/>
      <c r="R1823" s="225"/>
      <c r="S1823" s="225"/>
      <c r="T1823" s="226"/>
      <c r="AT1823" s="227" t="s">
        <v>245</v>
      </c>
      <c r="AU1823" s="227" t="s">
        <v>88</v>
      </c>
      <c r="AV1823" s="12" t="s">
        <v>88</v>
      </c>
      <c r="AW1823" s="12" t="s">
        <v>40</v>
      </c>
      <c r="AX1823" s="12" t="s">
        <v>77</v>
      </c>
      <c r="AY1823" s="227" t="s">
        <v>191</v>
      </c>
    </row>
    <row r="1824" spans="2:65" s="15" customFormat="1" ht="13.5">
      <c r="B1824" s="265"/>
      <c r="C1824" s="266"/>
      <c r="D1824" s="214" t="s">
        <v>245</v>
      </c>
      <c r="E1824" s="267" t="s">
        <v>23</v>
      </c>
      <c r="F1824" s="268" t="s">
        <v>388</v>
      </c>
      <c r="G1824" s="266"/>
      <c r="H1824" s="269">
        <v>7</v>
      </c>
      <c r="I1824" s="270"/>
      <c r="J1824" s="266"/>
      <c r="K1824" s="266"/>
      <c r="L1824" s="271"/>
      <c r="M1824" s="272"/>
      <c r="N1824" s="273"/>
      <c r="O1824" s="273"/>
      <c r="P1824" s="273"/>
      <c r="Q1824" s="273"/>
      <c r="R1824" s="273"/>
      <c r="S1824" s="273"/>
      <c r="T1824" s="274"/>
      <c r="AT1824" s="275" t="s">
        <v>245</v>
      </c>
      <c r="AU1824" s="275" t="s">
        <v>88</v>
      </c>
      <c r="AV1824" s="15" t="s">
        <v>215</v>
      </c>
      <c r="AW1824" s="15" t="s">
        <v>40</v>
      </c>
      <c r="AX1824" s="15" t="s">
        <v>85</v>
      </c>
      <c r="AY1824" s="275" t="s">
        <v>191</v>
      </c>
    </row>
    <row r="1825" spans="2:65" s="1" customFormat="1" ht="25.5" customHeight="1">
      <c r="B1825" s="42"/>
      <c r="C1825" s="202" t="s">
        <v>1483</v>
      </c>
      <c r="D1825" s="202" t="s">
        <v>194</v>
      </c>
      <c r="E1825" s="203" t="s">
        <v>1484</v>
      </c>
      <c r="F1825" s="204" t="s">
        <v>1485</v>
      </c>
      <c r="G1825" s="205" t="s">
        <v>222</v>
      </c>
      <c r="H1825" s="206">
        <v>1</v>
      </c>
      <c r="I1825" s="207"/>
      <c r="J1825" s="208">
        <f>ROUND(I1825*H1825,2)</f>
        <v>0</v>
      </c>
      <c r="K1825" s="204" t="s">
        <v>203</v>
      </c>
      <c r="L1825" s="62"/>
      <c r="M1825" s="209" t="s">
        <v>23</v>
      </c>
      <c r="N1825" s="210" t="s">
        <v>48</v>
      </c>
      <c r="O1825" s="43"/>
      <c r="P1825" s="211">
        <f>O1825*H1825</f>
        <v>0</v>
      </c>
      <c r="Q1825" s="211">
        <v>0</v>
      </c>
      <c r="R1825" s="211">
        <f>Q1825*H1825</f>
        <v>0</v>
      </c>
      <c r="S1825" s="211">
        <v>0</v>
      </c>
      <c r="T1825" s="212">
        <f>S1825*H1825</f>
        <v>0</v>
      </c>
      <c r="AR1825" s="25" t="s">
        <v>279</v>
      </c>
      <c r="AT1825" s="25" t="s">
        <v>194</v>
      </c>
      <c r="AU1825" s="25" t="s">
        <v>88</v>
      </c>
      <c r="AY1825" s="25" t="s">
        <v>191</v>
      </c>
      <c r="BE1825" s="213">
        <f>IF(N1825="základní",J1825,0)</f>
        <v>0</v>
      </c>
      <c r="BF1825" s="213">
        <f>IF(N1825="snížená",J1825,0)</f>
        <v>0</v>
      </c>
      <c r="BG1825" s="213">
        <f>IF(N1825="zákl. přenesená",J1825,0)</f>
        <v>0</v>
      </c>
      <c r="BH1825" s="213">
        <f>IF(N1825="sníž. přenesená",J1825,0)</f>
        <v>0</v>
      </c>
      <c r="BI1825" s="213">
        <f>IF(N1825="nulová",J1825,0)</f>
        <v>0</v>
      </c>
      <c r="BJ1825" s="25" t="s">
        <v>85</v>
      </c>
      <c r="BK1825" s="213">
        <f>ROUND(I1825*H1825,2)</f>
        <v>0</v>
      </c>
      <c r="BL1825" s="25" t="s">
        <v>279</v>
      </c>
      <c r="BM1825" s="25" t="s">
        <v>1486</v>
      </c>
    </row>
    <row r="1826" spans="2:65" s="1" customFormat="1" ht="25.5" customHeight="1">
      <c r="B1826" s="42"/>
      <c r="C1826" s="202" t="s">
        <v>1487</v>
      </c>
      <c r="D1826" s="202" t="s">
        <v>194</v>
      </c>
      <c r="E1826" s="203" t="s">
        <v>1488</v>
      </c>
      <c r="F1826" s="204" t="s">
        <v>1489</v>
      </c>
      <c r="G1826" s="205" t="s">
        <v>222</v>
      </c>
      <c r="H1826" s="206">
        <v>11</v>
      </c>
      <c r="I1826" s="207"/>
      <c r="J1826" s="208">
        <f>ROUND(I1826*H1826,2)</f>
        <v>0</v>
      </c>
      <c r="K1826" s="204" t="s">
        <v>203</v>
      </c>
      <c r="L1826" s="62"/>
      <c r="M1826" s="209" t="s">
        <v>23</v>
      </c>
      <c r="N1826" s="210" t="s">
        <v>48</v>
      </c>
      <c r="O1826" s="43"/>
      <c r="P1826" s="211">
        <f>O1826*H1826</f>
        <v>0</v>
      </c>
      <c r="Q1826" s="211">
        <v>0</v>
      </c>
      <c r="R1826" s="211">
        <f>Q1826*H1826</f>
        <v>0</v>
      </c>
      <c r="S1826" s="211">
        <v>0</v>
      </c>
      <c r="T1826" s="212">
        <f>S1826*H1826</f>
        <v>0</v>
      </c>
      <c r="AR1826" s="25" t="s">
        <v>279</v>
      </c>
      <c r="AT1826" s="25" t="s">
        <v>194</v>
      </c>
      <c r="AU1826" s="25" t="s">
        <v>88</v>
      </c>
      <c r="AY1826" s="25" t="s">
        <v>191</v>
      </c>
      <c r="BE1826" s="213">
        <f>IF(N1826="základní",J1826,0)</f>
        <v>0</v>
      </c>
      <c r="BF1826" s="213">
        <f>IF(N1826="snížená",J1826,0)</f>
        <v>0</v>
      </c>
      <c r="BG1826" s="213">
        <f>IF(N1826="zákl. přenesená",J1826,0)</f>
        <v>0</v>
      </c>
      <c r="BH1826" s="213">
        <f>IF(N1826="sníž. přenesená",J1826,0)</f>
        <v>0</v>
      </c>
      <c r="BI1826" s="213">
        <f>IF(N1826="nulová",J1826,0)</f>
        <v>0</v>
      </c>
      <c r="BJ1826" s="25" t="s">
        <v>85</v>
      </c>
      <c r="BK1826" s="213">
        <f>ROUND(I1826*H1826,2)</f>
        <v>0</v>
      </c>
      <c r="BL1826" s="25" t="s">
        <v>279</v>
      </c>
      <c r="BM1826" s="25" t="s">
        <v>1490</v>
      </c>
    </row>
    <row r="1827" spans="2:65" s="12" customFormat="1" ht="13.5">
      <c r="B1827" s="217"/>
      <c r="C1827" s="218"/>
      <c r="D1827" s="214" t="s">
        <v>245</v>
      </c>
      <c r="E1827" s="219" t="s">
        <v>23</v>
      </c>
      <c r="F1827" s="220" t="s">
        <v>1475</v>
      </c>
      <c r="G1827" s="218"/>
      <c r="H1827" s="221">
        <v>2</v>
      </c>
      <c r="I1827" s="222"/>
      <c r="J1827" s="218"/>
      <c r="K1827" s="218"/>
      <c r="L1827" s="223"/>
      <c r="M1827" s="224"/>
      <c r="N1827" s="225"/>
      <c r="O1827" s="225"/>
      <c r="P1827" s="225"/>
      <c r="Q1827" s="225"/>
      <c r="R1827" s="225"/>
      <c r="S1827" s="225"/>
      <c r="T1827" s="226"/>
      <c r="AT1827" s="227" t="s">
        <v>245</v>
      </c>
      <c r="AU1827" s="227" t="s">
        <v>88</v>
      </c>
      <c r="AV1827" s="12" t="s">
        <v>88</v>
      </c>
      <c r="AW1827" s="12" t="s">
        <v>40</v>
      </c>
      <c r="AX1827" s="12" t="s">
        <v>77</v>
      </c>
      <c r="AY1827" s="227" t="s">
        <v>191</v>
      </c>
    </row>
    <row r="1828" spans="2:65" s="12" customFormat="1" ht="13.5">
      <c r="B1828" s="217"/>
      <c r="C1828" s="218"/>
      <c r="D1828" s="214" t="s">
        <v>245</v>
      </c>
      <c r="E1828" s="219" t="s">
        <v>23</v>
      </c>
      <c r="F1828" s="220" t="s">
        <v>1476</v>
      </c>
      <c r="G1828" s="218"/>
      <c r="H1828" s="221">
        <v>5</v>
      </c>
      <c r="I1828" s="222"/>
      <c r="J1828" s="218"/>
      <c r="K1828" s="218"/>
      <c r="L1828" s="223"/>
      <c r="M1828" s="224"/>
      <c r="N1828" s="225"/>
      <c r="O1828" s="225"/>
      <c r="P1828" s="225"/>
      <c r="Q1828" s="225"/>
      <c r="R1828" s="225"/>
      <c r="S1828" s="225"/>
      <c r="T1828" s="226"/>
      <c r="AT1828" s="227" t="s">
        <v>245</v>
      </c>
      <c r="AU1828" s="227" t="s">
        <v>88</v>
      </c>
      <c r="AV1828" s="12" t="s">
        <v>88</v>
      </c>
      <c r="AW1828" s="12" t="s">
        <v>40</v>
      </c>
      <c r="AX1828" s="12" t="s">
        <v>77</v>
      </c>
      <c r="AY1828" s="227" t="s">
        <v>191</v>
      </c>
    </row>
    <row r="1829" spans="2:65" s="12" customFormat="1" ht="13.5">
      <c r="B1829" s="217"/>
      <c r="C1829" s="218"/>
      <c r="D1829" s="214" t="s">
        <v>245</v>
      </c>
      <c r="E1829" s="219" t="s">
        <v>23</v>
      </c>
      <c r="F1829" s="220" t="s">
        <v>1477</v>
      </c>
      <c r="G1829" s="218"/>
      <c r="H1829" s="221">
        <v>4</v>
      </c>
      <c r="I1829" s="222"/>
      <c r="J1829" s="218"/>
      <c r="K1829" s="218"/>
      <c r="L1829" s="223"/>
      <c r="M1829" s="224"/>
      <c r="N1829" s="225"/>
      <c r="O1829" s="225"/>
      <c r="P1829" s="225"/>
      <c r="Q1829" s="225"/>
      <c r="R1829" s="225"/>
      <c r="S1829" s="225"/>
      <c r="T1829" s="226"/>
      <c r="AT1829" s="227" t="s">
        <v>245</v>
      </c>
      <c r="AU1829" s="227" t="s">
        <v>88</v>
      </c>
      <c r="AV1829" s="12" t="s">
        <v>88</v>
      </c>
      <c r="AW1829" s="12" t="s">
        <v>40</v>
      </c>
      <c r="AX1829" s="12" t="s">
        <v>77</v>
      </c>
      <c r="AY1829" s="227" t="s">
        <v>191</v>
      </c>
    </row>
    <row r="1830" spans="2:65" s="15" customFormat="1" ht="13.5">
      <c r="B1830" s="265"/>
      <c r="C1830" s="266"/>
      <c r="D1830" s="214" t="s">
        <v>245</v>
      </c>
      <c r="E1830" s="267" t="s">
        <v>23</v>
      </c>
      <c r="F1830" s="268" t="s">
        <v>388</v>
      </c>
      <c r="G1830" s="266"/>
      <c r="H1830" s="269">
        <v>11</v>
      </c>
      <c r="I1830" s="270"/>
      <c r="J1830" s="266"/>
      <c r="K1830" s="266"/>
      <c r="L1830" s="271"/>
      <c r="M1830" s="272"/>
      <c r="N1830" s="273"/>
      <c r="O1830" s="273"/>
      <c r="P1830" s="273"/>
      <c r="Q1830" s="273"/>
      <c r="R1830" s="273"/>
      <c r="S1830" s="273"/>
      <c r="T1830" s="274"/>
      <c r="AT1830" s="275" t="s">
        <v>245</v>
      </c>
      <c r="AU1830" s="275" t="s">
        <v>88</v>
      </c>
      <c r="AV1830" s="15" t="s">
        <v>215</v>
      </c>
      <c r="AW1830" s="15" t="s">
        <v>40</v>
      </c>
      <c r="AX1830" s="15" t="s">
        <v>85</v>
      </c>
      <c r="AY1830" s="275" t="s">
        <v>191</v>
      </c>
    </row>
    <row r="1831" spans="2:65" s="1" customFormat="1" ht="25.5" customHeight="1">
      <c r="B1831" s="42"/>
      <c r="C1831" s="202" t="s">
        <v>1491</v>
      </c>
      <c r="D1831" s="202" t="s">
        <v>194</v>
      </c>
      <c r="E1831" s="203" t="s">
        <v>1492</v>
      </c>
      <c r="F1831" s="204" t="s">
        <v>1493</v>
      </c>
      <c r="G1831" s="205" t="s">
        <v>222</v>
      </c>
      <c r="H1831" s="206">
        <v>5</v>
      </c>
      <c r="I1831" s="207"/>
      <c r="J1831" s="208">
        <f>ROUND(I1831*H1831,2)</f>
        <v>0</v>
      </c>
      <c r="K1831" s="204" t="s">
        <v>203</v>
      </c>
      <c r="L1831" s="62"/>
      <c r="M1831" s="209" t="s">
        <v>23</v>
      </c>
      <c r="N1831" s="210" t="s">
        <v>48</v>
      </c>
      <c r="O1831" s="43"/>
      <c r="P1831" s="211">
        <f>O1831*H1831</f>
        <v>0</v>
      </c>
      <c r="Q1831" s="211">
        <v>0</v>
      </c>
      <c r="R1831" s="211">
        <f>Q1831*H1831</f>
        <v>0</v>
      </c>
      <c r="S1831" s="211">
        <v>0</v>
      </c>
      <c r="T1831" s="212">
        <f>S1831*H1831</f>
        <v>0</v>
      </c>
      <c r="AR1831" s="25" t="s">
        <v>279</v>
      </c>
      <c r="AT1831" s="25" t="s">
        <v>194</v>
      </c>
      <c r="AU1831" s="25" t="s">
        <v>88</v>
      </c>
      <c r="AY1831" s="25" t="s">
        <v>191</v>
      </c>
      <c r="BE1831" s="213">
        <f>IF(N1831="základní",J1831,0)</f>
        <v>0</v>
      </c>
      <c r="BF1831" s="213">
        <f>IF(N1831="snížená",J1831,0)</f>
        <v>0</v>
      </c>
      <c r="BG1831" s="213">
        <f>IF(N1831="zákl. přenesená",J1831,0)</f>
        <v>0</v>
      </c>
      <c r="BH1831" s="213">
        <f>IF(N1831="sníž. přenesená",J1831,0)</f>
        <v>0</v>
      </c>
      <c r="BI1831" s="213">
        <f>IF(N1831="nulová",J1831,0)</f>
        <v>0</v>
      </c>
      <c r="BJ1831" s="25" t="s">
        <v>85</v>
      </c>
      <c r="BK1831" s="213">
        <f>ROUND(I1831*H1831,2)</f>
        <v>0</v>
      </c>
      <c r="BL1831" s="25" t="s">
        <v>279</v>
      </c>
      <c r="BM1831" s="25" t="s">
        <v>1494</v>
      </c>
    </row>
    <row r="1832" spans="2:65" s="12" customFormat="1" ht="13.5">
      <c r="B1832" s="217"/>
      <c r="C1832" s="218"/>
      <c r="D1832" s="214" t="s">
        <v>245</v>
      </c>
      <c r="E1832" s="219" t="s">
        <v>23</v>
      </c>
      <c r="F1832" s="220" t="s">
        <v>1475</v>
      </c>
      <c r="G1832" s="218"/>
      <c r="H1832" s="221">
        <v>2</v>
      </c>
      <c r="I1832" s="222"/>
      <c r="J1832" s="218"/>
      <c r="K1832" s="218"/>
      <c r="L1832" s="223"/>
      <c r="M1832" s="224"/>
      <c r="N1832" s="225"/>
      <c r="O1832" s="225"/>
      <c r="P1832" s="225"/>
      <c r="Q1832" s="225"/>
      <c r="R1832" s="225"/>
      <c r="S1832" s="225"/>
      <c r="T1832" s="226"/>
      <c r="AT1832" s="227" t="s">
        <v>245</v>
      </c>
      <c r="AU1832" s="227" t="s">
        <v>88</v>
      </c>
      <c r="AV1832" s="12" t="s">
        <v>88</v>
      </c>
      <c r="AW1832" s="12" t="s">
        <v>40</v>
      </c>
      <c r="AX1832" s="12" t="s">
        <v>77</v>
      </c>
      <c r="AY1832" s="227" t="s">
        <v>191</v>
      </c>
    </row>
    <row r="1833" spans="2:65" s="12" customFormat="1" ht="13.5">
      <c r="B1833" s="217"/>
      <c r="C1833" s="218"/>
      <c r="D1833" s="214" t="s">
        <v>245</v>
      </c>
      <c r="E1833" s="219" t="s">
        <v>23</v>
      </c>
      <c r="F1833" s="220" t="s">
        <v>1482</v>
      </c>
      <c r="G1833" s="218"/>
      <c r="H1833" s="221">
        <v>1</v>
      </c>
      <c r="I1833" s="222"/>
      <c r="J1833" s="218"/>
      <c r="K1833" s="218"/>
      <c r="L1833" s="223"/>
      <c r="M1833" s="224"/>
      <c r="N1833" s="225"/>
      <c r="O1833" s="225"/>
      <c r="P1833" s="225"/>
      <c r="Q1833" s="225"/>
      <c r="R1833" s="225"/>
      <c r="S1833" s="225"/>
      <c r="T1833" s="226"/>
      <c r="AT1833" s="227" t="s">
        <v>245</v>
      </c>
      <c r="AU1833" s="227" t="s">
        <v>88</v>
      </c>
      <c r="AV1833" s="12" t="s">
        <v>88</v>
      </c>
      <c r="AW1833" s="12" t="s">
        <v>40</v>
      </c>
      <c r="AX1833" s="12" t="s">
        <v>77</v>
      </c>
      <c r="AY1833" s="227" t="s">
        <v>191</v>
      </c>
    </row>
    <row r="1834" spans="2:65" s="12" customFormat="1" ht="13.5">
      <c r="B1834" s="217"/>
      <c r="C1834" s="218"/>
      <c r="D1834" s="214" t="s">
        <v>245</v>
      </c>
      <c r="E1834" s="219" t="s">
        <v>23</v>
      </c>
      <c r="F1834" s="220" t="s">
        <v>1495</v>
      </c>
      <c r="G1834" s="218"/>
      <c r="H1834" s="221">
        <v>2</v>
      </c>
      <c r="I1834" s="222"/>
      <c r="J1834" s="218"/>
      <c r="K1834" s="218"/>
      <c r="L1834" s="223"/>
      <c r="M1834" s="224"/>
      <c r="N1834" s="225"/>
      <c r="O1834" s="225"/>
      <c r="P1834" s="225"/>
      <c r="Q1834" s="225"/>
      <c r="R1834" s="225"/>
      <c r="S1834" s="225"/>
      <c r="T1834" s="226"/>
      <c r="AT1834" s="227" t="s">
        <v>245</v>
      </c>
      <c r="AU1834" s="227" t="s">
        <v>88</v>
      </c>
      <c r="AV1834" s="12" t="s">
        <v>88</v>
      </c>
      <c r="AW1834" s="12" t="s">
        <v>40</v>
      </c>
      <c r="AX1834" s="12" t="s">
        <v>77</v>
      </c>
      <c r="AY1834" s="227" t="s">
        <v>191</v>
      </c>
    </row>
    <row r="1835" spans="2:65" s="15" customFormat="1" ht="13.5">
      <c r="B1835" s="265"/>
      <c r="C1835" s="266"/>
      <c r="D1835" s="214" t="s">
        <v>245</v>
      </c>
      <c r="E1835" s="267" t="s">
        <v>23</v>
      </c>
      <c r="F1835" s="268" t="s">
        <v>388</v>
      </c>
      <c r="G1835" s="266"/>
      <c r="H1835" s="269">
        <v>5</v>
      </c>
      <c r="I1835" s="270"/>
      <c r="J1835" s="266"/>
      <c r="K1835" s="266"/>
      <c r="L1835" s="271"/>
      <c r="M1835" s="272"/>
      <c r="N1835" s="273"/>
      <c r="O1835" s="273"/>
      <c r="P1835" s="273"/>
      <c r="Q1835" s="273"/>
      <c r="R1835" s="273"/>
      <c r="S1835" s="273"/>
      <c r="T1835" s="274"/>
      <c r="AT1835" s="275" t="s">
        <v>245</v>
      </c>
      <c r="AU1835" s="275" t="s">
        <v>88</v>
      </c>
      <c r="AV1835" s="15" t="s">
        <v>215</v>
      </c>
      <c r="AW1835" s="15" t="s">
        <v>40</v>
      </c>
      <c r="AX1835" s="15" t="s">
        <v>85</v>
      </c>
      <c r="AY1835" s="275" t="s">
        <v>191</v>
      </c>
    </row>
    <row r="1836" spans="2:65" s="1" customFormat="1" ht="25.5" customHeight="1">
      <c r="B1836" s="42"/>
      <c r="C1836" s="202" t="s">
        <v>1496</v>
      </c>
      <c r="D1836" s="202" t="s">
        <v>194</v>
      </c>
      <c r="E1836" s="203" t="s">
        <v>1497</v>
      </c>
      <c r="F1836" s="204" t="s">
        <v>1498</v>
      </c>
      <c r="G1836" s="205" t="s">
        <v>222</v>
      </c>
      <c r="H1836" s="206">
        <v>4</v>
      </c>
      <c r="I1836" s="207"/>
      <c r="J1836" s="208">
        <f>ROUND(I1836*H1836,2)</f>
        <v>0</v>
      </c>
      <c r="K1836" s="204" t="s">
        <v>203</v>
      </c>
      <c r="L1836" s="62"/>
      <c r="M1836" s="209" t="s">
        <v>23</v>
      </c>
      <c r="N1836" s="210" t="s">
        <v>48</v>
      </c>
      <c r="O1836" s="43"/>
      <c r="P1836" s="211">
        <f>O1836*H1836</f>
        <v>0</v>
      </c>
      <c r="Q1836" s="211">
        <v>0</v>
      </c>
      <c r="R1836" s="211">
        <f>Q1836*H1836</f>
        <v>0</v>
      </c>
      <c r="S1836" s="211">
        <v>0</v>
      </c>
      <c r="T1836" s="212">
        <f>S1836*H1836</f>
        <v>0</v>
      </c>
      <c r="AR1836" s="25" t="s">
        <v>279</v>
      </c>
      <c r="AT1836" s="25" t="s">
        <v>194</v>
      </c>
      <c r="AU1836" s="25" t="s">
        <v>88</v>
      </c>
      <c r="AY1836" s="25" t="s">
        <v>191</v>
      </c>
      <c r="BE1836" s="213">
        <f>IF(N1836="základní",J1836,0)</f>
        <v>0</v>
      </c>
      <c r="BF1836" s="213">
        <f>IF(N1836="snížená",J1836,0)</f>
        <v>0</v>
      </c>
      <c r="BG1836" s="213">
        <f>IF(N1836="zákl. přenesená",J1836,0)</f>
        <v>0</v>
      </c>
      <c r="BH1836" s="213">
        <f>IF(N1836="sníž. přenesená",J1836,0)</f>
        <v>0</v>
      </c>
      <c r="BI1836" s="213">
        <f>IF(N1836="nulová",J1836,0)</f>
        <v>0</v>
      </c>
      <c r="BJ1836" s="25" t="s">
        <v>85</v>
      </c>
      <c r="BK1836" s="213">
        <f>ROUND(I1836*H1836,2)</f>
        <v>0</v>
      </c>
      <c r="BL1836" s="25" t="s">
        <v>279</v>
      </c>
      <c r="BM1836" s="25" t="s">
        <v>1499</v>
      </c>
    </row>
    <row r="1837" spans="2:65" s="1" customFormat="1" ht="25.5" customHeight="1">
      <c r="B1837" s="42"/>
      <c r="C1837" s="202" t="s">
        <v>1500</v>
      </c>
      <c r="D1837" s="202" t="s">
        <v>194</v>
      </c>
      <c r="E1837" s="203" t="s">
        <v>1501</v>
      </c>
      <c r="F1837" s="204" t="s">
        <v>1502</v>
      </c>
      <c r="G1837" s="205" t="s">
        <v>222</v>
      </c>
      <c r="H1837" s="206">
        <v>4</v>
      </c>
      <c r="I1837" s="207"/>
      <c r="J1837" s="208">
        <f>ROUND(I1837*H1837,2)</f>
        <v>0</v>
      </c>
      <c r="K1837" s="204" t="s">
        <v>203</v>
      </c>
      <c r="L1837" s="62"/>
      <c r="M1837" s="209" t="s">
        <v>23</v>
      </c>
      <c r="N1837" s="210" t="s">
        <v>48</v>
      </c>
      <c r="O1837" s="43"/>
      <c r="P1837" s="211">
        <f>O1837*H1837</f>
        <v>0</v>
      </c>
      <c r="Q1837" s="211">
        <v>0</v>
      </c>
      <c r="R1837" s="211">
        <f>Q1837*H1837</f>
        <v>0</v>
      </c>
      <c r="S1837" s="211">
        <v>0</v>
      </c>
      <c r="T1837" s="212">
        <f>S1837*H1837</f>
        <v>0</v>
      </c>
      <c r="AR1837" s="25" t="s">
        <v>279</v>
      </c>
      <c r="AT1837" s="25" t="s">
        <v>194</v>
      </c>
      <c r="AU1837" s="25" t="s">
        <v>88</v>
      </c>
      <c r="AY1837" s="25" t="s">
        <v>191</v>
      </c>
      <c r="BE1837" s="213">
        <f>IF(N1837="základní",J1837,0)</f>
        <v>0</v>
      </c>
      <c r="BF1837" s="213">
        <f>IF(N1837="snížená",J1837,0)</f>
        <v>0</v>
      </c>
      <c r="BG1837" s="213">
        <f>IF(N1837="zákl. přenesená",J1837,0)</f>
        <v>0</v>
      </c>
      <c r="BH1837" s="213">
        <f>IF(N1837="sníž. přenesená",J1837,0)</f>
        <v>0</v>
      </c>
      <c r="BI1837" s="213">
        <f>IF(N1837="nulová",J1837,0)</f>
        <v>0</v>
      </c>
      <c r="BJ1837" s="25" t="s">
        <v>85</v>
      </c>
      <c r="BK1837" s="213">
        <f>ROUND(I1837*H1837,2)</f>
        <v>0</v>
      </c>
      <c r="BL1837" s="25" t="s">
        <v>279</v>
      </c>
      <c r="BM1837" s="25" t="s">
        <v>1503</v>
      </c>
    </row>
    <row r="1838" spans="2:65" s="1" customFormat="1" ht="25.5" customHeight="1">
      <c r="B1838" s="42"/>
      <c r="C1838" s="202" t="s">
        <v>1504</v>
      </c>
      <c r="D1838" s="202" t="s">
        <v>194</v>
      </c>
      <c r="E1838" s="203" t="s">
        <v>1505</v>
      </c>
      <c r="F1838" s="204" t="s">
        <v>1506</v>
      </c>
      <c r="G1838" s="205" t="s">
        <v>222</v>
      </c>
      <c r="H1838" s="206">
        <v>4</v>
      </c>
      <c r="I1838" s="207"/>
      <c r="J1838" s="208">
        <f>ROUND(I1838*H1838,2)</f>
        <v>0</v>
      </c>
      <c r="K1838" s="204" t="s">
        <v>203</v>
      </c>
      <c r="L1838" s="62"/>
      <c r="M1838" s="209" t="s">
        <v>23</v>
      </c>
      <c r="N1838" s="210" t="s">
        <v>48</v>
      </c>
      <c r="O1838" s="43"/>
      <c r="P1838" s="211">
        <f>O1838*H1838</f>
        <v>0</v>
      </c>
      <c r="Q1838" s="211">
        <v>9.0000000000000006E-5</v>
      </c>
      <c r="R1838" s="211">
        <f>Q1838*H1838</f>
        <v>3.6000000000000002E-4</v>
      </c>
      <c r="S1838" s="211">
        <v>0</v>
      </c>
      <c r="T1838" s="212">
        <f>S1838*H1838</f>
        <v>0</v>
      </c>
      <c r="AR1838" s="25" t="s">
        <v>279</v>
      </c>
      <c r="AT1838" s="25" t="s">
        <v>194</v>
      </c>
      <c r="AU1838" s="25" t="s">
        <v>88</v>
      </c>
      <c r="AY1838" s="25" t="s">
        <v>191</v>
      </c>
      <c r="BE1838" s="213">
        <f>IF(N1838="základní",J1838,0)</f>
        <v>0</v>
      </c>
      <c r="BF1838" s="213">
        <f>IF(N1838="snížená",J1838,0)</f>
        <v>0</v>
      </c>
      <c r="BG1838" s="213">
        <f>IF(N1838="zákl. přenesená",J1838,0)</f>
        <v>0</v>
      </c>
      <c r="BH1838" s="213">
        <f>IF(N1838="sníž. přenesená",J1838,0)</f>
        <v>0</v>
      </c>
      <c r="BI1838" s="213">
        <f>IF(N1838="nulová",J1838,0)</f>
        <v>0</v>
      </c>
      <c r="BJ1838" s="25" t="s">
        <v>85</v>
      </c>
      <c r="BK1838" s="213">
        <f>ROUND(I1838*H1838,2)</f>
        <v>0</v>
      </c>
      <c r="BL1838" s="25" t="s">
        <v>279</v>
      </c>
      <c r="BM1838" s="25" t="s">
        <v>1507</v>
      </c>
    </row>
    <row r="1839" spans="2:65" s="1" customFormat="1" ht="16.5" customHeight="1">
      <c r="B1839" s="42"/>
      <c r="C1839" s="228" t="s">
        <v>1508</v>
      </c>
      <c r="D1839" s="228" t="s">
        <v>302</v>
      </c>
      <c r="E1839" s="229" t="s">
        <v>1509</v>
      </c>
      <c r="F1839" s="230" t="s">
        <v>1510</v>
      </c>
      <c r="G1839" s="231" t="s">
        <v>197</v>
      </c>
      <c r="H1839" s="232">
        <v>1</v>
      </c>
      <c r="I1839" s="233"/>
      <c r="J1839" s="234">
        <f>ROUND(I1839*H1839,2)</f>
        <v>0</v>
      </c>
      <c r="K1839" s="230" t="s">
        <v>23</v>
      </c>
      <c r="L1839" s="235"/>
      <c r="M1839" s="236" t="s">
        <v>23</v>
      </c>
      <c r="N1839" s="237" t="s">
        <v>48</v>
      </c>
      <c r="O1839" s="43"/>
      <c r="P1839" s="211">
        <f>O1839*H1839</f>
        <v>0</v>
      </c>
      <c r="Q1839" s="211">
        <v>0</v>
      </c>
      <c r="R1839" s="211">
        <f>Q1839*H1839</f>
        <v>0</v>
      </c>
      <c r="S1839" s="211">
        <v>0</v>
      </c>
      <c r="T1839" s="212">
        <f>S1839*H1839</f>
        <v>0</v>
      </c>
      <c r="AR1839" s="25" t="s">
        <v>669</v>
      </c>
      <c r="AT1839" s="25" t="s">
        <v>302</v>
      </c>
      <c r="AU1839" s="25" t="s">
        <v>88</v>
      </c>
      <c r="AY1839" s="25" t="s">
        <v>191</v>
      </c>
      <c r="BE1839" s="213">
        <f>IF(N1839="základní",J1839,0)</f>
        <v>0</v>
      </c>
      <c r="BF1839" s="213">
        <f>IF(N1839="snížená",J1839,0)</f>
        <v>0</v>
      </c>
      <c r="BG1839" s="213">
        <f>IF(N1839="zákl. přenesená",J1839,0)</f>
        <v>0</v>
      </c>
      <c r="BH1839" s="213">
        <f>IF(N1839="sníž. přenesená",J1839,0)</f>
        <v>0</v>
      </c>
      <c r="BI1839" s="213">
        <f>IF(N1839="nulová",J1839,0)</f>
        <v>0</v>
      </c>
      <c r="BJ1839" s="25" t="s">
        <v>85</v>
      </c>
      <c r="BK1839" s="213">
        <f>ROUND(I1839*H1839,2)</f>
        <v>0</v>
      </c>
      <c r="BL1839" s="25" t="s">
        <v>279</v>
      </c>
      <c r="BM1839" s="25" t="s">
        <v>1511</v>
      </c>
    </row>
    <row r="1840" spans="2:65" s="1" customFormat="1" ht="67.5">
      <c r="B1840" s="42"/>
      <c r="C1840" s="64"/>
      <c r="D1840" s="214" t="s">
        <v>205</v>
      </c>
      <c r="E1840" s="64"/>
      <c r="F1840" s="215" t="s">
        <v>1512</v>
      </c>
      <c r="G1840" s="64"/>
      <c r="H1840" s="64"/>
      <c r="I1840" s="173"/>
      <c r="J1840" s="64"/>
      <c r="K1840" s="64"/>
      <c r="L1840" s="62"/>
      <c r="M1840" s="216"/>
      <c r="N1840" s="43"/>
      <c r="O1840" s="43"/>
      <c r="P1840" s="43"/>
      <c r="Q1840" s="43"/>
      <c r="R1840" s="43"/>
      <c r="S1840" s="43"/>
      <c r="T1840" s="79"/>
      <c r="AT1840" s="25" t="s">
        <v>205</v>
      </c>
      <c r="AU1840" s="25" t="s">
        <v>88</v>
      </c>
    </row>
    <row r="1841" spans="2:65" s="1" customFormat="1" ht="16.5" customHeight="1">
      <c r="B1841" s="42"/>
      <c r="C1841" s="228" t="s">
        <v>1513</v>
      </c>
      <c r="D1841" s="228" t="s">
        <v>302</v>
      </c>
      <c r="E1841" s="229" t="s">
        <v>1514</v>
      </c>
      <c r="F1841" s="230" t="s">
        <v>1515</v>
      </c>
      <c r="G1841" s="231" t="s">
        <v>197</v>
      </c>
      <c r="H1841" s="232">
        <v>1</v>
      </c>
      <c r="I1841" s="233"/>
      <c r="J1841" s="234">
        <f>ROUND(I1841*H1841,2)</f>
        <v>0</v>
      </c>
      <c r="K1841" s="230" t="s">
        <v>23</v>
      </c>
      <c r="L1841" s="235"/>
      <c r="M1841" s="236" t="s">
        <v>23</v>
      </c>
      <c r="N1841" s="237" t="s">
        <v>48</v>
      </c>
      <c r="O1841" s="43"/>
      <c r="P1841" s="211">
        <f>O1841*H1841</f>
        <v>0</v>
      </c>
      <c r="Q1841" s="211">
        <v>0</v>
      </c>
      <c r="R1841" s="211">
        <f>Q1841*H1841</f>
        <v>0</v>
      </c>
      <c r="S1841" s="211">
        <v>0</v>
      </c>
      <c r="T1841" s="212">
        <f>S1841*H1841</f>
        <v>0</v>
      </c>
      <c r="AR1841" s="25" t="s">
        <v>669</v>
      </c>
      <c r="AT1841" s="25" t="s">
        <v>302</v>
      </c>
      <c r="AU1841" s="25" t="s">
        <v>88</v>
      </c>
      <c r="AY1841" s="25" t="s">
        <v>191</v>
      </c>
      <c r="BE1841" s="213">
        <f>IF(N1841="základní",J1841,0)</f>
        <v>0</v>
      </c>
      <c r="BF1841" s="213">
        <f>IF(N1841="snížená",J1841,0)</f>
        <v>0</v>
      </c>
      <c r="BG1841" s="213">
        <f>IF(N1841="zákl. přenesená",J1841,0)</f>
        <v>0</v>
      </c>
      <c r="BH1841" s="213">
        <f>IF(N1841="sníž. přenesená",J1841,0)</f>
        <v>0</v>
      </c>
      <c r="BI1841" s="213">
        <f>IF(N1841="nulová",J1841,0)</f>
        <v>0</v>
      </c>
      <c r="BJ1841" s="25" t="s">
        <v>85</v>
      </c>
      <c r="BK1841" s="213">
        <f>ROUND(I1841*H1841,2)</f>
        <v>0</v>
      </c>
      <c r="BL1841" s="25" t="s">
        <v>279</v>
      </c>
      <c r="BM1841" s="25" t="s">
        <v>1516</v>
      </c>
    </row>
    <row r="1842" spans="2:65" s="1" customFormat="1" ht="81">
      <c r="B1842" s="42"/>
      <c r="C1842" s="64"/>
      <c r="D1842" s="214" t="s">
        <v>205</v>
      </c>
      <c r="E1842" s="64"/>
      <c r="F1842" s="215" t="s">
        <v>1517</v>
      </c>
      <c r="G1842" s="64"/>
      <c r="H1842" s="64"/>
      <c r="I1842" s="173"/>
      <c r="J1842" s="64"/>
      <c r="K1842" s="64"/>
      <c r="L1842" s="62"/>
      <c r="M1842" s="216"/>
      <c r="N1842" s="43"/>
      <c r="O1842" s="43"/>
      <c r="P1842" s="43"/>
      <c r="Q1842" s="43"/>
      <c r="R1842" s="43"/>
      <c r="S1842" s="43"/>
      <c r="T1842" s="79"/>
      <c r="AT1842" s="25" t="s">
        <v>205</v>
      </c>
      <c r="AU1842" s="25" t="s">
        <v>88</v>
      </c>
    </row>
    <row r="1843" spans="2:65" s="1" customFormat="1" ht="16.5" customHeight="1">
      <c r="B1843" s="42"/>
      <c r="C1843" s="228" t="s">
        <v>1518</v>
      </c>
      <c r="D1843" s="228" t="s">
        <v>302</v>
      </c>
      <c r="E1843" s="229" t="s">
        <v>1519</v>
      </c>
      <c r="F1843" s="230" t="s">
        <v>1510</v>
      </c>
      <c r="G1843" s="231" t="s">
        <v>197</v>
      </c>
      <c r="H1843" s="232">
        <v>2</v>
      </c>
      <c r="I1843" s="233"/>
      <c r="J1843" s="234">
        <f>ROUND(I1843*H1843,2)</f>
        <v>0</v>
      </c>
      <c r="K1843" s="230" t="s">
        <v>23</v>
      </c>
      <c r="L1843" s="235"/>
      <c r="M1843" s="236" t="s">
        <v>23</v>
      </c>
      <c r="N1843" s="237" t="s">
        <v>48</v>
      </c>
      <c r="O1843" s="43"/>
      <c r="P1843" s="211">
        <f>O1843*H1843</f>
        <v>0</v>
      </c>
      <c r="Q1843" s="211">
        <v>0</v>
      </c>
      <c r="R1843" s="211">
        <f>Q1843*H1843</f>
        <v>0</v>
      </c>
      <c r="S1843" s="211">
        <v>0</v>
      </c>
      <c r="T1843" s="212">
        <f>S1843*H1843</f>
        <v>0</v>
      </c>
      <c r="AR1843" s="25" t="s">
        <v>669</v>
      </c>
      <c r="AT1843" s="25" t="s">
        <v>302</v>
      </c>
      <c r="AU1843" s="25" t="s">
        <v>88</v>
      </c>
      <c r="AY1843" s="25" t="s">
        <v>191</v>
      </c>
      <c r="BE1843" s="213">
        <f>IF(N1843="základní",J1843,0)</f>
        <v>0</v>
      </c>
      <c r="BF1843" s="213">
        <f>IF(N1843="snížená",J1843,0)</f>
        <v>0</v>
      </c>
      <c r="BG1843" s="213">
        <f>IF(N1843="zákl. přenesená",J1843,0)</f>
        <v>0</v>
      </c>
      <c r="BH1843" s="213">
        <f>IF(N1843="sníž. přenesená",J1843,0)</f>
        <v>0</v>
      </c>
      <c r="BI1843" s="213">
        <f>IF(N1843="nulová",J1843,0)</f>
        <v>0</v>
      </c>
      <c r="BJ1843" s="25" t="s">
        <v>85</v>
      </c>
      <c r="BK1843" s="213">
        <f>ROUND(I1843*H1843,2)</f>
        <v>0</v>
      </c>
      <c r="BL1843" s="25" t="s">
        <v>279</v>
      </c>
      <c r="BM1843" s="25" t="s">
        <v>1520</v>
      </c>
    </row>
    <row r="1844" spans="2:65" s="1" customFormat="1" ht="67.5">
      <c r="B1844" s="42"/>
      <c r="C1844" s="64"/>
      <c r="D1844" s="214" t="s">
        <v>205</v>
      </c>
      <c r="E1844" s="64"/>
      <c r="F1844" s="215" t="s">
        <v>1512</v>
      </c>
      <c r="G1844" s="64"/>
      <c r="H1844" s="64"/>
      <c r="I1844" s="173"/>
      <c r="J1844" s="64"/>
      <c r="K1844" s="64"/>
      <c r="L1844" s="62"/>
      <c r="M1844" s="216"/>
      <c r="N1844" s="43"/>
      <c r="O1844" s="43"/>
      <c r="P1844" s="43"/>
      <c r="Q1844" s="43"/>
      <c r="R1844" s="43"/>
      <c r="S1844" s="43"/>
      <c r="T1844" s="79"/>
      <c r="AT1844" s="25" t="s">
        <v>205</v>
      </c>
      <c r="AU1844" s="25" t="s">
        <v>88</v>
      </c>
    </row>
    <row r="1845" spans="2:65" s="1" customFormat="1" ht="38.25" customHeight="1">
      <c r="B1845" s="42"/>
      <c r="C1845" s="202" t="s">
        <v>1521</v>
      </c>
      <c r="D1845" s="202" t="s">
        <v>194</v>
      </c>
      <c r="E1845" s="203" t="s">
        <v>1522</v>
      </c>
      <c r="F1845" s="204" t="s">
        <v>1523</v>
      </c>
      <c r="G1845" s="205" t="s">
        <v>419</v>
      </c>
      <c r="H1845" s="206">
        <v>2.762</v>
      </c>
      <c r="I1845" s="207"/>
      <c r="J1845" s="208">
        <f>ROUND(I1845*H1845,2)</f>
        <v>0</v>
      </c>
      <c r="K1845" s="204" t="s">
        <v>203</v>
      </c>
      <c r="L1845" s="62"/>
      <c r="M1845" s="209" t="s">
        <v>23</v>
      </c>
      <c r="N1845" s="210" t="s">
        <v>48</v>
      </c>
      <c r="O1845" s="43"/>
      <c r="P1845" s="211">
        <f>O1845*H1845</f>
        <v>0</v>
      </c>
      <c r="Q1845" s="211">
        <v>0</v>
      </c>
      <c r="R1845" s="211">
        <f>Q1845*H1845</f>
        <v>0</v>
      </c>
      <c r="S1845" s="211">
        <v>0</v>
      </c>
      <c r="T1845" s="212">
        <f>S1845*H1845</f>
        <v>0</v>
      </c>
      <c r="AR1845" s="25" t="s">
        <v>279</v>
      </c>
      <c r="AT1845" s="25" t="s">
        <v>194</v>
      </c>
      <c r="AU1845" s="25" t="s">
        <v>88</v>
      </c>
      <c r="AY1845" s="25" t="s">
        <v>191</v>
      </c>
      <c r="BE1845" s="213">
        <f>IF(N1845="základní",J1845,0)</f>
        <v>0</v>
      </c>
      <c r="BF1845" s="213">
        <f>IF(N1845="snížená",J1845,0)</f>
        <v>0</v>
      </c>
      <c r="BG1845" s="213">
        <f>IF(N1845="zákl. přenesená",J1845,0)</f>
        <v>0</v>
      </c>
      <c r="BH1845" s="213">
        <f>IF(N1845="sníž. přenesená",J1845,0)</f>
        <v>0</v>
      </c>
      <c r="BI1845" s="213">
        <f>IF(N1845="nulová",J1845,0)</f>
        <v>0</v>
      </c>
      <c r="BJ1845" s="25" t="s">
        <v>85</v>
      </c>
      <c r="BK1845" s="213">
        <f>ROUND(I1845*H1845,2)</f>
        <v>0</v>
      </c>
      <c r="BL1845" s="25" t="s">
        <v>279</v>
      </c>
      <c r="BM1845" s="25" t="s">
        <v>1524</v>
      </c>
    </row>
    <row r="1846" spans="2:65" s="1" customFormat="1" ht="38.25" customHeight="1">
      <c r="B1846" s="42"/>
      <c r="C1846" s="202" t="s">
        <v>1525</v>
      </c>
      <c r="D1846" s="202" t="s">
        <v>194</v>
      </c>
      <c r="E1846" s="203" t="s">
        <v>1526</v>
      </c>
      <c r="F1846" s="204" t="s">
        <v>1527</v>
      </c>
      <c r="G1846" s="205" t="s">
        <v>419</v>
      </c>
      <c r="H1846" s="206">
        <v>2.762</v>
      </c>
      <c r="I1846" s="207"/>
      <c r="J1846" s="208">
        <f>ROUND(I1846*H1846,2)</f>
        <v>0</v>
      </c>
      <c r="K1846" s="204" t="s">
        <v>203</v>
      </c>
      <c r="L1846" s="62"/>
      <c r="M1846" s="209" t="s">
        <v>23</v>
      </c>
      <c r="N1846" s="210" t="s">
        <v>48</v>
      </c>
      <c r="O1846" s="43"/>
      <c r="P1846" s="211">
        <f>O1846*H1846</f>
        <v>0</v>
      </c>
      <c r="Q1846" s="211">
        <v>0</v>
      </c>
      <c r="R1846" s="211">
        <f>Q1846*H1846</f>
        <v>0</v>
      </c>
      <c r="S1846" s="211">
        <v>0</v>
      </c>
      <c r="T1846" s="212">
        <f>S1846*H1846</f>
        <v>0</v>
      </c>
      <c r="AR1846" s="25" t="s">
        <v>279</v>
      </c>
      <c r="AT1846" s="25" t="s">
        <v>194</v>
      </c>
      <c r="AU1846" s="25" t="s">
        <v>88</v>
      </c>
      <c r="AY1846" s="25" t="s">
        <v>191</v>
      </c>
      <c r="BE1846" s="213">
        <f>IF(N1846="základní",J1846,0)</f>
        <v>0</v>
      </c>
      <c r="BF1846" s="213">
        <f>IF(N1846="snížená",J1846,0)</f>
        <v>0</v>
      </c>
      <c r="BG1846" s="213">
        <f>IF(N1846="zákl. přenesená",J1846,0)</f>
        <v>0</v>
      </c>
      <c r="BH1846" s="213">
        <f>IF(N1846="sníž. přenesená",J1846,0)</f>
        <v>0</v>
      </c>
      <c r="BI1846" s="213">
        <f>IF(N1846="nulová",J1846,0)</f>
        <v>0</v>
      </c>
      <c r="BJ1846" s="25" t="s">
        <v>85</v>
      </c>
      <c r="BK1846" s="213">
        <f>ROUND(I1846*H1846,2)</f>
        <v>0</v>
      </c>
      <c r="BL1846" s="25" t="s">
        <v>279</v>
      </c>
      <c r="BM1846" s="25" t="s">
        <v>1528</v>
      </c>
    </row>
    <row r="1847" spans="2:65" s="1" customFormat="1" ht="38.25" customHeight="1">
      <c r="B1847" s="42"/>
      <c r="C1847" s="202" t="s">
        <v>1529</v>
      </c>
      <c r="D1847" s="202" t="s">
        <v>194</v>
      </c>
      <c r="E1847" s="203" t="s">
        <v>1530</v>
      </c>
      <c r="F1847" s="204" t="s">
        <v>1531</v>
      </c>
      <c r="G1847" s="205" t="s">
        <v>419</v>
      </c>
      <c r="H1847" s="206">
        <v>1.099</v>
      </c>
      <c r="I1847" s="207"/>
      <c r="J1847" s="208">
        <f>ROUND(I1847*H1847,2)</f>
        <v>0</v>
      </c>
      <c r="K1847" s="204" t="s">
        <v>203</v>
      </c>
      <c r="L1847" s="62"/>
      <c r="M1847" s="209" t="s">
        <v>23</v>
      </c>
      <c r="N1847" s="210" t="s">
        <v>48</v>
      </c>
      <c r="O1847" s="43"/>
      <c r="P1847" s="211">
        <f>O1847*H1847</f>
        <v>0</v>
      </c>
      <c r="Q1847" s="211">
        <v>0</v>
      </c>
      <c r="R1847" s="211">
        <f>Q1847*H1847</f>
        <v>0</v>
      </c>
      <c r="S1847" s="211">
        <v>0</v>
      </c>
      <c r="T1847" s="212">
        <f>S1847*H1847</f>
        <v>0</v>
      </c>
      <c r="AR1847" s="25" t="s">
        <v>279</v>
      </c>
      <c r="AT1847" s="25" t="s">
        <v>194</v>
      </c>
      <c r="AU1847" s="25" t="s">
        <v>88</v>
      </c>
      <c r="AY1847" s="25" t="s">
        <v>191</v>
      </c>
      <c r="BE1847" s="213">
        <f>IF(N1847="základní",J1847,0)</f>
        <v>0</v>
      </c>
      <c r="BF1847" s="213">
        <f>IF(N1847="snížená",J1847,0)</f>
        <v>0</v>
      </c>
      <c r="BG1847" s="213">
        <f>IF(N1847="zákl. přenesená",J1847,0)</f>
        <v>0</v>
      </c>
      <c r="BH1847" s="213">
        <f>IF(N1847="sníž. přenesená",J1847,0)</f>
        <v>0</v>
      </c>
      <c r="BI1847" s="213">
        <f>IF(N1847="nulová",J1847,0)</f>
        <v>0</v>
      </c>
      <c r="BJ1847" s="25" t="s">
        <v>85</v>
      </c>
      <c r="BK1847" s="213">
        <f>ROUND(I1847*H1847,2)</f>
        <v>0</v>
      </c>
      <c r="BL1847" s="25" t="s">
        <v>279</v>
      </c>
      <c r="BM1847" s="25" t="s">
        <v>1532</v>
      </c>
    </row>
    <row r="1848" spans="2:65" s="12" customFormat="1" ht="13.5">
      <c r="B1848" s="217"/>
      <c r="C1848" s="218"/>
      <c r="D1848" s="214" t="s">
        <v>245</v>
      </c>
      <c r="E1848" s="219" t="s">
        <v>23</v>
      </c>
      <c r="F1848" s="220" t="s">
        <v>1533</v>
      </c>
      <c r="G1848" s="218"/>
      <c r="H1848" s="221">
        <v>1.099</v>
      </c>
      <c r="I1848" s="222"/>
      <c r="J1848" s="218"/>
      <c r="K1848" s="218"/>
      <c r="L1848" s="223"/>
      <c r="M1848" s="224"/>
      <c r="N1848" s="225"/>
      <c r="O1848" s="225"/>
      <c r="P1848" s="225"/>
      <c r="Q1848" s="225"/>
      <c r="R1848" s="225"/>
      <c r="S1848" s="225"/>
      <c r="T1848" s="226"/>
      <c r="AT1848" s="227" t="s">
        <v>245</v>
      </c>
      <c r="AU1848" s="227" t="s">
        <v>88</v>
      </c>
      <c r="AV1848" s="12" t="s">
        <v>88</v>
      </c>
      <c r="AW1848" s="12" t="s">
        <v>40</v>
      </c>
      <c r="AX1848" s="12" t="s">
        <v>85</v>
      </c>
      <c r="AY1848" s="227" t="s">
        <v>191</v>
      </c>
    </row>
    <row r="1849" spans="2:65" s="11" customFormat="1" ht="29.85" customHeight="1">
      <c r="B1849" s="186"/>
      <c r="C1849" s="187"/>
      <c r="D1849" s="188" t="s">
        <v>76</v>
      </c>
      <c r="E1849" s="200" t="s">
        <v>1534</v>
      </c>
      <c r="F1849" s="200" t="s">
        <v>1535</v>
      </c>
      <c r="G1849" s="187"/>
      <c r="H1849" s="187"/>
      <c r="I1849" s="190"/>
      <c r="J1849" s="201">
        <f>BK1849</f>
        <v>0</v>
      </c>
      <c r="K1849" s="187"/>
      <c r="L1849" s="192"/>
      <c r="M1849" s="193"/>
      <c r="N1849" s="194"/>
      <c r="O1849" s="194"/>
      <c r="P1849" s="195">
        <f>SUM(P1850:P1916)</f>
        <v>0</v>
      </c>
      <c r="Q1849" s="194"/>
      <c r="R1849" s="195">
        <f>SUM(R1850:R1916)</f>
        <v>0.92606932000000042</v>
      </c>
      <c r="S1849" s="194"/>
      <c r="T1849" s="196">
        <f>SUM(T1850:T1916)</f>
        <v>0</v>
      </c>
      <c r="AR1849" s="197" t="s">
        <v>88</v>
      </c>
      <c r="AT1849" s="198" t="s">
        <v>76</v>
      </c>
      <c r="AU1849" s="198" t="s">
        <v>85</v>
      </c>
      <c r="AY1849" s="197" t="s">
        <v>191</v>
      </c>
      <c r="BK1849" s="199">
        <f>SUM(BK1850:BK1916)</f>
        <v>0</v>
      </c>
    </row>
    <row r="1850" spans="2:65" s="1" customFormat="1" ht="25.5" customHeight="1">
      <c r="B1850" s="42"/>
      <c r="C1850" s="202" t="s">
        <v>1536</v>
      </c>
      <c r="D1850" s="202" t="s">
        <v>194</v>
      </c>
      <c r="E1850" s="203" t="s">
        <v>1537</v>
      </c>
      <c r="F1850" s="204" t="s">
        <v>1538</v>
      </c>
      <c r="G1850" s="205" t="s">
        <v>218</v>
      </c>
      <c r="H1850" s="206">
        <v>5.46</v>
      </c>
      <c r="I1850" s="207"/>
      <c r="J1850" s="208">
        <f>ROUND(I1850*H1850,2)</f>
        <v>0</v>
      </c>
      <c r="K1850" s="204" t="s">
        <v>203</v>
      </c>
      <c r="L1850" s="62"/>
      <c r="M1850" s="209" t="s">
        <v>23</v>
      </c>
      <c r="N1850" s="210" t="s">
        <v>48</v>
      </c>
      <c r="O1850" s="43"/>
      <c r="P1850" s="211">
        <f>O1850*H1850</f>
        <v>0</v>
      </c>
      <c r="Q1850" s="211">
        <v>5.0000000000000002E-5</v>
      </c>
      <c r="R1850" s="211">
        <f>Q1850*H1850</f>
        <v>2.7300000000000002E-4</v>
      </c>
      <c r="S1850" s="211">
        <v>0</v>
      </c>
      <c r="T1850" s="212">
        <f>S1850*H1850</f>
        <v>0</v>
      </c>
      <c r="AR1850" s="25" t="s">
        <v>279</v>
      </c>
      <c r="AT1850" s="25" t="s">
        <v>194</v>
      </c>
      <c r="AU1850" s="25" t="s">
        <v>88</v>
      </c>
      <c r="AY1850" s="25" t="s">
        <v>191</v>
      </c>
      <c r="BE1850" s="213">
        <f>IF(N1850="základní",J1850,0)</f>
        <v>0</v>
      </c>
      <c r="BF1850" s="213">
        <f>IF(N1850="snížená",J1850,0)</f>
        <v>0</v>
      </c>
      <c r="BG1850" s="213">
        <f>IF(N1850="zákl. přenesená",J1850,0)</f>
        <v>0</v>
      </c>
      <c r="BH1850" s="213">
        <f>IF(N1850="sníž. přenesená",J1850,0)</f>
        <v>0</v>
      </c>
      <c r="BI1850" s="213">
        <f>IF(N1850="nulová",J1850,0)</f>
        <v>0</v>
      </c>
      <c r="BJ1850" s="25" t="s">
        <v>85</v>
      </c>
      <c r="BK1850" s="213">
        <f>ROUND(I1850*H1850,2)</f>
        <v>0</v>
      </c>
      <c r="BL1850" s="25" t="s">
        <v>279</v>
      </c>
      <c r="BM1850" s="25" t="s">
        <v>1539</v>
      </c>
    </row>
    <row r="1851" spans="2:65" s="12" customFormat="1" ht="13.5">
      <c r="B1851" s="217"/>
      <c r="C1851" s="218"/>
      <c r="D1851" s="214" t="s">
        <v>245</v>
      </c>
      <c r="E1851" s="219" t="s">
        <v>23</v>
      </c>
      <c r="F1851" s="220" t="s">
        <v>1540</v>
      </c>
      <c r="G1851" s="218"/>
      <c r="H1851" s="221">
        <v>5.46</v>
      </c>
      <c r="I1851" s="222"/>
      <c r="J1851" s="218"/>
      <c r="K1851" s="218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245</v>
      </c>
      <c r="AU1851" s="227" t="s">
        <v>88</v>
      </c>
      <c r="AV1851" s="12" t="s">
        <v>88</v>
      </c>
      <c r="AW1851" s="12" t="s">
        <v>40</v>
      </c>
      <c r="AX1851" s="12" t="s">
        <v>85</v>
      </c>
      <c r="AY1851" s="227" t="s">
        <v>191</v>
      </c>
    </row>
    <row r="1852" spans="2:65" s="1" customFormat="1" ht="16.5" customHeight="1">
      <c r="B1852" s="42"/>
      <c r="C1852" s="228" t="s">
        <v>1541</v>
      </c>
      <c r="D1852" s="228" t="s">
        <v>302</v>
      </c>
      <c r="E1852" s="229" t="s">
        <v>1542</v>
      </c>
      <c r="F1852" s="230" t="s">
        <v>1543</v>
      </c>
      <c r="G1852" s="231" t="s">
        <v>222</v>
      </c>
      <c r="H1852" s="232">
        <v>1</v>
      </c>
      <c r="I1852" s="233"/>
      <c r="J1852" s="234">
        <f>ROUND(I1852*H1852,2)</f>
        <v>0</v>
      </c>
      <c r="K1852" s="230" t="s">
        <v>23</v>
      </c>
      <c r="L1852" s="235"/>
      <c r="M1852" s="236" t="s">
        <v>23</v>
      </c>
      <c r="N1852" s="237" t="s">
        <v>48</v>
      </c>
      <c r="O1852" s="43"/>
      <c r="P1852" s="211">
        <f>O1852*H1852</f>
        <v>0</v>
      </c>
      <c r="Q1852" s="211">
        <v>0</v>
      </c>
      <c r="R1852" s="211">
        <f>Q1852*H1852</f>
        <v>0</v>
      </c>
      <c r="S1852" s="211">
        <v>0</v>
      </c>
      <c r="T1852" s="212">
        <f>S1852*H1852</f>
        <v>0</v>
      </c>
      <c r="AR1852" s="25" t="s">
        <v>669</v>
      </c>
      <c r="AT1852" s="25" t="s">
        <v>302</v>
      </c>
      <c r="AU1852" s="25" t="s">
        <v>88</v>
      </c>
      <c r="AY1852" s="25" t="s">
        <v>191</v>
      </c>
      <c r="BE1852" s="213">
        <f>IF(N1852="základní",J1852,0)</f>
        <v>0</v>
      </c>
      <c r="BF1852" s="213">
        <f>IF(N1852="snížená",J1852,0)</f>
        <v>0</v>
      </c>
      <c r="BG1852" s="213">
        <f>IF(N1852="zákl. přenesená",J1852,0)</f>
        <v>0</v>
      </c>
      <c r="BH1852" s="213">
        <f>IF(N1852="sníž. přenesená",J1852,0)</f>
        <v>0</v>
      </c>
      <c r="BI1852" s="213">
        <f>IF(N1852="nulová",J1852,0)</f>
        <v>0</v>
      </c>
      <c r="BJ1852" s="25" t="s">
        <v>85</v>
      </c>
      <c r="BK1852" s="213">
        <f>ROUND(I1852*H1852,2)</f>
        <v>0</v>
      </c>
      <c r="BL1852" s="25" t="s">
        <v>279</v>
      </c>
      <c r="BM1852" s="25" t="s">
        <v>1544</v>
      </c>
    </row>
    <row r="1853" spans="2:65" s="1" customFormat="1" ht="67.5">
      <c r="B1853" s="42"/>
      <c r="C1853" s="64"/>
      <c r="D1853" s="214" t="s">
        <v>205</v>
      </c>
      <c r="E1853" s="64"/>
      <c r="F1853" s="215" t="s">
        <v>1545</v>
      </c>
      <c r="G1853" s="64"/>
      <c r="H1853" s="64"/>
      <c r="I1853" s="173"/>
      <c r="J1853" s="64"/>
      <c r="K1853" s="64"/>
      <c r="L1853" s="62"/>
      <c r="M1853" s="216"/>
      <c r="N1853" s="43"/>
      <c r="O1853" s="43"/>
      <c r="P1853" s="43"/>
      <c r="Q1853" s="43"/>
      <c r="R1853" s="43"/>
      <c r="S1853" s="43"/>
      <c r="T1853" s="79"/>
      <c r="AT1853" s="25" t="s">
        <v>205</v>
      </c>
      <c r="AU1853" s="25" t="s">
        <v>88</v>
      </c>
    </row>
    <row r="1854" spans="2:65" s="1" customFormat="1" ht="25.5" customHeight="1">
      <c r="B1854" s="42"/>
      <c r="C1854" s="202" t="s">
        <v>1546</v>
      </c>
      <c r="D1854" s="202" t="s">
        <v>194</v>
      </c>
      <c r="E1854" s="203" t="s">
        <v>1547</v>
      </c>
      <c r="F1854" s="204" t="s">
        <v>1548</v>
      </c>
      <c r="G1854" s="205" t="s">
        <v>218</v>
      </c>
      <c r="H1854" s="206">
        <v>34.542000000000002</v>
      </c>
      <c r="I1854" s="207"/>
      <c r="J1854" s="208">
        <f>ROUND(I1854*H1854,2)</f>
        <v>0</v>
      </c>
      <c r="K1854" s="204" t="s">
        <v>203</v>
      </c>
      <c r="L1854" s="62"/>
      <c r="M1854" s="209" t="s">
        <v>23</v>
      </c>
      <c r="N1854" s="210" t="s">
        <v>48</v>
      </c>
      <c r="O1854" s="43"/>
      <c r="P1854" s="211">
        <f>O1854*H1854</f>
        <v>0</v>
      </c>
      <c r="Q1854" s="211">
        <v>5.0000000000000002E-5</v>
      </c>
      <c r="R1854" s="211">
        <f>Q1854*H1854</f>
        <v>1.7271000000000001E-3</v>
      </c>
      <c r="S1854" s="211">
        <v>0</v>
      </c>
      <c r="T1854" s="212">
        <f>S1854*H1854</f>
        <v>0</v>
      </c>
      <c r="AR1854" s="25" t="s">
        <v>279</v>
      </c>
      <c r="AT1854" s="25" t="s">
        <v>194</v>
      </c>
      <c r="AU1854" s="25" t="s">
        <v>88</v>
      </c>
      <c r="AY1854" s="25" t="s">
        <v>191</v>
      </c>
      <c r="BE1854" s="213">
        <f>IF(N1854="základní",J1854,0)</f>
        <v>0</v>
      </c>
      <c r="BF1854" s="213">
        <f>IF(N1854="snížená",J1854,0)</f>
        <v>0</v>
      </c>
      <c r="BG1854" s="213">
        <f>IF(N1854="zákl. přenesená",J1854,0)</f>
        <v>0</v>
      </c>
      <c r="BH1854" s="213">
        <f>IF(N1854="sníž. přenesená",J1854,0)</f>
        <v>0</v>
      </c>
      <c r="BI1854" s="213">
        <f>IF(N1854="nulová",J1854,0)</f>
        <v>0</v>
      </c>
      <c r="BJ1854" s="25" t="s">
        <v>85</v>
      </c>
      <c r="BK1854" s="213">
        <f>ROUND(I1854*H1854,2)</f>
        <v>0</v>
      </c>
      <c r="BL1854" s="25" t="s">
        <v>279</v>
      </c>
      <c r="BM1854" s="25" t="s">
        <v>1549</v>
      </c>
    </row>
    <row r="1855" spans="2:65" s="12" customFormat="1" ht="13.5">
      <c r="B1855" s="217"/>
      <c r="C1855" s="218"/>
      <c r="D1855" s="214" t="s">
        <v>245</v>
      </c>
      <c r="E1855" s="219" t="s">
        <v>23</v>
      </c>
      <c r="F1855" s="220" t="s">
        <v>1550</v>
      </c>
      <c r="G1855" s="218"/>
      <c r="H1855" s="221">
        <v>34.542000000000002</v>
      </c>
      <c r="I1855" s="222"/>
      <c r="J1855" s="218"/>
      <c r="K1855" s="218"/>
      <c r="L1855" s="223"/>
      <c r="M1855" s="224"/>
      <c r="N1855" s="225"/>
      <c r="O1855" s="225"/>
      <c r="P1855" s="225"/>
      <c r="Q1855" s="225"/>
      <c r="R1855" s="225"/>
      <c r="S1855" s="225"/>
      <c r="T1855" s="226"/>
      <c r="AT1855" s="227" t="s">
        <v>245</v>
      </c>
      <c r="AU1855" s="227" t="s">
        <v>88</v>
      </c>
      <c r="AV1855" s="12" t="s">
        <v>88</v>
      </c>
      <c r="AW1855" s="12" t="s">
        <v>40</v>
      </c>
      <c r="AX1855" s="12" t="s">
        <v>85</v>
      </c>
      <c r="AY1855" s="227" t="s">
        <v>191</v>
      </c>
    </row>
    <row r="1856" spans="2:65" s="1" customFormat="1" ht="25.5" customHeight="1">
      <c r="B1856" s="42"/>
      <c r="C1856" s="228" t="s">
        <v>1551</v>
      </c>
      <c r="D1856" s="228" t="s">
        <v>302</v>
      </c>
      <c r="E1856" s="229" t="s">
        <v>1552</v>
      </c>
      <c r="F1856" s="230" t="s">
        <v>1553</v>
      </c>
      <c r="G1856" s="231" t="s">
        <v>222</v>
      </c>
      <c r="H1856" s="232">
        <v>1</v>
      </c>
      <c r="I1856" s="233"/>
      <c r="J1856" s="234">
        <f>ROUND(I1856*H1856,2)</f>
        <v>0</v>
      </c>
      <c r="K1856" s="230" t="s">
        <v>23</v>
      </c>
      <c r="L1856" s="235"/>
      <c r="M1856" s="236" t="s">
        <v>23</v>
      </c>
      <c r="N1856" s="237" t="s">
        <v>48</v>
      </c>
      <c r="O1856" s="43"/>
      <c r="P1856" s="211">
        <f>O1856*H1856</f>
        <v>0</v>
      </c>
      <c r="Q1856" s="211">
        <v>0</v>
      </c>
      <c r="R1856" s="211">
        <f>Q1856*H1856</f>
        <v>0</v>
      </c>
      <c r="S1856" s="211">
        <v>0</v>
      </c>
      <c r="T1856" s="212">
        <f>S1856*H1856</f>
        <v>0</v>
      </c>
      <c r="AR1856" s="25" t="s">
        <v>669</v>
      </c>
      <c r="AT1856" s="25" t="s">
        <v>302</v>
      </c>
      <c r="AU1856" s="25" t="s">
        <v>88</v>
      </c>
      <c r="AY1856" s="25" t="s">
        <v>191</v>
      </c>
      <c r="BE1856" s="213">
        <f>IF(N1856="základní",J1856,0)</f>
        <v>0</v>
      </c>
      <c r="BF1856" s="213">
        <f>IF(N1856="snížená",J1856,0)</f>
        <v>0</v>
      </c>
      <c r="BG1856" s="213">
        <f>IF(N1856="zákl. přenesená",J1856,0)</f>
        <v>0</v>
      </c>
      <c r="BH1856" s="213">
        <f>IF(N1856="sníž. přenesená",J1856,0)</f>
        <v>0</v>
      </c>
      <c r="BI1856" s="213">
        <f>IF(N1856="nulová",J1856,0)</f>
        <v>0</v>
      </c>
      <c r="BJ1856" s="25" t="s">
        <v>85</v>
      </c>
      <c r="BK1856" s="213">
        <f>ROUND(I1856*H1856,2)</f>
        <v>0</v>
      </c>
      <c r="BL1856" s="25" t="s">
        <v>279</v>
      </c>
      <c r="BM1856" s="25" t="s">
        <v>1554</v>
      </c>
    </row>
    <row r="1857" spans="2:65" s="1" customFormat="1" ht="189">
      <c r="B1857" s="42"/>
      <c r="C1857" s="64"/>
      <c r="D1857" s="214" t="s">
        <v>205</v>
      </c>
      <c r="E1857" s="64"/>
      <c r="F1857" s="215" t="s">
        <v>1555</v>
      </c>
      <c r="G1857" s="64"/>
      <c r="H1857" s="64"/>
      <c r="I1857" s="173"/>
      <c r="J1857" s="64"/>
      <c r="K1857" s="64"/>
      <c r="L1857" s="62"/>
      <c r="M1857" s="216"/>
      <c r="N1857" s="43"/>
      <c r="O1857" s="43"/>
      <c r="P1857" s="43"/>
      <c r="Q1857" s="43"/>
      <c r="R1857" s="43"/>
      <c r="S1857" s="43"/>
      <c r="T1857" s="79"/>
      <c r="AT1857" s="25" t="s">
        <v>205</v>
      </c>
      <c r="AU1857" s="25" t="s">
        <v>88</v>
      </c>
    </row>
    <row r="1858" spans="2:65" s="1" customFormat="1" ht="25.5" customHeight="1">
      <c r="B1858" s="42"/>
      <c r="C1858" s="202" t="s">
        <v>1556</v>
      </c>
      <c r="D1858" s="202" t="s">
        <v>194</v>
      </c>
      <c r="E1858" s="203" t="s">
        <v>1557</v>
      </c>
      <c r="F1858" s="204" t="s">
        <v>1558</v>
      </c>
      <c r="G1858" s="205" t="s">
        <v>242</v>
      </c>
      <c r="H1858" s="206">
        <v>1.6</v>
      </c>
      <c r="I1858" s="207"/>
      <c r="J1858" s="208">
        <f>ROUND(I1858*H1858,2)</f>
        <v>0</v>
      </c>
      <c r="K1858" s="204" t="s">
        <v>203</v>
      </c>
      <c r="L1858" s="62"/>
      <c r="M1858" s="209" t="s">
        <v>23</v>
      </c>
      <c r="N1858" s="210" t="s">
        <v>48</v>
      </c>
      <c r="O1858" s="43"/>
      <c r="P1858" s="211">
        <f>O1858*H1858</f>
        <v>0</v>
      </c>
      <c r="Q1858" s="211">
        <v>6.0000000000000002E-5</v>
      </c>
      <c r="R1858" s="211">
        <f>Q1858*H1858</f>
        <v>9.6000000000000002E-5</v>
      </c>
      <c r="S1858" s="211">
        <v>0</v>
      </c>
      <c r="T1858" s="212">
        <f>S1858*H1858</f>
        <v>0</v>
      </c>
      <c r="AR1858" s="25" t="s">
        <v>279</v>
      </c>
      <c r="AT1858" s="25" t="s">
        <v>194</v>
      </c>
      <c r="AU1858" s="25" t="s">
        <v>88</v>
      </c>
      <c r="AY1858" s="25" t="s">
        <v>191</v>
      </c>
      <c r="BE1858" s="213">
        <f>IF(N1858="základní",J1858,0)</f>
        <v>0</v>
      </c>
      <c r="BF1858" s="213">
        <f>IF(N1858="snížená",J1858,0)</f>
        <v>0</v>
      </c>
      <c r="BG1858" s="213">
        <f>IF(N1858="zákl. přenesená",J1858,0)</f>
        <v>0</v>
      </c>
      <c r="BH1858" s="213">
        <f>IF(N1858="sníž. přenesená",J1858,0)</f>
        <v>0</v>
      </c>
      <c r="BI1858" s="213">
        <f>IF(N1858="nulová",J1858,0)</f>
        <v>0</v>
      </c>
      <c r="BJ1858" s="25" t="s">
        <v>85</v>
      </c>
      <c r="BK1858" s="213">
        <f>ROUND(I1858*H1858,2)</f>
        <v>0</v>
      </c>
      <c r="BL1858" s="25" t="s">
        <v>279</v>
      </c>
      <c r="BM1858" s="25" t="s">
        <v>1559</v>
      </c>
    </row>
    <row r="1859" spans="2:65" s="1" customFormat="1" ht="16.5" customHeight="1">
      <c r="B1859" s="42"/>
      <c r="C1859" s="228" t="s">
        <v>1560</v>
      </c>
      <c r="D1859" s="228" t="s">
        <v>302</v>
      </c>
      <c r="E1859" s="229" t="s">
        <v>1561</v>
      </c>
      <c r="F1859" s="230" t="s">
        <v>1562</v>
      </c>
      <c r="G1859" s="231" t="s">
        <v>242</v>
      </c>
      <c r="H1859" s="232">
        <v>1.6</v>
      </c>
      <c r="I1859" s="233"/>
      <c r="J1859" s="234">
        <f>ROUND(I1859*H1859,2)</f>
        <v>0</v>
      </c>
      <c r="K1859" s="230" t="s">
        <v>23</v>
      </c>
      <c r="L1859" s="235"/>
      <c r="M1859" s="236" t="s">
        <v>23</v>
      </c>
      <c r="N1859" s="237" t="s">
        <v>48</v>
      </c>
      <c r="O1859" s="43"/>
      <c r="P1859" s="211">
        <f>O1859*H1859</f>
        <v>0</v>
      </c>
      <c r="Q1859" s="211">
        <v>2.5000000000000001E-2</v>
      </c>
      <c r="R1859" s="211">
        <f>Q1859*H1859</f>
        <v>4.0000000000000008E-2</v>
      </c>
      <c r="S1859" s="211">
        <v>0</v>
      </c>
      <c r="T1859" s="212">
        <f>S1859*H1859</f>
        <v>0</v>
      </c>
      <c r="AR1859" s="25" t="s">
        <v>669</v>
      </c>
      <c r="AT1859" s="25" t="s">
        <v>302</v>
      </c>
      <c r="AU1859" s="25" t="s">
        <v>88</v>
      </c>
      <c r="AY1859" s="25" t="s">
        <v>191</v>
      </c>
      <c r="BE1859" s="213">
        <f>IF(N1859="základní",J1859,0)</f>
        <v>0</v>
      </c>
      <c r="BF1859" s="213">
        <f>IF(N1859="snížená",J1859,0)</f>
        <v>0</v>
      </c>
      <c r="BG1859" s="213">
        <f>IF(N1859="zákl. přenesená",J1859,0)</f>
        <v>0</v>
      </c>
      <c r="BH1859" s="213">
        <f>IF(N1859="sníž. přenesená",J1859,0)</f>
        <v>0</v>
      </c>
      <c r="BI1859" s="213">
        <f>IF(N1859="nulová",J1859,0)</f>
        <v>0</v>
      </c>
      <c r="BJ1859" s="25" t="s">
        <v>85</v>
      </c>
      <c r="BK1859" s="213">
        <f>ROUND(I1859*H1859,2)</f>
        <v>0</v>
      </c>
      <c r="BL1859" s="25" t="s">
        <v>279</v>
      </c>
      <c r="BM1859" s="25" t="s">
        <v>1563</v>
      </c>
    </row>
    <row r="1860" spans="2:65" s="1" customFormat="1" ht="27">
      <c r="B1860" s="42"/>
      <c r="C1860" s="64"/>
      <c r="D1860" s="214" t="s">
        <v>205</v>
      </c>
      <c r="E1860" s="64"/>
      <c r="F1860" s="215" t="s">
        <v>1564</v>
      </c>
      <c r="G1860" s="64"/>
      <c r="H1860" s="64"/>
      <c r="I1860" s="173"/>
      <c r="J1860" s="64"/>
      <c r="K1860" s="64"/>
      <c r="L1860" s="62"/>
      <c r="M1860" s="216"/>
      <c r="N1860" s="43"/>
      <c r="O1860" s="43"/>
      <c r="P1860" s="43"/>
      <c r="Q1860" s="43"/>
      <c r="R1860" s="43"/>
      <c r="S1860" s="43"/>
      <c r="T1860" s="79"/>
      <c r="AT1860" s="25" t="s">
        <v>205</v>
      </c>
      <c r="AU1860" s="25" t="s">
        <v>88</v>
      </c>
    </row>
    <row r="1861" spans="2:65" s="1" customFormat="1" ht="25.5" customHeight="1">
      <c r="B1861" s="42"/>
      <c r="C1861" s="202" t="s">
        <v>1565</v>
      </c>
      <c r="D1861" s="202" t="s">
        <v>194</v>
      </c>
      <c r="E1861" s="203" t="s">
        <v>1566</v>
      </c>
      <c r="F1861" s="204" t="s">
        <v>1567</v>
      </c>
      <c r="G1861" s="205" t="s">
        <v>242</v>
      </c>
      <c r="H1861" s="206">
        <v>24</v>
      </c>
      <c r="I1861" s="207"/>
      <c r="J1861" s="208">
        <f>ROUND(I1861*H1861,2)</f>
        <v>0</v>
      </c>
      <c r="K1861" s="204" t="s">
        <v>203</v>
      </c>
      <c r="L1861" s="62"/>
      <c r="M1861" s="209" t="s">
        <v>23</v>
      </c>
      <c r="N1861" s="210" t="s">
        <v>48</v>
      </c>
      <c r="O1861" s="43"/>
      <c r="P1861" s="211">
        <f>O1861*H1861</f>
        <v>0</v>
      </c>
      <c r="Q1861" s="211">
        <v>0</v>
      </c>
      <c r="R1861" s="211">
        <f>Q1861*H1861</f>
        <v>0</v>
      </c>
      <c r="S1861" s="211">
        <v>0</v>
      </c>
      <c r="T1861" s="212">
        <f>S1861*H1861</f>
        <v>0</v>
      </c>
      <c r="AR1861" s="25" t="s">
        <v>279</v>
      </c>
      <c r="AT1861" s="25" t="s">
        <v>194</v>
      </c>
      <c r="AU1861" s="25" t="s">
        <v>88</v>
      </c>
      <c r="AY1861" s="25" t="s">
        <v>191</v>
      </c>
      <c r="BE1861" s="213">
        <f>IF(N1861="základní",J1861,0)</f>
        <v>0</v>
      </c>
      <c r="BF1861" s="213">
        <f>IF(N1861="snížená",J1861,0)</f>
        <v>0</v>
      </c>
      <c r="BG1861" s="213">
        <f>IF(N1861="zákl. přenesená",J1861,0)</f>
        <v>0</v>
      </c>
      <c r="BH1861" s="213">
        <f>IF(N1861="sníž. přenesená",J1861,0)</f>
        <v>0</v>
      </c>
      <c r="BI1861" s="213">
        <f>IF(N1861="nulová",J1861,0)</f>
        <v>0</v>
      </c>
      <c r="BJ1861" s="25" t="s">
        <v>85</v>
      </c>
      <c r="BK1861" s="213">
        <f>ROUND(I1861*H1861,2)</f>
        <v>0</v>
      </c>
      <c r="BL1861" s="25" t="s">
        <v>279</v>
      </c>
      <c r="BM1861" s="25" t="s">
        <v>1568</v>
      </c>
    </row>
    <row r="1862" spans="2:65" s="12" customFormat="1" ht="13.5">
      <c r="B1862" s="217"/>
      <c r="C1862" s="218"/>
      <c r="D1862" s="214" t="s">
        <v>245</v>
      </c>
      <c r="E1862" s="219" t="s">
        <v>23</v>
      </c>
      <c r="F1862" s="220" t="s">
        <v>1569</v>
      </c>
      <c r="G1862" s="218"/>
      <c r="H1862" s="221">
        <v>24</v>
      </c>
      <c r="I1862" s="222"/>
      <c r="J1862" s="218"/>
      <c r="K1862" s="218"/>
      <c r="L1862" s="223"/>
      <c r="M1862" s="224"/>
      <c r="N1862" s="225"/>
      <c r="O1862" s="225"/>
      <c r="P1862" s="225"/>
      <c r="Q1862" s="225"/>
      <c r="R1862" s="225"/>
      <c r="S1862" s="225"/>
      <c r="T1862" s="226"/>
      <c r="AT1862" s="227" t="s">
        <v>245</v>
      </c>
      <c r="AU1862" s="227" t="s">
        <v>88</v>
      </c>
      <c r="AV1862" s="12" t="s">
        <v>88</v>
      </c>
      <c r="AW1862" s="12" t="s">
        <v>40</v>
      </c>
      <c r="AX1862" s="12" t="s">
        <v>85</v>
      </c>
      <c r="AY1862" s="227" t="s">
        <v>191</v>
      </c>
    </row>
    <row r="1863" spans="2:65" s="1" customFormat="1" ht="25.5" customHeight="1">
      <c r="B1863" s="42"/>
      <c r="C1863" s="202" t="s">
        <v>1570</v>
      </c>
      <c r="D1863" s="202" t="s">
        <v>194</v>
      </c>
      <c r="E1863" s="203" t="s">
        <v>1571</v>
      </c>
      <c r="F1863" s="204" t="s">
        <v>1572</v>
      </c>
      <c r="G1863" s="205" t="s">
        <v>222</v>
      </c>
      <c r="H1863" s="206">
        <v>8</v>
      </c>
      <c r="I1863" s="207"/>
      <c r="J1863" s="208">
        <f>ROUND(I1863*H1863,2)</f>
        <v>0</v>
      </c>
      <c r="K1863" s="204" t="s">
        <v>203</v>
      </c>
      <c r="L1863" s="62"/>
      <c r="M1863" s="209" t="s">
        <v>23</v>
      </c>
      <c r="N1863" s="210" t="s">
        <v>48</v>
      </c>
      <c r="O1863" s="43"/>
      <c r="P1863" s="211">
        <f>O1863*H1863</f>
        <v>0</v>
      </c>
      <c r="Q1863" s="211">
        <v>2.0000000000000001E-4</v>
      </c>
      <c r="R1863" s="211">
        <f>Q1863*H1863</f>
        <v>1.6000000000000001E-3</v>
      </c>
      <c r="S1863" s="211">
        <v>0</v>
      </c>
      <c r="T1863" s="212">
        <f>S1863*H1863</f>
        <v>0</v>
      </c>
      <c r="AR1863" s="25" t="s">
        <v>279</v>
      </c>
      <c r="AT1863" s="25" t="s">
        <v>194</v>
      </c>
      <c r="AU1863" s="25" t="s">
        <v>88</v>
      </c>
      <c r="AY1863" s="25" t="s">
        <v>191</v>
      </c>
      <c r="BE1863" s="213">
        <f>IF(N1863="základní",J1863,0)</f>
        <v>0</v>
      </c>
      <c r="BF1863" s="213">
        <f>IF(N1863="snížená",J1863,0)</f>
        <v>0</v>
      </c>
      <c r="BG1863" s="213">
        <f>IF(N1863="zákl. přenesená",J1863,0)</f>
        <v>0</v>
      </c>
      <c r="BH1863" s="213">
        <f>IF(N1863="sníž. přenesená",J1863,0)</f>
        <v>0</v>
      </c>
      <c r="BI1863" s="213">
        <f>IF(N1863="nulová",J1863,0)</f>
        <v>0</v>
      </c>
      <c r="BJ1863" s="25" t="s">
        <v>85</v>
      </c>
      <c r="BK1863" s="213">
        <f>ROUND(I1863*H1863,2)</f>
        <v>0</v>
      </c>
      <c r="BL1863" s="25" t="s">
        <v>279</v>
      </c>
      <c r="BM1863" s="25" t="s">
        <v>1573</v>
      </c>
    </row>
    <row r="1864" spans="2:65" s="12" customFormat="1" ht="13.5">
      <c r="B1864" s="217"/>
      <c r="C1864" s="218"/>
      <c r="D1864" s="214" t="s">
        <v>245</v>
      </c>
      <c r="E1864" s="219" t="s">
        <v>23</v>
      </c>
      <c r="F1864" s="220" t="s">
        <v>1574</v>
      </c>
      <c r="G1864" s="218"/>
      <c r="H1864" s="221">
        <v>8</v>
      </c>
      <c r="I1864" s="222"/>
      <c r="J1864" s="218"/>
      <c r="K1864" s="218"/>
      <c r="L1864" s="223"/>
      <c r="M1864" s="224"/>
      <c r="N1864" s="225"/>
      <c r="O1864" s="225"/>
      <c r="P1864" s="225"/>
      <c r="Q1864" s="225"/>
      <c r="R1864" s="225"/>
      <c r="S1864" s="225"/>
      <c r="T1864" s="226"/>
      <c r="AT1864" s="227" t="s">
        <v>245</v>
      </c>
      <c r="AU1864" s="227" t="s">
        <v>88</v>
      </c>
      <c r="AV1864" s="12" t="s">
        <v>88</v>
      </c>
      <c r="AW1864" s="12" t="s">
        <v>40</v>
      </c>
      <c r="AX1864" s="12" t="s">
        <v>85</v>
      </c>
      <c r="AY1864" s="227" t="s">
        <v>191</v>
      </c>
    </row>
    <row r="1865" spans="2:65" s="1" customFormat="1" ht="16.5" customHeight="1">
      <c r="B1865" s="42"/>
      <c r="C1865" s="228" t="s">
        <v>1575</v>
      </c>
      <c r="D1865" s="228" t="s">
        <v>302</v>
      </c>
      <c r="E1865" s="229" t="s">
        <v>1576</v>
      </c>
      <c r="F1865" s="230" t="s">
        <v>1562</v>
      </c>
      <c r="G1865" s="231" t="s">
        <v>242</v>
      </c>
      <c r="H1865" s="232">
        <v>24</v>
      </c>
      <c r="I1865" s="233"/>
      <c r="J1865" s="234">
        <f>ROUND(I1865*H1865,2)</f>
        <v>0</v>
      </c>
      <c r="K1865" s="230" t="s">
        <v>23</v>
      </c>
      <c r="L1865" s="235"/>
      <c r="M1865" s="236" t="s">
        <v>23</v>
      </c>
      <c r="N1865" s="237" t="s">
        <v>48</v>
      </c>
      <c r="O1865" s="43"/>
      <c r="P1865" s="211">
        <f>O1865*H1865</f>
        <v>0</v>
      </c>
      <c r="Q1865" s="211">
        <v>2.5000000000000001E-2</v>
      </c>
      <c r="R1865" s="211">
        <f>Q1865*H1865</f>
        <v>0.60000000000000009</v>
      </c>
      <c r="S1865" s="211">
        <v>0</v>
      </c>
      <c r="T1865" s="212">
        <f>S1865*H1865</f>
        <v>0</v>
      </c>
      <c r="AR1865" s="25" t="s">
        <v>669</v>
      </c>
      <c r="AT1865" s="25" t="s">
        <v>302</v>
      </c>
      <c r="AU1865" s="25" t="s">
        <v>88</v>
      </c>
      <c r="AY1865" s="25" t="s">
        <v>191</v>
      </c>
      <c r="BE1865" s="213">
        <f>IF(N1865="základní",J1865,0)</f>
        <v>0</v>
      </c>
      <c r="BF1865" s="213">
        <f>IF(N1865="snížená",J1865,0)</f>
        <v>0</v>
      </c>
      <c r="BG1865" s="213">
        <f>IF(N1865="zákl. přenesená",J1865,0)</f>
        <v>0</v>
      </c>
      <c r="BH1865" s="213">
        <f>IF(N1865="sníž. přenesená",J1865,0)</f>
        <v>0</v>
      </c>
      <c r="BI1865" s="213">
        <f>IF(N1865="nulová",J1865,0)</f>
        <v>0</v>
      </c>
      <c r="BJ1865" s="25" t="s">
        <v>85</v>
      </c>
      <c r="BK1865" s="213">
        <f>ROUND(I1865*H1865,2)</f>
        <v>0</v>
      </c>
      <c r="BL1865" s="25" t="s">
        <v>279</v>
      </c>
      <c r="BM1865" s="25" t="s">
        <v>1577</v>
      </c>
    </row>
    <row r="1866" spans="2:65" s="1" customFormat="1" ht="27">
      <c r="B1866" s="42"/>
      <c r="C1866" s="64"/>
      <c r="D1866" s="214" t="s">
        <v>205</v>
      </c>
      <c r="E1866" s="64"/>
      <c r="F1866" s="215" t="s">
        <v>1564</v>
      </c>
      <c r="G1866" s="64"/>
      <c r="H1866" s="64"/>
      <c r="I1866" s="173"/>
      <c r="J1866" s="64"/>
      <c r="K1866" s="64"/>
      <c r="L1866" s="62"/>
      <c r="M1866" s="216"/>
      <c r="N1866" s="43"/>
      <c r="O1866" s="43"/>
      <c r="P1866" s="43"/>
      <c r="Q1866" s="43"/>
      <c r="R1866" s="43"/>
      <c r="S1866" s="43"/>
      <c r="T1866" s="79"/>
      <c r="AT1866" s="25" t="s">
        <v>205</v>
      </c>
      <c r="AU1866" s="25" t="s">
        <v>88</v>
      </c>
    </row>
    <row r="1867" spans="2:65" s="12" customFormat="1" ht="13.5">
      <c r="B1867" s="217"/>
      <c r="C1867" s="218"/>
      <c r="D1867" s="214" t="s">
        <v>245</v>
      </c>
      <c r="E1867" s="219" t="s">
        <v>23</v>
      </c>
      <c r="F1867" s="220" t="s">
        <v>1578</v>
      </c>
      <c r="G1867" s="218"/>
      <c r="H1867" s="221">
        <v>24</v>
      </c>
      <c r="I1867" s="222"/>
      <c r="J1867" s="218"/>
      <c r="K1867" s="218"/>
      <c r="L1867" s="223"/>
      <c r="M1867" s="224"/>
      <c r="N1867" s="225"/>
      <c r="O1867" s="225"/>
      <c r="P1867" s="225"/>
      <c r="Q1867" s="225"/>
      <c r="R1867" s="225"/>
      <c r="S1867" s="225"/>
      <c r="T1867" s="226"/>
      <c r="AT1867" s="227" t="s">
        <v>245</v>
      </c>
      <c r="AU1867" s="227" t="s">
        <v>88</v>
      </c>
      <c r="AV1867" s="12" t="s">
        <v>88</v>
      </c>
      <c r="AW1867" s="12" t="s">
        <v>40</v>
      </c>
      <c r="AX1867" s="12" t="s">
        <v>85</v>
      </c>
      <c r="AY1867" s="227" t="s">
        <v>191</v>
      </c>
    </row>
    <row r="1868" spans="2:65" s="12" customFormat="1" ht="13.5">
      <c r="B1868" s="217"/>
      <c r="C1868" s="218"/>
      <c r="D1868" s="214" t="s">
        <v>245</v>
      </c>
      <c r="E1868" s="219" t="s">
        <v>23</v>
      </c>
      <c r="F1868" s="220" t="s">
        <v>23</v>
      </c>
      <c r="G1868" s="218"/>
      <c r="H1868" s="221">
        <v>0</v>
      </c>
      <c r="I1868" s="222"/>
      <c r="J1868" s="218"/>
      <c r="K1868" s="218"/>
      <c r="L1868" s="223"/>
      <c r="M1868" s="224"/>
      <c r="N1868" s="225"/>
      <c r="O1868" s="225"/>
      <c r="P1868" s="225"/>
      <c r="Q1868" s="225"/>
      <c r="R1868" s="225"/>
      <c r="S1868" s="225"/>
      <c r="T1868" s="226"/>
      <c r="AT1868" s="227" t="s">
        <v>245</v>
      </c>
      <c r="AU1868" s="227" t="s">
        <v>88</v>
      </c>
      <c r="AV1868" s="12" t="s">
        <v>88</v>
      </c>
      <c r="AW1868" s="12" t="s">
        <v>40</v>
      </c>
      <c r="AX1868" s="12" t="s">
        <v>77</v>
      </c>
      <c r="AY1868" s="227" t="s">
        <v>191</v>
      </c>
    </row>
    <row r="1869" spans="2:65" s="12" customFormat="1" ht="13.5">
      <c r="B1869" s="217"/>
      <c r="C1869" s="218"/>
      <c r="D1869" s="214" t="s">
        <v>245</v>
      </c>
      <c r="E1869" s="219" t="s">
        <v>23</v>
      </c>
      <c r="F1869" s="220" t="s">
        <v>23</v>
      </c>
      <c r="G1869" s="218"/>
      <c r="H1869" s="221">
        <v>0</v>
      </c>
      <c r="I1869" s="222"/>
      <c r="J1869" s="218"/>
      <c r="K1869" s="218"/>
      <c r="L1869" s="223"/>
      <c r="M1869" s="224"/>
      <c r="N1869" s="225"/>
      <c r="O1869" s="225"/>
      <c r="P1869" s="225"/>
      <c r="Q1869" s="225"/>
      <c r="R1869" s="225"/>
      <c r="S1869" s="225"/>
      <c r="T1869" s="226"/>
      <c r="AT1869" s="227" t="s">
        <v>245</v>
      </c>
      <c r="AU1869" s="227" t="s">
        <v>88</v>
      </c>
      <c r="AV1869" s="12" t="s">
        <v>88</v>
      </c>
      <c r="AW1869" s="12" t="s">
        <v>40</v>
      </c>
      <c r="AX1869" s="12" t="s">
        <v>77</v>
      </c>
      <c r="AY1869" s="227" t="s">
        <v>191</v>
      </c>
    </row>
    <row r="1870" spans="2:65" s="12" customFormat="1" ht="13.5">
      <c r="B1870" s="217"/>
      <c r="C1870" s="218"/>
      <c r="D1870" s="214" t="s">
        <v>245</v>
      </c>
      <c r="E1870" s="219" t="s">
        <v>23</v>
      </c>
      <c r="F1870" s="220" t="s">
        <v>23</v>
      </c>
      <c r="G1870" s="218"/>
      <c r="H1870" s="221">
        <v>0</v>
      </c>
      <c r="I1870" s="222"/>
      <c r="J1870" s="218"/>
      <c r="K1870" s="218"/>
      <c r="L1870" s="223"/>
      <c r="M1870" s="224"/>
      <c r="N1870" s="225"/>
      <c r="O1870" s="225"/>
      <c r="P1870" s="225"/>
      <c r="Q1870" s="225"/>
      <c r="R1870" s="225"/>
      <c r="S1870" s="225"/>
      <c r="T1870" s="226"/>
      <c r="AT1870" s="227" t="s">
        <v>245</v>
      </c>
      <c r="AU1870" s="227" t="s">
        <v>88</v>
      </c>
      <c r="AV1870" s="12" t="s">
        <v>88</v>
      </c>
      <c r="AW1870" s="12" t="s">
        <v>40</v>
      </c>
      <c r="AX1870" s="12" t="s">
        <v>77</v>
      </c>
      <c r="AY1870" s="227" t="s">
        <v>191</v>
      </c>
    </row>
    <row r="1871" spans="2:65" s="12" customFormat="1" ht="13.5">
      <c r="B1871" s="217"/>
      <c r="C1871" s="218"/>
      <c r="D1871" s="214" t="s">
        <v>245</v>
      </c>
      <c r="E1871" s="219" t="s">
        <v>23</v>
      </c>
      <c r="F1871" s="220" t="s">
        <v>23</v>
      </c>
      <c r="G1871" s="218"/>
      <c r="H1871" s="221">
        <v>0</v>
      </c>
      <c r="I1871" s="222"/>
      <c r="J1871" s="218"/>
      <c r="K1871" s="218"/>
      <c r="L1871" s="223"/>
      <c r="M1871" s="224"/>
      <c r="N1871" s="225"/>
      <c r="O1871" s="225"/>
      <c r="P1871" s="225"/>
      <c r="Q1871" s="225"/>
      <c r="R1871" s="225"/>
      <c r="S1871" s="225"/>
      <c r="T1871" s="226"/>
      <c r="AT1871" s="227" t="s">
        <v>245</v>
      </c>
      <c r="AU1871" s="227" t="s">
        <v>88</v>
      </c>
      <c r="AV1871" s="12" t="s">
        <v>88</v>
      </c>
      <c r="AW1871" s="12" t="s">
        <v>40</v>
      </c>
      <c r="AX1871" s="12" t="s">
        <v>77</v>
      </c>
      <c r="AY1871" s="227" t="s">
        <v>191</v>
      </c>
    </row>
    <row r="1872" spans="2:65" s="12" customFormat="1" ht="13.5">
      <c r="B1872" s="217"/>
      <c r="C1872" s="218"/>
      <c r="D1872" s="214" t="s">
        <v>245</v>
      </c>
      <c r="E1872" s="219" t="s">
        <v>23</v>
      </c>
      <c r="F1872" s="220" t="s">
        <v>23</v>
      </c>
      <c r="G1872" s="218"/>
      <c r="H1872" s="221">
        <v>0</v>
      </c>
      <c r="I1872" s="222"/>
      <c r="J1872" s="218"/>
      <c r="K1872" s="218"/>
      <c r="L1872" s="223"/>
      <c r="M1872" s="224"/>
      <c r="N1872" s="225"/>
      <c r="O1872" s="225"/>
      <c r="P1872" s="225"/>
      <c r="Q1872" s="225"/>
      <c r="R1872" s="225"/>
      <c r="S1872" s="225"/>
      <c r="T1872" s="226"/>
      <c r="AT1872" s="227" t="s">
        <v>245</v>
      </c>
      <c r="AU1872" s="227" t="s">
        <v>88</v>
      </c>
      <c r="AV1872" s="12" t="s">
        <v>88</v>
      </c>
      <c r="AW1872" s="12" t="s">
        <v>40</v>
      </c>
      <c r="AX1872" s="12" t="s">
        <v>77</v>
      </c>
      <c r="AY1872" s="227" t="s">
        <v>191</v>
      </c>
    </row>
    <row r="1873" spans="2:65" s="12" customFormat="1" ht="13.5">
      <c r="B1873" s="217"/>
      <c r="C1873" s="218"/>
      <c r="D1873" s="214" t="s">
        <v>245</v>
      </c>
      <c r="E1873" s="219" t="s">
        <v>23</v>
      </c>
      <c r="F1873" s="220" t="s">
        <v>23</v>
      </c>
      <c r="G1873" s="218"/>
      <c r="H1873" s="221">
        <v>0</v>
      </c>
      <c r="I1873" s="222"/>
      <c r="J1873" s="218"/>
      <c r="K1873" s="218"/>
      <c r="L1873" s="223"/>
      <c r="M1873" s="224"/>
      <c r="N1873" s="225"/>
      <c r="O1873" s="225"/>
      <c r="P1873" s="225"/>
      <c r="Q1873" s="225"/>
      <c r="R1873" s="225"/>
      <c r="S1873" s="225"/>
      <c r="T1873" s="226"/>
      <c r="AT1873" s="227" t="s">
        <v>245</v>
      </c>
      <c r="AU1873" s="227" t="s">
        <v>88</v>
      </c>
      <c r="AV1873" s="12" t="s">
        <v>88</v>
      </c>
      <c r="AW1873" s="12" t="s">
        <v>40</v>
      </c>
      <c r="AX1873" s="12" t="s">
        <v>77</v>
      </c>
      <c r="AY1873" s="227" t="s">
        <v>191</v>
      </c>
    </row>
    <row r="1874" spans="2:65" s="12" customFormat="1" ht="13.5">
      <c r="B1874" s="217"/>
      <c r="C1874" s="218"/>
      <c r="D1874" s="214" t="s">
        <v>245</v>
      </c>
      <c r="E1874" s="219" t="s">
        <v>23</v>
      </c>
      <c r="F1874" s="220" t="s">
        <v>23</v>
      </c>
      <c r="G1874" s="218"/>
      <c r="H1874" s="221">
        <v>0</v>
      </c>
      <c r="I1874" s="222"/>
      <c r="J1874" s="218"/>
      <c r="K1874" s="218"/>
      <c r="L1874" s="223"/>
      <c r="M1874" s="224"/>
      <c r="N1874" s="225"/>
      <c r="O1874" s="225"/>
      <c r="P1874" s="225"/>
      <c r="Q1874" s="225"/>
      <c r="R1874" s="225"/>
      <c r="S1874" s="225"/>
      <c r="T1874" s="226"/>
      <c r="AT1874" s="227" t="s">
        <v>245</v>
      </c>
      <c r="AU1874" s="227" t="s">
        <v>88</v>
      </c>
      <c r="AV1874" s="12" t="s">
        <v>88</v>
      </c>
      <c r="AW1874" s="12" t="s">
        <v>40</v>
      </c>
      <c r="AX1874" s="12" t="s">
        <v>77</v>
      </c>
      <c r="AY1874" s="227" t="s">
        <v>191</v>
      </c>
    </row>
    <row r="1875" spans="2:65" s="12" customFormat="1" ht="13.5">
      <c r="B1875" s="217"/>
      <c r="C1875" s="218"/>
      <c r="D1875" s="214" t="s">
        <v>245</v>
      </c>
      <c r="E1875" s="219" t="s">
        <v>23</v>
      </c>
      <c r="F1875" s="220" t="s">
        <v>23</v>
      </c>
      <c r="G1875" s="218"/>
      <c r="H1875" s="221">
        <v>0</v>
      </c>
      <c r="I1875" s="222"/>
      <c r="J1875" s="218"/>
      <c r="K1875" s="218"/>
      <c r="L1875" s="223"/>
      <c r="M1875" s="224"/>
      <c r="N1875" s="225"/>
      <c r="O1875" s="225"/>
      <c r="P1875" s="225"/>
      <c r="Q1875" s="225"/>
      <c r="R1875" s="225"/>
      <c r="S1875" s="225"/>
      <c r="T1875" s="226"/>
      <c r="AT1875" s="227" t="s">
        <v>245</v>
      </c>
      <c r="AU1875" s="227" t="s">
        <v>88</v>
      </c>
      <c r="AV1875" s="12" t="s">
        <v>88</v>
      </c>
      <c r="AW1875" s="12" t="s">
        <v>40</v>
      </c>
      <c r="AX1875" s="12" t="s">
        <v>77</v>
      </c>
      <c r="AY1875" s="227" t="s">
        <v>191</v>
      </c>
    </row>
    <row r="1876" spans="2:65" s="12" customFormat="1" ht="13.5">
      <c r="B1876" s="217"/>
      <c r="C1876" s="218"/>
      <c r="D1876" s="214" t="s">
        <v>245</v>
      </c>
      <c r="E1876" s="219" t="s">
        <v>23</v>
      </c>
      <c r="F1876" s="220" t="s">
        <v>23</v>
      </c>
      <c r="G1876" s="218"/>
      <c r="H1876" s="221">
        <v>0</v>
      </c>
      <c r="I1876" s="222"/>
      <c r="J1876" s="218"/>
      <c r="K1876" s="218"/>
      <c r="L1876" s="223"/>
      <c r="M1876" s="224"/>
      <c r="N1876" s="225"/>
      <c r="O1876" s="225"/>
      <c r="P1876" s="225"/>
      <c r="Q1876" s="225"/>
      <c r="R1876" s="225"/>
      <c r="S1876" s="225"/>
      <c r="T1876" s="226"/>
      <c r="AT1876" s="227" t="s">
        <v>245</v>
      </c>
      <c r="AU1876" s="227" t="s">
        <v>88</v>
      </c>
      <c r="AV1876" s="12" t="s">
        <v>88</v>
      </c>
      <c r="AW1876" s="12" t="s">
        <v>40</v>
      </c>
      <c r="AX1876" s="12" t="s">
        <v>77</v>
      </c>
      <c r="AY1876" s="227" t="s">
        <v>191</v>
      </c>
    </row>
    <row r="1877" spans="2:65" s="12" customFormat="1" ht="13.5">
      <c r="B1877" s="217"/>
      <c r="C1877" s="218"/>
      <c r="D1877" s="214" t="s">
        <v>245</v>
      </c>
      <c r="E1877" s="219" t="s">
        <v>23</v>
      </c>
      <c r="F1877" s="220" t="s">
        <v>23</v>
      </c>
      <c r="G1877" s="218"/>
      <c r="H1877" s="221">
        <v>0</v>
      </c>
      <c r="I1877" s="222"/>
      <c r="J1877" s="218"/>
      <c r="K1877" s="218"/>
      <c r="L1877" s="223"/>
      <c r="M1877" s="224"/>
      <c r="N1877" s="225"/>
      <c r="O1877" s="225"/>
      <c r="P1877" s="225"/>
      <c r="Q1877" s="225"/>
      <c r="R1877" s="225"/>
      <c r="S1877" s="225"/>
      <c r="T1877" s="226"/>
      <c r="AT1877" s="227" t="s">
        <v>245</v>
      </c>
      <c r="AU1877" s="227" t="s">
        <v>88</v>
      </c>
      <c r="AV1877" s="12" t="s">
        <v>88</v>
      </c>
      <c r="AW1877" s="12" t="s">
        <v>40</v>
      </c>
      <c r="AX1877" s="12" t="s">
        <v>77</v>
      </c>
      <c r="AY1877" s="227" t="s">
        <v>191</v>
      </c>
    </row>
    <row r="1878" spans="2:65" s="12" customFormat="1" ht="13.5">
      <c r="B1878" s="217"/>
      <c r="C1878" s="218"/>
      <c r="D1878" s="214" t="s">
        <v>245</v>
      </c>
      <c r="E1878" s="219" t="s">
        <v>23</v>
      </c>
      <c r="F1878" s="220" t="s">
        <v>23</v>
      </c>
      <c r="G1878" s="218"/>
      <c r="H1878" s="221">
        <v>0</v>
      </c>
      <c r="I1878" s="222"/>
      <c r="J1878" s="218"/>
      <c r="K1878" s="218"/>
      <c r="L1878" s="223"/>
      <c r="M1878" s="224"/>
      <c r="N1878" s="225"/>
      <c r="O1878" s="225"/>
      <c r="P1878" s="225"/>
      <c r="Q1878" s="225"/>
      <c r="R1878" s="225"/>
      <c r="S1878" s="225"/>
      <c r="T1878" s="226"/>
      <c r="AT1878" s="227" t="s">
        <v>245</v>
      </c>
      <c r="AU1878" s="227" t="s">
        <v>88</v>
      </c>
      <c r="AV1878" s="12" t="s">
        <v>88</v>
      </c>
      <c r="AW1878" s="12" t="s">
        <v>40</v>
      </c>
      <c r="AX1878" s="12" t="s">
        <v>77</v>
      </c>
      <c r="AY1878" s="227" t="s">
        <v>191</v>
      </c>
    </row>
    <row r="1879" spans="2:65" s="1" customFormat="1" ht="16.5" customHeight="1">
      <c r="B1879" s="42"/>
      <c r="C1879" s="202" t="s">
        <v>1579</v>
      </c>
      <c r="D1879" s="202" t="s">
        <v>194</v>
      </c>
      <c r="E1879" s="203" t="s">
        <v>1580</v>
      </c>
      <c r="F1879" s="204" t="s">
        <v>1581</v>
      </c>
      <c r="G1879" s="205" t="s">
        <v>222</v>
      </c>
      <c r="H1879" s="206">
        <v>1</v>
      </c>
      <c r="I1879" s="207"/>
      <c r="J1879" s="208">
        <f>ROUND(I1879*H1879,2)</f>
        <v>0</v>
      </c>
      <c r="K1879" s="204" t="s">
        <v>203</v>
      </c>
      <c r="L1879" s="62"/>
      <c r="M1879" s="209" t="s">
        <v>23</v>
      </c>
      <c r="N1879" s="210" t="s">
        <v>48</v>
      </c>
      <c r="O1879" s="43"/>
      <c r="P1879" s="211">
        <f>O1879*H1879</f>
        <v>0</v>
      </c>
      <c r="Q1879" s="211">
        <v>0</v>
      </c>
      <c r="R1879" s="211">
        <f>Q1879*H1879</f>
        <v>0</v>
      </c>
      <c r="S1879" s="211">
        <v>0</v>
      </c>
      <c r="T1879" s="212">
        <f>S1879*H1879</f>
        <v>0</v>
      </c>
      <c r="AR1879" s="25" t="s">
        <v>279</v>
      </c>
      <c r="AT1879" s="25" t="s">
        <v>194</v>
      </c>
      <c r="AU1879" s="25" t="s">
        <v>88</v>
      </c>
      <c r="AY1879" s="25" t="s">
        <v>191</v>
      </c>
      <c r="BE1879" s="213">
        <f>IF(N1879="základní",J1879,0)</f>
        <v>0</v>
      </c>
      <c r="BF1879" s="213">
        <f>IF(N1879="snížená",J1879,0)</f>
        <v>0</v>
      </c>
      <c r="BG1879" s="213">
        <f>IF(N1879="zákl. přenesená",J1879,0)</f>
        <v>0</v>
      </c>
      <c r="BH1879" s="213">
        <f>IF(N1879="sníž. přenesená",J1879,0)</f>
        <v>0</v>
      </c>
      <c r="BI1879" s="213">
        <f>IF(N1879="nulová",J1879,0)</f>
        <v>0</v>
      </c>
      <c r="BJ1879" s="25" t="s">
        <v>85</v>
      </c>
      <c r="BK1879" s="213">
        <f>ROUND(I1879*H1879,2)</f>
        <v>0</v>
      </c>
      <c r="BL1879" s="25" t="s">
        <v>279</v>
      </c>
      <c r="BM1879" s="25" t="s">
        <v>1582</v>
      </c>
    </row>
    <row r="1880" spans="2:65" s="12" customFormat="1" ht="13.5">
      <c r="B1880" s="217"/>
      <c r="C1880" s="218"/>
      <c r="D1880" s="214" t="s">
        <v>245</v>
      </c>
      <c r="E1880" s="219" t="s">
        <v>23</v>
      </c>
      <c r="F1880" s="220" t="s">
        <v>1583</v>
      </c>
      <c r="G1880" s="218"/>
      <c r="H1880" s="221">
        <v>1</v>
      </c>
      <c r="I1880" s="222"/>
      <c r="J1880" s="218"/>
      <c r="K1880" s="218"/>
      <c r="L1880" s="223"/>
      <c r="M1880" s="224"/>
      <c r="N1880" s="225"/>
      <c r="O1880" s="225"/>
      <c r="P1880" s="225"/>
      <c r="Q1880" s="225"/>
      <c r="R1880" s="225"/>
      <c r="S1880" s="225"/>
      <c r="T1880" s="226"/>
      <c r="AT1880" s="227" t="s">
        <v>245</v>
      </c>
      <c r="AU1880" s="227" t="s">
        <v>88</v>
      </c>
      <c r="AV1880" s="12" t="s">
        <v>88</v>
      </c>
      <c r="AW1880" s="12" t="s">
        <v>40</v>
      </c>
      <c r="AX1880" s="12" t="s">
        <v>85</v>
      </c>
      <c r="AY1880" s="227" t="s">
        <v>191</v>
      </c>
    </row>
    <row r="1881" spans="2:65" s="1" customFormat="1" ht="25.5" customHeight="1">
      <c r="B1881" s="42"/>
      <c r="C1881" s="228" t="s">
        <v>1584</v>
      </c>
      <c r="D1881" s="228" t="s">
        <v>302</v>
      </c>
      <c r="E1881" s="229" t="s">
        <v>1585</v>
      </c>
      <c r="F1881" s="230" t="s">
        <v>1586</v>
      </c>
      <c r="G1881" s="231" t="s">
        <v>222</v>
      </c>
      <c r="H1881" s="232">
        <v>1</v>
      </c>
      <c r="I1881" s="233"/>
      <c r="J1881" s="234">
        <f>ROUND(I1881*H1881,2)</f>
        <v>0</v>
      </c>
      <c r="K1881" s="230" t="s">
        <v>23</v>
      </c>
      <c r="L1881" s="235"/>
      <c r="M1881" s="236" t="s">
        <v>23</v>
      </c>
      <c r="N1881" s="237" t="s">
        <v>48</v>
      </c>
      <c r="O1881" s="43"/>
      <c r="P1881" s="211">
        <f>O1881*H1881</f>
        <v>0</v>
      </c>
      <c r="Q1881" s="211">
        <v>0</v>
      </c>
      <c r="R1881" s="211">
        <f>Q1881*H1881</f>
        <v>0</v>
      </c>
      <c r="S1881" s="211">
        <v>0</v>
      </c>
      <c r="T1881" s="212">
        <f>S1881*H1881</f>
        <v>0</v>
      </c>
      <c r="AR1881" s="25" t="s">
        <v>669</v>
      </c>
      <c r="AT1881" s="25" t="s">
        <v>302</v>
      </c>
      <c r="AU1881" s="25" t="s">
        <v>88</v>
      </c>
      <c r="AY1881" s="25" t="s">
        <v>191</v>
      </c>
      <c r="BE1881" s="213">
        <f>IF(N1881="základní",J1881,0)</f>
        <v>0</v>
      </c>
      <c r="BF1881" s="213">
        <f>IF(N1881="snížená",J1881,0)</f>
        <v>0</v>
      </c>
      <c r="BG1881" s="213">
        <f>IF(N1881="zákl. přenesená",J1881,0)</f>
        <v>0</v>
      </c>
      <c r="BH1881" s="213">
        <f>IF(N1881="sníž. přenesená",J1881,0)</f>
        <v>0</v>
      </c>
      <c r="BI1881" s="213">
        <f>IF(N1881="nulová",J1881,0)</f>
        <v>0</v>
      </c>
      <c r="BJ1881" s="25" t="s">
        <v>85</v>
      </c>
      <c r="BK1881" s="213">
        <f>ROUND(I1881*H1881,2)</f>
        <v>0</v>
      </c>
      <c r="BL1881" s="25" t="s">
        <v>279</v>
      </c>
      <c r="BM1881" s="25" t="s">
        <v>1587</v>
      </c>
    </row>
    <row r="1882" spans="2:65" s="1" customFormat="1" ht="81">
      <c r="B1882" s="42"/>
      <c r="C1882" s="64"/>
      <c r="D1882" s="214" t="s">
        <v>205</v>
      </c>
      <c r="E1882" s="64"/>
      <c r="F1882" s="215" t="s">
        <v>1588</v>
      </c>
      <c r="G1882" s="64"/>
      <c r="H1882" s="64"/>
      <c r="I1882" s="173"/>
      <c r="J1882" s="64"/>
      <c r="K1882" s="64"/>
      <c r="L1882" s="62"/>
      <c r="M1882" s="216"/>
      <c r="N1882" s="43"/>
      <c r="O1882" s="43"/>
      <c r="P1882" s="43"/>
      <c r="Q1882" s="43"/>
      <c r="R1882" s="43"/>
      <c r="S1882" s="43"/>
      <c r="T1882" s="79"/>
      <c r="AT1882" s="25" t="s">
        <v>205</v>
      </c>
      <c r="AU1882" s="25" t="s">
        <v>88</v>
      </c>
    </row>
    <row r="1883" spans="2:65" s="12" customFormat="1" ht="13.5">
      <c r="B1883" s="217"/>
      <c r="C1883" s="218"/>
      <c r="D1883" s="214" t="s">
        <v>245</v>
      </c>
      <c r="E1883" s="219" t="s">
        <v>23</v>
      </c>
      <c r="F1883" s="220" t="s">
        <v>1583</v>
      </c>
      <c r="G1883" s="218"/>
      <c r="H1883" s="221">
        <v>1</v>
      </c>
      <c r="I1883" s="222"/>
      <c r="J1883" s="218"/>
      <c r="K1883" s="218"/>
      <c r="L1883" s="223"/>
      <c r="M1883" s="224"/>
      <c r="N1883" s="225"/>
      <c r="O1883" s="225"/>
      <c r="P1883" s="225"/>
      <c r="Q1883" s="225"/>
      <c r="R1883" s="225"/>
      <c r="S1883" s="225"/>
      <c r="T1883" s="226"/>
      <c r="AT1883" s="227" t="s">
        <v>245</v>
      </c>
      <c r="AU1883" s="227" t="s">
        <v>88</v>
      </c>
      <c r="AV1883" s="12" t="s">
        <v>88</v>
      </c>
      <c r="AW1883" s="12" t="s">
        <v>40</v>
      </c>
      <c r="AX1883" s="12" t="s">
        <v>85</v>
      </c>
      <c r="AY1883" s="227" t="s">
        <v>191</v>
      </c>
    </row>
    <row r="1884" spans="2:65" s="1" customFormat="1" ht="16.5" customHeight="1">
      <c r="B1884" s="42"/>
      <c r="C1884" s="202" t="s">
        <v>1589</v>
      </c>
      <c r="D1884" s="202" t="s">
        <v>194</v>
      </c>
      <c r="E1884" s="203" t="s">
        <v>1590</v>
      </c>
      <c r="F1884" s="204" t="s">
        <v>1591</v>
      </c>
      <c r="G1884" s="205" t="s">
        <v>218</v>
      </c>
      <c r="H1884" s="206">
        <v>17.597999999999999</v>
      </c>
      <c r="I1884" s="207"/>
      <c r="J1884" s="208">
        <f>ROUND(I1884*H1884,2)</f>
        <v>0</v>
      </c>
      <c r="K1884" s="204" t="s">
        <v>203</v>
      </c>
      <c r="L1884" s="62"/>
      <c r="M1884" s="209" t="s">
        <v>23</v>
      </c>
      <c r="N1884" s="210" t="s">
        <v>48</v>
      </c>
      <c r="O1884" s="43"/>
      <c r="P1884" s="211">
        <f>O1884*H1884</f>
        <v>0</v>
      </c>
      <c r="Q1884" s="211">
        <v>3.8000000000000002E-4</v>
      </c>
      <c r="R1884" s="211">
        <f>Q1884*H1884</f>
        <v>6.6872399999999997E-3</v>
      </c>
      <c r="S1884" s="211">
        <v>0</v>
      </c>
      <c r="T1884" s="212">
        <f>S1884*H1884</f>
        <v>0</v>
      </c>
      <c r="AR1884" s="25" t="s">
        <v>279</v>
      </c>
      <c r="AT1884" s="25" t="s">
        <v>194</v>
      </c>
      <c r="AU1884" s="25" t="s">
        <v>88</v>
      </c>
      <c r="AY1884" s="25" t="s">
        <v>191</v>
      </c>
      <c r="BE1884" s="213">
        <f>IF(N1884="základní",J1884,0)</f>
        <v>0</v>
      </c>
      <c r="BF1884" s="213">
        <f>IF(N1884="snížená",J1884,0)</f>
        <v>0</v>
      </c>
      <c r="BG1884" s="213">
        <f>IF(N1884="zákl. přenesená",J1884,0)</f>
        <v>0</v>
      </c>
      <c r="BH1884" s="213">
        <f>IF(N1884="sníž. přenesená",J1884,0)</f>
        <v>0</v>
      </c>
      <c r="BI1884" s="213">
        <f>IF(N1884="nulová",J1884,0)</f>
        <v>0</v>
      </c>
      <c r="BJ1884" s="25" t="s">
        <v>85</v>
      </c>
      <c r="BK1884" s="213">
        <f>ROUND(I1884*H1884,2)</f>
        <v>0</v>
      </c>
      <c r="BL1884" s="25" t="s">
        <v>279</v>
      </c>
      <c r="BM1884" s="25" t="s">
        <v>1592</v>
      </c>
    </row>
    <row r="1885" spans="2:65" s="13" customFormat="1" ht="13.5">
      <c r="B1885" s="244"/>
      <c r="C1885" s="245"/>
      <c r="D1885" s="214" t="s">
        <v>245</v>
      </c>
      <c r="E1885" s="246" t="s">
        <v>23</v>
      </c>
      <c r="F1885" s="247" t="s">
        <v>368</v>
      </c>
      <c r="G1885" s="245"/>
      <c r="H1885" s="246" t="s">
        <v>23</v>
      </c>
      <c r="I1885" s="248"/>
      <c r="J1885" s="245"/>
      <c r="K1885" s="245"/>
      <c r="L1885" s="249"/>
      <c r="M1885" s="250"/>
      <c r="N1885" s="251"/>
      <c r="O1885" s="251"/>
      <c r="P1885" s="251"/>
      <c r="Q1885" s="251"/>
      <c r="R1885" s="251"/>
      <c r="S1885" s="251"/>
      <c r="T1885" s="252"/>
      <c r="AT1885" s="253" t="s">
        <v>245</v>
      </c>
      <c r="AU1885" s="253" t="s">
        <v>88</v>
      </c>
      <c r="AV1885" s="13" t="s">
        <v>85</v>
      </c>
      <c r="AW1885" s="13" t="s">
        <v>40</v>
      </c>
      <c r="AX1885" s="13" t="s">
        <v>77</v>
      </c>
      <c r="AY1885" s="253" t="s">
        <v>191</v>
      </c>
    </row>
    <row r="1886" spans="2:65" s="12" customFormat="1" ht="13.5">
      <c r="B1886" s="217"/>
      <c r="C1886" s="218"/>
      <c r="D1886" s="214" t="s">
        <v>245</v>
      </c>
      <c r="E1886" s="219" t="s">
        <v>23</v>
      </c>
      <c r="F1886" s="220" t="s">
        <v>1593</v>
      </c>
      <c r="G1886" s="218"/>
      <c r="H1886" s="221">
        <v>0.19</v>
      </c>
      <c r="I1886" s="222"/>
      <c r="J1886" s="218"/>
      <c r="K1886" s="218"/>
      <c r="L1886" s="223"/>
      <c r="M1886" s="224"/>
      <c r="N1886" s="225"/>
      <c r="O1886" s="225"/>
      <c r="P1886" s="225"/>
      <c r="Q1886" s="225"/>
      <c r="R1886" s="225"/>
      <c r="S1886" s="225"/>
      <c r="T1886" s="226"/>
      <c r="AT1886" s="227" t="s">
        <v>245</v>
      </c>
      <c r="AU1886" s="227" t="s">
        <v>88</v>
      </c>
      <c r="AV1886" s="12" t="s">
        <v>88</v>
      </c>
      <c r="AW1886" s="12" t="s">
        <v>40</v>
      </c>
      <c r="AX1886" s="12" t="s">
        <v>77</v>
      </c>
      <c r="AY1886" s="227" t="s">
        <v>191</v>
      </c>
    </row>
    <row r="1887" spans="2:65" s="12" customFormat="1" ht="13.5">
      <c r="B1887" s="217"/>
      <c r="C1887" s="218"/>
      <c r="D1887" s="214" t="s">
        <v>245</v>
      </c>
      <c r="E1887" s="219" t="s">
        <v>23</v>
      </c>
      <c r="F1887" s="220" t="s">
        <v>1594</v>
      </c>
      <c r="G1887" s="218"/>
      <c r="H1887" s="221">
        <v>1.425</v>
      </c>
      <c r="I1887" s="222"/>
      <c r="J1887" s="218"/>
      <c r="K1887" s="218"/>
      <c r="L1887" s="223"/>
      <c r="M1887" s="224"/>
      <c r="N1887" s="225"/>
      <c r="O1887" s="225"/>
      <c r="P1887" s="225"/>
      <c r="Q1887" s="225"/>
      <c r="R1887" s="225"/>
      <c r="S1887" s="225"/>
      <c r="T1887" s="226"/>
      <c r="AT1887" s="227" t="s">
        <v>245</v>
      </c>
      <c r="AU1887" s="227" t="s">
        <v>88</v>
      </c>
      <c r="AV1887" s="12" t="s">
        <v>88</v>
      </c>
      <c r="AW1887" s="12" t="s">
        <v>40</v>
      </c>
      <c r="AX1887" s="12" t="s">
        <v>77</v>
      </c>
      <c r="AY1887" s="227" t="s">
        <v>191</v>
      </c>
    </row>
    <row r="1888" spans="2:65" s="12" customFormat="1" ht="13.5">
      <c r="B1888" s="217"/>
      <c r="C1888" s="218"/>
      <c r="D1888" s="214" t="s">
        <v>245</v>
      </c>
      <c r="E1888" s="219" t="s">
        <v>23</v>
      </c>
      <c r="F1888" s="220" t="s">
        <v>1595</v>
      </c>
      <c r="G1888" s="218"/>
      <c r="H1888" s="221">
        <v>0.375</v>
      </c>
      <c r="I1888" s="222"/>
      <c r="J1888" s="218"/>
      <c r="K1888" s="218"/>
      <c r="L1888" s="223"/>
      <c r="M1888" s="224"/>
      <c r="N1888" s="225"/>
      <c r="O1888" s="225"/>
      <c r="P1888" s="225"/>
      <c r="Q1888" s="225"/>
      <c r="R1888" s="225"/>
      <c r="S1888" s="225"/>
      <c r="T1888" s="226"/>
      <c r="AT1888" s="227" t="s">
        <v>245</v>
      </c>
      <c r="AU1888" s="227" t="s">
        <v>88</v>
      </c>
      <c r="AV1888" s="12" t="s">
        <v>88</v>
      </c>
      <c r="AW1888" s="12" t="s">
        <v>40</v>
      </c>
      <c r="AX1888" s="12" t="s">
        <v>77</v>
      </c>
      <c r="AY1888" s="227" t="s">
        <v>191</v>
      </c>
    </row>
    <row r="1889" spans="2:65" s="12" customFormat="1" ht="13.5">
      <c r="B1889" s="217"/>
      <c r="C1889" s="218"/>
      <c r="D1889" s="214" t="s">
        <v>245</v>
      </c>
      <c r="E1889" s="219" t="s">
        <v>23</v>
      </c>
      <c r="F1889" s="220" t="s">
        <v>1596</v>
      </c>
      <c r="G1889" s="218"/>
      <c r="H1889" s="221">
        <v>1.2749999999999999</v>
      </c>
      <c r="I1889" s="222"/>
      <c r="J1889" s="218"/>
      <c r="K1889" s="218"/>
      <c r="L1889" s="223"/>
      <c r="M1889" s="224"/>
      <c r="N1889" s="225"/>
      <c r="O1889" s="225"/>
      <c r="P1889" s="225"/>
      <c r="Q1889" s="225"/>
      <c r="R1889" s="225"/>
      <c r="S1889" s="225"/>
      <c r="T1889" s="226"/>
      <c r="AT1889" s="227" t="s">
        <v>245</v>
      </c>
      <c r="AU1889" s="227" t="s">
        <v>88</v>
      </c>
      <c r="AV1889" s="12" t="s">
        <v>88</v>
      </c>
      <c r="AW1889" s="12" t="s">
        <v>40</v>
      </c>
      <c r="AX1889" s="12" t="s">
        <v>77</v>
      </c>
      <c r="AY1889" s="227" t="s">
        <v>191</v>
      </c>
    </row>
    <row r="1890" spans="2:65" s="14" customFormat="1" ht="13.5">
      <c r="B1890" s="254"/>
      <c r="C1890" s="255"/>
      <c r="D1890" s="214" t="s">
        <v>245</v>
      </c>
      <c r="E1890" s="256" t="s">
        <v>23</v>
      </c>
      <c r="F1890" s="257" t="s">
        <v>371</v>
      </c>
      <c r="G1890" s="255"/>
      <c r="H1890" s="258">
        <v>3.2650000000000001</v>
      </c>
      <c r="I1890" s="259"/>
      <c r="J1890" s="255"/>
      <c r="K1890" s="255"/>
      <c r="L1890" s="260"/>
      <c r="M1890" s="261"/>
      <c r="N1890" s="262"/>
      <c r="O1890" s="262"/>
      <c r="P1890" s="262"/>
      <c r="Q1890" s="262"/>
      <c r="R1890" s="262"/>
      <c r="S1890" s="262"/>
      <c r="T1890" s="263"/>
      <c r="AT1890" s="264" t="s">
        <v>245</v>
      </c>
      <c r="AU1890" s="264" t="s">
        <v>88</v>
      </c>
      <c r="AV1890" s="14" t="s">
        <v>207</v>
      </c>
      <c r="AW1890" s="14" t="s">
        <v>40</v>
      </c>
      <c r="AX1890" s="14" t="s">
        <v>77</v>
      </c>
      <c r="AY1890" s="264" t="s">
        <v>191</v>
      </c>
    </row>
    <row r="1891" spans="2:65" s="13" customFormat="1" ht="13.5">
      <c r="B1891" s="244"/>
      <c r="C1891" s="245"/>
      <c r="D1891" s="214" t="s">
        <v>245</v>
      </c>
      <c r="E1891" s="246" t="s">
        <v>23</v>
      </c>
      <c r="F1891" s="247" t="s">
        <v>372</v>
      </c>
      <c r="G1891" s="245"/>
      <c r="H1891" s="246" t="s">
        <v>23</v>
      </c>
      <c r="I1891" s="248"/>
      <c r="J1891" s="245"/>
      <c r="K1891" s="245"/>
      <c r="L1891" s="249"/>
      <c r="M1891" s="250"/>
      <c r="N1891" s="251"/>
      <c r="O1891" s="251"/>
      <c r="P1891" s="251"/>
      <c r="Q1891" s="251"/>
      <c r="R1891" s="251"/>
      <c r="S1891" s="251"/>
      <c r="T1891" s="252"/>
      <c r="AT1891" s="253" t="s">
        <v>245</v>
      </c>
      <c r="AU1891" s="253" t="s">
        <v>88</v>
      </c>
      <c r="AV1891" s="13" t="s">
        <v>85</v>
      </c>
      <c r="AW1891" s="13" t="s">
        <v>40</v>
      </c>
      <c r="AX1891" s="13" t="s">
        <v>77</v>
      </c>
      <c r="AY1891" s="253" t="s">
        <v>191</v>
      </c>
    </row>
    <row r="1892" spans="2:65" s="12" customFormat="1" ht="13.5">
      <c r="B1892" s="217"/>
      <c r="C1892" s="218"/>
      <c r="D1892" s="214" t="s">
        <v>245</v>
      </c>
      <c r="E1892" s="219" t="s">
        <v>23</v>
      </c>
      <c r="F1892" s="220" t="s">
        <v>1597</v>
      </c>
      <c r="G1892" s="218"/>
      <c r="H1892" s="221">
        <v>14.333</v>
      </c>
      <c r="I1892" s="222"/>
      <c r="J1892" s="218"/>
      <c r="K1892" s="218"/>
      <c r="L1892" s="223"/>
      <c r="M1892" s="224"/>
      <c r="N1892" s="225"/>
      <c r="O1892" s="225"/>
      <c r="P1892" s="225"/>
      <c r="Q1892" s="225"/>
      <c r="R1892" s="225"/>
      <c r="S1892" s="225"/>
      <c r="T1892" s="226"/>
      <c r="AT1892" s="227" t="s">
        <v>245</v>
      </c>
      <c r="AU1892" s="227" t="s">
        <v>88</v>
      </c>
      <c r="AV1892" s="12" t="s">
        <v>88</v>
      </c>
      <c r="AW1892" s="12" t="s">
        <v>40</v>
      </c>
      <c r="AX1892" s="12" t="s">
        <v>77</v>
      </c>
      <c r="AY1892" s="227" t="s">
        <v>191</v>
      </c>
    </row>
    <row r="1893" spans="2:65" s="14" customFormat="1" ht="13.5">
      <c r="B1893" s="254"/>
      <c r="C1893" s="255"/>
      <c r="D1893" s="214" t="s">
        <v>245</v>
      </c>
      <c r="E1893" s="256" t="s">
        <v>23</v>
      </c>
      <c r="F1893" s="257" t="s">
        <v>371</v>
      </c>
      <c r="G1893" s="255"/>
      <c r="H1893" s="258">
        <v>14.333</v>
      </c>
      <c r="I1893" s="259"/>
      <c r="J1893" s="255"/>
      <c r="K1893" s="255"/>
      <c r="L1893" s="260"/>
      <c r="M1893" s="261"/>
      <c r="N1893" s="262"/>
      <c r="O1893" s="262"/>
      <c r="P1893" s="262"/>
      <c r="Q1893" s="262"/>
      <c r="R1893" s="262"/>
      <c r="S1893" s="262"/>
      <c r="T1893" s="263"/>
      <c r="AT1893" s="264" t="s">
        <v>245</v>
      </c>
      <c r="AU1893" s="264" t="s">
        <v>88</v>
      </c>
      <c r="AV1893" s="14" t="s">
        <v>207</v>
      </c>
      <c r="AW1893" s="14" t="s">
        <v>40</v>
      </c>
      <c r="AX1893" s="14" t="s">
        <v>77</v>
      </c>
      <c r="AY1893" s="264" t="s">
        <v>191</v>
      </c>
    </row>
    <row r="1894" spans="2:65" s="15" customFormat="1" ht="13.5">
      <c r="B1894" s="265"/>
      <c r="C1894" s="266"/>
      <c r="D1894" s="214" t="s">
        <v>245</v>
      </c>
      <c r="E1894" s="267" t="s">
        <v>23</v>
      </c>
      <c r="F1894" s="268" t="s">
        <v>388</v>
      </c>
      <c r="G1894" s="266"/>
      <c r="H1894" s="269">
        <v>17.597999999999999</v>
      </c>
      <c r="I1894" s="270"/>
      <c r="J1894" s="266"/>
      <c r="K1894" s="266"/>
      <c r="L1894" s="271"/>
      <c r="M1894" s="272"/>
      <c r="N1894" s="273"/>
      <c r="O1894" s="273"/>
      <c r="P1894" s="273"/>
      <c r="Q1894" s="273"/>
      <c r="R1894" s="273"/>
      <c r="S1894" s="273"/>
      <c r="T1894" s="274"/>
      <c r="AT1894" s="275" t="s">
        <v>245</v>
      </c>
      <c r="AU1894" s="275" t="s">
        <v>88</v>
      </c>
      <c r="AV1894" s="15" t="s">
        <v>215</v>
      </c>
      <c r="AW1894" s="15" t="s">
        <v>40</v>
      </c>
      <c r="AX1894" s="15" t="s">
        <v>85</v>
      </c>
      <c r="AY1894" s="275" t="s">
        <v>191</v>
      </c>
    </row>
    <row r="1895" spans="2:65" s="1" customFormat="1" ht="16.5" customHeight="1">
      <c r="B1895" s="42"/>
      <c r="C1895" s="228" t="s">
        <v>1598</v>
      </c>
      <c r="D1895" s="228" t="s">
        <v>302</v>
      </c>
      <c r="E1895" s="229" t="s">
        <v>1599</v>
      </c>
      <c r="F1895" s="230" t="s">
        <v>1600</v>
      </c>
      <c r="G1895" s="231" t="s">
        <v>222</v>
      </c>
      <c r="H1895" s="232">
        <v>7</v>
      </c>
      <c r="I1895" s="233"/>
      <c r="J1895" s="234">
        <f t="shared" ref="J1895:J1900" si="0">ROUND(I1895*H1895,2)</f>
        <v>0</v>
      </c>
      <c r="K1895" s="230" t="s">
        <v>23</v>
      </c>
      <c r="L1895" s="235"/>
      <c r="M1895" s="236" t="s">
        <v>23</v>
      </c>
      <c r="N1895" s="237" t="s">
        <v>48</v>
      </c>
      <c r="O1895" s="43"/>
      <c r="P1895" s="211">
        <f t="shared" ref="P1895:P1900" si="1">O1895*H1895</f>
        <v>0</v>
      </c>
      <c r="Q1895" s="211">
        <v>0.01</v>
      </c>
      <c r="R1895" s="211">
        <f t="shared" ref="R1895:R1900" si="2">Q1895*H1895</f>
        <v>7.0000000000000007E-2</v>
      </c>
      <c r="S1895" s="211">
        <v>0</v>
      </c>
      <c r="T1895" s="212">
        <f t="shared" ref="T1895:T1900" si="3">S1895*H1895</f>
        <v>0</v>
      </c>
      <c r="AR1895" s="25" t="s">
        <v>669</v>
      </c>
      <c r="AT1895" s="25" t="s">
        <v>302</v>
      </c>
      <c r="AU1895" s="25" t="s">
        <v>88</v>
      </c>
      <c r="AY1895" s="25" t="s">
        <v>191</v>
      </c>
      <c r="BE1895" s="213">
        <f t="shared" ref="BE1895:BE1900" si="4">IF(N1895="základní",J1895,0)</f>
        <v>0</v>
      </c>
      <c r="BF1895" s="213">
        <f t="shared" ref="BF1895:BF1900" si="5">IF(N1895="snížená",J1895,0)</f>
        <v>0</v>
      </c>
      <c r="BG1895" s="213">
        <f t="shared" ref="BG1895:BG1900" si="6">IF(N1895="zákl. přenesená",J1895,0)</f>
        <v>0</v>
      </c>
      <c r="BH1895" s="213">
        <f t="shared" ref="BH1895:BH1900" si="7">IF(N1895="sníž. přenesená",J1895,0)</f>
        <v>0</v>
      </c>
      <c r="BI1895" s="213">
        <f t="shared" ref="BI1895:BI1900" si="8">IF(N1895="nulová",J1895,0)</f>
        <v>0</v>
      </c>
      <c r="BJ1895" s="25" t="s">
        <v>85</v>
      </c>
      <c r="BK1895" s="213">
        <f t="shared" ref="BK1895:BK1900" si="9">ROUND(I1895*H1895,2)</f>
        <v>0</v>
      </c>
      <c r="BL1895" s="25" t="s">
        <v>279</v>
      </c>
      <c r="BM1895" s="25" t="s">
        <v>1601</v>
      </c>
    </row>
    <row r="1896" spans="2:65" s="1" customFormat="1" ht="16.5" customHeight="1">
      <c r="B1896" s="42"/>
      <c r="C1896" s="228" t="s">
        <v>1602</v>
      </c>
      <c r="D1896" s="228" t="s">
        <v>302</v>
      </c>
      <c r="E1896" s="229" t="s">
        <v>1603</v>
      </c>
      <c r="F1896" s="230" t="s">
        <v>1604</v>
      </c>
      <c r="G1896" s="231" t="s">
        <v>222</v>
      </c>
      <c r="H1896" s="232">
        <v>1</v>
      </c>
      <c r="I1896" s="233"/>
      <c r="J1896" s="234">
        <f t="shared" si="0"/>
        <v>0</v>
      </c>
      <c r="K1896" s="230" t="s">
        <v>23</v>
      </c>
      <c r="L1896" s="235"/>
      <c r="M1896" s="236" t="s">
        <v>23</v>
      </c>
      <c r="N1896" s="237" t="s">
        <v>48</v>
      </c>
      <c r="O1896" s="43"/>
      <c r="P1896" s="211">
        <f t="shared" si="1"/>
        <v>0</v>
      </c>
      <c r="Q1896" s="211">
        <v>0.01</v>
      </c>
      <c r="R1896" s="211">
        <f t="shared" si="2"/>
        <v>0.01</v>
      </c>
      <c r="S1896" s="211">
        <v>0</v>
      </c>
      <c r="T1896" s="212">
        <f t="shared" si="3"/>
        <v>0</v>
      </c>
      <c r="AR1896" s="25" t="s">
        <v>669</v>
      </c>
      <c r="AT1896" s="25" t="s">
        <v>302</v>
      </c>
      <c r="AU1896" s="25" t="s">
        <v>88</v>
      </c>
      <c r="AY1896" s="25" t="s">
        <v>191</v>
      </c>
      <c r="BE1896" s="213">
        <f t="shared" si="4"/>
        <v>0</v>
      </c>
      <c r="BF1896" s="213">
        <f t="shared" si="5"/>
        <v>0</v>
      </c>
      <c r="BG1896" s="213">
        <f t="shared" si="6"/>
        <v>0</v>
      </c>
      <c r="BH1896" s="213">
        <f t="shared" si="7"/>
        <v>0</v>
      </c>
      <c r="BI1896" s="213">
        <f t="shared" si="8"/>
        <v>0</v>
      </c>
      <c r="BJ1896" s="25" t="s">
        <v>85</v>
      </c>
      <c r="BK1896" s="213">
        <f t="shared" si="9"/>
        <v>0</v>
      </c>
      <c r="BL1896" s="25" t="s">
        <v>279</v>
      </c>
      <c r="BM1896" s="25" t="s">
        <v>1605</v>
      </c>
    </row>
    <row r="1897" spans="2:65" s="1" customFormat="1" ht="16.5" customHeight="1">
      <c r="B1897" s="42"/>
      <c r="C1897" s="228" t="s">
        <v>1606</v>
      </c>
      <c r="D1897" s="228" t="s">
        <v>302</v>
      </c>
      <c r="E1897" s="229" t="s">
        <v>1607</v>
      </c>
      <c r="F1897" s="230" t="s">
        <v>1608</v>
      </c>
      <c r="G1897" s="231" t="s">
        <v>222</v>
      </c>
      <c r="H1897" s="232">
        <v>3</v>
      </c>
      <c r="I1897" s="233"/>
      <c r="J1897" s="234">
        <f t="shared" si="0"/>
        <v>0</v>
      </c>
      <c r="K1897" s="230" t="s">
        <v>23</v>
      </c>
      <c r="L1897" s="235"/>
      <c r="M1897" s="236" t="s">
        <v>23</v>
      </c>
      <c r="N1897" s="237" t="s">
        <v>48</v>
      </c>
      <c r="O1897" s="43"/>
      <c r="P1897" s="211">
        <f t="shared" si="1"/>
        <v>0</v>
      </c>
      <c r="Q1897" s="211">
        <v>0.01</v>
      </c>
      <c r="R1897" s="211">
        <f t="shared" si="2"/>
        <v>0.03</v>
      </c>
      <c r="S1897" s="211">
        <v>0</v>
      </c>
      <c r="T1897" s="212">
        <f t="shared" si="3"/>
        <v>0</v>
      </c>
      <c r="AR1897" s="25" t="s">
        <v>669</v>
      </c>
      <c r="AT1897" s="25" t="s">
        <v>302</v>
      </c>
      <c r="AU1897" s="25" t="s">
        <v>88</v>
      </c>
      <c r="AY1897" s="25" t="s">
        <v>191</v>
      </c>
      <c r="BE1897" s="213">
        <f t="shared" si="4"/>
        <v>0</v>
      </c>
      <c r="BF1897" s="213">
        <f t="shared" si="5"/>
        <v>0</v>
      </c>
      <c r="BG1897" s="213">
        <f t="shared" si="6"/>
        <v>0</v>
      </c>
      <c r="BH1897" s="213">
        <f t="shared" si="7"/>
        <v>0</v>
      </c>
      <c r="BI1897" s="213">
        <f t="shared" si="8"/>
        <v>0</v>
      </c>
      <c r="BJ1897" s="25" t="s">
        <v>85</v>
      </c>
      <c r="BK1897" s="213">
        <f t="shared" si="9"/>
        <v>0</v>
      </c>
      <c r="BL1897" s="25" t="s">
        <v>279</v>
      </c>
      <c r="BM1897" s="25" t="s">
        <v>1609</v>
      </c>
    </row>
    <row r="1898" spans="2:65" s="1" customFormat="1" ht="16.5" customHeight="1">
      <c r="B1898" s="42"/>
      <c r="C1898" s="228" t="s">
        <v>1610</v>
      </c>
      <c r="D1898" s="228" t="s">
        <v>302</v>
      </c>
      <c r="E1898" s="229" t="s">
        <v>1611</v>
      </c>
      <c r="F1898" s="230" t="s">
        <v>1612</v>
      </c>
      <c r="G1898" s="231" t="s">
        <v>222</v>
      </c>
      <c r="H1898" s="232">
        <v>1</v>
      </c>
      <c r="I1898" s="233"/>
      <c r="J1898" s="234">
        <f t="shared" si="0"/>
        <v>0</v>
      </c>
      <c r="K1898" s="230" t="s">
        <v>23</v>
      </c>
      <c r="L1898" s="235"/>
      <c r="M1898" s="236" t="s">
        <v>23</v>
      </c>
      <c r="N1898" s="237" t="s">
        <v>48</v>
      </c>
      <c r="O1898" s="43"/>
      <c r="P1898" s="211">
        <f t="shared" si="1"/>
        <v>0</v>
      </c>
      <c r="Q1898" s="211">
        <v>0.01</v>
      </c>
      <c r="R1898" s="211">
        <f t="shared" si="2"/>
        <v>0.01</v>
      </c>
      <c r="S1898" s="211">
        <v>0</v>
      </c>
      <c r="T1898" s="212">
        <f t="shared" si="3"/>
        <v>0</v>
      </c>
      <c r="AR1898" s="25" t="s">
        <v>669</v>
      </c>
      <c r="AT1898" s="25" t="s">
        <v>302</v>
      </c>
      <c r="AU1898" s="25" t="s">
        <v>88</v>
      </c>
      <c r="AY1898" s="25" t="s">
        <v>191</v>
      </c>
      <c r="BE1898" s="213">
        <f t="shared" si="4"/>
        <v>0</v>
      </c>
      <c r="BF1898" s="213">
        <f t="shared" si="5"/>
        <v>0</v>
      </c>
      <c r="BG1898" s="213">
        <f t="shared" si="6"/>
        <v>0</v>
      </c>
      <c r="BH1898" s="213">
        <f t="shared" si="7"/>
        <v>0</v>
      </c>
      <c r="BI1898" s="213">
        <f t="shared" si="8"/>
        <v>0</v>
      </c>
      <c r="BJ1898" s="25" t="s">
        <v>85</v>
      </c>
      <c r="BK1898" s="213">
        <f t="shared" si="9"/>
        <v>0</v>
      </c>
      <c r="BL1898" s="25" t="s">
        <v>279</v>
      </c>
      <c r="BM1898" s="25" t="s">
        <v>1613</v>
      </c>
    </row>
    <row r="1899" spans="2:65" s="1" customFormat="1" ht="16.5" customHeight="1">
      <c r="B1899" s="42"/>
      <c r="C1899" s="228" t="s">
        <v>1614</v>
      </c>
      <c r="D1899" s="228" t="s">
        <v>302</v>
      </c>
      <c r="E1899" s="229" t="s">
        <v>1615</v>
      </c>
      <c r="F1899" s="230" t="s">
        <v>1616</v>
      </c>
      <c r="G1899" s="231" t="s">
        <v>222</v>
      </c>
      <c r="H1899" s="232">
        <v>2</v>
      </c>
      <c r="I1899" s="233"/>
      <c r="J1899" s="234">
        <f t="shared" si="0"/>
        <v>0</v>
      </c>
      <c r="K1899" s="230" t="s">
        <v>23</v>
      </c>
      <c r="L1899" s="235"/>
      <c r="M1899" s="236" t="s">
        <v>23</v>
      </c>
      <c r="N1899" s="237" t="s">
        <v>48</v>
      </c>
      <c r="O1899" s="43"/>
      <c r="P1899" s="211">
        <f t="shared" si="1"/>
        <v>0</v>
      </c>
      <c r="Q1899" s="211">
        <v>0.01</v>
      </c>
      <c r="R1899" s="211">
        <f t="shared" si="2"/>
        <v>0.02</v>
      </c>
      <c r="S1899" s="211">
        <v>0</v>
      </c>
      <c r="T1899" s="212">
        <f t="shared" si="3"/>
        <v>0</v>
      </c>
      <c r="AR1899" s="25" t="s">
        <v>669</v>
      </c>
      <c r="AT1899" s="25" t="s">
        <v>302</v>
      </c>
      <c r="AU1899" s="25" t="s">
        <v>88</v>
      </c>
      <c r="AY1899" s="25" t="s">
        <v>191</v>
      </c>
      <c r="BE1899" s="213">
        <f t="shared" si="4"/>
        <v>0</v>
      </c>
      <c r="BF1899" s="213">
        <f t="shared" si="5"/>
        <v>0</v>
      </c>
      <c r="BG1899" s="213">
        <f t="shared" si="6"/>
        <v>0</v>
      </c>
      <c r="BH1899" s="213">
        <f t="shared" si="7"/>
        <v>0</v>
      </c>
      <c r="BI1899" s="213">
        <f t="shared" si="8"/>
        <v>0</v>
      </c>
      <c r="BJ1899" s="25" t="s">
        <v>85</v>
      </c>
      <c r="BK1899" s="213">
        <f t="shared" si="9"/>
        <v>0</v>
      </c>
      <c r="BL1899" s="25" t="s">
        <v>279</v>
      </c>
      <c r="BM1899" s="25" t="s">
        <v>1617</v>
      </c>
    </row>
    <row r="1900" spans="2:65" s="1" customFormat="1" ht="16.5" customHeight="1">
      <c r="B1900" s="42"/>
      <c r="C1900" s="202" t="s">
        <v>1618</v>
      </c>
      <c r="D1900" s="202" t="s">
        <v>194</v>
      </c>
      <c r="E1900" s="203" t="s">
        <v>1619</v>
      </c>
      <c r="F1900" s="204" t="s">
        <v>1620</v>
      </c>
      <c r="G1900" s="205" t="s">
        <v>218</v>
      </c>
      <c r="H1900" s="206">
        <v>5.1219999999999999</v>
      </c>
      <c r="I1900" s="207"/>
      <c r="J1900" s="208">
        <f t="shared" si="0"/>
        <v>0</v>
      </c>
      <c r="K1900" s="204" t="s">
        <v>203</v>
      </c>
      <c r="L1900" s="62"/>
      <c r="M1900" s="209" t="s">
        <v>23</v>
      </c>
      <c r="N1900" s="210" t="s">
        <v>48</v>
      </c>
      <c r="O1900" s="43"/>
      <c r="P1900" s="211">
        <f t="shared" si="1"/>
        <v>0</v>
      </c>
      <c r="Q1900" s="211">
        <v>9.0000000000000006E-5</v>
      </c>
      <c r="R1900" s="211">
        <f t="shared" si="2"/>
        <v>4.6097999999999999E-4</v>
      </c>
      <c r="S1900" s="211">
        <v>0</v>
      </c>
      <c r="T1900" s="212">
        <f t="shared" si="3"/>
        <v>0</v>
      </c>
      <c r="AR1900" s="25" t="s">
        <v>279</v>
      </c>
      <c r="AT1900" s="25" t="s">
        <v>194</v>
      </c>
      <c r="AU1900" s="25" t="s">
        <v>88</v>
      </c>
      <c r="AY1900" s="25" t="s">
        <v>191</v>
      </c>
      <c r="BE1900" s="213">
        <f t="shared" si="4"/>
        <v>0</v>
      </c>
      <c r="BF1900" s="213">
        <f t="shared" si="5"/>
        <v>0</v>
      </c>
      <c r="BG1900" s="213">
        <f t="shared" si="6"/>
        <v>0</v>
      </c>
      <c r="BH1900" s="213">
        <f t="shared" si="7"/>
        <v>0</v>
      </c>
      <c r="BI1900" s="213">
        <f t="shared" si="8"/>
        <v>0</v>
      </c>
      <c r="BJ1900" s="25" t="s">
        <v>85</v>
      </c>
      <c r="BK1900" s="213">
        <f t="shared" si="9"/>
        <v>0</v>
      </c>
      <c r="BL1900" s="25" t="s">
        <v>279</v>
      </c>
      <c r="BM1900" s="25" t="s">
        <v>1621</v>
      </c>
    </row>
    <row r="1901" spans="2:65" s="13" customFormat="1" ht="13.5">
      <c r="B1901" s="244"/>
      <c r="C1901" s="245"/>
      <c r="D1901" s="214" t="s">
        <v>245</v>
      </c>
      <c r="E1901" s="246" t="s">
        <v>23</v>
      </c>
      <c r="F1901" s="247" t="s">
        <v>368</v>
      </c>
      <c r="G1901" s="245"/>
      <c r="H1901" s="246" t="s">
        <v>23</v>
      </c>
      <c r="I1901" s="248"/>
      <c r="J1901" s="245"/>
      <c r="K1901" s="245"/>
      <c r="L1901" s="249"/>
      <c r="M1901" s="250"/>
      <c r="N1901" s="251"/>
      <c r="O1901" s="251"/>
      <c r="P1901" s="251"/>
      <c r="Q1901" s="251"/>
      <c r="R1901" s="251"/>
      <c r="S1901" s="251"/>
      <c r="T1901" s="252"/>
      <c r="AT1901" s="253" t="s">
        <v>245</v>
      </c>
      <c r="AU1901" s="253" t="s">
        <v>88</v>
      </c>
      <c r="AV1901" s="13" t="s">
        <v>85</v>
      </c>
      <c r="AW1901" s="13" t="s">
        <v>40</v>
      </c>
      <c r="AX1901" s="13" t="s">
        <v>77</v>
      </c>
      <c r="AY1901" s="253" t="s">
        <v>191</v>
      </c>
    </row>
    <row r="1902" spans="2:65" s="12" customFormat="1" ht="13.5">
      <c r="B1902" s="217"/>
      <c r="C1902" s="218"/>
      <c r="D1902" s="214" t="s">
        <v>245</v>
      </c>
      <c r="E1902" s="219" t="s">
        <v>23</v>
      </c>
      <c r="F1902" s="220" t="s">
        <v>1622</v>
      </c>
      <c r="G1902" s="218"/>
      <c r="H1902" s="221">
        <v>1.5760000000000001</v>
      </c>
      <c r="I1902" s="222"/>
      <c r="J1902" s="218"/>
      <c r="K1902" s="218"/>
      <c r="L1902" s="223"/>
      <c r="M1902" s="224"/>
      <c r="N1902" s="225"/>
      <c r="O1902" s="225"/>
      <c r="P1902" s="225"/>
      <c r="Q1902" s="225"/>
      <c r="R1902" s="225"/>
      <c r="S1902" s="225"/>
      <c r="T1902" s="226"/>
      <c r="AT1902" s="227" t="s">
        <v>245</v>
      </c>
      <c r="AU1902" s="227" t="s">
        <v>88</v>
      </c>
      <c r="AV1902" s="12" t="s">
        <v>88</v>
      </c>
      <c r="AW1902" s="12" t="s">
        <v>40</v>
      </c>
      <c r="AX1902" s="12" t="s">
        <v>77</v>
      </c>
      <c r="AY1902" s="227" t="s">
        <v>191</v>
      </c>
    </row>
    <row r="1903" spans="2:65" s="12" customFormat="1" ht="13.5">
      <c r="B1903" s="217"/>
      <c r="C1903" s="218"/>
      <c r="D1903" s="214" t="s">
        <v>245</v>
      </c>
      <c r="E1903" s="219" t="s">
        <v>23</v>
      </c>
      <c r="F1903" s="220" t="s">
        <v>1623</v>
      </c>
      <c r="G1903" s="218"/>
      <c r="H1903" s="221">
        <v>3.5459999999999998</v>
      </c>
      <c r="I1903" s="222"/>
      <c r="J1903" s="218"/>
      <c r="K1903" s="218"/>
      <c r="L1903" s="223"/>
      <c r="M1903" s="224"/>
      <c r="N1903" s="225"/>
      <c r="O1903" s="225"/>
      <c r="P1903" s="225"/>
      <c r="Q1903" s="225"/>
      <c r="R1903" s="225"/>
      <c r="S1903" s="225"/>
      <c r="T1903" s="226"/>
      <c r="AT1903" s="227" t="s">
        <v>245</v>
      </c>
      <c r="AU1903" s="227" t="s">
        <v>88</v>
      </c>
      <c r="AV1903" s="12" t="s">
        <v>88</v>
      </c>
      <c r="AW1903" s="12" t="s">
        <v>40</v>
      </c>
      <c r="AX1903" s="12" t="s">
        <v>77</v>
      </c>
      <c r="AY1903" s="227" t="s">
        <v>191</v>
      </c>
    </row>
    <row r="1904" spans="2:65" s="15" customFormat="1" ht="13.5">
      <c r="B1904" s="265"/>
      <c r="C1904" s="266"/>
      <c r="D1904" s="214" t="s">
        <v>245</v>
      </c>
      <c r="E1904" s="267" t="s">
        <v>23</v>
      </c>
      <c r="F1904" s="268" t="s">
        <v>388</v>
      </c>
      <c r="G1904" s="266"/>
      <c r="H1904" s="269">
        <v>5.1219999999999999</v>
      </c>
      <c r="I1904" s="270"/>
      <c r="J1904" s="266"/>
      <c r="K1904" s="266"/>
      <c r="L1904" s="271"/>
      <c r="M1904" s="272"/>
      <c r="N1904" s="273"/>
      <c r="O1904" s="273"/>
      <c r="P1904" s="273"/>
      <c r="Q1904" s="273"/>
      <c r="R1904" s="273"/>
      <c r="S1904" s="273"/>
      <c r="T1904" s="274"/>
      <c r="AT1904" s="275" t="s">
        <v>245</v>
      </c>
      <c r="AU1904" s="275" t="s">
        <v>88</v>
      </c>
      <c r="AV1904" s="15" t="s">
        <v>215</v>
      </c>
      <c r="AW1904" s="15" t="s">
        <v>40</v>
      </c>
      <c r="AX1904" s="15" t="s">
        <v>85</v>
      </c>
      <c r="AY1904" s="275" t="s">
        <v>191</v>
      </c>
    </row>
    <row r="1905" spans="2:65" s="1" customFormat="1" ht="16.5" customHeight="1">
      <c r="B1905" s="42"/>
      <c r="C1905" s="228" t="s">
        <v>1624</v>
      </c>
      <c r="D1905" s="228" t="s">
        <v>302</v>
      </c>
      <c r="E1905" s="229" t="s">
        <v>1625</v>
      </c>
      <c r="F1905" s="230" t="s">
        <v>1626</v>
      </c>
      <c r="G1905" s="231" t="s">
        <v>222</v>
      </c>
      <c r="H1905" s="232">
        <v>1</v>
      </c>
      <c r="I1905" s="233"/>
      <c r="J1905" s="234">
        <f>ROUND(I1905*H1905,2)</f>
        <v>0</v>
      </c>
      <c r="K1905" s="230" t="s">
        <v>23</v>
      </c>
      <c r="L1905" s="235"/>
      <c r="M1905" s="236" t="s">
        <v>23</v>
      </c>
      <c r="N1905" s="237" t="s">
        <v>48</v>
      </c>
      <c r="O1905" s="43"/>
      <c r="P1905" s="211">
        <f>O1905*H1905</f>
        <v>0</v>
      </c>
      <c r="Q1905" s="211">
        <v>2.5000000000000001E-2</v>
      </c>
      <c r="R1905" s="211">
        <f>Q1905*H1905</f>
        <v>2.5000000000000001E-2</v>
      </c>
      <c r="S1905" s="211">
        <v>0</v>
      </c>
      <c r="T1905" s="212">
        <f>S1905*H1905</f>
        <v>0</v>
      </c>
      <c r="AR1905" s="25" t="s">
        <v>669</v>
      </c>
      <c r="AT1905" s="25" t="s">
        <v>302</v>
      </c>
      <c r="AU1905" s="25" t="s">
        <v>88</v>
      </c>
      <c r="AY1905" s="25" t="s">
        <v>191</v>
      </c>
      <c r="BE1905" s="213">
        <f>IF(N1905="základní",J1905,0)</f>
        <v>0</v>
      </c>
      <c r="BF1905" s="213">
        <f>IF(N1905="snížená",J1905,0)</f>
        <v>0</v>
      </c>
      <c r="BG1905" s="213">
        <f>IF(N1905="zákl. přenesená",J1905,0)</f>
        <v>0</v>
      </c>
      <c r="BH1905" s="213">
        <f>IF(N1905="sníž. přenesená",J1905,0)</f>
        <v>0</v>
      </c>
      <c r="BI1905" s="213">
        <f>IF(N1905="nulová",J1905,0)</f>
        <v>0</v>
      </c>
      <c r="BJ1905" s="25" t="s">
        <v>85</v>
      </c>
      <c r="BK1905" s="213">
        <f>ROUND(I1905*H1905,2)</f>
        <v>0</v>
      </c>
      <c r="BL1905" s="25" t="s">
        <v>279</v>
      </c>
      <c r="BM1905" s="25" t="s">
        <v>1627</v>
      </c>
    </row>
    <row r="1906" spans="2:65" s="1" customFormat="1" ht="16.5" customHeight="1">
      <c r="B1906" s="42"/>
      <c r="C1906" s="228" t="s">
        <v>1628</v>
      </c>
      <c r="D1906" s="228" t="s">
        <v>302</v>
      </c>
      <c r="E1906" s="229" t="s">
        <v>1629</v>
      </c>
      <c r="F1906" s="230" t="s">
        <v>1630</v>
      </c>
      <c r="G1906" s="231" t="s">
        <v>222</v>
      </c>
      <c r="H1906" s="232">
        <v>2</v>
      </c>
      <c r="I1906" s="233"/>
      <c r="J1906" s="234">
        <f>ROUND(I1906*H1906,2)</f>
        <v>0</v>
      </c>
      <c r="K1906" s="230" t="s">
        <v>23</v>
      </c>
      <c r="L1906" s="235"/>
      <c r="M1906" s="236" t="s">
        <v>23</v>
      </c>
      <c r="N1906" s="237" t="s">
        <v>48</v>
      </c>
      <c r="O1906" s="43"/>
      <c r="P1906" s="211">
        <f>O1906*H1906</f>
        <v>0</v>
      </c>
      <c r="Q1906" s="211">
        <v>2.5000000000000001E-2</v>
      </c>
      <c r="R1906" s="211">
        <f>Q1906*H1906</f>
        <v>0.05</v>
      </c>
      <c r="S1906" s="211">
        <v>0</v>
      </c>
      <c r="T1906" s="212">
        <f>S1906*H1906</f>
        <v>0</v>
      </c>
      <c r="AR1906" s="25" t="s">
        <v>669</v>
      </c>
      <c r="AT1906" s="25" t="s">
        <v>302</v>
      </c>
      <c r="AU1906" s="25" t="s">
        <v>88</v>
      </c>
      <c r="AY1906" s="25" t="s">
        <v>191</v>
      </c>
      <c r="BE1906" s="213">
        <f>IF(N1906="základní",J1906,0)</f>
        <v>0</v>
      </c>
      <c r="BF1906" s="213">
        <f>IF(N1906="snížená",J1906,0)</f>
        <v>0</v>
      </c>
      <c r="BG1906" s="213">
        <f>IF(N1906="zákl. přenesená",J1906,0)</f>
        <v>0</v>
      </c>
      <c r="BH1906" s="213">
        <f>IF(N1906="sníž. přenesená",J1906,0)</f>
        <v>0</v>
      </c>
      <c r="BI1906" s="213">
        <f>IF(N1906="nulová",J1906,0)</f>
        <v>0</v>
      </c>
      <c r="BJ1906" s="25" t="s">
        <v>85</v>
      </c>
      <c r="BK1906" s="213">
        <f>ROUND(I1906*H1906,2)</f>
        <v>0</v>
      </c>
      <c r="BL1906" s="25" t="s">
        <v>279</v>
      </c>
      <c r="BM1906" s="25" t="s">
        <v>1631</v>
      </c>
    </row>
    <row r="1907" spans="2:65" s="1" customFormat="1" ht="25.5" customHeight="1">
      <c r="B1907" s="42"/>
      <c r="C1907" s="202" t="s">
        <v>1632</v>
      </c>
      <c r="D1907" s="202" t="s">
        <v>194</v>
      </c>
      <c r="E1907" s="203" t="s">
        <v>1633</v>
      </c>
      <c r="F1907" s="204" t="s">
        <v>1634</v>
      </c>
      <c r="G1907" s="205" t="s">
        <v>242</v>
      </c>
      <c r="H1907" s="206">
        <v>4.5</v>
      </c>
      <c r="I1907" s="207"/>
      <c r="J1907" s="208">
        <f>ROUND(I1907*H1907,2)</f>
        <v>0</v>
      </c>
      <c r="K1907" s="204" t="s">
        <v>203</v>
      </c>
      <c r="L1907" s="62"/>
      <c r="M1907" s="209" t="s">
        <v>23</v>
      </c>
      <c r="N1907" s="210" t="s">
        <v>48</v>
      </c>
      <c r="O1907" s="43"/>
      <c r="P1907" s="211">
        <f>O1907*H1907</f>
        <v>0</v>
      </c>
      <c r="Q1907" s="211">
        <v>5.0000000000000002E-5</v>
      </c>
      <c r="R1907" s="211">
        <f>Q1907*H1907</f>
        <v>2.2500000000000002E-4</v>
      </c>
      <c r="S1907" s="211">
        <v>0</v>
      </c>
      <c r="T1907" s="212">
        <f>S1907*H1907</f>
        <v>0</v>
      </c>
      <c r="AR1907" s="25" t="s">
        <v>279</v>
      </c>
      <c r="AT1907" s="25" t="s">
        <v>194</v>
      </c>
      <c r="AU1907" s="25" t="s">
        <v>88</v>
      </c>
      <c r="AY1907" s="25" t="s">
        <v>191</v>
      </c>
      <c r="BE1907" s="213">
        <f>IF(N1907="základní",J1907,0)</f>
        <v>0</v>
      </c>
      <c r="BF1907" s="213">
        <f>IF(N1907="snížená",J1907,0)</f>
        <v>0</v>
      </c>
      <c r="BG1907" s="213">
        <f>IF(N1907="zákl. přenesená",J1907,0)</f>
        <v>0</v>
      </c>
      <c r="BH1907" s="213">
        <f>IF(N1907="sníž. přenesená",J1907,0)</f>
        <v>0</v>
      </c>
      <c r="BI1907" s="213">
        <f>IF(N1907="nulová",J1907,0)</f>
        <v>0</v>
      </c>
      <c r="BJ1907" s="25" t="s">
        <v>85</v>
      </c>
      <c r="BK1907" s="213">
        <f>ROUND(I1907*H1907,2)</f>
        <v>0</v>
      </c>
      <c r="BL1907" s="25" t="s">
        <v>279</v>
      </c>
      <c r="BM1907" s="25" t="s">
        <v>1635</v>
      </c>
    </row>
    <row r="1908" spans="2:65" s="1" customFormat="1" ht="16.5" customHeight="1">
      <c r="B1908" s="42"/>
      <c r="C1908" s="228" t="s">
        <v>1636</v>
      </c>
      <c r="D1908" s="228" t="s">
        <v>302</v>
      </c>
      <c r="E1908" s="229" t="s">
        <v>1637</v>
      </c>
      <c r="F1908" s="230" t="s">
        <v>1638</v>
      </c>
      <c r="G1908" s="231" t="s">
        <v>222</v>
      </c>
      <c r="H1908" s="232">
        <v>1</v>
      </c>
      <c r="I1908" s="233"/>
      <c r="J1908" s="234">
        <f>ROUND(I1908*H1908,2)</f>
        <v>0</v>
      </c>
      <c r="K1908" s="230" t="s">
        <v>23</v>
      </c>
      <c r="L1908" s="235"/>
      <c r="M1908" s="236" t="s">
        <v>23</v>
      </c>
      <c r="N1908" s="237" t="s">
        <v>48</v>
      </c>
      <c r="O1908" s="43"/>
      <c r="P1908" s="211">
        <f>O1908*H1908</f>
        <v>0</v>
      </c>
      <c r="Q1908" s="211">
        <v>2.5000000000000001E-2</v>
      </c>
      <c r="R1908" s="211">
        <f>Q1908*H1908</f>
        <v>2.5000000000000001E-2</v>
      </c>
      <c r="S1908" s="211">
        <v>0</v>
      </c>
      <c r="T1908" s="212">
        <f>S1908*H1908</f>
        <v>0</v>
      </c>
      <c r="AR1908" s="25" t="s">
        <v>669</v>
      </c>
      <c r="AT1908" s="25" t="s">
        <v>302</v>
      </c>
      <c r="AU1908" s="25" t="s">
        <v>88</v>
      </c>
      <c r="AY1908" s="25" t="s">
        <v>191</v>
      </c>
      <c r="BE1908" s="213">
        <f>IF(N1908="základní",J1908,0)</f>
        <v>0</v>
      </c>
      <c r="BF1908" s="213">
        <f>IF(N1908="snížená",J1908,0)</f>
        <v>0</v>
      </c>
      <c r="BG1908" s="213">
        <f>IF(N1908="zákl. přenesená",J1908,0)</f>
        <v>0</v>
      </c>
      <c r="BH1908" s="213">
        <f>IF(N1908="sníž. přenesená",J1908,0)</f>
        <v>0</v>
      </c>
      <c r="BI1908" s="213">
        <f>IF(N1908="nulová",J1908,0)</f>
        <v>0</v>
      </c>
      <c r="BJ1908" s="25" t="s">
        <v>85</v>
      </c>
      <c r="BK1908" s="213">
        <f>ROUND(I1908*H1908,2)</f>
        <v>0</v>
      </c>
      <c r="BL1908" s="25" t="s">
        <v>279</v>
      </c>
      <c r="BM1908" s="25" t="s">
        <v>1639</v>
      </c>
    </row>
    <row r="1909" spans="2:65" s="1" customFormat="1" ht="27">
      <c r="B1909" s="42"/>
      <c r="C1909" s="64"/>
      <c r="D1909" s="214" t="s">
        <v>205</v>
      </c>
      <c r="E1909" s="64"/>
      <c r="F1909" s="215" t="s">
        <v>1640</v>
      </c>
      <c r="G1909" s="64"/>
      <c r="H1909" s="64"/>
      <c r="I1909" s="173"/>
      <c r="J1909" s="64"/>
      <c r="K1909" s="64"/>
      <c r="L1909" s="62"/>
      <c r="M1909" s="216"/>
      <c r="N1909" s="43"/>
      <c r="O1909" s="43"/>
      <c r="P1909" s="43"/>
      <c r="Q1909" s="43"/>
      <c r="R1909" s="43"/>
      <c r="S1909" s="43"/>
      <c r="T1909" s="79"/>
      <c r="AT1909" s="25" t="s">
        <v>205</v>
      </c>
      <c r="AU1909" s="25" t="s">
        <v>88</v>
      </c>
    </row>
    <row r="1910" spans="2:65" s="1" customFormat="1" ht="16.5" customHeight="1">
      <c r="B1910" s="42"/>
      <c r="C1910" s="202" t="s">
        <v>1641</v>
      </c>
      <c r="D1910" s="202" t="s">
        <v>194</v>
      </c>
      <c r="E1910" s="203" t="s">
        <v>1642</v>
      </c>
      <c r="F1910" s="204" t="s">
        <v>1643</v>
      </c>
      <c r="G1910" s="205" t="s">
        <v>894</v>
      </c>
      <c r="H1910" s="206">
        <v>500</v>
      </c>
      <c r="I1910" s="207"/>
      <c r="J1910" s="208">
        <f>ROUND(I1910*H1910,2)</f>
        <v>0</v>
      </c>
      <c r="K1910" s="204" t="s">
        <v>203</v>
      </c>
      <c r="L1910" s="62"/>
      <c r="M1910" s="209" t="s">
        <v>23</v>
      </c>
      <c r="N1910" s="210" t="s">
        <v>48</v>
      </c>
      <c r="O1910" s="43"/>
      <c r="P1910" s="211">
        <f>O1910*H1910</f>
        <v>0</v>
      </c>
      <c r="Q1910" s="211">
        <v>6.9999999999999994E-5</v>
      </c>
      <c r="R1910" s="211">
        <f>Q1910*H1910</f>
        <v>3.4999999999999996E-2</v>
      </c>
      <c r="S1910" s="211">
        <v>0</v>
      </c>
      <c r="T1910" s="212">
        <f>S1910*H1910</f>
        <v>0</v>
      </c>
      <c r="AR1910" s="25" t="s">
        <v>279</v>
      </c>
      <c r="AT1910" s="25" t="s">
        <v>194</v>
      </c>
      <c r="AU1910" s="25" t="s">
        <v>88</v>
      </c>
      <c r="AY1910" s="25" t="s">
        <v>191</v>
      </c>
      <c r="BE1910" s="213">
        <f>IF(N1910="základní",J1910,0)</f>
        <v>0</v>
      </c>
      <c r="BF1910" s="213">
        <f>IF(N1910="snížená",J1910,0)</f>
        <v>0</v>
      </c>
      <c r="BG1910" s="213">
        <f>IF(N1910="zákl. přenesená",J1910,0)</f>
        <v>0</v>
      </c>
      <c r="BH1910" s="213">
        <f>IF(N1910="sníž. přenesená",J1910,0)</f>
        <v>0</v>
      </c>
      <c r="BI1910" s="213">
        <f>IF(N1910="nulová",J1910,0)</f>
        <v>0</v>
      </c>
      <c r="BJ1910" s="25" t="s">
        <v>85</v>
      </c>
      <c r="BK1910" s="213">
        <f>ROUND(I1910*H1910,2)</f>
        <v>0</v>
      </c>
      <c r="BL1910" s="25" t="s">
        <v>279</v>
      </c>
      <c r="BM1910" s="25" t="s">
        <v>1644</v>
      </c>
    </row>
    <row r="1911" spans="2:65" s="12" customFormat="1" ht="13.5">
      <c r="B1911" s="217"/>
      <c r="C1911" s="218"/>
      <c r="D1911" s="214" t="s">
        <v>245</v>
      </c>
      <c r="E1911" s="219" t="s">
        <v>23</v>
      </c>
      <c r="F1911" s="220" t="s">
        <v>1645</v>
      </c>
      <c r="G1911" s="218"/>
      <c r="H1911" s="221">
        <v>500</v>
      </c>
      <c r="I1911" s="222"/>
      <c r="J1911" s="218"/>
      <c r="K1911" s="218"/>
      <c r="L1911" s="223"/>
      <c r="M1911" s="224"/>
      <c r="N1911" s="225"/>
      <c r="O1911" s="225"/>
      <c r="P1911" s="225"/>
      <c r="Q1911" s="225"/>
      <c r="R1911" s="225"/>
      <c r="S1911" s="225"/>
      <c r="T1911" s="226"/>
      <c r="AT1911" s="227" t="s">
        <v>245</v>
      </c>
      <c r="AU1911" s="227" t="s">
        <v>88</v>
      </c>
      <c r="AV1911" s="12" t="s">
        <v>88</v>
      </c>
      <c r="AW1911" s="12" t="s">
        <v>40</v>
      </c>
      <c r="AX1911" s="12" t="s">
        <v>85</v>
      </c>
      <c r="AY1911" s="227" t="s">
        <v>191</v>
      </c>
    </row>
    <row r="1912" spans="2:65" s="1" customFormat="1" ht="16.5" customHeight="1">
      <c r="B1912" s="42"/>
      <c r="C1912" s="228" t="s">
        <v>1646</v>
      </c>
      <c r="D1912" s="228" t="s">
        <v>302</v>
      </c>
      <c r="E1912" s="229" t="s">
        <v>1647</v>
      </c>
      <c r="F1912" s="230" t="s">
        <v>1648</v>
      </c>
      <c r="G1912" s="231" t="s">
        <v>894</v>
      </c>
      <c r="H1912" s="232">
        <v>500</v>
      </c>
      <c r="I1912" s="233"/>
      <c r="J1912" s="234">
        <f>ROUND(I1912*H1912,2)</f>
        <v>0</v>
      </c>
      <c r="K1912" s="230" t="s">
        <v>23</v>
      </c>
      <c r="L1912" s="235"/>
      <c r="M1912" s="236" t="s">
        <v>23</v>
      </c>
      <c r="N1912" s="237" t="s">
        <v>48</v>
      </c>
      <c r="O1912" s="43"/>
      <c r="P1912" s="211">
        <f>O1912*H1912</f>
        <v>0</v>
      </c>
      <c r="Q1912" s="211">
        <v>0</v>
      </c>
      <c r="R1912" s="211">
        <f>Q1912*H1912</f>
        <v>0</v>
      </c>
      <c r="S1912" s="211">
        <v>0</v>
      </c>
      <c r="T1912" s="212">
        <f>S1912*H1912</f>
        <v>0</v>
      </c>
      <c r="AR1912" s="25" t="s">
        <v>669</v>
      </c>
      <c r="AT1912" s="25" t="s">
        <v>302</v>
      </c>
      <c r="AU1912" s="25" t="s">
        <v>88</v>
      </c>
      <c r="AY1912" s="25" t="s">
        <v>191</v>
      </c>
      <c r="BE1912" s="213">
        <f>IF(N1912="základní",J1912,0)</f>
        <v>0</v>
      </c>
      <c r="BF1912" s="213">
        <f>IF(N1912="snížená",J1912,0)</f>
        <v>0</v>
      </c>
      <c r="BG1912" s="213">
        <f>IF(N1912="zákl. přenesená",J1912,0)</f>
        <v>0</v>
      </c>
      <c r="BH1912" s="213">
        <f>IF(N1912="sníž. přenesená",J1912,0)</f>
        <v>0</v>
      </c>
      <c r="BI1912" s="213">
        <f>IF(N1912="nulová",J1912,0)</f>
        <v>0</v>
      </c>
      <c r="BJ1912" s="25" t="s">
        <v>85</v>
      </c>
      <c r="BK1912" s="213">
        <f>ROUND(I1912*H1912,2)</f>
        <v>0</v>
      </c>
      <c r="BL1912" s="25" t="s">
        <v>279</v>
      </c>
      <c r="BM1912" s="25" t="s">
        <v>1649</v>
      </c>
    </row>
    <row r="1913" spans="2:65" s="1" customFormat="1" ht="27">
      <c r="B1913" s="42"/>
      <c r="C1913" s="64"/>
      <c r="D1913" s="214" t="s">
        <v>205</v>
      </c>
      <c r="E1913" s="64"/>
      <c r="F1913" s="215" t="s">
        <v>1650</v>
      </c>
      <c r="G1913" s="64"/>
      <c r="H1913" s="64"/>
      <c r="I1913" s="173"/>
      <c r="J1913" s="64"/>
      <c r="K1913" s="64"/>
      <c r="L1913" s="62"/>
      <c r="M1913" s="216"/>
      <c r="N1913" s="43"/>
      <c r="O1913" s="43"/>
      <c r="P1913" s="43"/>
      <c r="Q1913" s="43"/>
      <c r="R1913" s="43"/>
      <c r="S1913" s="43"/>
      <c r="T1913" s="79"/>
      <c r="AT1913" s="25" t="s">
        <v>205</v>
      </c>
      <c r="AU1913" s="25" t="s">
        <v>88</v>
      </c>
    </row>
    <row r="1914" spans="2:65" s="1" customFormat="1" ht="38.25" customHeight="1">
      <c r="B1914" s="42"/>
      <c r="C1914" s="202" t="s">
        <v>1651</v>
      </c>
      <c r="D1914" s="202" t="s">
        <v>194</v>
      </c>
      <c r="E1914" s="203" t="s">
        <v>1652</v>
      </c>
      <c r="F1914" s="204" t="s">
        <v>1653</v>
      </c>
      <c r="G1914" s="205" t="s">
        <v>419</v>
      </c>
      <c r="H1914" s="206">
        <v>0.92600000000000005</v>
      </c>
      <c r="I1914" s="207"/>
      <c r="J1914" s="208">
        <f>ROUND(I1914*H1914,2)</f>
        <v>0</v>
      </c>
      <c r="K1914" s="204" t="s">
        <v>203</v>
      </c>
      <c r="L1914" s="62"/>
      <c r="M1914" s="209" t="s">
        <v>23</v>
      </c>
      <c r="N1914" s="210" t="s">
        <v>48</v>
      </c>
      <c r="O1914" s="43"/>
      <c r="P1914" s="211">
        <f>O1914*H1914</f>
        <v>0</v>
      </c>
      <c r="Q1914" s="211">
        <v>0</v>
      </c>
      <c r="R1914" s="211">
        <f>Q1914*H1914</f>
        <v>0</v>
      </c>
      <c r="S1914" s="211">
        <v>0</v>
      </c>
      <c r="T1914" s="212">
        <f>S1914*H1914</f>
        <v>0</v>
      </c>
      <c r="AR1914" s="25" t="s">
        <v>279</v>
      </c>
      <c r="AT1914" s="25" t="s">
        <v>194</v>
      </c>
      <c r="AU1914" s="25" t="s">
        <v>88</v>
      </c>
      <c r="AY1914" s="25" t="s">
        <v>191</v>
      </c>
      <c r="BE1914" s="213">
        <f>IF(N1914="základní",J1914,0)</f>
        <v>0</v>
      </c>
      <c r="BF1914" s="213">
        <f>IF(N1914="snížená",J1914,0)</f>
        <v>0</v>
      </c>
      <c r="BG1914" s="213">
        <f>IF(N1914="zákl. přenesená",J1914,0)</f>
        <v>0</v>
      </c>
      <c r="BH1914" s="213">
        <f>IF(N1914="sníž. přenesená",J1914,0)</f>
        <v>0</v>
      </c>
      <c r="BI1914" s="213">
        <f>IF(N1914="nulová",J1914,0)</f>
        <v>0</v>
      </c>
      <c r="BJ1914" s="25" t="s">
        <v>85</v>
      </c>
      <c r="BK1914" s="213">
        <f>ROUND(I1914*H1914,2)</f>
        <v>0</v>
      </c>
      <c r="BL1914" s="25" t="s">
        <v>279</v>
      </c>
      <c r="BM1914" s="25" t="s">
        <v>1654</v>
      </c>
    </row>
    <row r="1915" spans="2:65" s="1" customFormat="1" ht="38.25" customHeight="1">
      <c r="B1915" s="42"/>
      <c r="C1915" s="202" t="s">
        <v>1655</v>
      </c>
      <c r="D1915" s="202" t="s">
        <v>194</v>
      </c>
      <c r="E1915" s="203" t="s">
        <v>1656</v>
      </c>
      <c r="F1915" s="204" t="s">
        <v>1657</v>
      </c>
      <c r="G1915" s="205" t="s">
        <v>419</v>
      </c>
      <c r="H1915" s="206">
        <v>0.92600000000000005</v>
      </c>
      <c r="I1915" s="207"/>
      <c r="J1915" s="208">
        <f>ROUND(I1915*H1915,2)</f>
        <v>0</v>
      </c>
      <c r="K1915" s="204" t="s">
        <v>203</v>
      </c>
      <c r="L1915" s="62"/>
      <c r="M1915" s="209" t="s">
        <v>23</v>
      </c>
      <c r="N1915" s="210" t="s">
        <v>48</v>
      </c>
      <c r="O1915" s="43"/>
      <c r="P1915" s="211">
        <f>O1915*H1915</f>
        <v>0</v>
      </c>
      <c r="Q1915" s="211">
        <v>0</v>
      </c>
      <c r="R1915" s="211">
        <f>Q1915*H1915</f>
        <v>0</v>
      </c>
      <c r="S1915" s="211">
        <v>0</v>
      </c>
      <c r="T1915" s="212">
        <f>S1915*H1915</f>
        <v>0</v>
      </c>
      <c r="AR1915" s="25" t="s">
        <v>279</v>
      </c>
      <c r="AT1915" s="25" t="s">
        <v>194</v>
      </c>
      <c r="AU1915" s="25" t="s">
        <v>88</v>
      </c>
      <c r="AY1915" s="25" t="s">
        <v>191</v>
      </c>
      <c r="BE1915" s="213">
        <f>IF(N1915="základní",J1915,0)</f>
        <v>0</v>
      </c>
      <c r="BF1915" s="213">
        <f>IF(N1915="snížená",J1915,0)</f>
        <v>0</v>
      </c>
      <c r="BG1915" s="213">
        <f>IF(N1915="zákl. přenesená",J1915,0)</f>
        <v>0</v>
      </c>
      <c r="BH1915" s="213">
        <f>IF(N1915="sníž. přenesená",J1915,0)</f>
        <v>0</v>
      </c>
      <c r="BI1915" s="213">
        <f>IF(N1915="nulová",J1915,0)</f>
        <v>0</v>
      </c>
      <c r="BJ1915" s="25" t="s">
        <v>85</v>
      </c>
      <c r="BK1915" s="213">
        <f>ROUND(I1915*H1915,2)</f>
        <v>0</v>
      </c>
      <c r="BL1915" s="25" t="s">
        <v>279</v>
      </c>
      <c r="BM1915" s="25" t="s">
        <v>1658</v>
      </c>
    </row>
    <row r="1916" spans="2:65" s="1" customFormat="1" ht="38.25" customHeight="1">
      <c r="B1916" s="42"/>
      <c r="C1916" s="202" t="s">
        <v>1659</v>
      </c>
      <c r="D1916" s="202" t="s">
        <v>194</v>
      </c>
      <c r="E1916" s="203" t="s">
        <v>1660</v>
      </c>
      <c r="F1916" s="204" t="s">
        <v>1661</v>
      </c>
      <c r="G1916" s="205" t="s">
        <v>419</v>
      </c>
      <c r="H1916" s="206">
        <v>0.92600000000000005</v>
      </c>
      <c r="I1916" s="207"/>
      <c r="J1916" s="208">
        <f>ROUND(I1916*H1916,2)</f>
        <v>0</v>
      </c>
      <c r="K1916" s="204" t="s">
        <v>203</v>
      </c>
      <c r="L1916" s="62"/>
      <c r="M1916" s="209" t="s">
        <v>23</v>
      </c>
      <c r="N1916" s="210" t="s">
        <v>48</v>
      </c>
      <c r="O1916" s="43"/>
      <c r="P1916" s="211">
        <f>O1916*H1916</f>
        <v>0</v>
      </c>
      <c r="Q1916" s="211">
        <v>0</v>
      </c>
      <c r="R1916" s="211">
        <f>Q1916*H1916</f>
        <v>0</v>
      </c>
      <c r="S1916" s="211">
        <v>0</v>
      </c>
      <c r="T1916" s="212">
        <f>S1916*H1916</f>
        <v>0</v>
      </c>
      <c r="AR1916" s="25" t="s">
        <v>279</v>
      </c>
      <c r="AT1916" s="25" t="s">
        <v>194</v>
      </c>
      <c r="AU1916" s="25" t="s">
        <v>88</v>
      </c>
      <c r="AY1916" s="25" t="s">
        <v>191</v>
      </c>
      <c r="BE1916" s="213">
        <f>IF(N1916="základní",J1916,0)</f>
        <v>0</v>
      </c>
      <c r="BF1916" s="213">
        <f>IF(N1916="snížená",J1916,0)</f>
        <v>0</v>
      </c>
      <c r="BG1916" s="213">
        <f>IF(N1916="zákl. přenesená",J1916,0)</f>
        <v>0</v>
      </c>
      <c r="BH1916" s="213">
        <f>IF(N1916="sníž. přenesená",J1916,0)</f>
        <v>0</v>
      </c>
      <c r="BI1916" s="213">
        <f>IF(N1916="nulová",J1916,0)</f>
        <v>0</v>
      </c>
      <c r="BJ1916" s="25" t="s">
        <v>85</v>
      </c>
      <c r="BK1916" s="213">
        <f>ROUND(I1916*H1916,2)</f>
        <v>0</v>
      </c>
      <c r="BL1916" s="25" t="s">
        <v>279</v>
      </c>
      <c r="BM1916" s="25" t="s">
        <v>1662</v>
      </c>
    </row>
    <row r="1917" spans="2:65" s="11" customFormat="1" ht="29.85" customHeight="1">
      <c r="B1917" s="186"/>
      <c r="C1917" s="187"/>
      <c r="D1917" s="188" t="s">
        <v>76</v>
      </c>
      <c r="E1917" s="200" t="s">
        <v>1663</v>
      </c>
      <c r="F1917" s="200" t="s">
        <v>1664</v>
      </c>
      <c r="G1917" s="187"/>
      <c r="H1917" s="187"/>
      <c r="I1917" s="190"/>
      <c r="J1917" s="201">
        <f>BK1917</f>
        <v>0</v>
      </c>
      <c r="K1917" s="187"/>
      <c r="L1917" s="192"/>
      <c r="M1917" s="193"/>
      <c r="N1917" s="194"/>
      <c r="O1917" s="194"/>
      <c r="P1917" s="195">
        <f>SUM(P1918:P2296)</f>
        <v>0</v>
      </c>
      <c r="Q1917" s="194"/>
      <c r="R1917" s="195">
        <f>SUM(R1918:R2296)</f>
        <v>12.534883529999998</v>
      </c>
      <c r="S1917" s="194"/>
      <c r="T1917" s="196">
        <f>SUM(T1918:T2296)</f>
        <v>0.38899999999999996</v>
      </c>
      <c r="AR1917" s="197" t="s">
        <v>88</v>
      </c>
      <c r="AT1917" s="198" t="s">
        <v>76</v>
      </c>
      <c r="AU1917" s="198" t="s">
        <v>85</v>
      </c>
      <c r="AY1917" s="197" t="s">
        <v>191</v>
      </c>
      <c r="BK1917" s="199">
        <f>SUM(BK1918:BK2296)</f>
        <v>0</v>
      </c>
    </row>
    <row r="1918" spans="2:65" s="1" customFormat="1" ht="25.5" customHeight="1">
      <c r="B1918" s="42"/>
      <c r="C1918" s="202" t="s">
        <v>1665</v>
      </c>
      <c r="D1918" s="202" t="s">
        <v>194</v>
      </c>
      <c r="E1918" s="203" t="s">
        <v>1666</v>
      </c>
      <c r="F1918" s="204" t="s">
        <v>1667</v>
      </c>
      <c r="G1918" s="205" t="s">
        <v>242</v>
      </c>
      <c r="H1918" s="206">
        <v>82.5</v>
      </c>
      <c r="I1918" s="207"/>
      <c r="J1918" s="208">
        <f>ROUND(I1918*H1918,2)</f>
        <v>0</v>
      </c>
      <c r="K1918" s="204" t="s">
        <v>203</v>
      </c>
      <c r="L1918" s="62"/>
      <c r="M1918" s="209" t="s">
        <v>23</v>
      </c>
      <c r="N1918" s="210" t="s">
        <v>48</v>
      </c>
      <c r="O1918" s="43"/>
      <c r="P1918" s="211">
        <f>O1918*H1918</f>
        <v>0</v>
      </c>
      <c r="Q1918" s="211">
        <v>1.47E-3</v>
      </c>
      <c r="R1918" s="211">
        <f>Q1918*H1918</f>
        <v>0.12127499999999999</v>
      </c>
      <c r="S1918" s="211">
        <v>0</v>
      </c>
      <c r="T1918" s="212">
        <f>S1918*H1918</f>
        <v>0</v>
      </c>
      <c r="AR1918" s="25" t="s">
        <v>279</v>
      </c>
      <c r="AT1918" s="25" t="s">
        <v>194</v>
      </c>
      <c r="AU1918" s="25" t="s">
        <v>88</v>
      </c>
      <c r="AY1918" s="25" t="s">
        <v>191</v>
      </c>
      <c r="BE1918" s="213">
        <f>IF(N1918="základní",J1918,0)</f>
        <v>0</v>
      </c>
      <c r="BF1918" s="213">
        <f>IF(N1918="snížená",J1918,0)</f>
        <v>0</v>
      </c>
      <c r="BG1918" s="213">
        <f>IF(N1918="zákl. přenesená",J1918,0)</f>
        <v>0</v>
      </c>
      <c r="BH1918" s="213">
        <f>IF(N1918="sníž. přenesená",J1918,0)</f>
        <v>0</v>
      </c>
      <c r="BI1918" s="213">
        <f>IF(N1918="nulová",J1918,0)</f>
        <v>0</v>
      </c>
      <c r="BJ1918" s="25" t="s">
        <v>85</v>
      </c>
      <c r="BK1918" s="213">
        <f>ROUND(I1918*H1918,2)</f>
        <v>0</v>
      </c>
      <c r="BL1918" s="25" t="s">
        <v>279</v>
      </c>
      <c r="BM1918" s="25" t="s">
        <v>1668</v>
      </c>
    </row>
    <row r="1919" spans="2:65" s="12" customFormat="1" ht="13.5">
      <c r="B1919" s="217"/>
      <c r="C1919" s="218"/>
      <c r="D1919" s="214" t="s">
        <v>245</v>
      </c>
      <c r="E1919" s="219" t="s">
        <v>23</v>
      </c>
      <c r="F1919" s="220" t="s">
        <v>1669</v>
      </c>
      <c r="G1919" s="218"/>
      <c r="H1919" s="221">
        <v>15</v>
      </c>
      <c r="I1919" s="222"/>
      <c r="J1919" s="218"/>
      <c r="K1919" s="218"/>
      <c r="L1919" s="223"/>
      <c r="M1919" s="224"/>
      <c r="N1919" s="225"/>
      <c r="O1919" s="225"/>
      <c r="P1919" s="225"/>
      <c r="Q1919" s="225"/>
      <c r="R1919" s="225"/>
      <c r="S1919" s="225"/>
      <c r="T1919" s="226"/>
      <c r="AT1919" s="227" t="s">
        <v>245</v>
      </c>
      <c r="AU1919" s="227" t="s">
        <v>88</v>
      </c>
      <c r="AV1919" s="12" t="s">
        <v>88</v>
      </c>
      <c r="AW1919" s="12" t="s">
        <v>40</v>
      </c>
      <c r="AX1919" s="12" t="s">
        <v>77</v>
      </c>
      <c r="AY1919" s="227" t="s">
        <v>191</v>
      </c>
    </row>
    <row r="1920" spans="2:65" s="12" customFormat="1" ht="13.5">
      <c r="B1920" s="217"/>
      <c r="C1920" s="218"/>
      <c r="D1920" s="214" t="s">
        <v>245</v>
      </c>
      <c r="E1920" s="219" t="s">
        <v>23</v>
      </c>
      <c r="F1920" s="220" t="s">
        <v>1670</v>
      </c>
      <c r="G1920" s="218"/>
      <c r="H1920" s="221">
        <v>22.5</v>
      </c>
      <c r="I1920" s="222"/>
      <c r="J1920" s="218"/>
      <c r="K1920" s="218"/>
      <c r="L1920" s="223"/>
      <c r="M1920" s="224"/>
      <c r="N1920" s="225"/>
      <c r="O1920" s="225"/>
      <c r="P1920" s="225"/>
      <c r="Q1920" s="225"/>
      <c r="R1920" s="225"/>
      <c r="S1920" s="225"/>
      <c r="T1920" s="226"/>
      <c r="AT1920" s="227" t="s">
        <v>245</v>
      </c>
      <c r="AU1920" s="227" t="s">
        <v>88</v>
      </c>
      <c r="AV1920" s="12" t="s">
        <v>88</v>
      </c>
      <c r="AW1920" s="12" t="s">
        <v>40</v>
      </c>
      <c r="AX1920" s="12" t="s">
        <v>77</v>
      </c>
      <c r="AY1920" s="227" t="s">
        <v>191</v>
      </c>
    </row>
    <row r="1921" spans="2:65" s="12" customFormat="1" ht="13.5">
      <c r="B1921" s="217"/>
      <c r="C1921" s="218"/>
      <c r="D1921" s="214" t="s">
        <v>245</v>
      </c>
      <c r="E1921" s="219" t="s">
        <v>23</v>
      </c>
      <c r="F1921" s="220" t="s">
        <v>1671</v>
      </c>
      <c r="G1921" s="218"/>
      <c r="H1921" s="221">
        <v>22.5</v>
      </c>
      <c r="I1921" s="222"/>
      <c r="J1921" s="218"/>
      <c r="K1921" s="218"/>
      <c r="L1921" s="223"/>
      <c r="M1921" s="224"/>
      <c r="N1921" s="225"/>
      <c r="O1921" s="225"/>
      <c r="P1921" s="225"/>
      <c r="Q1921" s="225"/>
      <c r="R1921" s="225"/>
      <c r="S1921" s="225"/>
      <c r="T1921" s="226"/>
      <c r="AT1921" s="227" t="s">
        <v>245</v>
      </c>
      <c r="AU1921" s="227" t="s">
        <v>88</v>
      </c>
      <c r="AV1921" s="12" t="s">
        <v>88</v>
      </c>
      <c r="AW1921" s="12" t="s">
        <v>40</v>
      </c>
      <c r="AX1921" s="12" t="s">
        <v>77</v>
      </c>
      <c r="AY1921" s="227" t="s">
        <v>191</v>
      </c>
    </row>
    <row r="1922" spans="2:65" s="12" customFormat="1" ht="13.5">
      <c r="B1922" s="217"/>
      <c r="C1922" s="218"/>
      <c r="D1922" s="214" t="s">
        <v>245</v>
      </c>
      <c r="E1922" s="219" t="s">
        <v>23</v>
      </c>
      <c r="F1922" s="220" t="s">
        <v>1672</v>
      </c>
      <c r="G1922" s="218"/>
      <c r="H1922" s="221">
        <v>22.5</v>
      </c>
      <c r="I1922" s="222"/>
      <c r="J1922" s="218"/>
      <c r="K1922" s="218"/>
      <c r="L1922" s="223"/>
      <c r="M1922" s="224"/>
      <c r="N1922" s="225"/>
      <c r="O1922" s="225"/>
      <c r="P1922" s="225"/>
      <c r="Q1922" s="225"/>
      <c r="R1922" s="225"/>
      <c r="S1922" s="225"/>
      <c r="T1922" s="226"/>
      <c r="AT1922" s="227" t="s">
        <v>245</v>
      </c>
      <c r="AU1922" s="227" t="s">
        <v>88</v>
      </c>
      <c r="AV1922" s="12" t="s">
        <v>88</v>
      </c>
      <c r="AW1922" s="12" t="s">
        <v>40</v>
      </c>
      <c r="AX1922" s="12" t="s">
        <v>77</v>
      </c>
      <c r="AY1922" s="227" t="s">
        <v>191</v>
      </c>
    </row>
    <row r="1923" spans="2:65" s="15" customFormat="1" ht="13.5">
      <c r="B1923" s="265"/>
      <c r="C1923" s="266"/>
      <c r="D1923" s="214" t="s">
        <v>245</v>
      </c>
      <c r="E1923" s="267" t="s">
        <v>23</v>
      </c>
      <c r="F1923" s="268" t="s">
        <v>388</v>
      </c>
      <c r="G1923" s="266"/>
      <c r="H1923" s="269">
        <v>82.5</v>
      </c>
      <c r="I1923" s="270"/>
      <c r="J1923" s="266"/>
      <c r="K1923" s="266"/>
      <c r="L1923" s="271"/>
      <c r="M1923" s="272"/>
      <c r="N1923" s="273"/>
      <c r="O1923" s="273"/>
      <c r="P1923" s="273"/>
      <c r="Q1923" s="273"/>
      <c r="R1923" s="273"/>
      <c r="S1923" s="273"/>
      <c r="T1923" s="274"/>
      <c r="AT1923" s="275" t="s">
        <v>245</v>
      </c>
      <c r="AU1923" s="275" t="s">
        <v>88</v>
      </c>
      <c r="AV1923" s="15" t="s">
        <v>215</v>
      </c>
      <c r="AW1923" s="15" t="s">
        <v>40</v>
      </c>
      <c r="AX1923" s="15" t="s">
        <v>85</v>
      </c>
      <c r="AY1923" s="275" t="s">
        <v>191</v>
      </c>
    </row>
    <row r="1924" spans="2:65" s="1" customFormat="1" ht="16.5" customHeight="1">
      <c r="B1924" s="42"/>
      <c r="C1924" s="228" t="s">
        <v>1673</v>
      </c>
      <c r="D1924" s="228" t="s">
        <v>302</v>
      </c>
      <c r="E1924" s="229" t="s">
        <v>1674</v>
      </c>
      <c r="F1924" s="230" t="s">
        <v>1675</v>
      </c>
      <c r="G1924" s="231" t="s">
        <v>218</v>
      </c>
      <c r="H1924" s="232">
        <v>27.225000000000001</v>
      </c>
      <c r="I1924" s="233"/>
      <c r="J1924" s="234">
        <f>ROUND(I1924*H1924,2)</f>
        <v>0</v>
      </c>
      <c r="K1924" s="230" t="s">
        <v>203</v>
      </c>
      <c r="L1924" s="235"/>
      <c r="M1924" s="236" t="s">
        <v>23</v>
      </c>
      <c r="N1924" s="237" t="s">
        <v>48</v>
      </c>
      <c r="O1924" s="43"/>
      <c r="P1924" s="211">
        <f>O1924*H1924</f>
        <v>0</v>
      </c>
      <c r="Q1924" s="211">
        <v>1.9199999999999998E-2</v>
      </c>
      <c r="R1924" s="211">
        <f>Q1924*H1924</f>
        <v>0.52271999999999996</v>
      </c>
      <c r="S1924" s="211">
        <v>0</v>
      </c>
      <c r="T1924" s="212">
        <f>S1924*H1924</f>
        <v>0</v>
      </c>
      <c r="AR1924" s="25" t="s">
        <v>669</v>
      </c>
      <c r="AT1924" s="25" t="s">
        <v>302</v>
      </c>
      <c r="AU1924" s="25" t="s">
        <v>88</v>
      </c>
      <c r="AY1924" s="25" t="s">
        <v>191</v>
      </c>
      <c r="BE1924" s="213">
        <f>IF(N1924="základní",J1924,0)</f>
        <v>0</v>
      </c>
      <c r="BF1924" s="213">
        <f>IF(N1924="snížená",J1924,0)</f>
        <v>0</v>
      </c>
      <c r="BG1924" s="213">
        <f>IF(N1924="zákl. přenesená",J1924,0)</f>
        <v>0</v>
      </c>
      <c r="BH1924" s="213">
        <f>IF(N1924="sníž. přenesená",J1924,0)</f>
        <v>0</v>
      </c>
      <c r="BI1924" s="213">
        <f>IF(N1924="nulová",J1924,0)</f>
        <v>0</v>
      </c>
      <c r="BJ1924" s="25" t="s">
        <v>85</v>
      </c>
      <c r="BK1924" s="213">
        <f>ROUND(I1924*H1924,2)</f>
        <v>0</v>
      </c>
      <c r="BL1924" s="25" t="s">
        <v>279</v>
      </c>
      <c r="BM1924" s="25" t="s">
        <v>1676</v>
      </c>
    </row>
    <row r="1925" spans="2:65" s="1" customFormat="1" ht="54">
      <c r="B1925" s="42"/>
      <c r="C1925" s="64"/>
      <c r="D1925" s="214" t="s">
        <v>205</v>
      </c>
      <c r="E1925" s="64"/>
      <c r="F1925" s="215" t="s">
        <v>1677</v>
      </c>
      <c r="G1925" s="64"/>
      <c r="H1925" s="64"/>
      <c r="I1925" s="173"/>
      <c r="J1925" s="64"/>
      <c r="K1925" s="64"/>
      <c r="L1925" s="62"/>
      <c r="M1925" s="216"/>
      <c r="N1925" s="43"/>
      <c r="O1925" s="43"/>
      <c r="P1925" s="43"/>
      <c r="Q1925" s="43"/>
      <c r="R1925" s="43"/>
      <c r="S1925" s="43"/>
      <c r="T1925" s="79"/>
      <c r="AT1925" s="25" t="s">
        <v>205</v>
      </c>
      <c r="AU1925" s="25" t="s">
        <v>88</v>
      </c>
    </row>
    <row r="1926" spans="2:65" s="12" customFormat="1" ht="13.5">
      <c r="B1926" s="217"/>
      <c r="C1926" s="218"/>
      <c r="D1926" s="214" t="s">
        <v>245</v>
      </c>
      <c r="E1926" s="218"/>
      <c r="F1926" s="220" t="s">
        <v>1678</v>
      </c>
      <c r="G1926" s="218"/>
      <c r="H1926" s="221">
        <v>27.225000000000001</v>
      </c>
      <c r="I1926" s="222"/>
      <c r="J1926" s="218"/>
      <c r="K1926" s="218"/>
      <c r="L1926" s="223"/>
      <c r="M1926" s="224"/>
      <c r="N1926" s="225"/>
      <c r="O1926" s="225"/>
      <c r="P1926" s="225"/>
      <c r="Q1926" s="225"/>
      <c r="R1926" s="225"/>
      <c r="S1926" s="225"/>
      <c r="T1926" s="226"/>
      <c r="AT1926" s="227" t="s">
        <v>245</v>
      </c>
      <c r="AU1926" s="227" t="s">
        <v>88</v>
      </c>
      <c r="AV1926" s="12" t="s">
        <v>88</v>
      </c>
      <c r="AW1926" s="12" t="s">
        <v>6</v>
      </c>
      <c r="AX1926" s="12" t="s">
        <v>85</v>
      </c>
      <c r="AY1926" s="227" t="s">
        <v>191</v>
      </c>
    </row>
    <row r="1927" spans="2:65" s="1" customFormat="1" ht="25.5" customHeight="1">
      <c r="B1927" s="42"/>
      <c r="C1927" s="202" t="s">
        <v>1679</v>
      </c>
      <c r="D1927" s="202" t="s">
        <v>194</v>
      </c>
      <c r="E1927" s="203" t="s">
        <v>1680</v>
      </c>
      <c r="F1927" s="204" t="s">
        <v>1681</v>
      </c>
      <c r="G1927" s="205" t="s">
        <v>242</v>
      </c>
      <c r="H1927" s="206">
        <v>92.5</v>
      </c>
      <c r="I1927" s="207"/>
      <c r="J1927" s="208">
        <f>ROUND(I1927*H1927,2)</f>
        <v>0</v>
      </c>
      <c r="K1927" s="204" t="s">
        <v>203</v>
      </c>
      <c r="L1927" s="62"/>
      <c r="M1927" s="209" t="s">
        <v>23</v>
      </c>
      <c r="N1927" s="210" t="s">
        <v>48</v>
      </c>
      <c r="O1927" s="43"/>
      <c r="P1927" s="211">
        <f>O1927*H1927</f>
        <v>0</v>
      </c>
      <c r="Q1927" s="211">
        <v>9.7999999999999997E-4</v>
      </c>
      <c r="R1927" s="211">
        <f>Q1927*H1927</f>
        <v>9.0649999999999994E-2</v>
      </c>
      <c r="S1927" s="211">
        <v>0</v>
      </c>
      <c r="T1927" s="212">
        <f>S1927*H1927</f>
        <v>0</v>
      </c>
      <c r="AR1927" s="25" t="s">
        <v>279</v>
      </c>
      <c r="AT1927" s="25" t="s">
        <v>194</v>
      </c>
      <c r="AU1927" s="25" t="s">
        <v>88</v>
      </c>
      <c r="AY1927" s="25" t="s">
        <v>191</v>
      </c>
      <c r="BE1927" s="213">
        <f>IF(N1927="základní",J1927,0)</f>
        <v>0</v>
      </c>
      <c r="BF1927" s="213">
        <f>IF(N1927="snížená",J1927,0)</f>
        <v>0</v>
      </c>
      <c r="BG1927" s="213">
        <f>IF(N1927="zákl. přenesená",J1927,0)</f>
        <v>0</v>
      </c>
      <c r="BH1927" s="213">
        <f>IF(N1927="sníž. přenesená",J1927,0)</f>
        <v>0</v>
      </c>
      <c r="BI1927" s="213">
        <f>IF(N1927="nulová",J1927,0)</f>
        <v>0</v>
      </c>
      <c r="BJ1927" s="25" t="s">
        <v>85</v>
      </c>
      <c r="BK1927" s="213">
        <f>ROUND(I1927*H1927,2)</f>
        <v>0</v>
      </c>
      <c r="BL1927" s="25" t="s">
        <v>279</v>
      </c>
      <c r="BM1927" s="25" t="s">
        <v>1682</v>
      </c>
    </row>
    <row r="1928" spans="2:65" s="12" customFormat="1" ht="13.5">
      <c r="B1928" s="217"/>
      <c r="C1928" s="218"/>
      <c r="D1928" s="214" t="s">
        <v>245</v>
      </c>
      <c r="E1928" s="219" t="s">
        <v>23</v>
      </c>
      <c r="F1928" s="220" t="s">
        <v>1683</v>
      </c>
      <c r="G1928" s="218"/>
      <c r="H1928" s="221">
        <v>17.5</v>
      </c>
      <c r="I1928" s="222"/>
      <c r="J1928" s="218"/>
      <c r="K1928" s="218"/>
      <c r="L1928" s="223"/>
      <c r="M1928" s="224"/>
      <c r="N1928" s="225"/>
      <c r="O1928" s="225"/>
      <c r="P1928" s="225"/>
      <c r="Q1928" s="225"/>
      <c r="R1928" s="225"/>
      <c r="S1928" s="225"/>
      <c r="T1928" s="226"/>
      <c r="AT1928" s="227" t="s">
        <v>245</v>
      </c>
      <c r="AU1928" s="227" t="s">
        <v>88</v>
      </c>
      <c r="AV1928" s="12" t="s">
        <v>88</v>
      </c>
      <c r="AW1928" s="12" t="s">
        <v>40</v>
      </c>
      <c r="AX1928" s="12" t="s">
        <v>77</v>
      </c>
      <c r="AY1928" s="227" t="s">
        <v>191</v>
      </c>
    </row>
    <row r="1929" spans="2:65" s="12" customFormat="1" ht="13.5">
      <c r="B1929" s="217"/>
      <c r="C1929" s="218"/>
      <c r="D1929" s="214" t="s">
        <v>245</v>
      </c>
      <c r="E1929" s="219" t="s">
        <v>23</v>
      </c>
      <c r="F1929" s="220" t="s">
        <v>1684</v>
      </c>
      <c r="G1929" s="218"/>
      <c r="H1929" s="221">
        <v>25</v>
      </c>
      <c r="I1929" s="222"/>
      <c r="J1929" s="218"/>
      <c r="K1929" s="218"/>
      <c r="L1929" s="223"/>
      <c r="M1929" s="224"/>
      <c r="N1929" s="225"/>
      <c r="O1929" s="225"/>
      <c r="P1929" s="225"/>
      <c r="Q1929" s="225"/>
      <c r="R1929" s="225"/>
      <c r="S1929" s="225"/>
      <c r="T1929" s="226"/>
      <c r="AT1929" s="227" t="s">
        <v>245</v>
      </c>
      <c r="AU1929" s="227" t="s">
        <v>88</v>
      </c>
      <c r="AV1929" s="12" t="s">
        <v>88</v>
      </c>
      <c r="AW1929" s="12" t="s">
        <v>40</v>
      </c>
      <c r="AX1929" s="12" t="s">
        <v>77</v>
      </c>
      <c r="AY1929" s="227" t="s">
        <v>191</v>
      </c>
    </row>
    <row r="1930" spans="2:65" s="12" customFormat="1" ht="13.5">
      <c r="B1930" s="217"/>
      <c r="C1930" s="218"/>
      <c r="D1930" s="214" t="s">
        <v>245</v>
      </c>
      <c r="E1930" s="219" t="s">
        <v>23</v>
      </c>
      <c r="F1930" s="220" t="s">
        <v>1685</v>
      </c>
      <c r="G1930" s="218"/>
      <c r="H1930" s="221">
        <v>25</v>
      </c>
      <c r="I1930" s="222"/>
      <c r="J1930" s="218"/>
      <c r="K1930" s="218"/>
      <c r="L1930" s="223"/>
      <c r="M1930" s="224"/>
      <c r="N1930" s="225"/>
      <c r="O1930" s="225"/>
      <c r="P1930" s="225"/>
      <c r="Q1930" s="225"/>
      <c r="R1930" s="225"/>
      <c r="S1930" s="225"/>
      <c r="T1930" s="226"/>
      <c r="AT1930" s="227" t="s">
        <v>245</v>
      </c>
      <c r="AU1930" s="227" t="s">
        <v>88</v>
      </c>
      <c r="AV1930" s="12" t="s">
        <v>88</v>
      </c>
      <c r="AW1930" s="12" t="s">
        <v>40</v>
      </c>
      <c r="AX1930" s="12" t="s">
        <v>77</v>
      </c>
      <c r="AY1930" s="227" t="s">
        <v>191</v>
      </c>
    </row>
    <row r="1931" spans="2:65" s="12" customFormat="1" ht="13.5">
      <c r="B1931" s="217"/>
      <c r="C1931" s="218"/>
      <c r="D1931" s="214" t="s">
        <v>245</v>
      </c>
      <c r="E1931" s="219" t="s">
        <v>23</v>
      </c>
      <c r="F1931" s="220" t="s">
        <v>1686</v>
      </c>
      <c r="G1931" s="218"/>
      <c r="H1931" s="221">
        <v>25</v>
      </c>
      <c r="I1931" s="222"/>
      <c r="J1931" s="218"/>
      <c r="K1931" s="218"/>
      <c r="L1931" s="223"/>
      <c r="M1931" s="224"/>
      <c r="N1931" s="225"/>
      <c r="O1931" s="225"/>
      <c r="P1931" s="225"/>
      <c r="Q1931" s="225"/>
      <c r="R1931" s="225"/>
      <c r="S1931" s="225"/>
      <c r="T1931" s="226"/>
      <c r="AT1931" s="227" t="s">
        <v>245</v>
      </c>
      <c r="AU1931" s="227" t="s">
        <v>88</v>
      </c>
      <c r="AV1931" s="12" t="s">
        <v>88</v>
      </c>
      <c r="AW1931" s="12" t="s">
        <v>40</v>
      </c>
      <c r="AX1931" s="12" t="s">
        <v>77</v>
      </c>
      <c r="AY1931" s="227" t="s">
        <v>191</v>
      </c>
    </row>
    <row r="1932" spans="2:65" s="15" customFormat="1" ht="13.5">
      <c r="B1932" s="265"/>
      <c r="C1932" s="266"/>
      <c r="D1932" s="214" t="s">
        <v>245</v>
      </c>
      <c r="E1932" s="267" t="s">
        <v>23</v>
      </c>
      <c r="F1932" s="268" t="s">
        <v>388</v>
      </c>
      <c r="G1932" s="266"/>
      <c r="H1932" s="269">
        <v>92.5</v>
      </c>
      <c r="I1932" s="270"/>
      <c r="J1932" s="266"/>
      <c r="K1932" s="266"/>
      <c r="L1932" s="271"/>
      <c r="M1932" s="272"/>
      <c r="N1932" s="273"/>
      <c r="O1932" s="273"/>
      <c r="P1932" s="273"/>
      <c r="Q1932" s="273"/>
      <c r="R1932" s="273"/>
      <c r="S1932" s="273"/>
      <c r="T1932" s="274"/>
      <c r="AT1932" s="275" t="s">
        <v>245</v>
      </c>
      <c r="AU1932" s="275" t="s">
        <v>88</v>
      </c>
      <c r="AV1932" s="15" t="s">
        <v>215</v>
      </c>
      <c r="AW1932" s="15" t="s">
        <v>40</v>
      </c>
      <c r="AX1932" s="15" t="s">
        <v>85</v>
      </c>
      <c r="AY1932" s="275" t="s">
        <v>191</v>
      </c>
    </row>
    <row r="1933" spans="2:65" s="1" customFormat="1" ht="16.5" customHeight="1">
      <c r="B1933" s="42"/>
      <c r="C1933" s="228" t="s">
        <v>1687</v>
      </c>
      <c r="D1933" s="228" t="s">
        <v>302</v>
      </c>
      <c r="E1933" s="229" t="s">
        <v>1674</v>
      </c>
      <c r="F1933" s="230" t="s">
        <v>1675</v>
      </c>
      <c r="G1933" s="231" t="s">
        <v>218</v>
      </c>
      <c r="H1933" s="232">
        <v>20.350000000000001</v>
      </c>
      <c r="I1933" s="233"/>
      <c r="J1933" s="234">
        <f>ROUND(I1933*H1933,2)</f>
        <v>0</v>
      </c>
      <c r="K1933" s="230" t="s">
        <v>203</v>
      </c>
      <c r="L1933" s="235"/>
      <c r="M1933" s="236" t="s">
        <v>23</v>
      </c>
      <c r="N1933" s="237" t="s">
        <v>48</v>
      </c>
      <c r="O1933" s="43"/>
      <c r="P1933" s="211">
        <f>O1933*H1933</f>
        <v>0</v>
      </c>
      <c r="Q1933" s="211">
        <v>1.9199999999999998E-2</v>
      </c>
      <c r="R1933" s="211">
        <f>Q1933*H1933</f>
        <v>0.39072000000000001</v>
      </c>
      <c r="S1933" s="211">
        <v>0</v>
      </c>
      <c r="T1933" s="212">
        <f>S1933*H1933</f>
        <v>0</v>
      </c>
      <c r="AR1933" s="25" t="s">
        <v>669</v>
      </c>
      <c r="AT1933" s="25" t="s">
        <v>302</v>
      </c>
      <c r="AU1933" s="25" t="s">
        <v>88</v>
      </c>
      <c r="AY1933" s="25" t="s">
        <v>191</v>
      </c>
      <c r="BE1933" s="213">
        <f>IF(N1933="základní",J1933,0)</f>
        <v>0</v>
      </c>
      <c r="BF1933" s="213">
        <f>IF(N1933="snížená",J1933,0)</f>
        <v>0</v>
      </c>
      <c r="BG1933" s="213">
        <f>IF(N1933="zákl. přenesená",J1933,0)</f>
        <v>0</v>
      </c>
      <c r="BH1933" s="213">
        <f>IF(N1933="sníž. přenesená",J1933,0)</f>
        <v>0</v>
      </c>
      <c r="BI1933" s="213">
        <f>IF(N1933="nulová",J1933,0)</f>
        <v>0</v>
      </c>
      <c r="BJ1933" s="25" t="s">
        <v>85</v>
      </c>
      <c r="BK1933" s="213">
        <f>ROUND(I1933*H1933,2)</f>
        <v>0</v>
      </c>
      <c r="BL1933" s="25" t="s">
        <v>279</v>
      </c>
      <c r="BM1933" s="25" t="s">
        <v>1688</v>
      </c>
    </row>
    <row r="1934" spans="2:65" s="1" customFormat="1" ht="54">
      <c r="B1934" s="42"/>
      <c r="C1934" s="64"/>
      <c r="D1934" s="214" t="s">
        <v>205</v>
      </c>
      <c r="E1934" s="64"/>
      <c r="F1934" s="215" t="s">
        <v>1689</v>
      </c>
      <c r="G1934" s="64"/>
      <c r="H1934" s="64"/>
      <c r="I1934" s="173"/>
      <c r="J1934" s="64"/>
      <c r="K1934" s="64"/>
      <c r="L1934" s="62"/>
      <c r="M1934" s="216"/>
      <c r="N1934" s="43"/>
      <c r="O1934" s="43"/>
      <c r="P1934" s="43"/>
      <c r="Q1934" s="43"/>
      <c r="R1934" s="43"/>
      <c r="S1934" s="43"/>
      <c r="T1934" s="79"/>
      <c r="AT1934" s="25" t="s">
        <v>205</v>
      </c>
      <c r="AU1934" s="25" t="s">
        <v>88</v>
      </c>
    </row>
    <row r="1935" spans="2:65" s="12" customFormat="1" ht="13.5">
      <c r="B1935" s="217"/>
      <c r="C1935" s="218"/>
      <c r="D1935" s="214" t="s">
        <v>245</v>
      </c>
      <c r="E1935" s="218"/>
      <c r="F1935" s="220" t="s">
        <v>1690</v>
      </c>
      <c r="G1935" s="218"/>
      <c r="H1935" s="221">
        <v>20.350000000000001</v>
      </c>
      <c r="I1935" s="222"/>
      <c r="J1935" s="218"/>
      <c r="K1935" s="218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245</v>
      </c>
      <c r="AU1935" s="227" t="s">
        <v>88</v>
      </c>
      <c r="AV1935" s="12" t="s">
        <v>88</v>
      </c>
      <c r="AW1935" s="12" t="s">
        <v>6</v>
      </c>
      <c r="AX1935" s="12" t="s">
        <v>85</v>
      </c>
      <c r="AY1935" s="227" t="s">
        <v>191</v>
      </c>
    </row>
    <row r="1936" spans="2:65" s="1" customFormat="1" ht="25.5" customHeight="1">
      <c r="B1936" s="42"/>
      <c r="C1936" s="202" t="s">
        <v>1691</v>
      </c>
      <c r="D1936" s="202" t="s">
        <v>194</v>
      </c>
      <c r="E1936" s="203" t="s">
        <v>1692</v>
      </c>
      <c r="F1936" s="204" t="s">
        <v>1693</v>
      </c>
      <c r="G1936" s="205" t="s">
        <v>242</v>
      </c>
      <c r="H1936" s="206">
        <v>221.35</v>
      </c>
      <c r="I1936" s="207"/>
      <c r="J1936" s="208">
        <f>ROUND(I1936*H1936,2)</f>
        <v>0</v>
      </c>
      <c r="K1936" s="204" t="s">
        <v>203</v>
      </c>
      <c r="L1936" s="62"/>
      <c r="M1936" s="209" t="s">
        <v>23</v>
      </c>
      <c r="N1936" s="210" t="s">
        <v>48</v>
      </c>
      <c r="O1936" s="43"/>
      <c r="P1936" s="211">
        <f>O1936*H1936</f>
        <v>0</v>
      </c>
      <c r="Q1936" s="211">
        <v>4.2999999999999999E-4</v>
      </c>
      <c r="R1936" s="211">
        <f>Q1936*H1936</f>
        <v>9.5180500000000001E-2</v>
      </c>
      <c r="S1936" s="211">
        <v>0</v>
      </c>
      <c r="T1936" s="212">
        <f>S1936*H1936</f>
        <v>0</v>
      </c>
      <c r="AR1936" s="25" t="s">
        <v>279</v>
      </c>
      <c r="AT1936" s="25" t="s">
        <v>194</v>
      </c>
      <c r="AU1936" s="25" t="s">
        <v>88</v>
      </c>
      <c r="AY1936" s="25" t="s">
        <v>191</v>
      </c>
      <c r="BE1936" s="213">
        <f>IF(N1936="základní",J1936,0)</f>
        <v>0</v>
      </c>
      <c r="BF1936" s="213">
        <f>IF(N1936="snížená",J1936,0)</f>
        <v>0</v>
      </c>
      <c r="BG1936" s="213">
        <f>IF(N1936="zákl. přenesená",J1936,0)</f>
        <v>0</v>
      </c>
      <c r="BH1936" s="213">
        <f>IF(N1936="sníž. přenesená",J1936,0)</f>
        <v>0</v>
      </c>
      <c r="BI1936" s="213">
        <f>IF(N1936="nulová",J1936,0)</f>
        <v>0</v>
      </c>
      <c r="BJ1936" s="25" t="s">
        <v>85</v>
      </c>
      <c r="BK1936" s="213">
        <f>ROUND(I1936*H1936,2)</f>
        <v>0</v>
      </c>
      <c r="BL1936" s="25" t="s">
        <v>279</v>
      </c>
      <c r="BM1936" s="25" t="s">
        <v>1694</v>
      </c>
    </row>
    <row r="1937" spans="2:51" s="13" customFormat="1" ht="13.5">
      <c r="B1937" s="244"/>
      <c r="C1937" s="245"/>
      <c r="D1937" s="214" t="s">
        <v>245</v>
      </c>
      <c r="E1937" s="246" t="s">
        <v>23</v>
      </c>
      <c r="F1937" s="247" t="s">
        <v>372</v>
      </c>
      <c r="G1937" s="245"/>
      <c r="H1937" s="246" t="s">
        <v>23</v>
      </c>
      <c r="I1937" s="248"/>
      <c r="J1937" s="245"/>
      <c r="K1937" s="245"/>
      <c r="L1937" s="249"/>
      <c r="M1937" s="250"/>
      <c r="N1937" s="251"/>
      <c r="O1937" s="251"/>
      <c r="P1937" s="251"/>
      <c r="Q1937" s="251"/>
      <c r="R1937" s="251"/>
      <c r="S1937" s="251"/>
      <c r="T1937" s="252"/>
      <c r="AT1937" s="253" t="s">
        <v>245</v>
      </c>
      <c r="AU1937" s="253" t="s">
        <v>88</v>
      </c>
      <c r="AV1937" s="13" t="s">
        <v>85</v>
      </c>
      <c r="AW1937" s="13" t="s">
        <v>40</v>
      </c>
      <c r="AX1937" s="13" t="s">
        <v>77</v>
      </c>
      <c r="AY1937" s="253" t="s">
        <v>191</v>
      </c>
    </row>
    <row r="1938" spans="2:51" s="12" customFormat="1" ht="13.5">
      <c r="B1938" s="217"/>
      <c r="C1938" s="218"/>
      <c r="D1938" s="214" t="s">
        <v>245</v>
      </c>
      <c r="E1938" s="219" t="s">
        <v>23</v>
      </c>
      <c r="F1938" s="220" t="s">
        <v>1695</v>
      </c>
      <c r="G1938" s="218"/>
      <c r="H1938" s="221">
        <v>16.77</v>
      </c>
      <c r="I1938" s="222"/>
      <c r="J1938" s="218"/>
      <c r="K1938" s="218"/>
      <c r="L1938" s="223"/>
      <c r="M1938" s="224"/>
      <c r="N1938" s="225"/>
      <c r="O1938" s="225"/>
      <c r="P1938" s="225"/>
      <c r="Q1938" s="225"/>
      <c r="R1938" s="225"/>
      <c r="S1938" s="225"/>
      <c r="T1938" s="226"/>
      <c r="AT1938" s="227" t="s">
        <v>245</v>
      </c>
      <c r="AU1938" s="227" t="s">
        <v>88</v>
      </c>
      <c r="AV1938" s="12" t="s">
        <v>88</v>
      </c>
      <c r="AW1938" s="12" t="s">
        <v>40</v>
      </c>
      <c r="AX1938" s="12" t="s">
        <v>77</v>
      </c>
      <c r="AY1938" s="227" t="s">
        <v>191</v>
      </c>
    </row>
    <row r="1939" spans="2:51" s="12" customFormat="1" ht="13.5">
      <c r="B1939" s="217"/>
      <c r="C1939" s="218"/>
      <c r="D1939" s="214" t="s">
        <v>245</v>
      </c>
      <c r="E1939" s="219" t="s">
        <v>23</v>
      </c>
      <c r="F1939" s="220" t="s">
        <v>1696</v>
      </c>
      <c r="G1939" s="218"/>
      <c r="H1939" s="221">
        <v>5.66</v>
      </c>
      <c r="I1939" s="222"/>
      <c r="J1939" s="218"/>
      <c r="K1939" s="218"/>
      <c r="L1939" s="223"/>
      <c r="M1939" s="224"/>
      <c r="N1939" s="225"/>
      <c r="O1939" s="225"/>
      <c r="P1939" s="225"/>
      <c r="Q1939" s="225"/>
      <c r="R1939" s="225"/>
      <c r="S1939" s="225"/>
      <c r="T1939" s="226"/>
      <c r="AT1939" s="227" t="s">
        <v>245</v>
      </c>
      <c r="AU1939" s="227" t="s">
        <v>88</v>
      </c>
      <c r="AV1939" s="12" t="s">
        <v>88</v>
      </c>
      <c r="AW1939" s="12" t="s">
        <v>40</v>
      </c>
      <c r="AX1939" s="12" t="s">
        <v>77</v>
      </c>
      <c r="AY1939" s="227" t="s">
        <v>191</v>
      </c>
    </row>
    <row r="1940" spans="2:51" s="12" customFormat="1" ht="13.5">
      <c r="B1940" s="217"/>
      <c r="C1940" s="218"/>
      <c r="D1940" s="214" t="s">
        <v>245</v>
      </c>
      <c r="E1940" s="219" t="s">
        <v>23</v>
      </c>
      <c r="F1940" s="220" t="s">
        <v>1697</v>
      </c>
      <c r="G1940" s="218"/>
      <c r="H1940" s="221">
        <v>3.84</v>
      </c>
      <c r="I1940" s="222"/>
      <c r="J1940" s="218"/>
      <c r="K1940" s="218"/>
      <c r="L1940" s="223"/>
      <c r="M1940" s="224"/>
      <c r="N1940" s="225"/>
      <c r="O1940" s="225"/>
      <c r="P1940" s="225"/>
      <c r="Q1940" s="225"/>
      <c r="R1940" s="225"/>
      <c r="S1940" s="225"/>
      <c r="T1940" s="226"/>
      <c r="AT1940" s="227" t="s">
        <v>245</v>
      </c>
      <c r="AU1940" s="227" t="s">
        <v>88</v>
      </c>
      <c r="AV1940" s="12" t="s">
        <v>88</v>
      </c>
      <c r="AW1940" s="12" t="s">
        <v>40</v>
      </c>
      <c r="AX1940" s="12" t="s">
        <v>77</v>
      </c>
      <c r="AY1940" s="227" t="s">
        <v>191</v>
      </c>
    </row>
    <row r="1941" spans="2:51" s="12" customFormat="1" ht="27">
      <c r="B1941" s="217"/>
      <c r="C1941" s="218"/>
      <c r="D1941" s="214" t="s">
        <v>245</v>
      </c>
      <c r="E1941" s="219" t="s">
        <v>23</v>
      </c>
      <c r="F1941" s="220" t="s">
        <v>1698</v>
      </c>
      <c r="G1941" s="218"/>
      <c r="H1941" s="221">
        <v>14.4</v>
      </c>
      <c r="I1941" s="222"/>
      <c r="J1941" s="218"/>
      <c r="K1941" s="218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245</v>
      </c>
      <c r="AU1941" s="227" t="s">
        <v>88</v>
      </c>
      <c r="AV1941" s="12" t="s">
        <v>88</v>
      </c>
      <c r="AW1941" s="12" t="s">
        <v>40</v>
      </c>
      <c r="AX1941" s="12" t="s">
        <v>77</v>
      </c>
      <c r="AY1941" s="227" t="s">
        <v>191</v>
      </c>
    </row>
    <row r="1942" spans="2:51" s="12" customFormat="1" ht="13.5">
      <c r="B1942" s="217"/>
      <c r="C1942" s="218"/>
      <c r="D1942" s="214" t="s">
        <v>245</v>
      </c>
      <c r="E1942" s="219" t="s">
        <v>23</v>
      </c>
      <c r="F1942" s="220" t="s">
        <v>1699</v>
      </c>
      <c r="G1942" s="218"/>
      <c r="H1942" s="221">
        <v>13.14</v>
      </c>
      <c r="I1942" s="222"/>
      <c r="J1942" s="218"/>
      <c r="K1942" s="218"/>
      <c r="L1942" s="223"/>
      <c r="M1942" s="224"/>
      <c r="N1942" s="225"/>
      <c r="O1942" s="225"/>
      <c r="P1942" s="225"/>
      <c r="Q1942" s="225"/>
      <c r="R1942" s="225"/>
      <c r="S1942" s="225"/>
      <c r="T1942" s="226"/>
      <c r="AT1942" s="227" t="s">
        <v>245</v>
      </c>
      <c r="AU1942" s="227" t="s">
        <v>88</v>
      </c>
      <c r="AV1942" s="12" t="s">
        <v>88</v>
      </c>
      <c r="AW1942" s="12" t="s">
        <v>40</v>
      </c>
      <c r="AX1942" s="12" t="s">
        <v>77</v>
      </c>
      <c r="AY1942" s="227" t="s">
        <v>191</v>
      </c>
    </row>
    <row r="1943" spans="2:51" s="12" customFormat="1" ht="13.5">
      <c r="B1943" s="217"/>
      <c r="C1943" s="218"/>
      <c r="D1943" s="214" t="s">
        <v>245</v>
      </c>
      <c r="E1943" s="219" t="s">
        <v>23</v>
      </c>
      <c r="F1943" s="220" t="s">
        <v>1700</v>
      </c>
      <c r="G1943" s="218"/>
      <c r="H1943" s="221">
        <v>14.25</v>
      </c>
      <c r="I1943" s="222"/>
      <c r="J1943" s="218"/>
      <c r="K1943" s="218"/>
      <c r="L1943" s="223"/>
      <c r="M1943" s="224"/>
      <c r="N1943" s="225"/>
      <c r="O1943" s="225"/>
      <c r="P1943" s="225"/>
      <c r="Q1943" s="225"/>
      <c r="R1943" s="225"/>
      <c r="S1943" s="225"/>
      <c r="T1943" s="226"/>
      <c r="AT1943" s="227" t="s">
        <v>245</v>
      </c>
      <c r="AU1943" s="227" t="s">
        <v>88</v>
      </c>
      <c r="AV1943" s="12" t="s">
        <v>88</v>
      </c>
      <c r="AW1943" s="12" t="s">
        <v>40</v>
      </c>
      <c r="AX1943" s="12" t="s">
        <v>77</v>
      </c>
      <c r="AY1943" s="227" t="s">
        <v>191</v>
      </c>
    </row>
    <row r="1944" spans="2:51" s="12" customFormat="1" ht="13.5">
      <c r="B1944" s="217"/>
      <c r="C1944" s="218"/>
      <c r="D1944" s="214" t="s">
        <v>245</v>
      </c>
      <c r="E1944" s="219" t="s">
        <v>23</v>
      </c>
      <c r="F1944" s="220" t="s">
        <v>1701</v>
      </c>
      <c r="G1944" s="218"/>
      <c r="H1944" s="221">
        <v>8.1300000000000008</v>
      </c>
      <c r="I1944" s="222"/>
      <c r="J1944" s="218"/>
      <c r="K1944" s="218"/>
      <c r="L1944" s="223"/>
      <c r="M1944" s="224"/>
      <c r="N1944" s="225"/>
      <c r="O1944" s="225"/>
      <c r="P1944" s="225"/>
      <c r="Q1944" s="225"/>
      <c r="R1944" s="225"/>
      <c r="S1944" s="225"/>
      <c r="T1944" s="226"/>
      <c r="AT1944" s="227" t="s">
        <v>245</v>
      </c>
      <c r="AU1944" s="227" t="s">
        <v>88</v>
      </c>
      <c r="AV1944" s="12" t="s">
        <v>88</v>
      </c>
      <c r="AW1944" s="12" t="s">
        <v>40</v>
      </c>
      <c r="AX1944" s="12" t="s">
        <v>77</v>
      </c>
      <c r="AY1944" s="227" t="s">
        <v>191</v>
      </c>
    </row>
    <row r="1945" spans="2:51" s="14" customFormat="1" ht="13.5">
      <c r="B1945" s="254"/>
      <c r="C1945" s="255"/>
      <c r="D1945" s="214" t="s">
        <v>245</v>
      </c>
      <c r="E1945" s="256" t="s">
        <v>23</v>
      </c>
      <c r="F1945" s="257" t="s">
        <v>371</v>
      </c>
      <c r="G1945" s="255"/>
      <c r="H1945" s="258">
        <v>76.19</v>
      </c>
      <c r="I1945" s="259"/>
      <c r="J1945" s="255"/>
      <c r="K1945" s="255"/>
      <c r="L1945" s="260"/>
      <c r="M1945" s="261"/>
      <c r="N1945" s="262"/>
      <c r="O1945" s="262"/>
      <c r="P1945" s="262"/>
      <c r="Q1945" s="262"/>
      <c r="R1945" s="262"/>
      <c r="S1945" s="262"/>
      <c r="T1945" s="263"/>
      <c r="AT1945" s="264" t="s">
        <v>245</v>
      </c>
      <c r="AU1945" s="264" t="s">
        <v>88</v>
      </c>
      <c r="AV1945" s="14" t="s">
        <v>207</v>
      </c>
      <c r="AW1945" s="14" t="s">
        <v>40</v>
      </c>
      <c r="AX1945" s="14" t="s">
        <v>77</v>
      </c>
      <c r="AY1945" s="264" t="s">
        <v>191</v>
      </c>
    </row>
    <row r="1946" spans="2:51" s="13" customFormat="1" ht="13.5">
      <c r="B1946" s="244"/>
      <c r="C1946" s="245"/>
      <c r="D1946" s="214" t="s">
        <v>245</v>
      </c>
      <c r="E1946" s="246" t="s">
        <v>23</v>
      </c>
      <c r="F1946" s="247" t="s">
        <v>603</v>
      </c>
      <c r="G1946" s="245"/>
      <c r="H1946" s="246" t="s">
        <v>23</v>
      </c>
      <c r="I1946" s="248"/>
      <c r="J1946" s="245"/>
      <c r="K1946" s="245"/>
      <c r="L1946" s="249"/>
      <c r="M1946" s="250"/>
      <c r="N1946" s="251"/>
      <c r="O1946" s="251"/>
      <c r="P1946" s="251"/>
      <c r="Q1946" s="251"/>
      <c r="R1946" s="251"/>
      <c r="S1946" s="251"/>
      <c r="T1946" s="252"/>
      <c r="AT1946" s="253" t="s">
        <v>245</v>
      </c>
      <c r="AU1946" s="253" t="s">
        <v>88</v>
      </c>
      <c r="AV1946" s="13" t="s">
        <v>85</v>
      </c>
      <c r="AW1946" s="13" t="s">
        <v>40</v>
      </c>
      <c r="AX1946" s="13" t="s">
        <v>77</v>
      </c>
      <c r="AY1946" s="253" t="s">
        <v>191</v>
      </c>
    </row>
    <row r="1947" spans="2:51" s="12" customFormat="1" ht="13.5">
      <c r="B1947" s="217"/>
      <c r="C1947" s="218"/>
      <c r="D1947" s="214" t="s">
        <v>245</v>
      </c>
      <c r="E1947" s="219" t="s">
        <v>23</v>
      </c>
      <c r="F1947" s="220" t="s">
        <v>1702</v>
      </c>
      <c r="G1947" s="218"/>
      <c r="H1947" s="221">
        <v>9.6199999999999992</v>
      </c>
      <c r="I1947" s="222"/>
      <c r="J1947" s="218"/>
      <c r="K1947" s="218"/>
      <c r="L1947" s="223"/>
      <c r="M1947" s="224"/>
      <c r="N1947" s="225"/>
      <c r="O1947" s="225"/>
      <c r="P1947" s="225"/>
      <c r="Q1947" s="225"/>
      <c r="R1947" s="225"/>
      <c r="S1947" s="225"/>
      <c r="T1947" s="226"/>
      <c r="AT1947" s="227" t="s">
        <v>245</v>
      </c>
      <c r="AU1947" s="227" t="s">
        <v>88</v>
      </c>
      <c r="AV1947" s="12" t="s">
        <v>88</v>
      </c>
      <c r="AW1947" s="12" t="s">
        <v>40</v>
      </c>
      <c r="AX1947" s="12" t="s">
        <v>77</v>
      </c>
      <c r="AY1947" s="227" t="s">
        <v>191</v>
      </c>
    </row>
    <row r="1948" spans="2:51" s="12" customFormat="1" ht="13.5">
      <c r="B1948" s="217"/>
      <c r="C1948" s="218"/>
      <c r="D1948" s="214" t="s">
        <v>245</v>
      </c>
      <c r="E1948" s="219" t="s">
        <v>23</v>
      </c>
      <c r="F1948" s="220" t="s">
        <v>1703</v>
      </c>
      <c r="G1948" s="218"/>
      <c r="H1948" s="221">
        <v>3.9</v>
      </c>
      <c r="I1948" s="222"/>
      <c r="J1948" s="218"/>
      <c r="K1948" s="218"/>
      <c r="L1948" s="223"/>
      <c r="M1948" s="224"/>
      <c r="N1948" s="225"/>
      <c r="O1948" s="225"/>
      <c r="P1948" s="225"/>
      <c r="Q1948" s="225"/>
      <c r="R1948" s="225"/>
      <c r="S1948" s="225"/>
      <c r="T1948" s="226"/>
      <c r="AT1948" s="227" t="s">
        <v>245</v>
      </c>
      <c r="AU1948" s="227" t="s">
        <v>88</v>
      </c>
      <c r="AV1948" s="12" t="s">
        <v>88</v>
      </c>
      <c r="AW1948" s="12" t="s">
        <v>40</v>
      </c>
      <c r="AX1948" s="12" t="s">
        <v>77</v>
      </c>
      <c r="AY1948" s="227" t="s">
        <v>191</v>
      </c>
    </row>
    <row r="1949" spans="2:51" s="12" customFormat="1" ht="13.5">
      <c r="B1949" s="217"/>
      <c r="C1949" s="218"/>
      <c r="D1949" s="214" t="s">
        <v>245</v>
      </c>
      <c r="E1949" s="219" t="s">
        <v>23</v>
      </c>
      <c r="F1949" s="220" t="s">
        <v>1704</v>
      </c>
      <c r="G1949" s="218"/>
      <c r="H1949" s="221">
        <v>13.96</v>
      </c>
      <c r="I1949" s="222"/>
      <c r="J1949" s="218"/>
      <c r="K1949" s="218"/>
      <c r="L1949" s="223"/>
      <c r="M1949" s="224"/>
      <c r="N1949" s="225"/>
      <c r="O1949" s="225"/>
      <c r="P1949" s="225"/>
      <c r="Q1949" s="225"/>
      <c r="R1949" s="225"/>
      <c r="S1949" s="225"/>
      <c r="T1949" s="226"/>
      <c r="AT1949" s="227" t="s">
        <v>245</v>
      </c>
      <c r="AU1949" s="227" t="s">
        <v>88</v>
      </c>
      <c r="AV1949" s="12" t="s">
        <v>88</v>
      </c>
      <c r="AW1949" s="12" t="s">
        <v>40</v>
      </c>
      <c r="AX1949" s="12" t="s">
        <v>77</v>
      </c>
      <c r="AY1949" s="227" t="s">
        <v>191</v>
      </c>
    </row>
    <row r="1950" spans="2:51" s="12" customFormat="1" ht="13.5">
      <c r="B1950" s="217"/>
      <c r="C1950" s="218"/>
      <c r="D1950" s="214" t="s">
        <v>245</v>
      </c>
      <c r="E1950" s="219" t="s">
        <v>23</v>
      </c>
      <c r="F1950" s="220" t="s">
        <v>1705</v>
      </c>
      <c r="G1950" s="218"/>
      <c r="H1950" s="221">
        <v>13.96</v>
      </c>
      <c r="I1950" s="222"/>
      <c r="J1950" s="218"/>
      <c r="K1950" s="218"/>
      <c r="L1950" s="223"/>
      <c r="M1950" s="224"/>
      <c r="N1950" s="225"/>
      <c r="O1950" s="225"/>
      <c r="P1950" s="225"/>
      <c r="Q1950" s="225"/>
      <c r="R1950" s="225"/>
      <c r="S1950" s="225"/>
      <c r="T1950" s="226"/>
      <c r="AT1950" s="227" t="s">
        <v>245</v>
      </c>
      <c r="AU1950" s="227" t="s">
        <v>88</v>
      </c>
      <c r="AV1950" s="12" t="s">
        <v>88</v>
      </c>
      <c r="AW1950" s="12" t="s">
        <v>40</v>
      </c>
      <c r="AX1950" s="12" t="s">
        <v>77</v>
      </c>
      <c r="AY1950" s="227" t="s">
        <v>191</v>
      </c>
    </row>
    <row r="1951" spans="2:51" s="12" customFormat="1" ht="13.5">
      <c r="B1951" s="217"/>
      <c r="C1951" s="218"/>
      <c r="D1951" s="214" t="s">
        <v>245</v>
      </c>
      <c r="E1951" s="219" t="s">
        <v>23</v>
      </c>
      <c r="F1951" s="220" t="s">
        <v>1706</v>
      </c>
      <c r="G1951" s="218"/>
      <c r="H1951" s="221">
        <v>14.35</v>
      </c>
      <c r="I1951" s="222"/>
      <c r="J1951" s="218"/>
      <c r="K1951" s="218"/>
      <c r="L1951" s="223"/>
      <c r="M1951" s="224"/>
      <c r="N1951" s="225"/>
      <c r="O1951" s="225"/>
      <c r="P1951" s="225"/>
      <c r="Q1951" s="225"/>
      <c r="R1951" s="225"/>
      <c r="S1951" s="225"/>
      <c r="T1951" s="226"/>
      <c r="AT1951" s="227" t="s">
        <v>245</v>
      </c>
      <c r="AU1951" s="227" t="s">
        <v>88</v>
      </c>
      <c r="AV1951" s="12" t="s">
        <v>88</v>
      </c>
      <c r="AW1951" s="12" t="s">
        <v>40</v>
      </c>
      <c r="AX1951" s="12" t="s">
        <v>77</v>
      </c>
      <c r="AY1951" s="227" t="s">
        <v>191</v>
      </c>
    </row>
    <row r="1952" spans="2:51" s="12" customFormat="1" ht="13.5">
      <c r="B1952" s="217"/>
      <c r="C1952" s="218"/>
      <c r="D1952" s="214" t="s">
        <v>245</v>
      </c>
      <c r="E1952" s="219" t="s">
        <v>23</v>
      </c>
      <c r="F1952" s="220" t="s">
        <v>1707</v>
      </c>
      <c r="G1952" s="218"/>
      <c r="H1952" s="221">
        <v>8.4499999999999993</v>
      </c>
      <c r="I1952" s="222"/>
      <c r="J1952" s="218"/>
      <c r="K1952" s="218"/>
      <c r="L1952" s="223"/>
      <c r="M1952" s="224"/>
      <c r="N1952" s="225"/>
      <c r="O1952" s="225"/>
      <c r="P1952" s="225"/>
      <c r="Q1952" s="225"/>
      <c r="R1952" s="225"/>
      <c r="S1952" s="225"/>
      <c r="T1952" s="226"/>
      <c r="AT1952" s="227" t="s">
        <v>245</v>
      </c>
      <c r="AU1952" s="227" t="s">
        <v>88</v>
      </c>
      <c r="AV1952" s="12" t="s">
        <v>88</v>
      </c>
      <c r="AW1952" s="12" t="s">
        <v>40</v>
      </c>
      <c r="AX1952" s="12" t="s">
        <v>77</v>
      </c>
      <c r="AY1952" s="227" t="s">
        <v>191</v>
      </c>
    </row>
    <row r="1953" spans="2:65" s="14" customFormat="1" ht="13.5">
      <c r="B1953" s="254"/>
      <c r="C1953" s="255"/>
      <c r="D1953" s="214" t="s">
        <v>245</v>
      </c>
      <c r="E1953" s="256" t="s">
        <v>23</v>
      </c>
      <c r="F1953" s="257" t="s">
        <v>371</v>
      </c>
      <c r="G1953" s="255"/>
      <c r="H1953" s="258">
        <v>64.239999999999995</v>
      </c>
      <c r="I1953" s="259"/>
      <c r="J1953" s="255"/>
      <c r="K1953" s="255"/>
      <c r="L1953" s="260"/>
      <c r="M1953" s="261"/>
      <c r="N1953" s="262"/>
      <c r="O1953" s="262"/>
      <c r="P1953" s="262"/>
      <c r="Q1953" s="262"/>
      <c r="R1953" s="262"/>
      <c r="S1953" s="262"/>
      <c r="T1953" s="263"/>
      <c r="AT1953" s="264" t="s">
        <v>245</v>
      </c>
      <c r="AU1953" s="264" t="s">
        <v>88</v>
      </c>
      <c r="AV1953" s="14" t="s">
        <v>207</v>
      </c>
      <c r="AW1953" s="14" t="s">
        <v>40</v>
      </c>
      <c r="AX1953" s="14" t="s">
        <v>77</v>
      </c>
      <c r="AY1953" s="264" t="s">
        <v>191</v>
      </c>
    </row>
    <row r="1954" spans="2:65" s="13" customFormat="1" ht="13.5">
      <c r="B1954" s="244"/>
      <c r="C1954" s="245"/>
      <c r="D1954" s="214" t="s">
        <v>245</v>
      </c>
      <c r="E1954" s="246" t="s">
        <v>23</v>
      </c>
      <c r="F1954" s="247" t="s">
        <v>380</v>
      </c>
      <c r="G1954" s="245"/>
      <c r="H1954" s="246" t="s">
        <v>23</v>
      </c>
      <c r="I1954" s="248"/>
      <c r="J1954" s="245"/>
      <c r="K1954" s="245"/>
      <c r="L1954" s="249"/>
      <c r="M1954" s="250"/>
      <c r="N1954" s="251"/>
      <c r="O1954" s="251"/>
      <c r="P1954" s="251"/>
      <c r="Q1954" s="251"/>
      <c r="R1954" s="251"/>
      <c r="S1954" s="251"/>
      <c r="T1954" s="252"/>
      <c r="AT1954" s="253" t="s">
        <v>245</v>
      </c>
      <c r="AU1954" s="253" t="s">
        <v>88</v>
      </c>
      <c r="AV1954" s="13" t="s">
        <v>85</v>
      </c>
      <c r="AW1954" s="13" t="s">
        <v>40</v>
      </c>
      <c r="AX1954" s="13" t="s">
        <v>77</v>
      </c>
      <c r="AY1954" s="253" t="s">
        <v>191</v>
      </c>
    </row>
    <row r="1955" spans="2:65" s="12" customFormat="1" ht="13.5">
      <c r="B1955" s="217"/>
      <c r="C1955" s="218"/>
      <c r="D1955" s="214" t="s">
        <v>245</v>
      </c>
      <c r="E1955" s="219" t="s">
        <v>23</v>
      </c>
      <c r="F1955" s="220" t="s">
        <v>1708</v>
      </c>
      <c r="G1955" s="218"/>
      <c r="H1955" s="221">
        <v>9.6199999999999992</v>
      </c>
      <c r="I1955" s="222"/>
      <c r="J1955" s="218"/>
      <c r="K1955" s="218"/>
      <c r="L1955" s="223"/>
      <c r="M1955" s="224"/>
      <c r="N1955" s="225"/>
      <c r="O1955" s="225"/>
      <c r="P1955" s="225"/>
      <c r="Q1955" s="225"/>
      <c r="R1955" s="225"/>
      <c r="S1955" s="225"/>
      <c r="T1955" s="226"/>
      <c r="AT1955" s="227" t="s">
        <v>245</v>
      </c>
      <c r="AU1955" s="227" t="s">
        <v>88</v>
      </c>
      <c r="AV1955" s="12" t="s">
        <v>88</v>
      </c>
      <c r="AW1955" s="12" t="s">
        <v>40</v>
      </c>
      <c r="AX1955" s="12" t="s">
        <v>77</v>
      </c>
      <c r="AY1955" s="227" t="s">
        <v>191</v>
      </c>
    </row>
    <row r="1956" spans="2:65" s="12" customFormat="1" ht="13.5">
      <c r="B1956" s="217"/>
      <c r="C1956" s="218"/>
      <c r="D1956" s="214" t="s">
        <v>245</v>
      </c>
      <c r="E1956" s="219" t="s">
        <v>23</v>
      </c>
      <c r="F1956" s="220" t="s">
        <v>1709</v>
      </c>
      <c r="G1956" s="218"/>
      <c r="H1956" s="221">
        <v>3.9</v>
      </c>
      <c r="I1956" s="222"/>
      <c r="J1956" s="218"/>
      <c r="K1956" s="218"/>
      <c r="L1956" s="223"/>
      <c r="M1956" s="224"/>
      <c r="N1956" s="225"/>
      <c r="O1956" s="225"/>
      <c r="P1956" s="225"/>
      <c r="Q1956" s="225"/>
      <c r="R1956" s="225"/>
      <c r="S1956" s="225"/>
      <c r="T1956" s="226"/>
      <c r="AT1956" s="227" t="s">
        <v>245</v>
      </c>
      <c r="AU1956" s="227" t="s">
        <v>88</v>
      </c>
      <c r="AV1956" s="12" t="s">
        <v>88</v>
      </c>
      <c r="AW1956" s="12" t="s">
        <v>40</v>
      </c>
      <c r="AX1956" s="12" t="s">
        <v>77</v>
      </c>
      <c r="AY1956" s="227" t="s">
        <v>191</v>
      </c>
    </row>
    <row r="1957" spans="2:65" s="12" customFormat="1" ht="13.5">
      <c r="B1957" s="217"/>
      <c r="C1957" s="218"/>
      <c r="D1957" s="214" t="s">
        <v>245</v>
      </c>
      <c r="E1957" s="219" t="s">
        <v>23</v>
      </c>
      <c r="F1957" s="220" t="s">
        <v>1710</v>
      </c>
      <c r="G1957" s="218"/>
      <c r="H1957" s="221">
        <v>16.05</v>
      </c>
      <c r="I1957" s="222"/>
      <c r="J1957" s="218"/>
      <c r="K1957" s="218"/>
      <c r="L1957" s="223"/>
      <c r="M1957" s="224"/>
      <c r="N1957" s="225"/>
      <c r="O1957" s="225"/>
      <c r="P1957" s="225"/>
      <c r="Q1957" s="225"/>
      <c r="R1957" s="225"/>
      <c r="S1957" s="225"/>
      <c r="T1957" s="226"/>
      <c r="AT1957" s="227" t="s">
        <v>245</v>
      </c>
      <c r="AU1957" s="227" t="s">
        <v>88</v>
      </c>
      <c r="AV1957" s="12" t="s">
        <v>88</v>
      </c>
      <c r="AW1957" s="12" t="s">
        <v>40</v>
      </c>
      <c r="AX1957" s="12" t="s">
        <v>77</v>
      </c>
      <c r="AY1957" s="227" t="s">
        <v>191</v>
      </c>
    </row>
    <row r="1958" spans="2:65" s="14" customFormat="1" ht="13.5">
      <c r="B1958" s="254"/>
      <c r="C1958" s="255"/>
      <c r="D1958" s="214" t="s">
        <v>245</v>
      </c>
      <c r="E1958" s="256" t="s">
        <v>23</v>
      </c>
      <c r="F1958" s="257" t="s">
        <v>371</v>
      </c>
      <c r="G1958" s="255"/>
      <c r="H1958" s="258">
        <v>29.57</v>
      </c>
      <c r="I1958" s="259"/>
      <c r="J1958" s="255"/>
      <c r="K1958" s="255"/>
      <c r="L1958" s="260"/>
      <c r="M1958" s="261"/>
      <c r="N1958" s="262"/>
      <c r="O1958" s="262"/>
      <c r="P1958" s="262"/>
      <c r="Q1958" s="262"/>
      <c r="R1958" s="262"/>
      <c r="S1958" s="262"/>
      <c r="T1958" s="263"/>
      <c r="AT1958" s="264" t="s">
        <v>245</v>
      </c>
      <c r="AU1958" s="264" t="s">
        <v>88</v>
      </c>
      <c r="AV1958" s="14" t="s">
        <v>207</v>
      </c>
      <c r="AW1958" s="14" t="s">
        <v>40</v>
      </c>
      <c r="AX1958" s="14" t="s">
        <v>77</v>
      </c>
      <c r="AY1958" s="264" t="s">
        <v>191</v>
      </c>
    </row>
    <row r="1959" spans="2:65" s="13" customFormat="1" ht="13.5">
      <c r="B1959" s="244"/>
      <c r="C1959" s="245"/>
      <c r="D1959" s="214" t="s">
        <v>245</v>
      </c>
      <c r="E1959" s="246" t="s">
        <v>23</v>
      </c>
      <c r="F1959" s="247" t="s">
        <v>384</v>
      </c>
      <c r="G1959" s="245"/>
      <c r="H1959" s="246" t="s">
        <v>23</v>
      </c>
      <c r="I1959" s="248"/>
      <c r="J1959" s="245"/>
      <c r="K1959" s="245"/>
      <c r="L1959" s="249"/>
      <c r="M1959" s="250"/>
      <c r="N1959" s="251"/>
      <c r="O1959" s="251"/>
      <c r="P1959" s="251"/>
      <c r="Q1959" s="251"/>
      <c r="R1959" s="251"/>
      <c r="S1959" s="251"/>
      <c r="T1959" s="252"/>
      <c r="AT1959" s="253" t="s">
        <v>245</v>
      </c>
      <c r="AU1959" s="253" t="s">
        <v>88</v>
      </c>
      <c r="AV1959" s="13" t="s">
        <v>85</v>
      </c>
      <c r="AW1959" s="13" t="s">
        <v>40</v>
      </c>
      <c r="AX1959" s="13" t="s">
        <v>77</v>
      </c>
      <c r="AY1959" s="253" t="s">
        <v>191</v>
      </c>
    </row>
    <row r="1960" spans="2:65" s="12" customFormat="1" ht="13.5">
      <c r="B1960" s="217"/>
      <c r="C1960" s="218"/>
      <c r="D1960" s="214" t="s">
        <v>245</v>
      </c>
      <c r="E1960" s="219" t="s">
        <v>23</v>
      </c>
      <c r="F1960" s="220" t="s">
        <v>1711</v>
      </c>
      <c r="G1960" s="218"/>
      <c r="H1960" s="221">
        <v>9.56</v>
      </c>
      <c r="I1960" s="222"/>
      <c r="J1960" s="218"/>
      <c r="K1960" s="218"/>
      <c r="L1960" s="223"/>
      <c r="M1960" s="224"/>
      <c r="N1960" s="225"/>
      <c r="O1960" s="225"/>
      <c r="P1960" s="225"/>
      <c r="Q1960" s="225"/>
      <c r="R1960" s="225"/>
      <c r="S1960" s="225"/>
      <c r="T1960" s="226"/>
      <c r="AT1960" s="227" t="s">
        <v>245</v>
      </c>
      <c r="AU1960" s="227" t="s">
        <v>88</v>
      </c>
      <c r="AV1960" s="12" t="s">
        <v>88</v>
      </c>
      <c r="AW1960" s="12" t="s">
        <v>40</v>
      </c>
      <c r="AX1960" s="12" t="s">
        <v>77</v>
      </c>
      <c r="AY1960" s="227" t="s">
        <v>191</v>
      </c>
    </row>
    <row r="1961" spans="2:65" s="12" customFormat="1" ht="13.5">
      <c r="B1961" s="217"/>
      <c r="C1961" s="218"/>
      <c r="D1961" s="214" t="s">
        <v>245</v>
      </c>
      <c r="E1961" s="219" t="s">
        <v>23</v>
      </c>
      <c r="F1961" s="220" t="s">
        <v>1712</v>
      </c>
      <c r="G1961" s="218"/>
      <c r="H1961" s="221">
        <v>3.94</v>
      </c>
      <c r="I1961" s="222"/>
      <c r="J1961" s="218"/>
      <c r="K1961" s="218"/>
      <c r="L1961" s="223"/>
      <c r="M1961" s="224"/>
      <c r="N1961" s="225"/>
      <c r="O1961" s="225"/>
      <c r="P1961" s="225"/>
      <c r="Q1961" s="225"/>
      <c r="R1961" s="225"/>
      <c r="S1961" s="225"/>
      <c r="T1961" s="226"/>
      <c r="AT1961" s="227" t="s">
        <v>245</v>
      </c>
      <c r="AU1961" s="227" t="s">
        <v>88</v>
      </c>
      <c r="AV1961" s="12" t="s">
        <v>88</v>
      </c>
      <c r="AW1961" s="12" t="s">
        <v>40</v>
      </c>
      <c r="AX1961" s="12" t="s">
        <v>77</v>
      </c>
      <c r="AY1961" s="227" t="s">
        <v>191</v>
      </c>
    </row>
    <row r="1962" spans="2:65" s="12" customFormat="1" ht="13.5">
      <c r="B1962" s="217"/>
      <c r="C1962" s="218"/>
      <c r="D1962" s="214" t="s">
        <v>245</v>
      </c>
      <c r="E1962" s="219" t="s">
        <v>23</v>
      </c>
      <c r="F1962" s="220" t="s">
        <v>1713</v>
      </c>
      <c r="G1962" s="218"/>
      <c r="H1962" s="221">
        <v>11.92</v>
      </c>
      <c r="I1962" s="222"/>
      <c r="J1962" s="218"/>
      <c r="K1962" s="218"/>
      <c r="L1962" s="223"/>
      <c r="M1962" s="224"/>
      <c r="N1962" s="225"/>
      <c r="O1962" s="225"/>
      <c r="P1962" s="225"/>
      <c r="Q1962" s="225"/>
      <c r="R1962" s="225"/>
      <c r="S1962" s="225"/>
      <c r="T1962" s="226"/>
      <c r="AT1962" s="227" t="s">
        <v>245</v>
      </c>
      <c r="AU1962" s="227" t="s">
        <v>88</v>
      </c>
      <c r="AV1962" s="12" t="s">
        <v>88</v>
      </c>
      <c r="AW1962" s="12" t="s">
        <v>40</v>
      </c>
      <c r="AX1962" s="12" t="s">
        <v>77</v>
      </c>
      <c r="AY1962" s="227" t="s">
        <v>191</v>
      </c>
    </row>
    <row r="1963" spans="2:65" s="12" customFormat="1" ht="13.5">
      <c r="B1963" s="217"/>
      <c r="C1963" s="218"/>
      <c r="D1963" s="214" t="s">
        <v>245</v>
      </c>
      <c r="E1963" s="219" t="s">
        <v>23</v>
      </c>
      <c r="F1963" s="220" t="s">
        <v>1714</v>
      </c>
      <c r="G1963" s="218"/>
      <c r="H1963" s="221">
        <v>8.68</v>
      </c>
      <c r="I1963" s="222"/>
      <c r="J1963" s="218"/>
      <c r="K1963" s="218"/>
      <c r="L1963" s="223"/>
      <c r="M1963" s="224"/>
      <c r="N1963" s="225"/>
      <c r="O1963" s="225"/>
      <c r="P1963" s="225"/>
      <c r="Q1963" s="225"/>
      <c r="R1963" s="225"/>
      <c r="S1963" s="225"/>
      <c r="T1963" s="226"/>
      <c r="AT1963" s="227" t="s">
        <v>245</v>
      </c>
      <c r="AU1963" s="227" t="s">
        <v>88</v>
      </c>
      <c r="AV1963" s="12" t="s">
        <v>88</v>
      </c>
      <c r="AW1963" s="12" t="s">
        <v>40</v>
      </c>
      <c r="AX1963" s="12" t="s">
        <v>77</v>
      </c>
      <c r="AY1963" s="227" t="s">
        <v>191</v>
      </c>
    </row>
    <row r="1964" spans="2:65" s="12" customFormat="1" ht="13.5">
      <c r="B1964" s="217"/>
      <c r="C1964" s="218"/>
      <c r="D1964" s="214" t="s">
        <v>245</v>
      </c>
      <c r="E1964" s="219" t="s">
        <v>23</v>
      </c>
      <c r="F1964" s="220" t="s">
        <v>1715</v>
      </c>
      <c r="G1964" s="218"/>
      <c r="H1964" s="221">
        <v>11.26</v>
      </c>
      <c r="I1964" s="222"/>
      <c r="J1964" s="218"/>
      <c r="K1964" s="218"/>
      <c r="L1964" s="223"/>
      <c r="M1964" s="224"/>
      <c r="N1964" s="225"/>
      <c r="O1964" s="225"/>
      <c r="P1964" s="225"/>
      <c r="Q1964" s="225"/>
      <c r="R1964" s="225"/>
      <c r="S1964" s="225"/>
      <c r="T1964" s="226"/>
      <c r="AT1964" s="227" t="s">
        <v>245</v>
      </c>
      <c r="AU1964" s="227" t="s">
        <v>88</v>
      </c>
      <c r="AV1964" s="12" t="s">
        <v>88</v>
      </c>
      <c r="AW1964" s="12" t="s">
        <v>40</v>
      </c>
      <c r="AX1964" s="12" t="s">
        <v>77</v>
      </c>
      <c r="AY1964" s="227" t="s">
        <v>191</v>
      </c>
    </row>
    <row r="1965" spans="2:65" s="12" customFormat="1" ht="13.5">
      <c r="B1965" s="217"/>
      <c r="C1965" s="218"/>
      <c r="D1965" s="214" t="s">
        <v>245</v>
      </c>
      <c r="E1965" s="219" t="s">
        <v>23</v>
      </c>
      <c r="F1965" s="220" t="s">
        <v>1716</v>
      </c>
      <c r="G1965" s="218"/>
      <c r="H1965" s="221">
        <v>5.99</v>
      </c>
      <c r="I1965" s="222"/>
      <c r="J1965" s="218"/>
      <c r="K1965" s="218"/>
      <c r="L1965" s="223"/>
      <c r="M1965" s="224"/>
      <c r="N1965" s="225"/>
      <c r="O1965" s="225"/>
      <c r="P1965" s="225"/>
      <c r="Q1965" s="225"/>
      <c r="R1965" s="225"/>
      <c r="S1965" s="225"/>
      <c r="T1965" s="226"/>
      <c r="AT1965" s="227" t="s">
        <v>245</v>
      </c>
      <c r="AU1965" s="227" t="s">
        <v>88</v>
      </c>
      <c r="AV1965" s="12" t="s">
        <v>88</v>
      </c>
      <c r="AW1965" s="12" t="s">
        <v>40</v>
      </c>
      <c r="AX1965" s="12" t="s">
        <v>77</v>
      </c>
      <c r="AY1965" s="227" t="s">
        <v>191</v>
      </c>
    </row>
    <row r="1966" spans="2:65" s="14" customFormat="1" ht="13.5">
      <c r="B1966" s="254"/>
      <c r="C1966" s="255"/>
      <c r="D1966" s="214" t="s">
        <v>245</v>
      </c>
      <c r="E1966" s="256" t="s">
        <v>23</v>
      </c>
      <c r="F1966" s="257" t="s">
        <v>371</v>
      </c>
      <c r="G1966" s="255"/>
      <c r="H1966" s="258">
        <v>51.35</v>
      </c>
      <c r="I1966" s="259"/>
      <c r="J1966" s="255"/>
      <c r="K1966" s="255"/>
      <c r="L1966" s="260"/>
      <c r="M1966" s="261"/>
      <c r="N1966" s="262"/>
      <c r="O1966" s="262"/>
      <c r="P1966" s="262"/>
      <c r="Q1966" s="262"/>
      <c r="R1966" s="262"/>
      <c r="S1966" s="262"/>
      <c r="T1966" s="263"/>
      <c r="AT1966" s="264" t="s">
        <v>245</v>
      </c>
      <c r="AU1966" s="264" t="s">
        <v>88</v>
      </c>
      <c r="AV1966" s="14" t="s">
        <v>207</v>
      </c>
      <c r="AW1966" s="14" t="s">
        <v>40</v>
      </c>
      <c r="AX1966" s="14" t="s">
        <v>77</v>
      </c>
      <c r="AY1966" s="264" t="s">
        <v>191</v>
      </c>
    </row>
    <row r="1967" spans="2:65" s="15" customFormat="1" ht="13.5">
      <c r="B1967" s="265"/>
      <c r="C1967" s="266"/>
      <c r="D1967" s="214" t="s">
        <v>245</v>
      </c>
      <c r="E1967" s="267" t="s">
        <v>23</v>
      </c>
      <c r="F1967" s="268" t="s">
        <v>388</v>
      </c>
      <c r="G1967" s="266"/>
      <c r="H1967" s="269">
        <v>221.35</v>
      </c>
      <c r="I1967" s="270"/>
      <c r="J1967" s="266"/>
      <c r="K1967" s="266"/>
      <c r="L1967" s="271"/>
      <c r="M1967" s="272"/>
      <c r="N1967" s="273"/>
      <c r="O1967" s="273"/>
      <c r="P1967" s="273"/>
      <c r="Q1967" s="273"/>
      <c r="R1967" s="273"/>
      <c r="S1967" s="273"/>
      <c r="T1967" s="274"/>
      <c r="AT1967" s="275" t="s">
        <v>245</v>
      </c>
      <c r="AU1967" s="275" t="s">
        <v>88</v>
      </c>
      <c r="AV1967" s="15" t="s">
        <v>215</v>
      </c>
      <c r="AW1967" s="15" t="s">
        <v>40</v>
      </c>
      <c r="AX1967" s="15" t="s">
        <v>85</v>
      </c>
      <c r="AY1967" s="275" t="s">
        <v>191</v>
      </c>
    </row>
    <row r="1968" spans="2:65" s="1" customFormat="1" ht="16.5" customHeight="1">
      <c r="B1968" s="42"/>
      <c r="C1968" s="228" t="s">
        <v>1717</v>
      </c>
      <c r="D1968" s="228" t="s">
        <v>302</v>
      </c>
      <c r="E1968" s="229" t="s">
        <v>1674</v>
      </c>
      <c r="F1968" s="230" t="s">
        <v>1675</v>
      </c>
      <c r="G1968" s="231" t="s">
        <v>218</v>
      </c>
      <c r="H1968" s="232">
        <v>24.349</v>
      </c>
      <c r="I1968" s="233"/>
      <c r="J1968" s="234">
        <f>ROUND(I1968*H1968,2)</f>
        <v>0</v>
      </c>
      <c r="K1968" s="230" t="s">
        <v>203</v>
      </c>
      <c r="L1968" s="235"/>
      <c r="M1968" s="236" t="s">
        <v>23</v>
      </c>
      <c r="N1968" s="237" t="s">
        <v>48</v>
      </c>
      <c r="O1968" s="43"/>
      <c r="P1968" s="211">
        <f>O1968*H1968</f>
        <v>0</v>
      </c>
      <c r="Q1968" s="211">
        <v>1.9199999999999998E-2</v>
      </c>
      <c r="R1968" s="211">
        <f>Q1968*H1968</f>
        <v>0.46750079999999994</v>
      </c>
      <c r="S1968" s="211">
        <v>0</v>
      </c>
      <c r="T1968" s="212">
        <f>S1968*H1968</f>
        <v>0</v>
      </c>
      <c r="AR1968" s="25" t="s">
        <v>669</v>
      </c>
      <c r="AT1968" s="25" t="s">
        <v>302</v>
      </c>
      <c r="AU1968" s="25" t="s">
        <v>88</v>
      </c>
      <c r="AY1968" s="25" t="s">
        <v>191</v>
      </c>
      <c r="BE1968" s="213">
        <f>IF(N1968="základní",J1968,0)</f>
        <v>0</v>
      </c>
      <c r="BF1968" s="213">
        <f>IF(N1968="snížená",J1968,0)</f>
        <v>0</v>
      </c>
      <c r="BG1968" s="213">
        <f>IF(N1968="zákl. přenesená",J1968,0)</f>
        <v>0</v>
      </c>
      <c r="BH1968" s="213">
        <f>IF(N1968="sníž. přenesená",J1968,0)</f>
        <v>0</v>
      </c>
      <c r="BI1968" s="213">
        <f>IF(N1968="nulová",J1968,0)</f>
        <v>0</v>
      </c>
      <c r="BJ1968" s="25" t="s">
        <v>85</v>
      </c>
      <c r="BK1968" s="213">
        <f>ROUND(I1968*H1968,2)</f>
        <v>0</v>
      </c>
      <c r="BL1968" s="25" t="s">
        <v>279</v>
      </c>
      <c r="BM1968" s="25" t="s">
        <v>1718</v>
      </c>
    </row>
    <row r="1969" spans="2:65" s="1" customFormat="1" ht="54">
      <c r="B1969" s="42"/>
      <c r="C1969" s="64"/>
      <c r="D1969" s="214" t="s">
        <v>205</v>
      </c>
      <c r="E1969" s="64"/>
      <c r="F1969" s="215" t="s">
        <v>1689</v>
      </c>
      <c r="G1969" s="64"/>
      <c r="H1969" s="64"/>
      <c r="I1969" s="173"/>
      <c r="J1969" s="64"/>
      <c r="K1969" s="64"/>
      <c r="L1969" s="62"/>
      <c r="M1969" s="216"/>
      <c r="N1969" s="43"/>
      <c r="O1969" s="43"/>
      <c r="P1969" s="43"/>
      <c r="Q1969" s="43"/>
      <c r="R1969" s="43"/>
      <c r="S1969" s="43"/>
      <c r="T1969" s="79"/>
      <c r="AT1969" s="25" t="s">
        <v>205</v>
      </c>
      <c r="AU1969" s="25" t="s">
        <v>88</v>
      </c>
    </row>
    <row r="1970" spans="2:65" s="12" customFormat="1" ht="13.5">
      <c r="B1970" s="217"/>
      <c r="C1970" s="218"/>
      <c r="D1970" s="214" t="s">
        <v>245</v>
      </c>
      <c r="E1970" s="218"/>
      <c r="F1970" s="220" t="s">
        <v>1719</v>
      </c>
      <c r="G1970" s="218"/>
      <c r="H1970" s="221">
        <v>24.349</v>
      </c>
      <c r="I1970" s="222"/>
      <c r="J1970" s="218"/>
      <c r="K1970" s="218"/>
      <c r="L1970" s="223"/>
      <c r="M1970" s="224"/>
      <c r="N1970" s="225"/>
      <c r="O1970" s="225"/>
      <c r="P1970" s="225"/>
      <c r="Q1970" s="225"/>
      <c r="R1970" s="225"/>
      <c r="S1970" s="225"/>
      <c r="T1970" s="226"/>
      <c r="AT1970" s="227" t="s">
        <v>245</v>
      </c>
      <c r="AU1970" s="227" t="s">
        <v>88</v>
      </c>
      <c r="AV1970" s="12" t="s">
        <v>88</v>
      </c>
      <c r="AW1970" s="12" t="s">
        <v>6</v>
      </c>
      <c r="AX1970" s="12" t="s">
        <v>85</v>
      </c>
      <c r="AY1970" s="227" t="s">
        <v>191</v>
      </c>
    </row>
    <row r="1971" spans="2:65" s="1" customFormat="1" ht="25.5" customHeight="1">
      <c r="B1971" s="42"/>
      <c r="C1971" s="202" t="s">
        <v>1720</v>
      </c>
      <c r="D1971" s="202" t="s">
        <v>194</v>
      </c>
      <c r="E1971" s="203" t="s">
        <v>1721</v>
      </c>
      <c r="F1971" s="204" t="s">
        <v>1722</v>
      </c>
      <c r="G1971" s="205" t="s">
        <v>242</v>
      </c>
      <c r="H1971" s="206">
        <v>19.8</v>
      </c>
      <c r="I1971" s="207"/>
      <c r="J1971" s="208">
        <f>ROUND(I1971*H1971,2)</f>
        <v>0</v>
      </c>
      <c r="K1971" s="204" t="s">
        <v>203</v>
      </c>
      <c r="L1971" s="62"/>
      <c r="M1971" s="209" t="s">
        <v>23</v>
      </c>
      <c r="N1971" s="210" t="s">
        <v>48</v>
      </c>
      <c r="O1971" s="43"/>
      <c r="P1971" s="211">
        <f>O1971*H1971</f>
        <v>0</v>
      </c>
      <c r="Q1971" s="211">
        <v>4.2999999999999999E-4</v>
      </c>
      <c r="R1971" s="211">
        <f>Q1971*H1971</f>
        <v>8.5140000000000007E-3</v>
      </c>
      <c r="S1971" s="211">
        <v>0</v>
      </c>
      <c r="T1971" s="212">
        <f>S1971*H1971</f>
        <v>0</v>
      </c>
      <c r="AR1971" s="25" t="s">
        <v>279</v>
      </c>
      <c r="AT1971" s="25" t="s">
        <v>194</v>
      </c>
      <c r="AU1971" s="25" t="s">
        <v>88</v>
      </c>
      <c r="AY1971" s="25" t="s">
        <v>191</v>
      </c>
      <c r="BE1971" s="213">
        <f>IF(N1971="základní",J1971,0)</f>
        <v>0</v>
      </c>
      <c r="BF1971" s="213">
        <f>IF(N1971="snížená",J1971,0)</f>
        <v>0</v>
      </c>
      <c r="BG1971" s="213">
        <f>IF(N1971="zákl. přenesená",J1971,0)</f>
        <v>0</v>
      </c>
      <c r="BH1971" s="213">
        <f>IF(N1971="sníž. přenesená",J1971,0)</f>
        <v>0</v>
      </c>
      <c r="BI1971" s="213">
        <f>IF(N1971="nulová",J1971,0)</f>
        <v>0</v>
      </c>
      <c r="BJ1971" s="25" t="s">
        <v>85</v>
      </c>
      <c r="BK1971" s="213">
        <f>ROUND(I1971*H1971,2)</f>
        <v>0</v>
      </c>
      <c r="BL1971" s="25" t="s">
        <v>279</v>
      </c>
      <c r="BM1971" s="25" t="s">
        <v>1723</v>
      </c>
    </row>
    <row r="1972" spans="2:65" s="12" customFormat="1" ht="13.5">
      <c r="B1972" s="217"/>
      <c r="C1972" s="218"/>
      <c r="D1972" s="214" t="s">
        <v>245</v>
      </c>
      <c r="E1972" s="219" t="s">
        <v>23</v>
      </c>
      <c r="F1972" s="220" t="s">
        <v>1724</v>
      </c>
      <c r="G1972" s="218"/>
      <c r="H1972" s="221">
        <v>3.6</v>
      </c>
      <c r="I1972" s="222"/>
      <c r="J1972" s="218"/>
      <c r="K1972" s="218"/>
      <c r="L1972" s="223"/>
      <c r="M1972" s="224"/>
      <c r="N1972" s="225"/>
      <c r="O1972" s="225"/>
      <c r="P1972" s="225"/>
      <c r="Q1972" s="225"/>
      <c r="R1972" s="225"/>
      <c r="S1972" s="225"/>
      <c r="T1972" s="226"/>
      <c r="AT1972" s="227" t="s">
        <v>245</v>
      </c>
      <c r="AU1972" s="227" t="s">
        <v>88</v>
      </c>
      <c r="AV1972" s="12" t="s">
        <v>88</v>
      </c>
      <c r="AW1972" s="12" t="s">
        <v>40</v>
      </c>
      <c r="AX1972" s="12" t="s">
        <v>77</v>
      </c>
      <c r="AY1972" s="227" t="s">
        <v>191</v>
      </c>
    </row>
    <row r="1973" spans="2:65" s="12" customFormat="1" ht="13.5">
      <c r="B1973" s="217"/>
      <c r="C1973" s="218"/>
      <c r="D1973" s="214" t="s">
        <v>245</v>
      </c>
      <c r="E1973" s="219" t="s">
        <v>23</v>
      </c>
      <c r="F1973" s="220" t="s">
        <v>1725</v>
      </c>
      <c r="G1973" s="218"/>
      <c r="H1973" s="221">
        <v>5.4</v>
      </c>
      <c r="I1973" s="222"/>
      <c r="J1973" s="218"/>
      <c r="K1973" s="218"/>
      <c r="L1973" s="223"/>
      <c r="M1973" s="224"/>
      <c r="N1973" s="225"/>
      <c r="O1973" s="225"/>
      <c r="P1973" s="225"/>
      <c r="Q1973" s="225"/>
      <c r="R1973" s="225"/>
      <c r="S1973" s="225"/>
      <c r="T1973" s="226"/>
      <c r="AT1973" s="227" t="s">
        <v>245</v>
      </c>
      <c r="AU1973" s="227" t="s">
        <v>88</v>
      </c>
      <c r="AV1973" s="12" t="s">
        <v>88</v>
      </c>
      <c r="AW1973" s="12" t="s">
        <v>40</v>
      </c>
      <c r="AX1973" s="12" t="s">
        <v>77</v>
      </c>
      <c r="AY1973" s="227" t="s">
        <v>191</v>
      </c>
    </row>
    <row r="1974" spans="2:65" s="12" customFormat="1" ht="13.5">
      <c r="B1974" s="217"/>
      <c r="C1974" s="218"/>
      <c r="D1974" s="214" t="s">
        <v>245</v>
      </c>
      <c r="E1974" s="219" t="s">
        <v>23</v>
      </c>
      <c r="F1974" s="220" t="s">
        <v>1726</v>
      </c>
      <c r="G1974" s="218"/>
      <c r="H1974" s="221">
        <v>5.4</v>
      </c>
      <c r="I1974" s="222"/>
      <c r="J1974" s="218"/>
      <c r="K1974" s="218"/>
      <c r="L1974" s="223"/>
      <c r="M1974" s="224"/>
      <c r="N1974" s="225"/>
      <c r="O1974" s="225"/>
      <c r="P1974" s="225"/>
      <c r="Q1974" s="225"/>
      <c r="R1974" s="225"/>
      <c r="S1974" s="225"/>
      <c r="T1974" s="226"/>
      <c r="AT1974" s="227" t="s">
        <v>245</v>
      </c>
      <c r="AU1974" s="227" t="s">
        <v>88</v>
      </c>
      <c r="AV1974" s="12" t="s">
        <v>88</v>
      </c>
      <c r="AW1974" s="12" t="s">
        <v>40</v>
      </c>
      <c r="AX1974" s="12" t="s">
        <v>77</v>
      </c>
      <c r="AY1974" s="227" t="s">
        <v>191</v>
      </c>
    </row>
    <row r="1975" spans="2:65" s="12" customFormat="1" ht="13.5">
      <c r="B1975" s="217"/>
      <c r="C1975" s="218"/>
      <c r="D1975" s="214" t="s">
        <v>245</v>
      </c>
      <c r="E1975" s="219" t="s">
        <v>23</v>
      </c>
      <c r="F1975" s="220" t="s">
        <v>1727</v>
      </c>
      <c r="G1975" s="218"/>
      <c r="H1975" s="221">
        <v>5.4</v>
      </c>
      <c r="I1975" s="222"/>
      <c r="J1975" s="218"/>
      <c r="K1975" s="218"/>
      <c r="L1975" s="223"/>
      <c r="M1975" s="224"/>
      <c r="N1975" s="225"/>
      <c r="O1975" s="225"/>
      <c r="P1975" s="225"/>
      <c r="Q1975" s="225"/>
      <c r="R1975" s="225"/>
      <c r="S1975" s="225"/>
      <c r="T1975" s="226"/>
      <c r="AT1975" s="227" t="s">
        <v>245</v>
      </c>
      <c r="AU1975" s="227" t="s">
        <v>88</v>
      </c>
      <c r="AV1975" s="12" t="s">
        <v>88</v>
      </c>
      <c r="AW1975" s="12" t="s">
        <v>40</v>
      </c>
      <c r="AX1975" s="12" t="s">
        <v>77</v>
      </c>
      <c r="AY1975" s="227" t="s">
        <v>191</v>
      </c>
    </row>
    <row r="1976" spans="2:65" s="15" customFormat="1" ht="13.5">
      <c r="B1976" s="265"/>
      <c r="C1976" s="266"/>
      <c r="D1976" s="214" t="s">
        <v>245</v>
      </c>
      <c r="E1976" s="267" t="s">
        <v>23</v>
      </c>
      <c r="F1976" s="268" t="s">
        <v>388</v>
      </c>
      <c r="G1976" s="266"/>
      <c r="H1976" s="269">
        <v>19.8</v>
      </c>
      <c r="I1976" s="270"/>
      <c r="J1976" s="266"/>
      <c r="K1976" s="266"/>
      <c r="L1976" s="271"/>
      <c r="M1976" s="272"/>
      <c r="N1976" s="273"/>
      <c r="O1976" s="273"/>
      <c r="P1976" s="273"/>
      <c r="Q1976" s="273"/>
      <c r="R1976" s="273"/>
      <c r="S1976" s="273"/>
      <c r="T1976" s="274"/>
      <c r="AT1976" s="275" t="s">
        <v>245</v>
      </c>
      <c r="AU1976" s="275" t="s">
        <v>88</v>
      </c>
      <c r="AV1976" s="15" t="s">
        <v>215</v>
      </c>
      <c r="AW1976" s="15" t="s">
        <v>40</v>
      </c>
      <c r="AX1976" s="15" t="s">
        <v>85</v>
      </c>
      <c r="AY1976" s="275" t="s">
        <v>191</v>
      </c>
    </row>
    <row r="1977" spans="2:65" s="1" customFormat="1" ht="16.5" customHeight="1">
      <c r="B1977" s="42"/>
      <c r="C1977" s="228" t="s">
        <v>1728</v>
      </c>
      <c r="D1977" s="228" t="s">
        <v>302</v>
      </c>
      <c r="E1977" s="229" t="s">
        <v>1674</v>
      </c>
      <c r="F1977" s="230" t="s">
        <v>1675</v>
      </c>
      <c r="G1977" s="231" t="s">
        <v>218</v>
      </c>
      <c r="H1977" s="232">
        <v>2.4750000000000001</v>
      </c>
      <c r="I1977" s="233"/>
      <c r="J1977" s="234">
        <f>ROUND(I1977*H1977,2)</f>
        <v>0</v>
      </c>
      <c r="K1977" s="230" t="s">
        <v>203</v>
      </c>
      <c r="L1977" s="235"/>
      <c r="M1977" s="236" t="s">
        <v>23</v>
      </c>
      <c r="N1977" s="237" t="s">
        <v>48</v>
      </c>
      <c r="O1977" s="43"/>
      <c r="P1977" s="211">
        <f>O1977*H1977</f>
        <v>0</v>
      </c>
      <c r="Q1977" s="211">
        <v>1.9199999999999998E-2</v>
      </c>
      <c r="R1977" s="211">
        <f>Q1977*H1977</f>
        <v>4.752E-2</v>
      </c>
      <c r="S1977" s="211">
        <v>0</v>
      </c>
      <c r="T1977" s="212">
        <f>S1977*H1977</f>
        <v>0</v>
      </c>
      <c r="AR1977" s="25" t="s">
        <v>669</v>
      </c>
      <c r="AT1977" s="25" t="s">
        <v>302</v>
      </c>
      <c r="AU1977" s="25" t="s">
        <v>88</v>
      </c>
      <c r="AY1977" s="25" t="s">
        <v>191</v>
      </c>
      <c r="BE1977" s="213">
        <f>IF(N1977="základní",J1977,0)</f>
        <v>0</v>
      </c>
      <c r="BF1977" s="213">
        <f>IF(N1977="snížená",J1977,0)</f>
        <v>0</v>
      </c>
      <c r="BG1977" s="213">
        <f>IF(N1977="zákl. přenesená",J1977,0)</f>
        <v>0</v>
      </c>
      <c r="BH1977" s="213">
        <f>IF(N1977="sníž. přenesená",J1977,0)</f>
        <v>0</v>
      </c>
      <c r="BI1977" s="213">
        <f>IF(N1977="nulová",J1977,0)</f>
        <v>0</v>
      </c>
      <c r="BJ1977" s="25" t="s">
        <v>85</v>
      </c>
      <c r="BK1977" s="213">
        <f>ROUND(I1977*H1977,2)</f>
        <v>0</v>
      </c>
      <c r="BL1977" s="25" t="s">
        <v>279</v>
      </c>
      <c r="BM1977" s="25" t="s">
        <v>1729</v>
      </c>
    </row>
    <row r="1978" spans="2:65" s="1" customFormat="1" ht="54">
      <c r="B1978" s="42"/>
      <c r="C1978" s="64"/>
      <c r="D1978" s="214" t="s">
        <v>205</v>
      </c>
      <c r="E1978" s="64"/>
      <c r="F1978" s="215" t="s">
        <v>1689</v>
      </c>
      <c r="G1978" s="64"/>
      <c r="H1978" s="64"/>
      <c r="I1978" s="173"/>
      <c r="J1978" s="64"/>
      <c r="K1978" s="64"/>
      <c r="L1978" s="62"/>
      <c r="M1978" s="216"/>
      <c r="N1978" s="43"/>
      <c r="O1978" s="43"/>
      <c r="P1978" s="43"/>
      <c r="Q1978" s="43"/>
      <c r="R1978" s="43"/>
      <c r="S1978" s="43"/>
      <c r="T1978" s="79"/>
      <c r="AT1978" s="25" t="s">
        <v>205</v>
      </c>
      <c r="AU1978" s="25" t="s">
        <v>88</v>
      </c>
    </row>
    <row r="1979" spans="2:65" s="12" customFormat="1" ht="13.5">
      <c r="B1979" s="217"/>
      <c r="C1979" s="218"/>
      <c r="D1979" s="214" t="s">
        <v>245</v>
      </c>
      <c r="E1979" s="218"/>
      <c r="F1979" s="220" t="s">
        <v>1730</v>
      </c>
      <c r="G1979" s="218"/>
      <c r="H1979" s="221">
        <v>2.4750000000000001</v>
      </c>
      <c r="I1979" s="222"/>
      <c r="J1979" s="218"/>
      <c r="K1979" s="218"/>
      <c r="L1979" s="223"/>
      <c r="M1979" s="224"/>
      <c r="N1979" s="225"/>
      <c r="O1979" s="225"/>
      <c r="P1979" s="225"/>
      <c r="Q1979" s="225"/>
      <c r="R1979" s="225"/>
      <c r="S1979" s="225"/>
      <c r="T1979" s="226"/>
      <c r="AT1979" s="227" t="s">
        <v>245</v>
      </c>
      <c r="AU1979" s="227" t="s">
        <v>88</v>
      </c>
      <c r="AV1979" s="12" t="s">
        <v>88</v>
      </c>
      <c r="AW1979" s="12" t="s">
        <v>6</v>
      </c>
      <c r="AX1979" s="12" t="s">
        <v>85</v>
      </c>
      <c r="AY1979" s="227" t="s">
        <v>191</v>
      </c>
    </row>
    <row r="1980" spans="2:65" s="1" customFormat="1" ht="25.5" customHeight="1">
      <c r="B1980" s="42"/>
      <c r="C1980" s="202" t="s">
        <v>1731</v>
      </c>
      <c r="D1980" s="202" t="s">
        <v>194</v>
      </c>
      <c r="E1980" s="203" t="s">
        <v>1732</v>
      </c>
      <c r="F1980" s="204" t="s">
        <v>1733</v>
      </c>
      <c r="G1980" s="205" t="s">
        <v>222</v>
      </c>
      <c r="H1980" s="206">
        <v>25</v>
      </c>
      <c r="I1980" s="207"/>
      <c r="J1980" s="208">
        <f>ROUND(I1980*H1980,2)</f>
        <v>0</v>
      </c>
      <c r="K1980" s="204" t="s">
        <v>203</v>
      </c>
      <c r="L1980" s="62"/>
      <c r="M1980" s="209" t="s">
        <v>23</v>
      </c>
      <c r="N1980" s="210" t="s">
        <v>48</v>
      </c>
      <c r="O1980" s="43"/>
      <c r="P1980" s="211">
        <f>O1980*H1980</f>
        <v>0</v>
      </c>
      <c r="Q1980" s="211">
        <v>9.7800000000000005E-3</v>
      </c>
      <c r="R1980" s="211">
        <f>Q1980*H1980</f>
        <v>0.24450000000000002</v>
      </c>
      <c r="S1980" s="211">
        <v>1.5559999999999999E-2</v>
      </c>
      <c r="T1980" s="212">
        <f>S1980*H1980</f>
        <v>0.38899999999999996</v>
      </c>
      <c r="AR1980" s="25" t="s">
        <v>215</v>
      </c>
      <c r="AT1980" s="25" t="s">
        <v>194</v>
      </c>
      <c r="AU1980" s="25" t="s">
        <v>88</v>
      </c>
      <c r="AY1980" s="25" t="s">
        <v>191</v>
      </c>
      <c r="BE1980" s="213">
        <f>IF(N1980="základní",J1980,0)</f>
        <v>0</v>
      </c>
      <c r="BF1980" s="213">
        <f>IF(N1980="snížená",J1980,0)</f>
        <v>0</v>
      </c>
      <c r="BG1980" s="213">
        <f>IF(N1980="zákl. přenesená",J1980,0)</f>
        <v>0</v>
      </c>
      <c r="BH1980" s="213">
        <f>IF(N1980="sníž. přenesená",J1980,0)</f>
        <v>0</v>
      </c>
      <c r="BI1980" s="213">
        <f>IF(N1980="nulová",J1980,0)</f>
        <v>0</v>
      </c>
      <c r="BJ1980" s="25" t="s">
        <v>85</v>
      </c>
      <c r="BK1980" s="213">
        <f>ROUND(I1980*H1980,2)</f>
        <v>0</v>
      </c>
      <c r="BL1980" s="25" t="s">
        <v>215</v>
      </c>
      <c r="BM1980" s="25" t="s">
        <v>1734</v>
      </c>
    </row>
    <row r="1981" spans="2:65" s="12" customFormat="1" ht="13.5">
      <c r="B1981" s="217"/>
      <c r="C1981" s="218"/>
      <c r="D1981" s="214" t="s">
        <v>245</v>
      </c>
      <c r="E1981" s="219" t="s">
        <v>23</v>
      </c>
      <c r="F1981" s="220" t="s">
        <v>1735</v>
      </c>
      <c r="G1981" s="218"/>
      <c r="H1981" s="221">
        <v>25</v>
      </c>
      <c r="I1981" s="222"/>
      <c r="J1981" s="218"/>
      <c r="K1981" s="218"/>
      <c r="L1981" s="223"/>
      <c r="M1981" s="224"/>
      <c r="N1981" s="225"/>
      <c r="O1981" s="225"/>
      <c r="P1981" s="225"/>
      <c r="Q1981" s="225"/>
      <c r="R1981" s="225"/>
      <c r="S1981" s="225"/>
      <c r="T1981" s="226"/>
      <c r="AT1981" s="227" t="s">
        <v>245</v>
      </c>
      <c r="AU1981" s="227" t="s">
        <v>88</v>
      </c>
      <c r="AV1981" s="12" t="s">
        <v>88</v>
      </c>
      <c r="AW1981" s="12" t="s">
        <v>40</v>
      </c>
      <c r="AX1981" s="12" t="s">
        <v>85</v>
      </c>
      <c r="AY1981" s="227" t="s">
        <v>191</v>
      </c>
    </row>
    <row r="1982" spans="2:65" s="1" customFormat="1" ht="16.5" customHeight="1">
      <c r="B1982" s="42"/>
      <c r="C1982" s="228" t="s">
        <v>1736</v>
      </c>
      <c r="D1982" s="228" t="s">
        <v>302</v>
      </c>
      <c r="E1982" s="229" t="s">
        <v>1737</v>
      </c>
      <c r="F1982" s="230" t="s">
        <v>1738</v>
      </c>
      <c r="G1982" s="231" t="s">
        <v>218</v>
      </c>
      <c r="H1982" s="232">
        <v>2.4750000000000001</v>
      </c>
      <c r="I1982" s="233"/>
      <c r="J1982" s="234">
        <f>ROUND(I1982*H1982,2)</f>
        <v>0</v>
      </c>
      <c r="K1982" s="230" t="s">
        <v>203</v>
      </c>
      <c r="L1982" s="235"/>
      <c r="M1982" s="236" t="s">
        <v>23</v>
      </c>
      <c r="N1982" s="237" t="s">
        <v>48</v>
      </c>
      <c r="O1982" s="43"/>
      <c r="P1982" s="211">
        <f>O1982*H1982</f>
        <v>0</v>
      </c>
      <c r="Q1982" s="211">
        <v>7.0000000000000007E-2</v>
      </c>
      <c r="R1982" s="211">
        <f>Q1982*H1982</f>
        <v>0.17325000000000002</v>
      </c>
      <c r="S1982" s="211">
        <v>0</v>
      </c>
      <c r="T1982" s="212">
        <f>S1982*H1982</f>
        <v>0</v>
      </c>
      <c r="AR1982" s="25" t="s">
        <v>234</v>
      </c>
      <c r="AT1982" s="25" t="s">
        <v>302</v>
      </c>
      <c r="AU1982" s="25" t="s">
        <v>88</v>
      </c>
      <c r="AY1982" s="25" t="s">
        <v>191</v>
      </c>
      <c r="BE1982" s="213">
        <f>IF(N1982="základní",J1982,0)</f>
        <v>0</v>
      </c>
      <c r="BF1982" s="213">
        <f>IF(N1982="snížená",J1982,0)</f>
        <v>0</v>
      </c>
      <c r="BG1982" s="213">
        <f>IF(N1982="zákl. přenesená",J1982,0)</f>
        <v>0</v>
      </c>
      <c r="BH1982" s="213">
        <f>IF(N1982="sníž. přenesená",J1982,0)</f>
        <v>0</v>
      </c>
      <c r="BI1982" s="213">
        <f>IF(N1982="nulová",J1982,0)</f>
        <v>0</v>
      </c>
      <c r="BJ1982" s="25" t="s">
        <v>85</v>
      </c>
      <c r="BK1982" s="213">
        <f>ROUND(I1982*H1982,2)</f>
        <v>0</v>
      </c>
      <c r="BL1982" s="25" t="s">
        <v>215</v>
      </c>
      <c r="BM1982" s="25" t="s">
        <v>1739</v>
      </c>
    </row>
    <row r="1983" spans="2:65" s="1" customFormat="1" ht="27">
      <c r="B1983" s="42"/>
      <c r="C1983" s="64"/>
      <c r="D1983" s="214" t="s">
        <v>205</v>
      </c>
      <c r="E1983" s="64"/>
      <c r="F1983" s="215" t="s">
        <v>1740</v>
      </c>
      <c r="G1983" s="64"/>
      <c r="H1983" s="64"/>
      <c r="I1983" s="173"/>
      <c r="J1983" s="64"/>
      <c r="K1983" s="64"/>
      <c r="L1983" s="62"/>
      <c r="M1983" s="216"/>
      <c r="N1983" s="43"/>
      <c r="O1983" s="43"/>
      <c r="P1983" s="43"/>
      <c r="Q1983" s="43"/>
      <c r="R1983" s="43"/>
      <c r="S1983" s="43"/>
      <c r="T1983" s="79"/>
      <c r="AT1983" s="25" t="s">
        <v>205</v>
      </c>
      <c r="AU1983" s="25" t="s">
        <v>88</v>
      </c>
    </row>
    <row r="1984" spans="2:65" s="12" customFormat="1" ht="13.5">
      <c r="B1984" s="217"/>
      <c r="C1984" s="218"/>
      <c r="D1984" s="214" t="s">
        <v>245</v>
      </c>
      <c r="E1984" s="218"/>
      <c r="F1984" s="220" t="s">
        <v>1741</v>
      </c>
      <c r="G1984" s="218"/>
      <c r="H1984" s="221">
        <v>2.4750000000000001</v>
      </c>
      <c r="I1984" s="222"/>
      <c r="J1984" s="218"/>
      <c r="K1984" s="218"/>
      <c r="L1984" s="223"/>
      <c r="M1984" s="224"/>
      <c r="N1984" s="225"/>
      <c r="O1984" s="225"/>
      <c r="P1984" s="225"/>
      <c r="Q1984" s="225"/>
      <c r="R1984" s="225"/>
      <c r="S1984" s="225"/>
      <c r="T1984" s="226"/>
      <c r="AT1984" s="227" t="s">
        <v>245</v>
      </c>
      <c r="AU1984" s="227" t="s">
        <v>88</v>
      </c>
      <c r="AV1984" s="12" t="s">
        <v>88</v>
      </c>
      <c r="AW1984" s="12" t="s">
        <v>6</v>
      </c>
      <c r="AX1984" s="12" t="s">
        <v>85</v>
      </c>
      <c r="AY1984" s="227" t="s">
        <v>191</v>
      </c>
    </row>
    <row r="1985" spans="2:65" s="1" customFormat="1" ht="25.5" customHeight="1">
      <c r="B1985" s="42"/>
      <c r="C1985" s="202" t="s">
        <v>1742</v>
      </c>
      <c r="D1985" s="202" t="s">
        <v>194</v>
      </c>
      <c r="E1985" s="203" t="s">
        <v>1743</v>
      </c>
      <c r="F1985" s="204" t="s">
        <v>1744</v>
      </c>
      <c r="G1985" s="205" t="s">
        <v>218</v>
      </c>
      <c r="H1985" s="206">
        <v>285.68900000000002</v>
      </c>
      <c r="I1985" s="207"/>
      <c r="J1985" s="208">
        <f>ROUND(I1985*H1985,2)</f>
        <v>0</v>
      </c>
      <c r="K1985" s="204" t="s">
        <v>203</v>
      </c>
      <c r="L1985" s="62"/>
      <c r="M1985" s="209" t="s">
        <v>23</v>
      </c>
      <c r="N1985" s="210" t="s">
        <v>48</v>
      </c>
      <c r="O1985" s="43"/>
      <c r="P1985" s="211">
        <f>O1985*H1985</f>
        <v>0</v>
      </c>
      <c r="Q1985" s="211">
        <v>3.6700000000000001E-3</v>
      </c>
      <c r="R1985" s="211">
        <f>Q1985*H1985</f>
        <v>1.0484786300000002</v>
      </c>
      <c r="S1985" s="211">
        <v>0</v>
      </c>
      <c r="T1985" s="212">
        <f>S1985*H1985</f>
        <v>0</v>
      </c>
      <c r="AR1985" s="25" t="s">
        <v>279</v>
      </c>
      <c r="AT1985" s="25" t="s">
        <v>194</v>
      </c>
      <c r="AU1985" s="25" t="s">
        <v>88</v>
      </c>
      <c r="AY1985" s="25" t="s">
        <v>191</v>
      </c>
      <c r="BE1985" s="213">
        <f>IF(N1985="základní",J1985,0)</f>
        <v>0</v>
      </c>
      <c r="BF1985" s="213">
        <f>IF(N1985="snížená",J1985,0)</f>
        <v>0</v>
      </c>
      <c r="BG1985" s="213">
        <f>IF(N1985="zákl. přenesená",J1985,0)</f>
        <v>0</v>
      </c>
      <c r="BH1985" s="213">
        <f>IF(N1985="sníž. přenesená",J1985,0)</f>
        <v>0</v>
      </c>
      <c r="BI1985" s="213">
        <f>IF(N1985="nulová",J1985,0)</f>
        <v>0</v>
      </c>
      <c r="BJ1985" s="25" t="s">
        <v>85</v>
      </c>
      <c r="BK1985" s="213">
        <f>ROUND(I1985*H1985,2)</f>
        <v>0</v>
      </c>
      <c r="BL1985" s="25" t="s">
        <v>279</v>
      </c>
      <c r="BM1985" s="25" t="s">
        <v>1745</v>
      </c>
    </row>
    <row r="1986" spans="2:65" s="13" customFormat="1" ht="13.5">
      <c r="B1986" s="244"/>
      <c r="C1986" s="245"/>
      <c r="D1986" s="214" t="s">
        <v>245</v>
      </c>
      <c r="E1986" s="246" t="s">
        <v>23</v>
      </c>
      <c r="F1986" s="247" t="s">
        <v>372</v>
      </c>
      <c r="G1986" s="245"/>
      <c r="H1986" s="246" t="s">
        <v>23</v>
      </c>
      <c r="I1986" s="248"/>
      <c r="J1986" s="245"/>
      <c r="K1986" s="245"/>
      <c r="L1986" s="249"/>
      <c r="M1986" s="250"/>
      <c r="N1986" s="251"/>
      <c r="O1986" s="251"/>
      <c r="P1986" s="251"/>
      <c r="Q1986" s="251"/>
      <c r="R1986" s="251"/>
      <c r="S1986" s="251"/>
      <c r="T1986" s="252"/>
      <c r="AT1986" s="253" t="s">
        <v>245</v>
      </c>
      <c r="AU1986" s="253" t="s">
        <v>88</v>
      </c>
      <c r="AV1986" s="13" t="s">
        <v>85</v>
      </c>
      <c r="AW1986" s="13" t="s">
        <v>40</v>
      </c>
      <c r="AX1986" s="13" t="s">
        <v>77</v>
      </c>
      <c r="AY1986" s="253" t="s">
        <v>191</v>
      </c>
    </row>
    <row r="1987" spans="2:65" s="12" customFormat="1" ht="13.5">
      <c r="B1987" s="217"/>
      <c r="C1987" s="218"/>
      <c r="D1987" s="214" t="s">
        <v>245</v>
      </c>
      <c r="E1987" s="219" t="s">
        <v>23</v>
      </c>
      <c r="F1987" s="220" t="s">
        <v>757</v>
      </c>
      <c r="G1987" s="218"/>
      <c r="H1987" s="221">
        <v>59.3</v>
      </c>
      <c r="I1987" s="222"/>
      <c r="J1987" s="218"/>
      <c r="K1987" s="218"/>
      <c r="L1987" s="223"/>
      <c r="M1987" s="224"/>
      <c r="N1987" s="225"/>
      <c r="O1987" s="225"/>
      <c r="P1987" s="225"/>
      <c r="Q1987" s="225"/>
      <c r="R1987" s="225"/>
      <c r="S1987" s="225"/>
      <c r="T1987" s="226"/>
      <c r="AT1987" s="227" t="s">
        <v>245</v>
      </c>
      <c r="AU1987" s="227" t="s">
        <v>88</v>
      </c>
      <c r="AV1987" s="12" t="s">
        <v>88</v>
      </c>
      <c r="AW1987" s="12" t="s">
        <v>40</v>
      </c>
      <c r="AX1987" s="12" t="s">
        <v>77</v>
      </c>
      <c r="AY1987" s="227" t="s">
        <v>191</v>
      </c>
    </row>
    <row r="1988" spans="2:65" s="12" customFormat="1" ht="13.5">
      <c r="B1988" s="217"/>
      <c r="C1988" s="218"/>
      <c r="D1988" s="214" t="s">
        <v>245</v>
      </c>
      <c r="E1988" s="219" t="s">
        <v>23</v>
      </c>
      <c r="F1988" s="220" t="s">
        <v>758</v>
      </c>
      <c r="G1988" s="218"/>
      <c r="H1988" s="221">
        <v>2.9</v>
      </c>
      <c r="I1988" s="222"/>
      <c r="J1988" s="218"/>
      <c r="K1988" s="218"/>
      <c r="L1988" s="223"/>
      <c r="M1988" s="224"/>
      <c r="N1988" s="225"/>
      <c r="O1988" s="225"/>
      <c r="P1988" s="225"/>
      <c r="Q1988" s="225"/>
      <c r="R1988" s="225"/>
      <c r="S1988" s="225"/>
      <c r="T1988" s="226"/>
      <c r="AT1988" s="227" t="s">
        <v>245</v>
      </c>
      <c r="AU1988" s="227" t="s">
        <v>88</v>
      </c>
      <c r="AV1988" s="12" t="s">
        <v>88</v>
      </c>
      <c r="AW1988" s="12" t="s">
        <v>40</v>
      </c>
      <c r="AX1988" s="12" t="s">
        <v>77</v>
      </c>
      <c r="AY1988" s="227" t="s">
        <v>191</v>
      </c>
    </row>
    <row r="1989" spans="2:65" s="12" customFormat="1" ht="13.5">
      <c r="B1989" s="217"/>
      <c r="C1989" s="218"/>
      <c r="D1989" s="214" t="s">
        <v>245</v>
      </c>
      <c r="E1989" s="219" t="s">
        <v>23</v>
      </c>
      <c r="F1989" s="220" t="s">
        <v>545</v>
      </c>
      <c r="G1989" s="218"/>
      <c r="H1989" s="221">
        <v>1.2</v>
      </c>
      <c r="I1989" s="222"/>
      <c r="J1989" s="218"/>
      <c r="K1989" s="218"/>
      <c r="L1989" s="223"/>
      <c r="M1989" s="224"/>
      <c r="N1989" s="225"/>
      <c r="O1989" s="225"/>
      <c r="P1989" s="225"/>
      <c r="Q1989" s="225"/>
      <c r="R1989" s="225"/>
      <c r="S1989" s="225"/>
      <c r="T1989" s="226"/>
      <c r="AT1989" s="227" t="s">
        <v>245</v>
      </c>
      <c r="AU1989" s="227" t="s">
        <v>88</v>
      </c>
      <c r="AV1989" s="12" t="s">
        <v>88</v>
      </c>
      <c r="AW1989" s="12" t="s">
        <v>40</v>
      </c>
      <c r="AX1989" s="12" t="s">
        <v>77</v>
      </c>
      <c r="AY1989" s="227" t="s">
        <v>191</v>
      </c>
    </row>
    <row r="1990" spans="2:65" s="12" customFormat="1" ht="13.5">
      <c r="B1990" s="217"/>
      <c r="C1990" s="218"/>
      <c r="D1990" s="214" t="s">
        <v>245</v>
      </c>
      <c r="E1990" s="219" t="s">
        <v>23</v>
      </c>
      <c r="F1990" s="220" t="s">
        <v>759</v>
      </c>
      <c r="G1990" s="218"/>
      <c r="H1990" s="221">
        <v>1.7</v>
      </c>
      <c r="I1990" s="222"/>
      <c r="J1990" s="218"/>
      <c r="K1990" s="218"/>
      <c r="L1990" s="223"/>
      <c r="M1990" s="224"/>
      <c r="N1990" s="225"/>
      <c r="O1990" s="225"/>
      <c r="P1990" s="225"/>
      <c r="Q1990" s="225"/>
      <c r="R1990" s="225"/>
      <c r="S1990" s="225"/>
      <c r="T1990" s="226"/>
      <c r="AT1990" s="227" t="s">
        <v>245</v>
      </c>
      <c r="AU1990" s="227" t="s">
        <v>88</v>
      </c>
      <c r="AV1990" s="12" t="s">
        <v>88</v>
      </c>
      <c r="AW1990" s="12" t="s">
        <v>40</v>
      </c>
      <c r="AX1990" s="12" t="s">
        <v>77</v>
      </c>
      <c r="AY1990" s="227" t="s">
        <v>191</v>
      </c>
    </row>
    <row r="1991" spans="2:65" s="12" customFormat="1" ht="13.5">
      <c r="B1991" s="217"/>
      <c r="C1991" s="218"/>
      <c r="D1991" s="214" t="s">
        <v>245</v>
      </c>
      <c r="E1991" s="219" t="s">
        <v>23</v>
      </c>
      <c r="F1991" s="220" t="s">
        <v>1746</v>
      </c>
      <c r="G1991" s="218"/>
      <c r="H1991" s="221">
        <v>15.792</v>
      </c>
      <c r="I1991" s="222"/>
      <c r="J1991" s="218"/>
      <c r="K1991" s="218"/>
      <c r="L1991" s="223"/>
      <c r="M1991" s="224"/>
      <c r="N1991" s="225"/>
      <c r="O1991" s="225"/>
      <c r="P1991" s="225"/>
      <c r="Q1991" s="225"/>
      <c r="R1991" s="225"/>
      <c r="S1991" s="225"/>
      <c r="T1991" s="226"/>
      <c r="AT1991" s="227" t="s">
        <v>245</v>
      </c>
      <c r="AU1991" s="227" t="s">
        <v>88</v>
      </c>
      <c r="AV1991" s="12" t="s">
        <v>88</v>
      </c>
      <c r="AW1991" s="12" t="s">
        <v>40</v>
      </c>
      <c r="AX1991" s="12" t="s">
        <v>77</v>
      </c>
      <c r="AY1991" s="227" t="s">
        <v>191</v>
      </c>
    </row>
    <row r="1992" spans="2:65" s="12" customFormat="1" ht="13.5">
      <c r="B1992" s="217"/>
      <c r="C1992" s="218"/>
      <c r="D1992" s="214" t="s">
        <v>245</v>
      </c>
      <c r="E1992" s="219" t="s">
        <v>23</v>
      </c>
      <c r="F1992" s="220" t="s">
        <v>760</v>
      </c>
      <c r="G1992" s="218"/>
      <c r="H1992" s="221">
        <v>11.1</v>
      </c>
      <c r="I1992" s="222"/>
      <c r="J1992" s="218"/>
      <c r="K1992" s="218"/>
      <c r="L1992" s="223"/>
      <c r="M1992" s="224"/>
      <c r="N1992" s="225"/>
      <c r="O1992" s="225"/>
      <c r="P1992" s="225"/>
      <c r="Q1992" s="225"/>
      <c r="R1992" s="225"/>
      <c r="S1992" s="225"/>
      <c r="T1992" s="226"/>
      <c r="AT1992" s="227" t="s">
        <v>245</v>
      </c>
      <c r="AU1992" s="227" t="s">
        <v>88</v>
      </c>
      <c r="AV1992" s="12" t="s">
        <v>88</v>
      </c>
      <c r="AW1992" s="12" t="s">
        <v>40</v>
      </c>
      <c r="AX1992" s="12" t="s">
        <v>77</v>
      </c>
      <c r="AY1992" s="227" t="s">
        <v>191</v>
      </c>
    </row>
    <row r="1993" spans="2:65" s="12" customFormat="1" ht="13.5">
      <c r="B1993" s="217"/>
      <c r="C1993" s="218"/>
      <c r="D1993" s="214" t="s">
        <v>245</v>
      </c>
      <c r="E1993" s="219" t="s">
        <v>23</v>
      </c>
      <c r="F1993" s="220" t="s">
        <v>743</v>
      </c>
      <c r="G1993" s="218"/>
      <c r="H1993" s="221">
        <v>4.5999999999999996</v>
      </c>
      <c r="I1993" s="222"/>
      <c r="J1993" s="218"/>
      <c r="K1993" s="218"/>
      <c r="L1993" s="223"/>
      <c r="M1993" s="224"/>
      <c r="N1993" s="225"/>
      <c r="O1993" s="225"/>
      <c r="P1993" s="225"/>
      <c r="Q1993" s="225"/>
      <c r="R1993" s="225"/>
      <c r="S1993" s="225"/>
      <c r="T1993" s="226"/>
      <c r="AT1993" s="227" t="s">
        <v>245</v>
      </c>
      <c r="AU1993" s="227" t="s">
        <v>88</v>
      </c>
      <c r="AV1993" s="12" t="s">
        <v>88</v>
      </c>
      <c r="AW1993" s="12" t="s">
        <v>40</v>
      </c>
      <c r="AX1993" s="12" t="s">
        <v>77</v>
      </c>
      <c r="AY1993" s="227" t="s">
        <v>191</v>
      </c>
    </row>
    <row r="1994" spans="2:65" s="12" customFormat="1" ht="13.5">
      <c r="B1994" s="217"/>
      <c r="C1994" s="218"/>
      <c r="D1994" s="214" t="s">
        <v>245</v>
      </c>
      <c r="E1994" s="219" t="s">
        <v>23</v>
      </c>
      <c r="F1994" s="220" t="s">
        <v>761</v>
      </c>
      <c r="G1994" s="218"/>
      <c r="H1994" s="221">
        <v>5.3</v>
      </c>
      <c r="I1994" s="222"/>
      <c r="J1994" s="218"/>
      <c r="K1994" s="218"/>
      <c r="L1994" s="223"/>
      <c r="M1994" s="224"/>
      <c r="N1994" s="225"/>
      <c r="O1994" s="225"/>
      <c r="P1994" s="225"/>
      <c r="Q1994" s="225"/>
      <c r="R1994" s="225"/>
      <c r="S1994" s="225"/>
      <c r="T1994" s="226"/>
      <c r="AT1994" s="227" t="s">
        <v>245</v>
      </c>
      <c r="AU1994" s="227" t="s">
        <v>88</v>
      </c>
      <c r="AV1994" s="12" t="s">
        <v>88</v>
      </c>
      <c r="AW1994" s="12" t="s">
        <v>40</v>
      </c>
      <c r="AX1994" s="12" t="s">
        <v>77</v>
      </c>
      <c r="AY1994" s="227" t="s">
        <v>191</v>
      </c>
    </row>
    <row r="1995" spans="2:65" s="12" customFormat="1" ht="13.5">
      <c r="B1995" s="217"/>
      <c r="C1995" s="218"/>
      <c r="D1995" s="214" t="s">
        <v>245</v>
      </c>
      <c r="E1995" s="219" t="s">
        <v>23</v>
      </c>
      <c r="F1995" s="220" t="s">
        <v>762</v>
      </c>
      <c r="G1995" s="218"/>
      <c r="H1995" s="221">
        <v>5.3</v>
      </c>
      <c r="I1995" s="222"/>
      <c r="J1995" s="218"/>
      <c r="K1995" s="218"/>
      <c r="L1995" s="223"/>
      <c r="M1995" s="224"/>
      <c r="N1995" s="225"/>
      <c r="O1995" s="225"/>
      <c r="P1995" s="225"/>
      <c r="Q1995" s="225"/>
      <c r="R1995" s="225"/>
      <c r="S1995" s="225"/>
      <c r="T1995" s="226"/>
      <c r="AT1995" s="227" t="s">
        <v>245</v>
      </c>
      <c r="AU1995" s="227" t="s">
        <v>88</v>
      </c>
      <c r="AV1995" s="12" t="s">
        <v>88</v>
      </c>
      <c r="AW1995" s="12" t="s">
        <v>40</v>
      </c>
      <c r="AX1995" s="12" t="s">
        <v>77</v>
      </c>
      <c r="AY1995" s="227" t="s">
        <v>191</v>
      </c>
    </row>
    <row r="1996" spans="2:65" s="12" customFormat="1" ht="13.5">
      <c r="B1996" s="217"/>
      <c r="C1996" s="218"/>
      <c r="D1996" s="214" t="s">
        <v>245</v>
      </c>
      <c r="E1996" s="219" t="s">
        <v>23</v>
      </c>
      <c r="F1996" s="220" t="s">
        <v>765</v>
      </c>
      <c r="G1996" s="218"/>
      <c r="H1996" s="221">
        <v>10.4</v>
      </c>
      <c r="I1996" s="222"/>
      <c r="J1996" s="218"/>
      <c r="K1996" s="218"/>
      <c r="L1996" s="223"/>
      <c r="M1996" s="224"/>
      <c r="N1996" s="225"/>
      <c r="O1996" s="225"/>
      <c r="P1996" s="225"/>
      <c r="Q1996" s="225"/>
      <c r="R1996" s="225"/>
      <c r="S1996" s="225"/>
      <c r="T1996" s="226"/>
      <c r="AT1996" s="227" t="s">
        <v>245</v>
      </c>
      <c r="AU1996" s="227" t="s">
        <v>88</v>
      </c>
      <c r="AV1996" s="12" t="s">
        <v>88</v>
      </c>
      <c r="AW1996" s="12" t="s">
        <v>40</v>
      </c>
      <c r="AX1996" s="12" t="s">
        <v>77</v>
      </c>
      <c r="AY1996" s="227" t="s">
        <v>191</v>
      </c>
    </row>
    <row r="1997" spans="2:65" s="12" customFormat="1" ht="13.5">
      <c r="B1997" s="217"/>
      <c r="C1997" s="218"/>
      <c r="D1997" s="214" t="s">
        <v>245</v>
      </c>
      <c r="E1997" s="219" t="s">
        <v>23</v>
      </c>
      <c r="F1997" s="220" t="s">
        <v>766</v>
      </c>
      <c r="G1997" s="218"/>
      <c r="H1997" s="221">
        <v>4.5</v>
      </c>
      <c r="I1997" s="222"/>
      <c r="J1997" s="218"/>
      <c r="K1997" s="218"/>
      <c r="L1997" s="223"/>
      <c r="M1997" s="224"/>
      <c r="N1997" s="225"/>
      <c r="O1997" s="225"/>
      <c r="P1997" s="225"/>
      <c r="Q1997" s="225"/>
      <c r="R1997" s="225"/>
      <c r="S1997" s="225"/>
      <c r="T1997" s="226"/>
      <c r="AT1997" s="227" t="s">
        <v>245</v>
      </c>
      <c r="AU1997" s="227" t="s">
        <v>88</v>
      </c>
      <c r="AV1997" s="12" t="s">
        <v>88</v>
      </c>
      <c r="AW1997" s="12" t="s">
        <v>40</v>
      </c>
      <c r="AX1997" s="12" t="s">
        <v>77</v>
      </c>
      <c r="AY1997" s="227" t="s">
        <v>191</v>
      </c>
    </row>
    <row r="1998" spans="2:65" s="14" customFormat="1" ht="13.5">
      <c r="B1998" s="254"/>
      <c r="C1998" s="255"/>
      <c r="D1998" s="214" t="s">
        <v>245</v>
      </c>
      <c r="E1998" s="256" t="s">
        <v>23</v>
      </c>
      <c r="F1998" s="257" t="s">
        <v>371</v>
      </c>
      <c r="G1998" s="255"/>
      <c r="H1998" s="258">
        <v>122.092</v>
      </c>
      <c r="I1998" s="259"/>
      <c r="J1998" s="255"/>
      <c r="K1998" s="255"/>
      <c r="L1998" s="260"/>
      <c r="M1998" s="261"/>
      <c r="N1998" s="262"/>
      <c r="O1998" s="262"/>
      <c r="P1998" s="262"/>
      <c r="Q1998" s="262"/>
      <c r="R1998" s="262"/>
      <c r="S1998" s="262"/>
      <c r="T1998" s="263"/>
      <c r="AT1998" s="264" t="s">
        <v>245</v>
      </c>
      <c r="AU1998" s="264" t="s">
        <v>88</v>
      </c>
      <c r="AV1998" s="14" t="s">
        <v>207</v>
      </c>
      <c r="AW1998" s="14" t="s">
        <v>40</v>
      </c>
      <c r="AX1998" s="14" t="s">
        <v>77</v>
      </c>
      <c r="AY1998" s="264" t="s">
        <v>191</v>
      </c>
    </row>
    <row r="1999" spans="2:65" s="13" customFormat="1" ht="13.5">
      <c r="B1999" s="244"/>
      <c r="C1999" s="245"/>
      <c r="D1999" s="214" t="s">
        <v>245</v>
      </c>
      <c r="E1999" s="246" t="s">
        <v>23</v>
      </c>
      <c r="F1999" s="247" t="s">
        <v>376</v>
      </c>
      <c r="G1999" s="245"/>
      <c r="H1999" s="246" t="s">
        <v>23</v>
      </c>
      <c r="I1999" s="248"/>
      <c r="J1999" s="245"/>
      <c r="K1999" s="245"/>
      <c r="L1999" s="249"/>
      <c r="M1999" s="250"/>
      <c r="N1999" s="251"/>
      <c r="O1999" s="251"/>
      <c r="P1999" s="251"/>
      <c r="Q1999" s="251"/>
      <c r="R1999" s="251"/>
      <c r="S1999" s="251"/>
      <c r="T1999" s="252"/>
      <c r="AT1999" s="253" t="s">
        <v>245</v>
      </c>
      <c r="AU1999" s="253" t="s">
        <v>88</v>
      </c>
      <c r="AV1999" s="13" t="s">
        <v>85</v>
      </c>
      <c r="AW1999" s="13" t="s">
        <v>40</v>
      </c>
      <c r="AX1999" s="13" t="s">
        <v>77</v>
      </c>
      <c r="AY1999" s="253" t="s">
        <v>191</v>
      </c>
    </row>
    <row r="2000" spans="2:65" s="12" customFormat="1" ht="13.5">
      <c r="B2000" s="217"/>
      <c r="C2000" s="218"/>
      <c r="D2000" s="214" t="s">
        <v>245</v>
      </c>
      <c r="E2000" s="219" t="s">
        <v>23</v>
      </c>
      <c r="F2000" s="220" t="s">
        <v>1747</v>
      </c>
      <c r="G2000" s="218"/>
      <c r="H2000" s="221">
        <v>13.599</v>
      </c>
      <c r="I2000" s="222"/>
      <c r="J2000" s="218"/>
      <c r="K2000" s="218"/>
      <c r="L2000" s="223"/>
      <c r="M2000" s="224"/>
      <c r="N2000" s="225"/>
      <c r="O2000" s="225"/>
      <c r="P2000" s="225"/>
      <c r="Q2000" s="225"/>
      <c r="R2000" s="225"/>
      <c r="S2000" s="225"/>
      <c r="T2000" s="226"/>
      <c r="AT2000" s="227" t="s">
        <v>245</v>
      </c>
      <c r="AU2000" s="227" t="s">
        <v>88</v>
      </c>
      <c r="AV2000" s="12" t="s">
        <v>88</v>
      </c>
      <c r="AW2000" s="12" t="s">
        <v>40</v>
      </c>
      <c r="AX2000" s="12" t="s">
        <v>77</v>
      </c>
      <c r="AY2000" s="227" t="s">
        <v>191</v>
      </c>
    </row>
    <row r="2001" spans="2:51" s="12" customFormat="1" ht="13.5">
      <c r="B2001" s="217"/>
      <c r="C2001" s="218"/>
      <c r="D2001" s="214" t="s">
        <v>245</v>
      </c>
      <c r="E2001" s="219" t="s">
        <v>23</v>
      </c>
      <c r="F2001" s="220" t="s">
        <v>548</v>
      </c>
      <c r="G2001" s="218"/>
      <c r="H2001" s="221">
        <v>1.2</v>
      </c>
      <c r="I2001" s="222"/>
      <c r="J2001" s="218"/>
      <c r="K2001" s="218"/>
      <c r="L2001" s="223"/>
      <c r="M2001" s="224"/>
      <c r="N2001" s="225"/>
      <c r="O2001" s="225"/>
      <c r="P2001" s="225"/>
      <c r="Q2001" s="225"/>
      <c r="R2001" s="225"/>
      <c r="S2001" s="225"/>
      <c r="T2001" s="226"/>
      <c r="AT2001" s="227" t="s">
        <v>245</v>
      </c>
      <c r="AU2001" s="227" t="s">
        <v>88</v>
      </c>
      <c r="AV2001" s="12" t="s">
        <v>88</v>
      </c>
      <c r="AW2001" s="12" t="s">
        <v>40</v>
      </c>
      <c r="AX2001" s="12" t="s">
        <v>77</v>
      </c>
      <c r="AY2001" s="227" t="s">
        <v>191</v>
      </c>
    </row>
    <row r="2002" spans="2:51" s="12" customFormat="1" ht="13.5">
      <c r="B2002" s="217"/>
      <c r="C2002" s="218"/>
      <c r="D2002" s="214" t="s">
        <v>245</v>
      </c>
      <c r="E2002" s="219" t="s">
        <v>23</v>
      </c>
      <c r="F2002" s="220" t="s">
        <v>767</v>
      </c>
      <c r="G2002" s="218"/>
      <c r="H2002" s="221">
        <v>12.7</v>
      </c>
      <c r="I2002" s="222"/>
      <c r="J2002" s="218"/>
      <c r="K2002" s="218"/>
      <c r="L2002" s="223"/>
      <c r="M2002" s="224"/>
      <c r="N2002" s="225"/>
      <c r="O2002" s="225"/>
      <c r="P2002" s="225"/>
      <c r="Q2002" s="225"/>
      <c r="R2002" s="225"/>
      <c r="S2002" s="225"/>
      <c r="T2002" s="226"/>
      <c r="AT2002" s="227" t="s">
        <v>245</v>
      </c>
      <c r="AU2002" s="227" t="s">
        <v>88</v>
      </c>
      <c r="AV2002" s="12" t="s">
        <v>88</v>
      </c>
      <c r="AW2002" s="12" t="s">
        <v>40</v>
      </c>
      <c r="AX2002" s="12" t="s">
        <v>77</v>
      </c>
      <c r="AY2002" s="227" t="s">
        <v>191</v>
      </c>
    </row>
    <row r="2003" spans="2:51" s="12" customFormat="1" ht="13.5">
      <c r="B2003" s="217"/>
      <c r="C2003" s="218"/>
      <c r="D2003" s="214" t="s">
        <v>245</v>
      </c>
      <c r="E2003" s="219" t="s">
        <v>23</v>
      </c>
      <c r="F2003" s="220" t="s">
        <v>744</v>
      </c>
      <c r="G2003" s="218"/>
      <c r="H2003" s="221">
        <v>3.8</v>
      </c>
      <c r="I2003" s="222"/>
      <c r="J2003" s="218"/>
      <c r="K2003" s="218"/>
      <c r="L2003" s="223"/>
      <c r="M2003" s="224"/>
      <c r="N2003" s="225"/>
      <c r="O2003" s="225"/>
      <c r="P2003" s="225"/>
      <c r="Q2003" s="225"/>
      <c r="R2003" s="225"/>
      <c r="S2003" s="225"/>
      <c r="T2003" s="226"/>
      <c r="AT2003" s="227" t="s">
        <v>245</v>
      </c>
      <c r="AU2003" s="227" t="s">
        <v>88</v>
      </c>
      <c r="AV2003" s="12" t="s">
        <v>88</v>
      </c>
      <c r="AW2003" s="12" t="s">
        <v>40</v>
      </c>
      <c r="AX2003" s="12" t="s">
        <v>77</v>
      </c>
      <c r="AY2003" s="227" t="s">
        <v>191</v>
      </c>
    </row>
    <row r="2004" spans="2:51" s="12" customFormat="1" ht="13.5">
      <c r="B2004" s="217"/>
      <c r="C2004" s="218"/>
      <c r="D2004" s="214" t="s">
        <v>245</v>
      </c>
      <c r="E2004" s="219" t="s">
        <v>23</v>
      </c>
      <c r="F2004" s="220" t="s">
        <v>768</v>
      </c>
      <c r="G2004" s="218"/>
      <c r="H2004" s="221">
        <v>5.3</v>
      </c>
      <c r="I2004" s="222"/>
      <c r="J2004" s="218"/>
      <c r="K2004" s="218"/>
      <c r="L2004" s="223"/>
      <c r="M2004" s="224"/>
      <c r="N2004" s="225"/>
      <c r="O2004" s="225"/>
      <c r="P2004" s="225"/>
      <c r="Q2004" s="225"/>
      <c r="R2004" s="225"/>
      <c r="S2004" s="225"/>
      <c r="T2004" s="226"/>
      <c r="AT2004" s="227" t="s">
        <v>245</v>
      </c>
      <c r="AU2004" s="227" t="s">
        <v>88</v>
      </c>
      <c r="AV2004" s="12" t="s">
        <v>88</v>
      </c>
      <c r="AW2004" s="12" t="s">
        <v>40</v>
      </c>
      <c r="AX2004" s="12" t="s">
        <v>77</v>
      </c>
      <c r="AY2004" s="227" t="s">
        <v>191</v>
      </c>
    </row>
    <row r="2005" spans="2:51" s="12" customFormat="1" ht="13.5">
      <c r="B2005" s="217"/>
      <c r="C2005" s="218"/>
      <c r="D2005" s="214" t="s">
        <v>245</v>
      </c>
      <c r="E2005" s="219" t="s">
        <v>23</v>
      </c>
      <c r="F2005" s="220" t="s">
        <v>769</v>
      </c>
      <c r="G2005" s="218"/>
      <c r="H2005" s="221">
        <v>5.3</v>
      </c>
      <c r="I2005" s="222"/>
      <c r="J2005" s="218"/>
      <c r="K2005" s="218"/>
      <c r="L2005" s="223"/>
      <c r="M2005" s="224"/>
      <c r="N2005" s="225"/>
      <c r="O2005" s="225"/>
      <c r="P2005" s="225"/>
      <c r="Q2005" s="225"/>
      <c r="R2005" s="225"/>
      <c r="S2005" s="225"/>
      <c r="T2005" s="226"/>
      <c r="AT2005" s="227" t="s">
        <v>245</v>
      </c>
      <c r="AU2005" s="227" t="s">
        <v>88</v>
      </c>
      <c r="AV2005" s="12" t="s">
        <v>88</v>
      </c>
      <c r="AW2005" s="12" t="s">
        <v>40</v>
      </c>
      <c r="AX2005" s="12" t="s">
        <v>77</v>
      </c>
      <c r="AY2005" s="227" t="s">
        <v>191</v>
      </c>
    </row>
    <row r="2006" spans="2:51" s="12" customFormat="1" ht="13.5">
      <c r="B2006" s="217"/>
      <c r="C2006" s="218"/>
      <c r="D2006" s="214" t="s">
        <v>245</v>
      </c>
      <c r="E2006" s="219" t="s">
        <v>23</v>
      </c>
      <c r="F2006" s="220" t="s">
        <v>771</v>
      </c>
      <c r="G2006" s="218"/>
      <c r="H2006" s="221">
        <v>10.7</v>
      </c>
      <c r="I2006" s="222"/>
      <c r="J2006" s="218"/>
      <c r="K2006" s="218"/>
      <c r="L2006" s="223"/>
      <c r="M2006" s="224"/>
      <c r="N2006" s="225"/>
      <c r="O2006" s="225"/>
      <c r="P2006" s="225"/>
      <c r="Q2006" s="225"/>
      <c r="R2006" s="225"/>
      <c r="S2006" s="225"/>
      <c r="T2006" s="226"/>
      <c r="AT2006" s="227" t="s">
        <v>245</v>
      </c>
      <c r="AU2006" s="227" t="s">
        <v>88</v>
      </c>
      <c r="AV2006" s="12" t="s">
        <v>88</v>
      </c>
      <c r="AW2006" s="12" t="s">
        <v>40</v>
      </c>
      <c r="AX2006" s="12" t="s">
        <v>77</v>
      </c>
      <c r="AY2006" s="227" t="s">
        <v>191</v>
      </c>
    </row>
    <row r="2007" spans="2:51" s="12" customFormat="1" ht="13.5">
      <c r="B2007" s="217"/>
      <c r="C2007" s="218"/>
      <c r="D2007" s="214" t="s">
        <v>245</v>
      </c>
      <c r="E2007" s="219" t="s">
        <v>23</v>
      </c>
      <c r="F2007" s="220" t="s">
        <v>772</v>
      </c>
      <c r="G2007" s="218"/>
      <c r="H2007" s="221">
        <v>14.2</v>
      </c>
      <c r="I2007" s="222"/>
      <c r="J2007" s="218"/>
      <c r="K2007" s="218"/>
      <c r="L2007" s="223"/>
      <c r="M2007" s="224"/>
      <c r="N2007" s="225"/>
      <c r="O2007" s="225"/>
      <c r="P2007" s="225"/>
      <c r="Q2007" s="225"/>
      <c r="R2007" s="225"/>
      <c r="S2007" s="225"/>
      <c r="T2007" s="226"/>
      <c r="AT2007" s="227" t="s">
        <v>245</v>
      </c>
      <c r="AU2007" s="227" t="s">
        <v>88</v>
      </c>
      <c r="AV2007" s="12" t="s">
        <v>88</v>
      </c>
      <c r="AW2007" s="12" t="s">
        <v>40</v>
      </c>
      <c r="AX2007" s="12" t="s">
        <v>77</v>
      </c>
      <c r="AY2007" s="227" t="s">
        <v>191</v>
      </c>
    </row>
    <row r="2008" spans="2:51" s="12" customFormat="1" ht="13.5">
      <c r="B2008" s="217"/>
      <c r="C2008" s="218"/>
      <c r="D2008" s="214" t="s">
        <v>245</v>
      </c>
      <c r="E2008" s="219" t="s">
        <v>23</v>
      </c>
      <c r="F2008" s="220" t="s">
        <v>773</v>
      </c>
      <c r="G2008" s="218"/>
      <c r="H2008" s="221">
        <v>4.9000000000000004</v>
      </c>
      <c r="I2008" s="222"/>
      <c r="J2008" s="218"/>
      <c r="K2008" s="218"/>
      <c r="L2008" s="223"/>
      <c r="M2008" s="224"/>
      <c r="N2008" s="225"/>
      <c r="O2008" s="225"/>
      <c r="P2008" s="225"/>
      <c r="Q2008" s="225"/>
      <c r="R2008" s="225"/>
      <c r="S2008" s="225"/>
      <c r="T2008" s="226"/>
      <c r="AT2008" s="227" t="s">
        <v>245</v>
      </c>
      <c r="AU2008" s="227" t="s">
        <v>88</v>
      </c>
      <c r="AV2008" s="12" t="s">
        <v>88</v>
      </c>
      <c r="AW2008" s="12" t="s">
        <v>40</v>
      </c>
      <c r="AX2008" s="12" t="s">
        <v>77</v>
      </c>
      <c r="AY2008" s="227" t="s">
        <v>191</v>
      </c>
    </row>
    <row r="2009" spans="2:51" s="14" customFormat="1" ht="13.5">
      <c r="B2009" s="254"/>
      <c r="C2009" s="255"/>
      <c r="D2009" s="214" t="s">
        <v>245</v>
      </c>
      <c r="E2009" s="256" t="s">
        <v>23</v>
      </c>
      <c r="F2009" s="257" t="s">
        <v>371</v>
      </c>
      <c r="G2009" s="255"/>
      <c r="H2009" s="258">
        <v>71.698999999999998</v>
      </c>
      <c r="I2009" s="259"/>
      <c r="J2009" s="255"/>
      <c r="K2009" s="255"/>
      <c r="L2009" s="260"/>
      <c r="M2009" s="261"/>
      <c r="N2009" s="262"/>
      <c r="O2009" s="262"/>
      <c r="P2009" s="262"/>
      <c r="Q2009" s="262"/>
      <c r="R2009" s="262"/>
      <c r="S2009" s="262"/>
      <c r="T2009" s="263"/>
      <c r="AT2009" s="264" t="s">
        <v>245</v>
      </c>
      <c r="AU2009" s="264" t="s">
        <v>88</v>
      </c>
      <c r="AV2009" s="14" t="s">
        <v>207</v>
      </c>
      <c r="AW2009" s="14" t="s">
        <v>40</v>
      </c>
      <c r="AX2009" s="14" t="s">
        <v>77</v>
      </c>
      <c r="AY2009" s="264" t="s">
        <v>191</v>
      </c>
    </row>
    <row r="2010" spans="2:51" s="13" customFormat="1" ht="13.5">
      <c r="B2010" s="244"/>
      <c r="C2010" s="245"/>
      <c r="D2010" s="214" t="s">
        <v>245</v>
      </c>
      <c r="E2010" s="246" t="s">
        <v>23</v>
      </c>
      <c r="F2010" s="247" t="s">
        <v>380</v>
      </c>
      <c r="G2010" s="245"/>
      <c r="H2010" s="246" t="s">
        <v>23</v>
      </c>
      <c r="I2010" s="248"/>
      <c r="J2010" s="245"/>
      <c r="K2010" s="245"/>
      <c r="L2010" s="249"/>
      <c r="M2010" s="250"/>
      <c r="N2010" s="251"/>
      <c r="O2010" s="251"/>
      <c r="P2010" s="251"/>
      <c r="Q2010" s="251"/>
      <c r="R2010" s="251"/>
      <c r="S2010" s="251"/>
      <c r="T2010" s="252"/>
      <c r="AT2010" s="253" t="s">
        <v>245</v>
      </c>
      <c r="AU2010" s="253" t="s">
        <v>88</v>
      </c>
      <c r="AV2010" s="13" t="s">
        <v>85</v>
      </c>
      <c r="AW2010" s="13" t="s">
        <v>40</v>
      </c>
      <c r="AX2010" s="13" t="s">
        <v>77</v>
      </c>
      <c r="AY2010" s="253" t="s">
        <v>191</v>
      </c>
    </row>
    <row r="2011" spans="2:51" s="12" customFormat="1" ht="13.5">
      <c r="B2011" s="217"/>
      <c r="C2011" s="218"/>
      <c r="D2011" s="214" t="s">
        <v>245</v>
      </c>
      <c r="E2011" s="219" t="s">
        <v>23</v>
      </c>
      <c r="F2011" s="220" t="s">
        <v>929</v>
      </c>
      <c r="G2011" s="218"/>
      <c r="H2011" s="221">
        <v>13.599</v>
      </c>
      <c r="I2011" s="222"/>
      <c r="J2011" s="218"/>
      <c r="K2011" s="218"/>
      <c r="L2011" s="223"/>
      <c r="M2011" s="224"/>
      <c r="N2011" s="225"/>
      <c r="O2011" s="225"/>
      <c r="P2011" s="225"/>
      <c r="Q2011" s="225"/>
      <c r="R2011" s="225"/>
      <c r="S2011" s="225"/>
      <c r="T2011" s="226"/>
      <c r="AT2011" s="227" t="s">
        <v>245</v>
      </c>
      <c r="AU2011" s="227" t="s">
        <v>88</v>
      </c>
      <c r="AV2011" s="12" t="s">
        <v>88</v>
      </c>
      <c r="AW2011" s="12" t="s">
        <v>40</v>
      </c>
      <c r="AX2011" s="12" t="s">
        <v>77</v>
      </c>
      <c r="AY2011" s="227" t="s">
        <v>191</v>
      </c>
    </row>
    <row r="2012" spans="2:51" s="12" customFormat="1" ht="13.5">
      <c r="B2012" s="217"/>
      <c r="C2012" s="218"/>
      <c r="D2012" s="214" t="s">
        <v>245</v>
      </c>
      <c r="E2012" s="219" t="s">
        <v>23</v>
      </c>
      <c r="F2012" s="220" t="s">
        <v>550</v>
      </c>
      <c r="G2012" s="218"/>
      <c r="H2012" s="221">
        <v>1.2</v>
      </c>
      <c r="I2012" s="222"/>
      <c r="J2012" s="218"/>
      <c r="K2012" s="218"/>
      <c r="L2012" s="223"/>
      <c r="M2012" s="224"/>
      <c r="N2012" s="225"/>
      <c r="O2012" s="225"/>
      <c r="P2012" s="225"/>
      <c r="Q2012" s="225"/>
      <c r="R2012" s="225"/>
      <c r="S2012" s="225"/>
      <c r="T2012" s="226"/>
      <c r="AT2012" s="227" t="s">
        <v>245</v>
      </c>
      <c r="AU2012" s="227" t="s">
        <v>88</v>
      </c>
      <c r="AV2012" s="12" t="s">
        <v>88</v>
      </c>
      <c r="AW2012" s="12" t="s">
        <v>40</v>
      </c>
      <c r="AX2012" s="12" t="s">
        <v>77</v>
      </c>
      <c r="AY2012" s="227" t="s">
        <v>191</v>
      </c>
    </row>
    <row r="2013" spans="2:51" s="12" customFormat="1" ht="13.5">
      <c r="B2013" s="217"/>
      <c r="C2013" s="218"/>
      <c r="D2013" s="214" t="s">
        <v>245</v>
      </c>
      <c r="E2013" s="219" t="s">
        <v>23</v>
      </c>
      <c r="F2013" s="220" t="s">
        <v>745</v>
      </c>
      <c r="G2013" s="218"/>
      <c r="H2013" s="221">
        <v>4.4000000000000004</v>
      </c>
      <c r="I2013" s="222"/>
      <c r="J2013" s="218"/>
      <c r="K2013" s="218"/>
      <c r="L2013" s="223"/>
      <c r="M2013" s="224"/>
      <c r="N2013" s="225"/>
      <c r="O2013" s="225"/>
      <c r="P2013" s="225"/>
      <c r="Q2013" s="225"/>
      <c r="R2013" s="225"/>
      <c r="S2013" s="225"/>
      <c r="T2013" s="226"/>
      <c r="AT2013" s="227" t="s">
        <v>245</v>
      </c>
      <c r="AU2013" s="227" t="s">
        <v>88</v>
      </c>
      <c r="AV2013" s="12" t="s">
        <v>88</v>
      </c>
      <c r="AW2013" s="12" t="s">
        <v>40</v>
      </c>
      <c r="AX2013" s="12" t="s">
        <v>77</v>
      </c>
      <c r="AY2013" s="227" t="s">
        <v>191</v>
      </c>
    </row>
    <row r="2014" spans="2:51" s="12" customFormat="1" ht="13.5">
      <c r="B2014" s="217"/>
      <c r="C2014" s="218"/>
      <c r="D2014" s="214" t="s">
        <v>245</v>
      </c>
      <c r="E2014" s="219" t="s">
        <v>23</v>
      </c>
      <c r="F2014" s="220" t="s">
        <v>775</v>
      </c>
      <c r="G2014" s="218"/>
      <c r="H2014" s="221">
        <v>5.3</v>
      </c>
      <c r="I2014" s="222"/>
      <c r="J2014" s="218"/>
      <c r="K2014" s="218"/>
      <c r="L2014" s="223"/>
      <c r="M2014" s="224"/>
      <c r="N2014" s="225"/>
      <c r="O2014" s="225"/>
      <c r="P2014" s="225"/>
      <c r="Q2014" s="225"/>
      <c r="R2014" s="225"/>
      <c r="S2014" s="225"/>
      <c r="T2014" s="226"/>
      <c r="AT2014" s="227" t="s">
        <v>245</v>
      </c>
      <c r="AU2014" s="227" t="s">
        <v>88</v>
      </c>
      <c r="AV2014" s="12" t="s">
        <v>88</v>
      </c>
      <c r="AW2014" s="12" t="s">
        <v>40</v>
      </c>
      <c r="AX2014" s="12" t="s">
        <v>77</v>
      </c>
      <c r="AY2014" s="227" t="s">
        <v>191</v>
      </c>
    </row>
    <row r="2015" spans="2:51" s="12" customFormat="1" ht="13.5">
      <c r="B2015" s="217"/>
      <c r="C2015" s="218"/>
      <c r="D2015" s="214" t="s">
        <v>245</v>
      </c>
      <c r="E2015" s="219" t="s">
        <v>23</v>
      </c>
      <c r="F2015" s="220" t="s">
        <v>780</v>
      </c>
      <c r="G2015" s="218"/>
      <c r="H2015" s="221">
        <v>10.6</v>
      </c>
      <c r="I2015" s="222"/>
      <c r="J2015" s="218"/>
      <c r="K2015" s="218"/>
      <c r="L2015" s="223"/>
      <c r="M2015" s="224"/>
      <c r="N2015" s="225"/>
      <c r="O2015" s="225"/>
      <c r="P2015" s="225"/>
      <c r="Q2015" s="225"/>
      <c r="R2015" s="225"/>
      <c r="S2015" s="225"/>
      <c r="T2015" s="226"/>
      <c r="AT2015" s="227" t="s">
        <v>245</v>
      </c>
      <c r="AU2015" s="227" t="s">
        <v>88</v>
      </c>
      <c r="AV2015" s="12" t="s">
        <v>88</v>
      </c>
      <c r="AW2015" s="12" t="s">
        <v>40</v>
      </c>
      <c r="AX2015" s="12" t="s">
        <v>77</v>
      </c>
      <c r="AY2015" s="227" t="s">
        <v>191</v>
      </c>
    </row>
    <row r="2016" spans="2:51" s="14" customFormat="1" ht="13.5">
      <c r="B2016" s="254"/>
      <c r="C2016" s="255"/>
      <c r="D2016" s="214" t="s">
        <v>245</v>
      </c>
      <c r="E2016" s="256" t="s">
        <v>23</v>
      </c>
      <c r="F2016" s="257" t="s">
        <v>371</v>
      </c>
      <c r="G2016" s="255"/>
      <c r="H2016" s="258">
        <v>35.098999999999997</v>
      </c>
      <c r="I2016" s="259"/>
      <c r="J2016" s="255"/>
      <c r="K2016" s="255"/>
      <c r="L2016" s="260"/>
      <c r="M2016" s="261"/>
      <c r="N2016" s="262"/>
      <c r="O2016" s="262"/>
      <c r="P2016" s="262"/>
      <c r="Q2016" s="262"/>
      <c r="R2016" s="262"/>
      <c r="S2016" s="262"/>
      <c r="T2016" s="263"/>
      <c r="AT2016" s="264" t="s">
        <v>245</v>
      </c>
      <c r="AU2016" s="264" t="s">
        <v>88</v>
      </c>
      <c r="AV2016" s="14" t="s">
        <v>207</v>
      </c>
      <c r="AW2016" s="14" t="s">
        <v>40</v>
      </c>
      <c r="AX2016" s="14" t="s">
        <v>77</v>
      </c>
      <c r="AY2016" s="264" t="s">
        <v>191</v>
      </c>
    </row>
    <row r="2017" spans="2:65" s="13" customFormat="1" ht="13.5">
      <c r="B2017" s="244"/>
      <c r="C2017" s="245"/>
      <c r="D2017" s="214" t="s">
        <v>245</v>
      </c>
      <c r="E2017" s="246" t="s">
        <v>23</v>
      </c>
      <c r="F2017" s="247" t="s">
        <v>384</v>
      </c>
      <c r="G2017" s="245"/>
      <c r="H2017" s="246" t="s">
        <v>23</v>
      </c>
      <c r="I2017" s="248"/>
      <c r="J2017" s="245"/>
      <c r="K2017" s="245"/>
      <c r="L2017" s="249"/>
      <c r="M2017" s="250"/>
      <c r="N2017" s="251"/>
      <c r="O2017" s="251"/>
      <c r="P2017" s="251"/>
      <c r="Q2017" s="251"/>
      <c r="R2017" s="251"/>
      <c r="S2017" s="251"/>
      <c r="T2017" s="252"/>
      <c r="AT2017" s="253" t="s">
        <v>245</v>
      </c>
      <c r="AU2017" s="253" t="s">
        <v>88</v>
      </c>
      <c r="AV2017" s="13" t="s">
        <v>85</v>
      </c>
      <c r="AW2017" s="13" t="s">
        <v>40</v>
      </c>
      <c r="AX2017" s="13" t="s">
        <v>77</v>
      </c>
      <c r="AY2017" s="253" t="s">
        <v>191</v>
      </c>
    </row>
    <row r="2018" spans="2:65" s="12" customFormat="1" ht="13.5">
      <c r="B2018" s="217"/>
      <c r="C2018" s="218"/>
      <c r="D2018" s="214" t="s">
        <v>245</v>
      </c>
      <c r="E2018" s="219" t="s">
        <v>23</v>
      </c>
      <c r="F2018" s="220" t="s">
        <v>1748</v>
      </c>
      <c r="G2018" s="218"/>
      <c r="H2018" s="221">
        <v>13.599</v>
      </c>
      <c r="I2018" s="222"/>
      <c r="J2018" s="218"/>
      <c r="K2018" s="218"/>
      <c r="L2018" s="223"/>
      <c r="M2018" s="224"/>
      <c r="N2018" s="225"/>
      <c r="O2018" s="225"/>
      <c r="P2018" s="225"/>
      <c r="Q2018" s="225"/>
      <c r="R2018" s="225"/>
      <c r="S2018" s="225"/>
      <c r="T2018" s="226"/>
      <c r="AT2018" s="227" t="s">
        <v>245</v>
      </c>
      <c r="AU2018" s="227" t="s">
        <v>88</v>
      </c>
      <c r="AV2018" s="12" t="s">
        <v>88</v>
      </c>
      <c r="AW2018" s="12" t="s">
        <v>40</v>
      </c>
      <c r="AX2018" s="12" t="s">
        <v>77</v>
      </c>
      <c r="AY2018" s="227" t="s">
        <v>191</v>
      </c>
    </row>
    <row r="2019" spans="2:65" s="12" customFormat="1" ht="13.5">
      <c r="B2019" s="217"/>
      <c r="C2019" s="218"/>
      <c r="D2019" s="214" t="s">
        <v>245</v>
      </c>
      <c r="E2019" s="219" t="s">
        <v>23</v>
      </c>
      <c r="F2019" s="220" t="s">
        <v>551</v>
      </c>
      <c r="G2019" s="218"/>
      <c r="H2019" s="221">
        <v>1.2</v>
      </c>
      <c r="I2019" s="222"/>
      <c r="J2019" s="218"/>
      <c r="K2019" s="218"/>
      <c r="L2019" s="223"/>
      <c r="M2019" s="224"/>
      <c r="N2019" s="225"/>
      <c r="O2019" s="225"/>
      <c r="P2019" s="225"/>
      <c r="Q2019" s="225"/>
      <c r="R2019" s="225"/>
      <c r="S2019" s="225"/>
      <c r="T2019" s="226"/>
      <c r="AT2019" s="227" t="s">
        <v>245</v>
      </c>
      <c r="AU2019" s="227" t="s">
        <v>88</v>
      </c>
      <c r="AV2019" s="12" t="s">
        <v>88</v>
      </c>
      <c r="AW2019" s="12" t="s">
        <v>40</v>
      </c>
      <c r="AX2019" s="12" t="s">
        <v>77</v>
      </c>
      <c r="AY2019" s="227" t="s">
        <v>191</v>
      </c>
    </row>
    <row r="2020" spans="2:65" s="12" customFormat="1" ht="13.5">
      <c r="B2020" s="217"/>
      <c r="C2020" s="218"/>
      <c r="D2020" s="214" t="s">
        <v>245</v>
      </c>
      <c r="E2020" s="219" t="s">
        <v>23</v>
      </c>
      <c r="F2020" s="220" t="s">
        <v>552</v>
      </c>
      <c r="G2020" s="218"/>
      <c r="H2020" s="221">
        <v>12.1</v>
      </c>
      <c r="I2020" s="222"/>
      <c r="J2020" s="218"/>
      <c r="K2020" s="218"/>
      <c r="L2020" s="223"/>
      <c r="M2020" s="224"/>
      <c r="N2020" s="225"/>
      <c r="O2020" s="225"/>
      <c r="P2020" s="225"/>
      <c r="Q2020" s="225"/>
      <c r="R2020" s="225"/>
      <c r="S2020" s="225"/>
      <c r="T2020" s="226"/>
      <c r="AT2020" s="227" t="s">
        <v>245</v>
      </c>
      <c r="AU2020" s="227" t="s">
        <v>88</v>
      </c>
      <c r="AV2020" s="12" t="s">
        <v>88</v>
      </c>
      <c r="AW2020" s="12" t="s">
        <v>40</v>
      </c>
      <c r="AX2020" s="12" t="s">
        <v>77</v>
      </c>
      <c r="AY2020" s="227" t="s">
        <v>191</v>
      </c>
    </row>
    <row r="2021" spans="2:65" s="12" customFormat="1" ht="13.5">
      <c r="B2021" s="217"/>
      <c r="C2021" s="218"/>
      <c r="D2021" s="214" t="s">
        <v>245</v>
      </c>
      <c r="E2021" s="219" t="s">
        <v>23</v>
      </c>
      <c r="F2021" s="220" t="s">
        <v>746</v>
      </c>
      <c r="G2021" s="218"/>
      <c r="H2021" s="221">
        <v>4</v>
      </c>
      <c r="I2021" s="222"/>
      <c r="J2021" s="218"/>
      <c r="K2021" s="218"/>
      <c r="L2021" s="223"/>
      <c r="M2021" s="224"/>
      <c r="N2021" s="225"/>
      <c r="O2021" s="225"/>
      <c r="P2021" s="225"/>
      <c r="Q2021" s="225"/>
      <c r="R2021" s="225"/>
      <c r="S2021" s="225"/>
      <c r="T2021" s="226"/>
      <c r="AT2021" s="227" t="s">
        <v>245</v>
      </c>
      <c r="AU2021" s="227" t="s">
        <v>88</v>
      </c>
      <c r="AV2021" s="12" t="s">
        <v>88</v>
      </c>
      <c r="AW2021" s="12" t="s">
        <v>40</v>
      </c>
      <c r="AX2021" s="12" t="s">
        <v>77</v>
      </c>
      <c r="AY2021" s="227" t="s">
        <v>191</v>
      </c>
    </row>
    <row r="2022" spans="2:65" s="12" customFormat="1" ht="13.5">
      <c r="B2022" s="217"/>
      <c r="C2022" s="218"/>
      <c r="D2022" s="214" t="s">
        <v>245</v>
      </c>
      <c r="E2022" s="219" t="s">
        <v>23</v>
      </c>
      <c r="F2022" s="220" t="s">
        <v>783</v>
      </c>
      <c r="G2022" s="218"/>
      <c r="H2022" s="221">
        <v>5.3</v>
      </c>
      <c r="I2022" s="222"/>
      <c r="J2022" s="218"/>
      <c r="K2022" s="218"/>
      <c r="L2022" s="223"/>
      <c r="M2022" s="224"/>
      <c r="N2022" s="225"/>
      <c r="O2022" s="225"/>
      <c r="P2022" s="225"/>
      <c r="Q2022" s="225"/>
      <c r="R2022" s="225"/>
      <c r="S2022" s="225"/>
      <c r="T2022" s="226"/>
      <c r="AT2022" s="227" t="s">
        <v>245</v>
      </c>
      <c r="AU2022" s="227" t="s">
        <v>88</v>
      </c>
      <c r="AV2022" s="12" t="s">
        <v>88</v>
      </c>
      <c r="AW2022" s="12" t="s">
        <v>40</v>
      </c>
      <c r="AX2022" s="12" t="s">
        <v>77</v>
      </c>
      <c r="AY2022" s="227" t="s">
        <v>191</v>
      </c>
    </row>
    <row r="2023" spans="2:65" s="12" customFormat="1" ht="13.5">
      <c r="B2023" s="217"/>
      <c r="C2023" s="218"/>
      <c r="D2023" s="214" t="s">
        <v>245</v>
      </c>
      <c r="E2023" s="219" t="s">
        <v>23</v>
      </c>
      <c r="F2023" s="220" t="s">
        <v>784</v>
      </c>
      <c r="G2023" s="218"/>
      <c r="H2023" s="221">
        <v>5.3</v>
      </c>
      <c r="I2023" s="222"/>
      <c r="J2023" s="218"/>
      <c r="K2023" s="218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245</v>
      </c>
      <c r="AU2023" s="227" t="s">
        <v>88</v>
      </c>
      <c r="AV2023" s="12" t="s">
        <v>88</v>
      </c>
      <c r="AW2023" s="12" t="s">
        <v>40</v>
      </c>
      <c r="AX2023" s="12" t="s">
        <v>77</v>
      </c>
      <c r="AY2023" s="227" t="s">
        <v>191</v>
      </c>
    </row>
    <row r="2024" spans="2:65" s="12" customFormat="1" ht="13.5">
      <c r="B2024" s="217"/>
      <c r="C2024" s="218"/>
      <c r="D2024" s="214" t="s">
        <v>245</v>
      </c>
      <c r="E2024" s="219" t="s">
        <v>23</v>
      </c>
      <c r="F2024" s="220" t="s">
        <v>788</v>
      </c>
      <c r="G2024" s="218"/>
      <c r="H2024" s="221">
        <v>7.9</v>
      </c>
      <c r="I2024" s="222"/>
      <c r="J2024" s="218"/>
      <c r="K2024" s="218"/>
      <c r="L2024" s="223"/>
      <c r="M2024" s="224"/>
      <c r="N2024" s="225"/>
      <c r="O2024" s="225"/>
      <c r="P2024" s="225"/>
      <c r="Q2024" s="225"/>
      <c r="R2024" s="225"/>
      <c r="S2024" s="225"/>
      <c r="T2024" s="226"/>
      <c r="AT2024" s="227" t="s">
        <v>245</v>
      </c>
      <c r="AU2024" s="227" t="s">
        <v>88</v>
      </c>
      <c r="AV2024" s="12" t="s">
        <v>88</v>
      </c>
      <c r="AW2024" s="12" t="s">
        <v>40</v>
      </c>
      <c r="AX2024" s="12" t="s">
        <v>77</v>
      </c>
      <c r="AY2024" s="227" t="s">
        <v>191</v>
      </c>
    </row>
    <row r="2025" spans="2:65" s="12" customFormat="1" ht="13.5">
      <c r="B2025" s="217"/>
      <c r="C2025" s="218"/>
      <c r="D2025" s="214" t="s">
        <v>245</v>
      </c>
      <c r="E2025" s="219" t="s">
        <v>23</v>
      </c>
      <c r="F2025" s="220" t="s">
        <v>789</v>
      </c>
      <c r="G2025" s="218"/>
      <c r="H2025" s="221">
        <v>2.9</v>
      </c>
      <c r="I2025" s="222"/>
      <c r="J2025" s="218"/>
      <c r="K2025" s="218"/>
      <c r="L2025" s="223"/>
      <c r="M2025" s="224"/>
      <c r="N2025" s="225"/>
      <c r="O2025" s="225"/>
      <c r="P2025" s="225"/>
      <c r="Q2025" s="225"/>
      <c r="R2025" s="225"/>
      <c r="S2025" s="225"/>
      <c r="T2025" s="226"/>
      <c r="AT2025" s="227" t="s">
        <v>245</v>
      </c>
      <c r="AU2025" s="227" t="s">
        <v>88</v>
      </c>
      <c r="AV2025" s="12" t="s">
        <v>88</v>
      </c>
      <c r="AW2025" s="12" t="s">
        <v>40</v>
      </c>
      <c r="AX2025" s="12" t="s">
        <v>77</v>
      </c>
      <c r="AY2025" s="227" t="s">
        <v>191</v>
      </c>
    </row>
    <row r="2026" spans="2:65" s="12" customFormat="1" ht="13.5">
      <c r="B2026" s="217"/>
      <c r="C2026" s="218"/>
      <c r="D2026" s="214" t="s">
        <v>245</v>
      </c>
      <c r="E2026" s="219" t="s">
        <v>23</v>
      </c>
      <c r="F2026" s="220" t="s">
        <v>790</v>
      </c>
      <c r="G2026" s="218"/>
      <c r="H2026" s="221">
        <v>4.5</v>
      </c>
      <c r="I2026" s="222"/>
      <c r="J2026" s="218"/>
      <c r="K2026" s="218"/>
      <c r="L2026" s="223"/>
      <c r="M2026" s="224"/>
      <c r="N2026" s="225"/>
      <c r="O2026" s="225"/>
      <c r="P2026" s="225"/>
      <c r="Q2026" s="225"/>
      <c r="R2026" s="225"/>
      <c r="S2026" s="225"/>
      <c r="T2026" s="226"/>
      <c r="AT2026" s="227" t="s">
        <v>245</v>
      </c>
      <c r="AU2026" s="227" t="s">
        <v>88</v>
      </c>
      <c r="AV2026" s="12" t="s">
        <v>88</v>
      </c>
      <c r="AW2026" s="12" t="s">
        <v>40</v>
      </c>
      <c r="AX2026" s="12" t="s">
        <v>77</v>
      </c>
      <c r="AY2026" s="227" t="s">
        <v>191</v>
      </c>
    </row>
    <row r="2027" spans="2:65" s="14" customFormat="1" ht="13.5">
      <c r="B2027" s="254"/>
      <c r="C2027" s="255"/>
      <c r="D2027" s="214" t="s">
        <v>245</v>
      </c>
      <c r="E2027" s="256" t="s">
        <v>23</v>
      </c>
      <c r="F2027" s="257" t="s">
        <v>371</v>
      </c>
      <c r="G2027" s="255"/>
      <c r="H2027" s="258">
        <v>56.798999999999999</v>
      </c>
      <c r="I2027" s="259"/>
      <c r="J2027" s="255"/>
      <c r="K2027" s="255"/>
      <c r="L2027" s="260"/>
      <c r="M2027" s="261"/>
      <c r="N2027" s="262"/>
      <c r="O2027" s="262"/>
      <c r="P2027" s="262"/>
      <c r="Q2027" s="262"/>
      <c r="R2027" s="262"/>
      <c r="S2027" s="262"/>
      <c r="T2027" s="263"/>
      <c r="AT2027" s="264" t="s">
        <v>245</v>
      </c>
      <c r="AU2027" s="264" t="s">
        <v>88</v>
      </c>
      <c r="AV2027" s="14" t="s">
        <v>207</v>
      </c>
      <c r="AW2027" s="14" t="s">
        <v>40</v>
      </c>
      <c r="AX2027" s="14" t="s">
        <v>77</v>
      </c>
      <c r="AY2027" s="264" t="s">
        <v>191</v>
      </c>
    </row>
    <row r="2028" spans="2:65" s="15" customFormat="1" ht="13.5">
      <c r="B2028" s="265"/>
      <c r="C2028" s="266"/>
      <c r="D2028" s="214" t="s">
        <v>245</v>
      </c>
      <c r="E2028" s="267" t="s">
        <v>23</v>
      </c>
      <c r="F2028" s="268" t="s">
        <v>388</v>
      </c>
      <c r="G2028" s="266"/>
      <c r="H2028" s="269">
        <v>285.68900000000002</v>
      </c>
      <c r="I2028" s="270"/>
      <c r="J2028" s="266"/>
      <c r="K2028" s="266"/>
      <c r="L2028" s="271"/>
      <c r="M2028" s="272"/>
      <c r="N2028" s="273"/>
      <c r="O2028" s="273"/>
      <c r="P2028" s="273"/>
      <c r="Q2028" s="273"/>
      <c r="R2028" s="273"/>
      <c r="S2028" s="273"/>
      <c r="T2028" s="274"/>
      <c r="AT2028" s="275" t="s">
        <v>245</v>
      </c>
      <c r="AU2028" s="275" t="s">
        <v>88</v>
      </c>
      <c r="AV2028" s="15" t="s">
        <v>215</v>
      </c>
      <c r="AW2028" s="15" t="s">
        <v>40</v>
      </c>
      <c r="AX2028" s="15" t="s">
        <v>85</v>
      </c>
      <c r="AY2028" s="275" t="s">
        <v>191</v>
      </c>
    </row>
    <row r="2029" spans="2:65" s="1" customFormat="1" ht="16.5" customHeight="1">
      <c r="B2029" s="42"/>
      <c r="C2029" s="228" t="s">
        <v>1749</v>
      </c>
      <c r="D2029" s="228" t="s">
        <v>302</v>
      </c>
      <c r="E2029" s="229" t="s">
        <v>1674</v>
      </c>
      <c r="F2029" s="230" t="s">
        <v>1675</v>
      </c>
      <c r="G2029" s="231" t="s">
        <v>218</v>
      </c>
      <c r="H2029" s="232">
        <v>314.25799999999998</v>
      </c>
      <c r="I2029" s="233"/>
      <c r="J2029" s="234">
        <f>ROUND(I2029*H2029,2)</f>
        <v>0</v>
      </c>
      <c r="K2029" s="230" t="s">
        <v>203</v>
      </c>
      <c r="L2029" s="235"/>
      <c r="M2029" s="236" t="s">
        <v>23</v>
      </c>
      <c r="N2029" s="237" t="s">
        <v>48</v>
      </c>
      <c r="O2029" s="43"/>
      <c r="P2029" s="211">
        <f>O2029*H2029</f>
        <v>0</v>
      </c>
      <c r="Q2029" s="211">
        <v>1.9199999999999998E-2</v>
      </c>
      <c r="R2029" s="211">
        <f>Q2029*H2029</f>
        <v>6.0337535999999989</v>
      </c>
      <c r="S2029" s="211">
        <v>0</v>
      </c>
      <c r="T2029" s="212">
        <f>S2029*H2029</f>
        <v>0</v>
      </c>
      <c r="AR2029" s="25" t="s">
        <v>669</v>
      </c>
      <c r="AT2029" s="25" t="s">
        <v>302</v>
      </c>
      <c r="AU2029" s="25" t="s">
        <v>88</v>
      </c>
      <c r="AY2029" s="25" t="s">
        <v>191</v>
      </c>
      <c r="BE2029" s="213">
        <f>IF(N2029="základní",J2029,0)</f>
        <v>0</v>
      </c>
      <c r="BF2029" s="213">
        <f>IF(N2029="snížená",J2029,0)</f>
        <v>0</v>
      </c>
      <c r="BG2029" s="213">
        <f>IF(N2029="zákl. přenesená",J2029,0)</f>
        <v>0</v>
      </c>
      <c r="BH2029" s="213">
        <f>IF(N2029="sníž. přenesená",J2029,0)</f>
        <v>0</v>
      </c>
      <c r="BI2029" s="213">
        <f>IF(N2029="nulová",J2029,0)</f>
        <v>0</v>
      </c>
      <c r="BJ2029" s="25" t="s">
        <v>85</v>
      </c>
      <c r="BK2029" s="213">
        <f>ROUND(I2029*H2029,2)</f>
        <v>0</v>
      </c>
      <c r="BL2029" s="25" t="s">
        <v>279</v>
      </c>
      <c r="BM2029" s="25" t="s">
        <v>1750</v>
      </c>
    </row>
    <row r="2030" spans="2:65" s="1" customFormat="1" ht="54">
      <c r="B2030" s="42"/>
      <c r="C2030" s="64"/>
      <c r="D2030" s="214" t="s">
        <v>205</v>
      </c>
      <c r="E2030" s="64"/>
      <c r="F2030" s="215" t="s">
        <v>1689</v>
      </c>
      <c r="G2030" s="64"/>
      <c r="H2030" s="64"/>
      <c r="I2030" s="173"/>
      <c r="J2030" s="64"/>
      <c r="K2030" s="64"/>
      <c r="L2030" s="62"/>
      <c r="M2030" s="216"/>
      <c r="N2030" s="43"/>
      <c r="O2030" s="43"/>
      <c r="P2030" s="43"/>
      <c r="Q2030" s="43"/>
      <c r="R2030" s="43"/>
      <c r="S2030" s="43"/>
      <c r="T2030" s="79"/>
      <c r="AT2030" s="25" t="s">
        <v>205</v>
      </c>
      <c r="AU2030" s="25" t="s">
        <v>88</v>
      </c>
    </row>
    <row r="2031" spans="2:65" s="12" customFormat="1" ht="13.5">
      <c r="B2031" s="217"/>
      <c r="C2031" s="218"/>
      <c r="D2031" s="214" t="s">
        <v>245</v>
      </c>
      <c r="E2031" s="218"/>
      <c r="F2031" s="220" t="s">
        <v>1751</v>
      </c>
      <c r="G2031" s="218"/>
      <c r="H2031" s="221">
        <v>314.25799999999998</v>
      </c>
      <c r="I2031" s="222"/>
      <c r="J2031" s="218"/>
      <c r="K2031" s="218"/>
      <c r="L2031" s="223"/>
      <c r="M2031" s="224"/>
      <c r="N2031" s="225"/>
      <c r="O2031" s="225"/>
      <c r="P2031" s="225"/>
      <c r="Q2031" s="225"/>
      <c r="R2031" s="225"/>
      <c r="S2031" s="225"/>
      <c r="T2031" s="226"/>
      <c r="AT2031" s="227" t="s">
        <v>245</v>
      </c>
      <c r="AU2031" s="227" t="s">
        <v>88</v>
      </c>
      <c r="AV2031" s="12" t="s">
        <v>88</v>
      </c>
      <c r="AW2031" s="12" t="s">
        <v>6</v>
      </c>
      <c r="AX2031" s="12" t="s">
        <v>85</v>
      </c>
      <c r="AY2031" s="227" t="s">
        <v>191</v>
      </c>
    </row>
    <row r="2032" spans="2:65" s="1" customFormat="1" ht="25.5" customHeight="1">
      <c r="B2032" s="42"/>
      <c r="C2032" s="202" t="s">
        <v>1752</v>
      </c>
      <c r="D2032" s="202" t="s">
        <v>194</v>
      </c>
      <c r="E2032" s="203" t="s">
        <v>1753</v>
      </c>
      <c r="F2032" s="204" t="s">
        <v>1754</v>
      </c>
      <c r="G2032" s="205" t="s">
        <v>218</v>
      </c>
      <c r="H2032" s="206">
        <v>0.97499999999999998</v>
      </c>
      <c r="I2032" s="207"/>
      <c r="J2032" s="208">
        <f>ROUND(I2032*H2032,2)</f>
        <v>0</v>
      </c>
      <c r="K2032" s="204" t="s">
        <v>203</v>
      </c>
      <c r="L2032" s="62"/>
      <c r="M2032" s="209" t="s">
        <v>23</v>
      </c>
      <c r="N2032" s="210" t="s">
        <v>48</v>
      </c>
      <c r="O2032" s="43"/>
      <c r="P2032" s="211">
        <f>O2032*H2032</f>
        <v>0</v>
      </c>
      <c r="Q2032" s="211">
        <v>3.9199999999999999E-3</v>
      </c>
      <c r="R2032" s="211">
        <f>Q2032*H2032</f>
        <v>3.8219999999999999E-3</v>
      </c>
      <c r="S2032" s="211">
        <v>0</v>
      </c>
      <c r="T2032" s="212">
        <f>S2032*H2032</f>
        <v>0</v>
      </c>
      <c r="AR2032" s="25" t="s">
        <v>279</v>
      </c>
      <c r="AT2032" s="25" t="s">
        <v>194</v>
      </c>
      <c r="AU2032" s="25" t="s">
        <v>88</v>
      </c>
      <c r="AY2032" s="25" t="s">
        <v>191</v>
      </c>
      <c r="BE2032" s="213">
        <f>IF(N2032="základní",J2032,0)</f>
        <v>0</v>
      </c>
      <c r="BF2032" s="213">
        <f>IF(N2032="snížená",J2032,0)</f>
        <v>0</v>
      </c>
      <c r="BG2032" s="213">
        <f>IF(N2032="zákl. přenesená",J2032,0)</f>
        <v>0</v>
      </c>
      <c r="BH2032" s="213">
        <f>IF(N2032="sníž. přenesená",J2032,0)</f>
        <v>0</v>
      </c>
      <c r="BI2032" s="213">
        <f>IF(N2032="nulová",J2032,0)</f>
        <v>0</v>
      </c>
      <c r="BJ2032" s="25" t="s">
        <v>85</v>
      </c>
      <c r="BK2032" s="213">
        <f>ROUND(I2032*H2032,2)</f>
        <v>0</v>
      </c>
      <c r="BL2032" s="25" t="s">
        <v>279</v>
      </c>
      <c r="BM2032" s="25" t="s">
        <v>1755</v>
      </c>
    </row>
    <row r="2033" spans="2:65" s="13" customFormat="1" ht="13.5">
      <c r="B2033" s="244"/>
      <c r="C2033" s="245"/>
      <c r="D2033" s="214" t="s">
        <v>245</v>
      </c>
      <c r="E2033" s="246" t="s">
        <v>23</v>
      </c>
      <c r="F2033" s="247" t="s">
        <v>372</v>
      </c>
      <c r="G2033" s="245"/>
      <c r="H2033" s="246" t="s">
        <v>23</v>
      </c>
      <c r="I2033" s="248"/>
      <c r="J2033" s="245"/>
      <c r="K2033" s="245"/>
      <c r="L2033" s="249"/>
      <c r="M2033" s="250"/>
      <c r="N2033" s="251"/>
      <c r="O2033" s="251"/>
      <c r="P2033" s="251"/>
      <c r="Q2033" s="251"/>
      <c r="R2033" s="251"/>
      <c r="S2033" s="251"/>
      <c r="T2033" s="252"/>
      <c r="AT2033" s="253" t="s">
        <v>245</v>
      </c>
      <c r="AU2033" s="253" t="s">
        <v>88</v>
      </c>
      <c r="AV2033" s="13" t="s">
        <v>85</v>
      </c>
      <c r="AW2033" s="13" t="s">
        <v>40</v>
      </c>
      <c r="AX2033" s="13" t="s">
        <v>77</v>
      </c>
      <c r="AY2033" s="253" t="s">
        <v>191</v>
      </c>
    </row>
    <row r="2034" spans="2:65" s="12" customFormat="1" ht="13.5">
      <c r="B2034" s="217"/>
      <c r="C2034" s="218"/>
      <c r="D2034" s="214" t="s">
        <v>245</v>
      </c>
      <c r="E2034" s="219" t="s">
        <v>23</v>
      </c>
      <c r="F2034" s="220" t="s">
        <v>1756</v>
      </c>
      <c r="G2034" s="218"/>
      <c r="H2034" s="221">
        <v>0.97499999999999998</v>
      </c>
      <c r="I2034" s="222"/>
      <c r="J2034" s="218"/>
      <c r="K2034" s="218"/>
      <c r="L2034" s="223"/>
      <c r="M2034" s="224"/>
      <c r="N2034" s="225"/>
      <c r="O2034" s="225"/>
      <c r="P2034" s="225"/>
      <c r="Q2034" s="225"/>
      <c r="R2034" s="225"/>
      <c r="S2034" s="225"/>
      <c r="T2034" s="226"/>
      <c r="AT2034" s="227" t="s">
        <v>245</v>
      </c>
      <c r="AU2034" s="227" t="s">
        <v>88</v>
      </c>
      <c r="AV2034" s="12" t="s">
        <v>88</v>
      </c>
      <c r="AW2034" s="12" t="s">
        <v>40</v>
      </c>
      <c r="AX2034" s="12" t="s">
        <v>77</v>
      </c>
      <c r="AY2034" s="227" t="s">
        <v>191</v>
      </c>
    </row>
    <row r="2035" spans="2:65" s="15" customFormat="1" ht="13.5">
      <c r="B2035" s="265"/>
      <c r="C2035" s="266"/>
      <c r="D2035" s="214" t="s">
        <v>245</v>
      </c>
      <c r="E2035" s="267" t="s">
        <v>23</v>
      </c>
      <c r="F2035" s="268" t="s">
        <v>388</v>
      </c>
      <c r="G2035" s="266"/>
      <c r="H2035" s="269">
        <v>0.97499999999999998</v>
      </c>
      <c r="I2035" s="270"/>
      <c r="J2035" s="266"/>
      <c r="K2035" s="266"/>
      <c r="L2035" s="271"/>
      <c r="M2035" s="272"/>
      <c r="N2035" s="273"/>
      <c r="O2035" s="273"/>
      <c r="P2035" s="273"/>
      <c r="Q2035" s="273"/>
      <c r="R2035" s="273"/>
      <c r="S2035" s="273"/>
      <c r="T2035" s="274"/>
      <c r="AT2035" s="275" t="s">
        <v>245</v>
      </c>
      <c r="AU2035" s="275" t="s">
        <v>88</v>
      </c>
      <c r="AV2035" s="15" t="s">
        <v>215</v>
      </c>
      <c r="AW2035" s="15" t="s">
        <v>40</v>
      </c>
      <c r="AX2035" s="15" t="s">
        <v>85</v>
      </c>
      <c r="AY2035" s="275" t="s">
        <v>191</v>
      </c>
    </row>
    <row r="2036" spans="2:65" s="1" customFormat="1" ht="25.5" customHeight="1">
      <c r="B2036" s="42"/>
      <c r="C2036" s="228" t="s">
        <v>1757</v>
      </c>
      <c r="D2036" s="228" t="s">
        <v>302</v>
      </c>
      <c r="E2036" s="229" t="s">
        <v>1758</v>
      </c>
      <c r="F2036" s="230" t="s">
        <v>1759</v>
      </c>
      <c r="G2036" s="231" t="s">
        <v>218</v>
      </c>
      <c r="H2036" s="232">
        <v>1.073</v>
      </c>
      <c r="I2036" s="233"/>
      <c r="J2036" s="234">
        <f>ROUND(I2036*H2036,2)</f>
        <v>0</v>
      </c>
      <c r="K2036" s="230" t="s">
        <v>198</v>
      </c>
      <c r="L2036" s="235"/>
      <c r="M2036" s="236" t="s">
        <v>23</v>
      </c>
      <c r="N2036" s="237" t="s">
        <v>48</v>
      </c>
      <c r="O2036" s="43"/>
      <c r="P2036" s="211">
        <f>O2036*H2036</f>
        <v>0</v>
      </c>
      <c r="Q2036" s="211">
        <v>1.9199999999999998E-2</v>
      </c>
      <c r="R2036" s="211">
        <f>Q2036*H2036</f>
        <v>2.0601599999999998E-2</v>
      </c>
      <c r="S2036" s="211">
        <v>0</v>
      </c>
      <c r="T2036" s="212">
        <f>S2036*H2036</f>
        <v>0</v>
      </c>
      <c r="AR2036" s="25" t="s">
        <v>669</v>
      </c>
      <c r="AT2036" s="25" t="s">
        <v>302</v>
      </c>
      <c r="AU2036" s="25" t="s">
        <v>88</v>
      </c>
      <c r="AY2036" s="25" t="s">
        <v>191</v>
      </c>
      <c r="BE2036" s="213">
        <f>IF(N2036="základní",J2036,0)</f>
        <v>0</v>
      </c>
      <c r="BF2036" s="213">
        <f>IF(N2036="snížená",J2036,0)</f>
        <v>0</v>
      </c>
      <c r="BG2036" s="213">
        <f>IF(N2036="zákl. přenesená",J2036,0)</f>
        <v>0</v>
      </c>
      <c r="BH2036" s="213">
        <f>IF(N2036="sníž. přenesená",J2036,0)</f>
        <v>0</v>
      </c>
      <c r="BI2036" s="213">
        <f>IF(N2036="nulová",J2036,0)</f>
        <v>0</v>
      </c>
      <c r="BJ2036" s="25" t="s">
        <v>85</v>
      </c>
      <c r="BK2036" s="213">
        <f>ROUND(I2036*H2036,2)</f>
        <v>0</v>
      </c>
      <c r="BL2036" s="25" t="s">
        <v>279</v>
      </c>
      <c r="BM2036" s="25" t="s">
        <v>1760</v>
      </c>
    </row>
    <row r="2037" spans="2:65" s="1" customFormat="1" ht="67.5">
      <c r="B2037" s="42"/>
      <c r="C2037" s="64"/>
      <c r="D2037" s="214" t="s">
        <v>205</v>
      </c>
      <c r="E2037" s="64"/>
      <c r="F2037" s="215" t="s">
        <v>1761</v>
      </c>
      <c r="G2037" s="64"/>
      <c r="H2037" s="64"/>
      <c r="I2037" s="173"/>
      <c r="J2037" s="64"/>
      <c r="K2037" s="64"/>
      <c r="L2037" s="62"/>
      <c r="M2037" s="216"/>
      <c r="N2037" s="43"/>
      <c r="O2037" s="43"/>
      <c r="P2037" s="43"/>
      <c r="Q2037" s="43"/>
      <c r="R2037" s="43"/>
      <c r="S2037" s="43"/>
      <c r="T2037" s="79"/>
      <c r="AT2037" s="25" t="s">
        <v>205</v>
      </c>
      <c r="AU2037" s="25" t="s">
        <v>88</v>
      </c>
    </row>
    <row r="2038" spans="2:65" s="12" customFormat="1" ht="13.5">
      <c r="B2038" s="217"/>
      <c r="C2038" s="218"/>
      <c r="D2038" s="214" t="s">
        <v>245</v>
      </c>
      <c r="E2038" s="218"/>
      <c r="F2038" s="220" t="s">
        <v>1762</v>
      </c>
      <c r="G2038" s="218"/>
      <c r="H2038" s="221">
        <v>1.073</v>
      </c>
      <c r="I2038" s="222"/>
      <c r="J2038" s="218"/>
      <c r="K2038" s="218"/>
      <c r="L2038" s="223"/>
      <c r="M2038" s="224"/>
      <c r="N2038" s="225"/>
      <c r="O2038" s="225"/>
      <c r="P2038" s="225"/>
      <c r="Q2038" s="225"/>
      <c r="R2038" s="225"/>
      <c r="S2038" s="225"/>
      <c r="T2038" s="226"/>
      <c r="AT2038" s="227" t="s">
        <v>245</v>
      </c>
      <c r="AU2038" s="227" t="s">
        <v>88</v>
      </c>
      <c r="AV2038" s="12" t="s">
        <v>88</v>
      </c>
      <c r="AW2038" s="12" t="s">
        <v>6</v>
      </c>
      <c r="AX2038" s="12" t="s">
        <v>85</v>
      </c>
      <c r="AY2038" s="227" t="s">
        <v>191</v>
      </c>
    </row>
    <row r="2039" spans="2:65" s="1" customFormat="1" ht="16.5" customHeight="1">
      <c r="B2039" s="42"/>
      <c r="C2039" s="202" t="s">
        <v>1763</v>
      </c>
      <c r="D2039" s="202" t="s">
        <v>194</v>
      </c>
      <c r="E2039" s="203" t="s">
        <v>1764</v>
      </c>
      <c r="F2039" s="204" t="s">
        <v>1765</v>
      </c>
      <c r="G2039" s="205" t="s">
        <v>218</v>
      </c>
      <c r="H2039" s="206">
        <v>315.5</v>
      </c>
      <c r="I2039" s="207"/>
      <c r="J2039" s="208">
        <f>ROUND(I2039*H2039,2)</f>
        <v>0</v>
      </c>
      <c r="K2039" s="204" t="s">
        <v>203</v>
      </c>
      <c r="L2039" s="62"/>
      <c r="M2039" s="209" t="s">
        <v>23</v>
      </c>
      <c r="N2039" s="210" t="s">
        <v>48</v>
      </c>
      <c r="O2039" s="43"/>
      <c r="P2039" s="211">
        <f>O2039*H2039</f>
        <v>0</v>
      </c>
      <c r="Q2039" s="211">
        <v>2.9999999999999997E-4</v>
      </c>
      <c r="R2039" s="211">
        <f>Q2039*H2039</f>
        <v>9.4649999999999998E-2</v>
      </c>
      <c r="S2039" s="211">
        <v>0</v>
      </c>
      <c r="T2039" s="212">
        <f>S2039*H2039</f>
        <v>0</v>
      </c>
      <c r="AR2039" s="25" t="s">
        <v>279</v>
      </c>
      <c r="AT2039" s="25" t="s">
        <v>194</v>
      </c>
      <c r="AU2039" s="25" t="s">
        <v>88</v>
      </c>
      <c r="AY2039" s="25" t="s">
        <v>191</v>
      </c>
      <c r="BE2039" s="213">
        <f>IF(N2039="základní",J2039,0)</f>
        <v>0</v>
      </c>
      <c r="BF2039" s="213">
        <f>IF(N2039="snížená",J2039,0)</f>
        <v>0</v>
      </c>
      <c r="BG2039" s="213">
        <f>IF(N2039="zákl. přenesená",J2039,0)</f>
        <v>0</v>
      </c>
      <c r="BH2039" s="213">
        <f>IF(N2039="sníž. přenesená",J2039,0)</f>
        <v>0</v>
      </c>
      <c r="BI2039" s="213">
        <f>IF(N2039="nulová",J2039,0)</f>
        <v>0</v>
      </c>
      <c r="BJ2039" s="25" t="s">
        <v>85</v>
      </c>
      <c r="BK2039" s="213">
        <f>ROUND(I2039*H2039,2)</f>
        <v>0</v>
      </c>
      <c r="BL2039" s="25" t="s">
        <v>279</v>
      </c>
      <c r="BM2039" s="25" t="s">
        <v>1766</v>
      </c>
    </row>
    <row r="2040" spans="2:65" s="13" customFormat="1" ht="13.5">
      <c r="B2040" s="244"/>
      <c r="C2040" s="245"/>
      <c r="D2040" s="214" t="s">
        <v>245</v>
      </c>
      <c r="E2040" s="246" t="s">
        <v>23</v>
      </c>
      <c r="F2040" s="247" t="s">
        <v>372</v>
      </c>
      <c r="G2040" s="245"/>
      <c r="H2040" s="246" t="s">
        <v>23</v>
      </c>
      <c r="I2040" s="248"/>
      <c r="J2040" s="245"/>
      <c r="K2040" s="245"/>
      <c r="L2040" s="249"/>
      <c r="M2040" s="250"/>
      <c r="N2040" s="251"/>
      <c r="O2040" s="251"/>
      <c r="P2040" s="251"/>
      <c r="Q2040" s="251"/>
      <c r="R2040" s="251"/>
      <c r="S2040" s="251"/>
      <c r="T2040" s="252"/>
      <c r="AT2040" s="253" t="s">
        <v>245</v>
      </c>
      <c r="AU2040" s="253" t="s">
        <v>88</v>
      </c>
      <c r="AV2040" s="13" t="s">
        <v>85</v>
      </c>
      <c r="AW2040" s="13" t="s">
        <v>40</v>
      </c>
      <c r="AX2040" s="13" t="s">
        <v>77</v>
      </c>
      <c r="AY2040" s="253" t="s">
        <v>191</v>
      </c>
    </row>
    <row r="2041" spans="2:65" s="12" customFormat="1" ht="13.5">
      <c r="B2041" s="217"/>
      <c r="C2041" s="218"/>
      <c r="D2041" s="214" t="s">
        <v>245</v>
      </c>
      <c r="E2041" s="219" t="s">
        <v>23</v>
      </c>
      <c r="F2041" s="220" t="s">
        <v>757</v>
      </c>
      <c r="G2041" s="218"/>
      <c r="H2041" s="221">
        <v>59.3</v>
      </c>
      <c r="I2041" s="222"/>
      <c r="J2041" s="218"/>
      <c r="K2041" s="218"/>
      <c r="L2041" s="223"/>
      <c r="M2041" s="224"/>
      <c r="N2041" s="225"/>
      <c r="O2041" s="225"/>
      <c r="P2041" s="225"/>
      <c r="Q2041" s="225"/>
      <c r="R2041" s="225"/>
      <c r="S2041" s="225"/>
      <c r="T2041" s="226"/>
      <c r="AT2041" s="227" t="s">
        <v>245</v>
      </c>
      <c r="AU2041" s="227" t="s">
        <v>88</v>
      </c>
      <c r="AV2041" s="12" t="s">
        <v>88</v>
      </c>
      <c r="AW2041" s="12" t="s">
        <v>40</v>
      </c>
      <c r="AX2041" s="12" t="s">
        <v>77</v>
      </c>
      <c r="AY2041" s="227" t="s">
        <v>191</v>
      </c>
    </row>
    <row r="2042" spans="2:65" s="12" customFormat="1" ht="13.5">
      <c r="B2042" s="217"/>
      <c r="C2042" s="218"/>
      <c r="D2042" s="214" t="s">
        <v>245</v>
      </c>
      <c r="E2042" s="219" t="s">
        <v>23</v>
      </c>
      <c r="F2042" s="220" t="s">
        <v>758</v>
      </c>
      <c r="G2042" s="218"/>
      <c r="H2042" s="221">
        <v>2.9</v>
      </c>
      <c r="I2042" s="222"/>
      <c r="J2042" s="218"/>
      <c r="K2042" s="218"/>
      <c r="L2042" s="223"/>
      <c r="M2042" s="224"/>
      <c r="N2042" s="225"/>
      <c r="O2042" s="225"/>
      <c r="P2042" s="225"/>
      <c r="Q2042" s="225"/>
      <c r="R2042" s="225"/>
      <c r="S2042" s="225"/>
      <c r="T2042" s="226"/>
      <c r="AT2042" s="227" t="s">
        <v>245</v>
      </c>
      <c r="AU2042" s="227" t="s">
        <v>88</v>
      </c>
      <c r="AV2042" s="12" t="s">
        <v>88</v>
      </c>
      <c r="AW2042" s="12" t="s">
        <v>40</v>
      </c>
      <c r="AX2042" s="12" t="s">
        <v>77</v>
      </c>
      <c r="AY2042" s="227" t="s">
        <v>191</v>
      </c>
    </row>
    <row r="2043" spans="2:65" s="12" customFormat="1" ht="13.5">
      <c r="B2043" s="217"/>
      <c r="C2043" s="218"/>
      <c r="D2043" s="214" t="s">
        <v>245</v>
      </c>
      <c r="E2043" s="219" t="s">
        <v>23</v>
      </c>
      <c r="F2043" s="220" t="s">
        <v>545</v>
      </c>
      <c r="G2043" s="218"/>
      <c r="H2043" s="221">
        <v>1.2</v>
      </c>
      <c r="I2043" s="222"/>
      <c r="J2043" s="218"/>
      <c r="K2043" s="218"/>
      <c r="L2043" s="223"/>
      <c r="M2043" s="224"/>
      <c r="N2043" s="225"/>
      <c r="O2043" s="225"/>
      <c r="P2043" s="225"/>
      <c r="Q2043" s="225"/>
      <c r="R2043" s="225"/>
      <c r="S2043" s="225"/>
      <c r="T2043" s="226"/>
      <c r="AT2043" s="227" t="s">
        <v>245</v>
      </c>
      <c r="AU2043" s="227" t="s">
        <v>88</v>
      </c>
      <c r="AV2043" s="12" t="s">
        <v>88</v>
      </c>
      <c r="AW2043" s="12" t="s">
        <v>40</v>
      </c>
      <c r="AX2043" s="12" t="s">
        <v>77</v>
      </c>
      <c r="AY2043" s="227" t="s">
        <v>191</v>
      </c>
    </row>
    <row r="2044" spans="2:65" s="12" customFormat="1" ht="13.5">
      <c r="B2044" s="217"/>
      <c r="C2044" s="218"/>
      <c r="D2044" s="214" t="s">
        <v>245</v>
      </c>
      <c r="E2044" s="219" t="s">
        <v>23</v>
      </c>
      <c r="F2044" s="220" t="s">
        <v>759</v>
      </c>
      <c r="G2044" s="218"/>
      <c r="H2044" s="221">
        <v>1.7</v>
      </c>
      <c r="I2044" s="222"/>
      <c r="J2044" s="218"/>
      <c r="K2044" s="218"/>
      <c r="L2044" s="223"/>
      <c r="M2044" s="224"/>
      <c r="N2044" s="225"/>
      <c r="O2044" s="225"/>
      <c r="P2044" s="225"/>
      <c r="Q2044" s="225"/>
      <c r="R2044" s="225"/>
      <c r="S2044" s="225"/>
      <c r="T2044" s="226"/>
      <c r="AT2044" s="227" t="s">
        <v>245</v>
      </c>
      <c r="AU2044" s="227" t="s">
        <v>88</v>
      </c>
      <c r="AV2044" s="12" t="s">
        <v>88</v>
      </c>
      <c r="AW2044" s="12" t="s">
        <v>40</v>
      </c>
      <c r="AX2044" s="12" t="s">
        <v>77</v>
      </c>
      <c r="AY2044" s="227" t="s">
        <v>191</v>
      </c>
    </row>
    <row r="2045" spans="2:65" s="12" customFormat="1" ht="13.5">
      <c r="B2045" s="217"/>
      <c r="C2045" s="218"/>
      <c r="D2045" s="214" t="s">
        <v>245</v>
      </c>
      <c r="E2045" s="219" t="s">
        <v>23</v>
      </c>
      <c r="F2045" s="220" t="s">
        <v>546</v>
      </c>
      <c r="G2045" s="218"/>
      <c r="H2045" s="221">
        <v>24.3</v>
      </c>
      <c r="I2045" s="222"/>
      <c r="J2045" s="218"/>
      <c r="K2045" s="218"/>
      <c r="L2045" s="223"/>
      <c r="M2045" s="224"/>
      <c r="N2045" s="225"/>
      <c r="O2045" s="225"/>
      <c r="P2045" s="225"/>
      <c r="Q2045" s="225"/>
      <c r="R2045" s="225"/>
      <c r="S2045" s="225"/>
      <c r="T2045" s="226"/>
      <c r="AT2045" s="227" t="s">
        <v>245</v>
      </c>
      <c r="AU2045" s="227" t="s">
        <v>88</v>
      </c>
      <c r="AV2045" s="12" t="s">
        <v>88</v>
      </c>
      <c r="AW2045" s="12" t="s">
        <v>40</v>
      </c>
      <c r="AX2045" s="12" t="s">
        <v>77</v>
      </c>
      <c r="AY2045" s="227" t="s">
        <v>191</v>
      </c>
    </row>
    <row r="2046" spans="2:65" s="12" customFormat="1" ht="13.5">
      <c r="B2046" s="217"/>
      <c r="C2046" s="218"/>
      <c r="D2046" s="214" t="s">
        <v>245</v>
      </c>
      <c r="E2046" s="219" t="s">
        <v>23</v>
      </c>
      <c r="F2046" s="220" t="s">
        <v>760</v>
      </c>
      <c r="G2046" s="218"/>
      <c r="H2046" s="221">
        <v>11.1</v>
      </c>
      <c r="I2046" s="222"/>
      <c r="J2046" s="218"/>
      <c r="K2046" s="218"/>
      <c r="L2046" s="223"/>
      <c r="M2046" s="224"/>
      <c r="N2046" s="225"/>
      <c r="O2046" s="225"/>
      <c r="P2046" s="225"/>
      <c r="Q2046" s="225"/>
      <c r="R2046" s="225"/>
      <c r="S2046" s="225"/>
      <c r="T2046" s="226"/>
      <c r="AT2046" s="227" t="s">
        <v>245</v>
      </c>
      <c r="AU2046" s="227" t="s">
        <v>88</v>
      </c>
      <c r="AV2046" s="12" t="s">
        <v>88</v>
      </c>
      <c r="AW2046" s="12" t="s">
        <v>40</v>
      </c>
      <c r="AX2046" s="12" t="s">
        <v>77</v>
      </c>
      <c r="AY2046" s="227" t="s">
        <v>191</v>
      </c>
    </row>
    <row r="2047" spans="2:65" s="12" customFormat="1" ht="13.5">
      <c r="B2047" s="217"/>
      <c r="C2047" s="218"/>
      <c r="D2047" s="214" t="s">
        <v>245</v>
      </c>
      <c r="E2047" s="219" t="s">
        <v>23</v>
      </c>
      <c r="F2047" s="220" t="s">
        <v>743</v>
      </c>
      <c r="G2047" s="218"/>
      <c r="H2047" s="221">
        <v>4.5999999999999996</v>
      </c>
      <c r="I2047" s="222"/>
      <c r="J2047" s="218"/>
      <c r="K2047" s="218"/>
      <c r="L2047" s="223"/>
      <c r="M2047" s="224"/>
      <c r="N2047" s="225"/>
      <c r="O2047" s="225"/>
      <c r="P2047" s="225"/>
      <c r="Q2047" s="225"/>
      <c r="R2047" s="225"/>
      <c r="S2047" s="225"/>
      <c r="T2047" s="226"/>
      <c r="AT2047" s="227" t="s">
        <v>245</v>
      </c>
      <c r="AU2047" s="227" t="s">
        <v>88</v>
      </c>
      <c r="AV2047" s="12" t="s">
        <v>88</v>
      </c>
      <c r="AW2047" s="12" t="s">
        <v>40</v>
      </c>
      <c r="AX2047" s="12" t="s">
        <v>77</v>
      </c>
      <c r="AY2047" s="227" t="s">
        <v>191</v>
      </c>
    </row>
    <row r="2048" spans="2:65" s="12" customFormat="1" ht="13.5">
      <c r="B2048" s="217"/>
      <c r="C2048" s="218"/>
      <c r="D2048" s="214" t="s">
        <v>245</v>
      </c>
      <c r="E2048" s="219" t="s">
        <v>23</v>
      </c>
      <c r="F2048" s="220" t="s">
        <v>761</v>
      </c>
      <c r="G2048" s="218"/>
      <c r="H2048" s="221">
        <v>5.3</v>
      </c>
      <c r="I2048" s="222"/>
      <c r="J2048" s="218"/>
      <c r="K2048" s="218"/>
      <c r="L2048" s="223"/>
      <c r="M2048" s="224"/>
      <c r="N2048" s="225"/>
      <c r="O2048" s="225"/>
      <c r="P2048" s="225"/>
      <c r="Q2048" s="225"/>
      <c r="R2048" s="225"/>
      <c r="S2048" s="225"/>
      <c r="T2048" s="226"/>
      <c r="AT2048" s="227" t="s">
        <v>245</v>
      </c>
      <c r="AU2048" s="227" t="s">
        <v>88</v>
      </c>
      <c r="AV2048" s="12" t="s">
        <v>88</v>
      </c>
      <c r="AW2048" s="12" t="s">
        <v>40</v>
      </c>
      <c r="AX2048" s="12" t="s">
        <v>77</v>
      </c>
      <c r="AY2048" s="227" t="s">
        <v>191</v>
      </c>
    </row>
    <row r="2049" spans="2:51" s="12" customFormat="1" ht="13.5">
      <c r="B2049" s="217"/>
      <c r="C2049" s="218"/>
      <c r="D2049" s="214" t="s">
        <v>245</v>
      </c>
      <c r="E2049" s="219" t="s">
        <v>23</v>
      </c>
      <c r="F2049" s="220" t="s">
        <v>762</v>
      </c>
      <c r="G2049" s="218"/>
      <c r="H2049" s="221">
        <v>5.3</v>
      </c>
      <c r="I2049" s="222"/>
      <c r="J2049" s="218"/>
      <c r="K2049" s="218"/>
      <c r="L2049" s="223"/>
      <c r="M2049" s="224"/>
      <c r="N2049" s="225"/>
      <c r="O2049" s="225"/>
      <c r="P2049" s="225"/>
      <c r="Q2049" s="225"/>
      <c r="R2049" s="225"/>
      <c r="S2049" s="225"/>
      <c r="T2049" s="226"/>
      <c r="AT2049" s="227" t="s">
        <v>245</v>
      </c>
      <c r="AU2049" s="227" t="s">
        <v>88</v>
      </c>
      <c r="AV2049" s="12" t="s">
        <v>88</v>
      </c>
      <c r="AW2049" s="12" t="s">
        <v>40</v>
      </c>
      <c r="AX2049" s="12" t="s">
        <v>77</v>
      </c>
      <c r="AY2049" s="227" t="s">
        <v>191</v>
      </c>
    </row>
    <row r="2050" spans="2:51" s="12" customFormat="1" ht="13.5">
      <c r="B2050" s="217"/>
      <c r="C2050" s="218"/>
      <c r="D2050" s="214" t="s">
        <v>245</v>
      </c>
      <c r="E2050" s="219" t="s">
        <v>23</v>
      </c>
      <c r="F2050" s="220" t="s">
        <v>765</v>
      </c>
      <c r="G2050" s="218"/>
      <c r="H2050" s="221">
        <v>10.4</v>
      </c>
      <c r="I2050" s="222"/>
      <c r="J2050" s="218"/>
      <c r="K2050" s="218"/>
      <c r="L2050" s="223"/>
      <c r="M2050" s="224"/>
      <c r="N2050" s="225"/>
      <c r="O2050" s="225"/>
      <c r="P2050" s="225"/>
      <c r="Q2050" s="225"/>
      <c r="R2050" s="225"/>
      <c r="S2050" s="225"/>
      <c r="T2050" s="226"/>
      <c r="AT2050" s="227" t="s">
        <v>245</v>
      </c>
      <c r="AU2050" s="227" t="s">
        <v>88</v>
      </c>
      <c r="AV2050" s="12" t="s">
        <v>88</v>
      </c>
      <c r="AW2050" s="12" t="s">
        <v>40</v>
      </c>
      <c r="AX2050" s="12" t="s">
        <v>77</v>
      </c>
      <c r="AY2050" s="227" t="s">
        <v>191</v>
      </c>
    </row>
    <row r="2051" spans="2:51" s="12" customFormat="1" ht="13.5">
      <c r="B2051" s="217"/>
      <c r="C2051" s="218"/>
      <c r="D2051" s="214" t="s">
        <v>245</v>
      </c>
      <c r="E2051" s="219" t="s">
        <v>23</v>
      </c>
      <c r="F2051" s="220" t="s">
        <v>766</v>
      </c>
      <c r="G2051" s="218"/>
      <c r="H2051" s="221">
        <v>4.5</v>
      </c>
      <c r="I2051" s="222"/>
      <c r="J2051" s="218"/>
      <c r="K2051" s="218"/>
      <c r="L2051" s="223"/>
      <c r="M2051" s="224"/>
      <c r="N2051" s="225"/>
      <c r="O2051" s="225"/>
      <c r="P2051" s="225"/>
      <c r="Q2051" s="225"/>
      <c r="R2051" s="225"/>
      <c r="S2051" s="225"/>
      <c r="T2051" s="226"/>
      <c r="AT2051" s="227" t="s">
        <v>245</v>
      </c>
      <c r="AU2051" s="227" t="s">
        <v>88</v>
      </c>
      <c r="AV2051" s="12" t="s">
        <v>88</v>
      </c>
      <c r="AW2051" s="12" t="s">
        <v>40</v>
      </c>
      <c r="AX2051" s="12" t="s">
        <v>77</v>
      </c>
      <c r="AY2051" s="227" t="s">
        <v>191</v>
      </c>
    </row>
    <row r="2052" spans="2:51" s="14" customFormat="1" ht="13.5">
      <c r="B2052" s="254"/>
      <c r="C2052" s="255"/>
      <c r="D2052" s="214" t="s">
        <v>245</v>
      </c>
      <c r="E2052" s="256" t="s">
        <v>23</v>
      </c>
      <c r="F2052" s="257" t="s">
        <v>371</v>
      </c>
      <c r="G2052" s="255"/>
      <c r="H2052" s="258">
        <v>130.6</v>
      </c>
      <c r="I2052" s="259"/>
      <c r="J2052" s="255"/>
      <c r="K2052" s="255"/>
      <c r="L2052" s="260"/>
      <c r="M2052" s="261"/>
      <c r="N2052" s="262"/>
      <c r="O2052" s="262"/>
      <c r="P2052" s="262"/>
      <c r="Q2052" s="262"/>
      <c r="R2052" s="262"/>
      <c r="S2052" s="262"/>
      <c r="T2052" s="263"/>
      <c r="AT2052" s="264" t="s">
        <v>245</v>
      </c>
      <c r="AU2052" s="264" t="s">
        <v>88</v>
      </c>
      <c r="AV2052" s="14" t="s">
        <v>207</v>
      </c>
      <c r="AW2052" s="14" t="s">
        <v>40</v>
      </c>
      <c r="AX2052" s="14" t="s">
        <v>77</v>
      </c>
      <c r="AY2052" s="264" t="s">
        <v>191</v>
      </c>
    </row>
    <row r="2053" spans="2:51" s="13" customFormat="1" ht="13.5">
      <c r="B2053" s="244"/>
      <c r="C2053" s="245"/>
      <c r="D2053" s="214" t="s">
        <v>245</v>
      </c>
      <c r="E2053" s="246" t="s">
        <v>23</v>
      </c>
      <c r="F2053" s="247" t="s">
        <v>376</v>
      </c>
      <c r="G2053" s="245"/>
      <c r="H2053" s="246" t="s">
        <v>23</v>
      </c>
      <c r="I2053" s="248"/>
      <c r="J2053" s="245"/>
      <c r="K2053" s="245"/>
      <c r="L2053" s="249"/>
      <c r="M2053" s="250"/>
      <c r="N2053" s="251"/>
      <c r="O2053" s="251"/>
      <c r="P2053" s="251"/>
      <c r="Q2053" s="251"/>
      <c r="R2053" s="251"/>
      <c r="S2053" s="251"/>
      <c r="T2053" s="252"/>
      <c r="AT2053" s="253" t="s">
        <v>245</v>
      </c>
      <c r="AU2053" s="253" t="s">
        <v>88</v>
      </c>
      <c r="AV2053" s="13" t="s">
        <v>85</v>
      </c>
      <c r="AW2053" s="13" t="s">
        <v>40</v>
      </c>
      <c r="AX2053" s="13" t="s">
        <v>77</v>
      </c>
      <c r="AY2053" s="253" t="s">
        <v>191</v>
      </c>
    </row>
    <row r="2054" spans="2:51" s="12" customFormat="1" ht="13.5">
      <c r="B2054" s="217"/>
      <c r="C2054" s="218"/>
      <c r="D2054" s="214" t="s">
        <v>245</v>
      </c>
      <c r="E2054" s="219" t="s">
        <v>23</v>
      </c>
      <c r="F2054" s="220" t="s">
        <v>547</v>
      </c>
      <c r="G2054" s="218"/>
      <c r="H2054" s="221">
        <v>20.7</v>
      </c>
      <c r="I2054" s="222"/>
      <c r="J2054" s="218"/>
      <c r="K2054" s="218"/>
      <c r="L2054" s="223"/>
      <c r="M2054" s="224"/>
      <c r="N2054" s="225"/>
      <c r="O2054" s="225"/>
      <c r="P2054" s="225"/>
      <c r="Q2054" s="225"/>
      <c r="R2054" s="225"/>
      <c r="S2054" s="225"/>
      <c r="T2054" s="226"/>
      <c r="AT2054" s="227" t="s">
        <v>245</v>
      </c>
      <c r="AU2054" s="227" t="s">
        <v>88</v>
      </c>
      <c r="AV2054" s="12" t="s">
        <v>88</v>
      </c>
      <c r="AW2054" s="12" t="s">
        <v>40</v>
      </c>
      <c r="AX2054" s="12" t="s">
        <v>77</v>
      </c>
      <c r="AY2054" s="227" t="s">
        <v>191</v>
      </c>
    </row>
    <row r="2055" spans="2:51" s="12" customFormat="1" ht="13.5">
      <c r="B2055" s="217"/>
      <c r="C2055" s="218"/>
      <c r="D2055" s="214" t="s">
        <v>245</v>
      </c>
      <c r="E2055" s="219" t="s">
        <v>23</v>
      </c>
      <c r="F2055" s="220" t="s">
        <v>548</v>
      </c>
      <c r="G2055" s="218"/>
      <c r="H2055" s="221">
        <v>1.2</v>
      </c>
      <c r="I2055" s="222"/>
      <c r="J2055" s="218"/>
      <c r="K2055" s="218"/>
      <c r="L2055" s="223"/>
      <c r="M2055" s="224"/>
      <c r="N2055" s="225"/>
      <c r="O2055" s="225"/>
      <c r="P2055" s="225"/>
      <c r="Q2055" s="225"/>
      <c r="R2055" s="225"/>
      <c r="S2055" s="225"/>
      <c r="T2055" s="226"/>
      <c r="AT2055" s="227" t="s">
        <v>245</v>
      </c>
      <c r="AU2055" s="227" t="s">
        <v>88</v>
      </c>
      <c r="AV2055" s="12" t="s">
        <v>88</v>
      </c>
      <c r="AW2055" s="12" t="s">
        <v>40</v>
      </c>
      <c r="AX2055" s="12" t="s">
        <v>77</v>
      </c>
      <c r="AY2055" s="227" t="s">
        <v>191</v>
      </c>
    </row>
    <row r="2056" spans="2:51" s="12" customFormat="1" ht="13.5">
      <c r="B2056" s="217"/>
      <c r="C2056" s="218"/>
      <c r="D2056" s="214" t="s">
        <v>245</v>
      </c>
      <c r="E2056" s="219" t="s">
        <v>23</v>
      </c>
      <c r="F2056" s="220" t="s">
        <v>767</v>
      </c>
      <c r="G2056" s="218"/>
      <c r="H2056" s="221">
        <v>12.7</v>
      </c>
      <c r="I2056" s="222"/>
      <c r="J2056" s="218"/>
      <c r="K2056" s="218"/>
      <c r="L2056" s="223"/>
      <c r="M2056" s="224"/>
      <c r="N2056" s="225"/>
      <c r="O2056" s="225"/>
      <c r="P2056" s="225"/>
      <c r="Q2056" s="225"/>
      <c r="R2056" s="225"/>
      <c r="S2056" s="225"/>
      <c r="T2056" s="226"/>
      <c r="AT2056" s="227" t="s">
        <v>245</v>
      </c>
      <c r="AU2056" s="227" t="s">
        <v>88</v>
      </c>
      <c r="AV2056" s="12" t="s">
        <v>88</v>
      </c>
      <c r="AW2056" s="12" t="s">
        <v>40</v>
      </c>
      <c r="AX2056" s="12" t="s">
        <v>77</v>
      </c>
      <c r="AY2056" s="227" t="s">
        <v>191</v>
      </c>
    </row>
    <row r="2057" spans="2:51" s="12" customFormat="1" ht="13.5">
      <c r="B2057" s="217"/>
      <c r="C2057" s="218"/>
      <c r="D2057" s="214" t="s">
        <v>245</v>
      </c>
      <c r="E2057" s="219" t="s">
        <v>23</v>
      </c>
      <c r="F2057" s="220" t="s">
        <v>744</v>
      </c>
      <c r="G2057" s="218"/>
      <c r="H2057" s="221">
        <v>3.8</v>
      </c>
      <c r="I2057" s="222"/>
      <c r="J2057" s="218"/>
      <c r="K2057" s="218"/>
      <c r="L2057" s="223"/>
      <c r="M2057" s="224"/>
      <c r="N2057" s="225"/>
      <c r="O2057" s="225"/>
      <c r="P2057" s="225"/>
      <c r="Q2057" s="225"/>
      <c r="R2057" s="225"/>
      <c r="S2057" s="225"/>
      <c r="T2057" s="226"/>
      <c r="AT2057" s="227" t="s">
        <v>245</v>
      </c>
      <c r="AU2057" s="227" t="s">
        <v>88</v>
      </c>
      <c r="AV2057" s="12" t="s">
        <v>88</v>
      </c>
      <c r="AW2057" s="12" t="s">
        <v>40</v>
      </c>
      <c r="AX2057" s="12" t="s">
        <v>77</v>
      </c>
      <c r="AY2057" s="227" t="s">
        <v>191</v>
      </c>
    </row>
    <row r="2058" spans="2:51" s="12" customFormat="1" ht="13.5">
      <c r="B2058" s="217"/>
      <c r="C2058" s="218"/>
      <c r="D2058" s="214" t="s">
        <v>245</v>
      </c>
      <c r="E2058" s="219" t="s">
        <v>23</v>
      </c>
      <c r="F2058" s="220" t="s">
        <v>768</v>
      </c>
      <c r="G2058" s="218"/>
      <c r="H2058" s="221">
        <v>5.3</v>
      </c>
      <c r="I2058" s="222"/>
      <c r="J2058" s="218"/>
      <c r="K2058" s="218"/>
      <c r="L2058" s="223"/>
      <c r="M2058" s="224"/>
      <c r="N2058" s="225"/>
      <c r="O2058" s="225"/>
      <c r="P2058" s="225"/>
      <c r="Q2058" s="225"/>
      <c r="R2058" s="225"/>
      <c r="S2058" s="225"/>
      <c r="T2058" s="226"/>
      <c r="AT2058" s="227" t="s">
        <v>245</v>
      </c>
      <c r="AU2058" s="227" t="s">
        <v>88</v>
      </c>
      <c r="AV2058" s="12" t="s">
        <v>88</v>
      </c>
      <c r="AW2058" s="12" t="s">
        <v>40</v>
      </c>
      <c r="AX2058" s="12" t="s">
        <v>77</v>
      </c>
      <c r="AY2058" s="227" t="s">
        <v>191</v>
      </c>
    </row>
    <row r="2059" spans="2:51" s="12" customFormat="1" ht="13.5">
      <c r="B2059" s="217"/>
      <c r="C2059" s="218"/>
      <c r="D2059" s="214" t="s">
        <v>245</v>
      </c>
      <c r="E2059" s="219" t="s">
        <v>23</v>
      </c>
      <c r="F2059" s="220" t="s">
        <v>769</v>
      </c>
      <c r="G2059" s="218"/>
      <c r="H2059" s="221">
        <v>5.3</v>
      </c>
      <c r="I2059" s="222"/>
      <c r="J2059" s="218"/>
      <c r="K2059" s="218"/>
      <c r="L2059" s="223"/>
      <c r="M2059" s="224"/>
      <c r="N2059" s="225"/>
      <c r="O2059" s="225"/>
      <c r="P2059" s="225"/>
      <c r="Q2059" s="225"/>
      <c r="R2059" s="225"/>
      <c r="S2059" s="225"/>
      <c r="T2059" s="226"/>
      <c r="AT2059" s="227" t="s">
        <v>245</v>
      </c>
      <c r="AU2059" s="227" t="s">
        <v>88</v>
      </c>
      <c r="AV2059" s="12" t="s">
        <v>88</v>
      </c>
      <c r="AW2059" s="12" t="s">
        <v>40</v>
      </c>
      <c r="AX2059" s="12" t="s">
        <v>77</v>
      </c>
      <c r="AY2059" s="227" t="s">
        <v>191</v>
      </c>
    </row>
    <row r="2060" spans="2:51" s="12" customFormat="1" ht="13.5">
      <c r="B2060" s="217"/>
      <c r="C2060" s="218"/>
      <c r="D2060" s="214" t="s">
        <v>245</v>
      </c>
      <c r="E2060" s="219" t="s">
        <v>23</v>
      </c>
      <c r="F2060" s="220" t="s">
        <v>771</v>
      </c>
      <c r="G2060" s="218"/>
      <c r="H2060" s="221">
        <v>10.7</v>
      </c>
      <c r="I2060" s="222"/>
      <c r="J2060" s="218"/>
      <c r="K2060" s="218"/>
      <c r="L2060" s="223"/>
      <c r="M2060" s="224"/>
      <c r="N2060" s="225"/>
      <c r="O2060" s="225"/>
      <c r="P2060" s="225"/>
      <c r="Q2060" s="225"/>
      <c r="R2060" s="225"/>
      <c r="S2060" s="225"/>
      <c r="T2060" s="226"/>
      <c r="AT2060" s="227" t="s">
        <v>245</v>
      </c>
      <c r="AU2060" s="227" t="s">
        <v>88</v>
      </c>
      <c r="AV2060" s="12" t="s">
        <v>88</v>
      </c>
      <c r="AW2060" s="12" t="s">
        <v>40</v>
      </c>
      <c r="AX2060" s="12" t="s">
        <v>77</v>
      </c>
      <c r="AY2060" s="227" t="s">
        <v>191</v>
      </c>
    </row>
    <row r="2061" spans="2:51" s="12" customFormat="1" ht="13.5">
      <c r="B2061" s="217"/>
      <c r="C2061" s="218"/>
      <c r="D2061" s="214" t="s">
        <v>245</v>
      </c>
      <c r="E2061" s="219" t="s">
        <v>23</v>
      </c>
      <c r="F2061" s="220" t="s">
        <v>772</v>
      </c>
      <c r="G2061" s="218"/>
      <c r="H2061" s="221">
        <v>14.2</v>
      </c>
      <c r="I2061" s="222"/>
      <c r="J2061" s="218"/>
      <c r="K2061" s="218"/>
      <c r="L2061" s="223"/>
      <c r="M2061" s="224"/>
      <c r="N2061" s="225"/>
      <c r="O2061" s="225"/>
      <c r="P2061" s="225"/>
      <c r="Q2061" s="225"/>
      <c r="R2061" s="225"/>
      <c r="S2061" s="225"/>
      <c r="T2061" s="226"/>
      <c r="AT2061" s="227" t="s">
        <v>245</v>
      </c>
      <c r="AU2061" s="227" t="s">
        <v>88</v>
      </c>
      <c r="AV2061" s="12" t="s">
        <v>88</v>
      </c>
      <c r="AW2061" s="12" t="s">
        <v>40</v>
      </c>
      <c r="AX2061" s="12" t="s">
        <v>77</v>
      </c>
      <c r="AY2061" s="227" t="s">
        <v>191</v>
      </c>
    </row>
    <row r="2062" spans="2:51" s="12" customFormat="1" ht="13.5">
      <c r="B2062" s="217"/>
      <c r="C2062" s="218"/>
      <c r="D2062" s="214" t="s">
        <v>245</v>
      </c>
      <c r="E2062" s="219" t="s">
        <v>23</v>
      </c>
      <c r="F2062" s="220" t="s">
        <v>773</v>
      </c>
      <c r="G2062" s="218"/>
      <c r="H2062" s="221">
        <v>4.9000000000000004</v>
      </c>
      <c r="I2062" s="222"/>
      <c r="J2062" s="218"/>
      <c r="K2062" s="218"/>
      <c r="L2062" s="223"/>
      <c r="M2062" s="224"/>
      <c r="N2062" s="225"/>
      <c r="O2062" s="225"/>
      <c r="P2062" s="225"/>
      <c r="Q2062" s="225"/>
      <c r="R2062" s="225"/>
      <c r="S2062" s="225"/>
      <c r="T2062" s="226"/>
      <c r="AT2062" s="227" t="s">
        <v>245</v>
      </c>
      <c r="AU2062" s="227" t="s">
        <v>88</v>
      </c>
      <c r="AV2062" s="12" t="s">
        <v>88</v>
      </c>
      <c r="AW2062" s="12" t="s">
        <v>40</v>
      </c>
      <c r="AX2062" s="12" t="s">
        <v>77</v>
      </c>
      <c r="AY2062" s="227" t="s">
        <v>191</v>
      </c>
    </row>
    <row r="2063" spans="2:51" s="14" customFormat="1" ht="13.5">
      <c r="B2063" s="254"/>
      <c r="C2063" s="255"/>
      <c r="D2063" s="214" t="s">
        <v>245</v>
      </c>
      <c r="E2063" s="256" t="s">
        <v>23</v>
      </c>
      <c r="F2063" s="257" t="s">
        <v>371</v>
      </c>
      <c r="G2063" s="255"/>
      <c r="H2063" s="258">
        <v>78.8</v>
      </c>
      <c r="I2063" s="259"/>
      <c r="J2063" s="255"/>
      <c r="K2063" s="255"/>
      <c r="L2063" s="260"/>
      <c r="M2063" s="261"/>
      <c r="N2063" s="262"/>
      <c r="O2063" s="262"/>
      <c r="P2063" s="262"/>
      <c r="Q2063" s="262"/>
      <c r="R2063" s="262"/>
      <c r="S2063" s="262"/>
      <c r="T2063" s="263"/>
      <c r="AT2063" s="264" t="s">
        <v>245</v>
      </c>
      <c r="AU2063" s="264" t="s">
        <v>88</v>
      </c>
      <c r="AV2063" s="14" t="s">
        <v>207</v>
      </c>
      <c r="AW2063" s="14" t="s">
        <v>40</v>
      </c>
      <c r="AX2063" s="14" t="s">
        <v>77</v>
      </c>
      <c r="AY2063" s="264" t="s">
        <v>191</v>
      </c>
    </row>
    <row r="2064" spans="2:51" s="13" customFormat="1" ht="13.5">
      <c r="B2064" s="244"/>
      <c r="C2064" s="245"/>
      <c r="D2064" s="214" t="s">
        <v>245</v>
      </c>
      <c r="E2064" s="246" t="s">
        <v>23</v>
      </c>
      <c r="F2064" s="247" t="s">
        <v>380</v>
      </c>
      <c r="G2064" s="245"/>
      <c r="H2064" s="246" t="s">
        <v>23</v>
      </c>
      <c r="I2064" s="248"/>
      <c r="J2064" s="245"/>
      <c r="K2064" s="245"/>
      <c r="L2064" s="249"/>
      <c r="M2064" s="250"/>
      <c r="N2064" s="251"/>
      <c r="O2064" s="251"/>
      <c r="P2064" s="251"/>
      <c r="Q2064" s="251"/>
      <c r="R2064" s="251"/>
      <c r="S2064" s="251"/>
      <c r="T2064" s="252"/>
      <c r="AT2064" s="253" t="s">
        <v>245</v>
      </c>
      <c r="AU2064" s="253" t="s">
        <v>88</v>
      </c>
      <c r="AV2064" s="13" t="s">
        <v>85</v>
      </c>
      <c r="AW2064" s="13" t="s">
        <v>40</v>
      </c>
      <c r="AX2064" s="13" t="s">
        <v>77</v>
      </c>
      <c r="AY2064" s="253" t="s">
        <v>191</v>
      </c>
    </row>
    <row r="2065" spans="2:51" s="12" customFormat="1" ht="13.5">
      <c r="B2065" s="217"/>
      <c r="C2065" s="218"/>
      <c r="D2065" s="214" t="s">
        <v>245</v>
      </c>
      <c r="E2065" s="219" t="s">
        <v>23</v>
      </c>
      <c r="F2065" s="220" t="s">
        <v>549</v>
      </c>
      <c r="G2065" s="218"/>
      <c r="H2065" s="221">
        <v>20.7</v>
      </c>
      <c r="I2065" s="222"/>
      <c r="J2065" s="218"/>
      <c r="K2065" s="218"/>
      <c r="L2065" s="223"/>
      <c r="M2065" s="224"/>
      <c r="N2065" s="225"/>
      <c r="O2065" s="225"/>
      <c r="P2065" s="225"/>
      <c r="Q2065" s="225"/>
      <c r="R2065" s="225"/>
      <c r="S2065" s="225"/>
      <c r="T2065" s="226"/>
      <c r="AT2065" s="227" t="s">
        <v>245</v>
      </c>
      <c r="AU2065" s="227" t="s">
        <v>88</v>
      </c>
      <c r="AV2065" s="12" t="s">
        <v>88</v>
      </c>
      <c r="AW2065" s="12" t="s">
        <v>40</v>
      </c>
      <c r="AX2065" s="12" t="s">
        <v>77</v>
      </c>
      <c r="AY2065" s="227" t="s">
        <v>191</v>
      </c>
    </row>
    <row r="2066" spans="2:51" s="12" customFormat="1" ht="13.5">
      <c r="B2066" s="217"/>
      <c r="C2066" s="218"/>
      <c r="D2066" s="214" t="s">
        <v>245</v>
      </c>
      <c r="E2066" s="219" t="s">
        <v>23</v>
      </c>
      <c r="F2066" s="220" t="s">
        <v>550</v>
      </c>
      <c r="G2066" s="218"/>
      <c r="H2066" s="221">
        <v>1.2</v>
      </c>
      <c r="I2066" s="222"/>
      <c r="J2066" s="218"/>
      <c r="K2066" s="218"/>
      <c r="L2066" s="223"/>
      <c r="M2066" s="224"/>
      <c r="N2066" s="225"/>
      <c r="O2066" s="225"/>
      <c r="P2066" s="225"/>
      <c r="Q2066" s="225"/>
      <c r="R2066" s="225"/>
      <c r="S2066" s="225"/>
      <c r="T2066" s="226"/>
      <c r="AT2066" s="227" t="s">
        <v>245</v>
      </c>
      <c r="AU2066" s="227" t="s">
        <v>88</v>
      </c>
      <c r="AV2066" s="12" t="s">
        <v>88</v>
      </c>
      <c r="AW2066" s="12" t="s">
        <v>40</v>
      </c>
      <c r="AX2066" s="12" t="s">
        <v>77</v>
      </c>
      <c r="AY2066" s="227" t="s">
        <v>191</v>
      </c>
    </row>
    <row r="2067" spans="2:51" s="12" customFormat="1" ht="13.5">
      <c r="B2067" s="217"/>
      <c r="C2067" s="218"/>
      <c r="D2067" s="214" t="s">
        <v>245</v>
      </c>
      <c r="E2067" s="219" t="s">
        <v>23</v>
      </c>
      <c r="F2067" s="220" t="s">
        <v>745</v>
      </c>
      <c r="G2067" s="218"/>
      <c r="H2067" s="221">
        <v>4.4000000000000004</v>
      </c>
      <c r="I2067" s="222"/>
      <c r="J2067" s="218"/>
      <c r="K2067" s="218"/>
      <c r="L2067" s="223"/>
      <c r="M2067" s="224"/>
      <c r="N2067" s="225"/>
      <c r="O2067" s="225"/>
      <c r="P2067" s="225"/>
      <c r="Q2067" s="225"/>
      <c r="R2067" s="225"/>
      <c r="S2067" s="225"/>
      <c r="T2067" s="226"/>
      <c r="AT2067" s="227" t="s">
        <v>245</v>
      </c>
      <c r="AU2067" s="227" t="s">
        <v>88</v>
      </c>
      <c r="AV2067" s="12" t="s">
        <v>88</v>
      </c>
      <c r="AW2067" s="12" t="s">
        <v>40</v>
      </c>
      <c r="AX2067" s="12" t="s">
        <v>77</v>
      </c>
      <c r="AY2067" s="227" t="s">
        <v>191</v>
      </c>
    </row>
    <row r="2068" spans="2:51" s="12" customFormat="1" ht="13.5">
      <c r="B2068" s="217"/>
      <c r="C2068" s="218"/>
      <c r="D2068" s="214" t="s">
        <v>245</v>
      </c>
      <c r="E2068" s="219" t="s">
        <v>23</v>
      </c>
      <c r="F2068" s="220" t="s">
        <v>775</v>
      </c>
      <c r="G2068" s="218"/>
      <c r="H2068" s="221">
        <v>5.3</v>
      </c>
      <c r="I2068" s="222"/>
      <c r="J2068" s="218"/>
      <c r="K2068" s="218"/>
      <c r="L2068" s="223"/>
      <c r="M2068" s="224"/>
      <c r="N2068" s="225"/>
      <c r="O2068" s="225"/>
      <c r="P2068" s="225"/>
      <c r="Q2068" s="225"/>
      <c r="R2068" s="225"/>
      <c r="S2068" s="225"/>
      <c r="T2068" s="226"/>
      <c r="AT2068" s="227" t="s">
        <v>245</v>
      </c>
      <c r="AU2068" s="227" t="s">
        <v>88</v>
      </c>
      <c r="AV2068" s="12" t="s">
        <v>88</v>
      </c>
      <c r="AW2068" s="12" t="s">
        <v>40</v>
      </c>
      <c r="AX2068" s="12" t="s">
        <v>77</v>
      </c>
      <c r="AY2068" s="227" t="s">
        <v>191</v>
      </c>
    </row>
    <row r="2069" spans="2:51" s="12" customFormat="1" ht="13.5">
      <c r="B2069" s="217"/>
      <c r="C2069" s="218"/>
      <c r="D2069" s="214" t="s">
        <v>245</v>
      </c>
      <c r="E2069" s="219" t="s">
        <v>23</v>
      </c>
      <c r="F2069" s="220" t="s">
        <v>780</v>
      </c>
      <c r="G2069" s="218"/>
      <c r="H2069" s="221">
        <v>10.6</v>
      </c>
      <c r="I2069" s="222"/>
      <c r="J2069" s="218"/>
      <c r="K2069" s="218"/>
      <c r="L2069" s="223"/>
      <c r="M2069" s="224"/>
      <c r="N2069" s="225"/>
      <c r="O2069" s="225"/>
      <c r="P2069" s="225"/>
      <c r="Q2069" s="225"/>
      <c r="R2069" s="225"/>
      <c r="S2069" s="225"/>
      <c r="T2069" s="226"/>
      <c r="AT2069" s="227" t="s">
        <v>245</v>
      </c>
      <c r="AU2069" s="227" t="s">
        <v>88</v>
      </c>
      <c r="AV2069" s="12" t="s">
        <v>88</v>
      </c>
      <c r="AW2069" s="12" t="s">
        <v>40</v>
      </c>
      <c r="AX2069" s="12" t="s">
        <v>77</v>
      </c>
      <c r="AY2069" s="227" t="s">
        <v>191</v>
      </c>
    </row>
    <row r="2070" spans="2:51" s="14" customFormat="1" ht="13.5">
      <c r="B2070" s="254"/>
      <c r="C2070" s="255"/>
      <c r="D2070" s="214" t="s">
        <v>245</v>
      </c>
      <c r="E2070" s="256" t="s">
        <v>23</v>
      </c>
      <c r="F2070" s="257" t="s">
        <v>371</v>
      </c>
      <c r="G2070" s="255"/>
      <c r="H2070" s="258">
        <v>42.2</v>
      </c>
      <c r="I2070" s="259"/>
      <c r="J2070" s="255"/>
      <c r="K2070" s="255"/>
      <c r="L2070" s="260"/>
      <c r="M2070" s="261"/>
      <c r="N2070" s="262"/>
      <c r="O2070" s="262"/>
      <c r="P2070" s="262"/>
      <c r="Q2070" s="262"/>
      <c r="R2070" s="262"/>
      <c r="S2070" s="262"/>
      <c r="T2070" s="263"/>
      <c r="AT2070" s="264" t="s">
        <v>245</v>
      </c>
      <c r="AU2070" s="264" t="s">
        <v>88</v>
      </c>
      <c r="AV2070" s="14" t="s">
        <v>207</v>
      </c>
      <c r="AW2070" s="14" t="s">
        <v>40</v>
      </c>
      <c r="AX2070" s="14" t="s">
        <v>77</v>
      </c>
      <c r="AY2070" s="264" t="s">
        <v>191</v>
      </c>
    </row>
    <row r="2071" spans="2:51" s="13" customFormat="1" ht="13.5">
      <c r="B2071" s="244"/>
      <c r="C2071" s="245"/>
      <c r="D2071" s="214" t="s">
        <v>245</v>
      </c>
      <c r="E2071" s="246" t="s">
        <v>23</v>
      </c>
      <c r="F2071" s="247" t="s">
        <v>384</v>
      </c>
      <c r="G2071" s="245"/>
      <c r="H2071" s="246" t="s">
        <v>23</v>
      </c>
      <c r="I2071" s="248"/>
      <c r="J2071" s="245"/>
      <c r="K2071" s="245"/>
      <c r="L2071" s="249"/>
      <c r="M2071" s="250"/>
      <c r="N2071" s="251"/>
      <c r="O2071" s="251"/>
      <c r="P2071" s="251"/>
      <c r="Q2071" s="251"/>
      <c r="R2071" s="251"/>
      <c r="S2071" s="251"/>
      <c r="T2071" s="252"/>
      <c r="AT2071" s="253" t="s">
        <v>245</v>
      </c>
      <c r="AU2071" s="253" t="s">
        <v>88</v>
      </c>
      <c r="AV2071" s="13" t="s">
        <v>85</v>
      </c>
      <c r="AW2071" s="13" t="s">
        <v>40</v>
      </c>
      <c r="AX2071" s="13" t="s">
        <v>77</v>
      </c>
      <c r="AY2071" s="253" t="s">
        <v>191</v>
      </c>
    </row>
    <row r="2072" spans="2:51" s="12" customFormat="1" ht="13.5">
      <c r="B2072" s="217"/>
      <c r="C2072" s="218"/>
      <c r="D2072" s="214" t="s">
        <v>245</v>
      </c>
      <c r="E2072" s="219" t="s">
        <v>23</v>
      </c>
      <c r="F2072" s="220" t="s">
        <v>782</v>
      </c>
      <c r="G2072" s="218"/>
      <c r="H2072" s="221">
        <v>20.7</v>
      </c>
      <c r="I2072" s="222"/>
      <c r="J2072" s="218"/>
      <c r="K2072" s="218"/>
      <c r="L2072" s="223"/>
      <c r="M2072" s="224"/>
      <c r="N2072" s="225"/>
      <c r="O2072" s="225"/>
      <c r="P2072" s="225"/>
      <c r="Q2072" s="225"/>
      <c r="R2072" s="225"/>
      <c r="S2072" s="225"/>
      <c r="T2072" s="226"/>
      <c r="AT2072" s="227" t="s">
        <v>245</v>
      </c>
      <c r="AU2072" s="227" t="s">
        <v>88</v>
      </c>
      <c r="AV2072" s="12" t="s">
        <v>88</v>
      </c>
      <c r="AW2072" s="12" t="s">
        <v>40</v>
      </c>
      <c r="AX2072" s="12" t="s">
        <v>77</v>
      </c>
      <c r="AY2072" s="227" t="s">
        <v>191</v>
      </c>
    </row>
    <row r="2073" spans="2:51" s="12" customFormat="1" ht="13.5">
      <c r="B2073" s="217"/>
      <c r="C2073" s="218"/>
      <c r="D2073" s="214" t="s">
        <v>245</v>
      </c>
      <c r="E2073" s="219" t="s">
        <v>23</v>
      </c>
      <c r="F2073" s="220" t="s">
        <v>551</v>
      </c>
      <c r="G2073" s="218"/>
      <c r="H2073" s="221">
        <v>1.2</v>
      </c>
      <c r="I2073" s="222"/>
      <c r="J2073" s="218"/>
      <c r="K2073" s="218"/>
      <c r="L2073" s="223"/>
      <c r="M2073" s="224"/>
      <c r="N2073" s="225"/>
      <c r="O2073" s="225"/>
      <c r="P2073" s="225"/>
      <c r="Q2073" s="225"/>
      <c r="R2073" s="225"/>
      <c r="S2073" s="225"/>
      <c r="T2073" s="226"/>
      <c r="AT2073" s="227" t="s">
        <v>245</v>
      </c>
      <c r="AU2073" s="227" t="s">
        <v>88</v>
      </c>
      <c r="AV2073" s="12" t="s">
        <v>88</v>
      </c>
      <c r="AW2073" s="12" t="s">
        <v>40</v>
      </c>
      <c r="AX2073" s="12" t="s">
        <v>77</v>
      </c>
      <c r="AY2073" s="227" t="s">
        <v>191</v>
      </c>
    </row>
    <row r="2074" spans="2:51" s="12" customFormat="1" ht="13.5">
      <c r="B2074" s="217"/>
      <c r="C2074" s="218"/>
      <c r="D2074" s="214" t="s">
        <v>245</v>
      </c>
      <c r="E2074" s="219" t="s">
        <v>23</v>
      </c>
      <c r="F2074" s="220" t="s">
        <v>552</v>
      </c>
      <c r="G2074" s="218"/>
      <c r="H2074" s="221">
        <v>12.1</v>
      </c>
      <c r="I2074" s="222"/>
      <c r="J2074" s="218"/>
      <c r="K2074" s="218"/>
      <c r="L2074" s="223"/>
      <c r="M2074" s="224"/>
      <c r="N2074" s="225"/>
      <c r="O2074" s="225"/>
      <c r="P2074" s="225"/>
      <c r="Q2074" s="225"/>
      <c r="R2074" s="225"/>
      <c r="S2074" s="225"/>
      <c r="T2074" s="226"/>
      <c r="AT2074" s="227" t="s">
        <v>245</v>
      </c>
      <c r="AU2074" s="227" t="s">
        <v>88</v>
      </c>
      <c r="AV2074" s="12" t="s">
        <v>88</v>
      </c>
      <c r="AW2074" s="12" t="s">
        <v>40</v>
      </c>
      <c r="AX2074" s="12" t="s">
        <v>77</v>
      </c>
      <c r="AY2074" s="227" t="s">
        <v>191</v>
      </c>
    </row>
    <row r="2075" spans="2:51" s="12" customFormat="1" ht="13.5">
      <c r="B2075" s="217"/>
      <c r="C2075" s="218"/>
      <c r="D2075" s="214" t="s">
        <v>245</v>
      </c>
      <c r="E2075" s="219" t="s">
        <v>23</v>
      </c>
      <c r="F2075" s="220" t="s">
        <v>746</v>
      </c>
      <c r="G2075" s="218"/>
      <c r="H2075" s="221">
        <v>4</v>
      </c>
      <c r="I2075" s="222"/>
      <c r="J2075" s="218"/>
      <c r="K2075" s="218"/>
      <c r="L2075" s="223"/>
      <c r="M2075" s="224"/>
      <c r="N2075" s="225"/>
      <c r="O2075" s="225"/>
      <c r="P2075" s="225"/>
      <c r="Q2075" s="225"/>
      <c r="R2075" s="225"/>
      <c r="S2075" s="225"/>
      <c r="T2075" s="226"/>
      <c r="AT2075" s="227" t="s">
        <v>245</v>
      </c>
      <c r="AU2075" s="227" t="s">
        <v>88</v>
      </c>
      <c r="AV2075" s="12" t="s">
        <v>88</v>
      </c>
      <c r="AW2075" s="12" t="s">
        <v>40</v>
      </c>
      <c r="AX2075" s="12" t="s">
        <v>77</v>
      </c>
      <c r="AY2075" s="227" t="s">
        <v>191</v>
      </c>
    </row>
    <row r="2076" spans="2:51" s="12" customFormat="1" ht="13.5">
      <c r="B2076" s="217"/>
      <c r="C2076" s="218"/>
      <c r="D2076" s="214" t="s">
        <v>245</v>
      </c>
      <c r="E2076" s="219" t="s">
        <v>23</v>
      </c>
      <c r="F2076" s="220" t="s">
        <v>783</v>
      </c>
      <c r="G2076" s="218"/>
      <c r="H2076" s="221">
        <v>5.3</v>
      </c>
      <c r="I2076" s="222"/>
      <c r="J2076" s="218"/>
      <c r="K2076" s="218"/>
      <c r="L2076" s="223"/>
      <c r="M2076" s="224"/>
      <c r="N2076" s="225"/>
      <c r="O2076" s="225"/>
      <c r="P2076" s="225"/>
      <c r="Q2076" s="225"/>
      <c r="R2076" s="225"/>
      <c r="S2076" s="225"/>
      <c r="T2076" s="226"/>
      <c r="AT2076" s="227" t="s">
        <v>245</v>
      </c>
      <c r="AU2076" s="227" t="s">
        <v>88</v>
      </c>
      <c r="AV2076" s="12" t="s">
        <v>88</v>
      </c>
      <c r="AW2076" s="12" t="s">
        <v>40</v>
      </c>
      <c r="AX2076" s="12" t="s">
        <v>77</v>
      </c>
      <c r="AY2076" s="227" t="s">
        <v>191</v>
      </c>
    </row>
    <row r="2077" spans="2:51" s="12" customFormat="1" ht="13.5">
      <c r="B2077" s="217"/>
      <c r="C2077" s="218"/>
      <c r="D2077" s="214" t="s">
        <v>245</v>
      </c>
      <c r="E2077" s="219" t="s">
        <v>23</v>
      </c>
      <c r="F2077" s="220" t="s">
        <v>784</v>
      </c>
      <c r="G2077" s="218"/>
      <c r="H2077" s="221">
        <v>5.3</v>
      </c>
      <c r="I2077" s="222"/>
      <c r="J2077" s="218"/>
      <c r="K2077" s="218"/>
      <c r="L2077" s="223"/>
      <c r="M2077" s="224"/>
      <c r="N2077" s="225"/>
      <c r="O2077" s="225"/>
      <c r="P2077" s="225"/>
      <c r="Q2077" s="225"/>
      <c r="R2077" s="225"/>
      <c r="S2077" s="225"/>
      <c r="T2077" s="226"/>
      <c r="AT2077" s="227" t="s">
        <v>245</v>
      </c>
      <c r="AU2077" s="227" t="s">
        <v>88</v>
      </c>
      <c r="AV2077" s="12" t="s">
        <v>88</v>
      </c>
      <c r="AW2077" s="12" t="s">
        <v>40</v>
      </c>
      <c r="AX2077" s="12" t="s">
        <v>77</v>
      </c>
      <c r="AY2077" s="227" t="s">
        <v>191</v>
      </c>
    </row>
    <row r="2078" spans="2:51" s="12" customFormat="1" ht="13.5">
      <c r="B2078" s="217"/>
      <c r="C2078" s="218"/>
      <c r="D2078" s="214" t="s">
        <v>245</v>
      </c>
      <c r="E2078" s="219" t="s">
        <v>23</v>
      </c>
      <c r="F2078" s="220" t="s">
        <v>788</v>
      </c>
      <c r="G2078" s="218"/>
      <c r="H2078" s="221">
        <v>7.9</v>
      </c>
      <c r="I2078" s="222"/>
      <c r="J2078" s="218"/>
      <c r="K2078" s="218"/>
      <c r="L2078" s="223"/>
      <c r="M2078" s="224"/>
      <c r="N2078" s="225"/>
      <c r="O2078" s="225"/>
      <c r="P2078" s="225"/>
      <c r="Q2078" s="225"/>
      <c r="R2078" s="225"/>
      <c r="S2078" s="225"/>
      <c r="T2078" s="226"/>
      <c r="AT2078" s="227" t="s">
        <v>245</v>
      </c>
      <c r="AU2078" s="227" t="s">
        <v>88</v>
      </c>
      <c r="AV2078" s="12" t="s">
        <v>88</v>
      </c>
      <c r="AW2078" s="12" t="s">
        <v>40</v>
      </c>
      <c r="AX2078" s="12" t="s">
        <v>77</v>
      </c>
      <c r="AY2078" s="227" t="s">
        <v>191</v>
      </c>
    </row>
    <row r="2079" spans="2:51" s="12" customFormat="1" ht="13.5">
      <c r="B2079" s="217"/>
      <c r="C2079" s="218"/>
      <c r="D2079" s="214" t="s">
        <v>245</v>
      </c>
      <c r="E2079" s="219" t="s">
        <v>23</v>
      </c>
      <c r="F2079" s="220" t="s">
        <v>789</v>
      </c>
      <c r="G2079" s="218"/>
      <c r="H2079" s="221">
        <v>2.9</v>
      </c>
      <c r="I2079" s="222"/>
      <c r="J2079" s="218"/>
      <c r="K2079" s="218"/>
      <c r="L2079" s="223"/>
      <c r="M2079" s="224"/>
      <c r="N2079" s="225"/>
      <c r="O2079" s="225"/>
      <c r="P2079" s="225"/>
      <c r="Q2079" s="225"/>
      <c r="R2079" s="225"/>
      <c r="S2079" s="225"/>
      <c r="T2079" s="226"/>
      <c r="AT2079" s="227" t="s">
        <v>245</v>
      </c>
      <c r="AU2079" s="227" t="s">
        <v>88</v>
      </c>
      <c r="AV2079" s="12" t="s">
        <v>88</v>
      </c>
      <c r="AW2079" s="12" t="s">
        <v>40</v>
      </c>
      <c r="AX2079" s="12" t="s">
        <v>77</v>
      </c>
      <c r="AY2079" s="227" t="s">
        <v>191</v>
      </c>
    </row>
    <row r="2080" spans="2:51" s="12" customFormat="1" ht="13.5">
      <c r="B2080" s="217"/>
      <c r="C2080" s="218"/>
      <c r="D2080" s="214" t="s">
        <v>245</v>
      </c>
      <c r="E2080" s="219" t="s">
        <v>23</v>
      </c>
      <c r="F2080" s="220" t="s">
        <v>790</v>
      </c>
      <c r="G2080" s="218"/>
      <c r="H2080" s="221">
        <v>4.5</v>
      </c>
      <c r="I2080" s="222"/>
      <c r="J2080" s="218"/>
      <c r="K2080" s="218"/>
      <c r="L2080" s="223"/>
      <c r="M2080" s="224"/>
      <c r="N2080" s="225"/>
      <c r="O2080" s="225"/>
      <c r="P2080" s="225"/>
      <c r="Q2080" s="225"/>
      <c r="R2080" s="225"/>
      <c r="S2080" s="225"/>
      <c r="T2080" s="226"/>
      <c r="AT2080" s="227" t="s">
        <v>245</v>
      </c>
      <c r="AU2080" s="227" t="s">
        <v>88</v>
      </c>
      <c r="AV2080" s="12" t="s">
        <v>88</v>
      </c>
      <c r="AW2080" s="12" t="s">
        <v>40</v>
      </c>
      <c r="AX2080" s="12" t="s">
        <v>77</v>
      </c>
      <c r="AY2080" s="227" t="s">
        <v>191</v>
      </c>
    </row>
    <row r="2081" spans="2:65" s="14" customFormat="1" ht="13.5">
      <c r="B2081" s="254"/>
      <c r="C2081" s="255"/>
      <c r="D2081" s="214" t="s">
        <v>245</v>
      </c>
      <c r="E2081" s="256" t="s">
        <v>23</v>
      </c>
      <c r="F2081" s="257" t="s">
        <v>371</v>
      </c>
      <c r="G2081" s="255"/>
      <c r="H2081" s="258">
        <v>63.9</v>
      </c>
      <c r="I2081" s="259"/>
      <c r="J2081" s="255"/>
      <c r="K2081" s="255"/>
      <c r="L2081" s="260"/>
      <c r="M2081" s="261"/>
      <c r="N2081" s="262"/>
      <c r="O2081" s="262"/>
      <c r="P2081" s="262"/>
      <c r="Q2081" s="262"/>
      <c r="R2081" s="262"/>
      <c r="S2081" s="262"/>
      <c r="T2081" s="263"/>
      <c r="AT2081" s="264" t="s">
        <v>245</v>
      </c>
      <c r="AU2081" s="264" t="s">
        <v>88</v>
      </c>
      <c r="AV2081" s="14" t="s">
        <v>207</v>
      </c>
      <c r="AW2081" s="14" t="s">
        <v>40</v>
      </c>
      <c r="AX2081" s="14" t="s">
        <v>77</v>
      </c>
      <c r="AY2081" s="264" t="s">
        <v>191</v>
      </c>
    </row>
    <row r="2082" spans="2:65" s="15" customFormat="1" ht="13.5">
      <c r="B2082" s="265"/>
      <c r="C2082" s="266"/>
      <c r="D2082" s="214" t="s">
        <v>245</v>
      </c>
      <c r="E2082" s="267" t="s">
        <v>23</v>
      </c>
      <c r="F2082" s="268" t="s">
        <v>388</v>
      </c>
      <c r="G2082" s="266"/>
      <c r="H2082" s="269">
        <v>315.5</v>
      </c>
      <c r="I2082" s="270"/>
      <c r="J2082" s="266"/>
      <c r="K2082" s="266"/>
      <c r="L2082" s="271"/>
      <c r="M2082" s="272"/>
      <c r="N2082" s="273"/>
      <c r="O2082" s="273"/>
      <c r="P2082" s="273"/>
      <c r="Q2082" s="273"/>
      <c r="R2082" s="273"/>
      <c r="S2082" s="273"/>
      <c r="T2082" s="274"/>
      <c r="AT2082" s="275" t="s">
        <v>245</v>
      </c>
      <c r="AU2082" s="275" t="s">
        <v>88</v>
      </c>
      <c r="AV2082" s="15" t="s">
        <v>215</v>
      </c>
      <c r="AW2082" s="15" t="s">
        <v>40</v>
      </c>
      <c r="AX2082" s="15" t="s">
        <v>85</v>
      </c>
      <c r="AY2082" s="275" t="s">
        <v>191</v>
      </c>
    </row>
    <row r="2083" spans="2:65" s="1" customFormat="1" ht="16.5" customHeight="1">
      <c r="B2083" s="42"/>
      <c r="C2083" s="202" t="s">
        <v>1767</v>
      </c>
      <c r="D2083" s="202" t="s">
        <v>194</v>
      </c>
      <c r="E2083" s="203" t="s">
        <v>1768</v>
      </c>
      <c r="F2083" s="204" t="s">
        <v>1769</v>
      </c>
      <c r="G2083" s="205" t="s">
        <v>242</v>
      </c>
      <c r="H2083" s="206">
        <v>234.08</v>
      </c>
      <c r="I2083" s="207"/>
      <c r="J2083" s="208">
        <f>ROUND(I2083*H2083,2)</f>
        <v>0</v>
      </c>
      <c r="K2083" s="204" t="s">
        <v>203</v>
      </c>
      <c r="L2083" s="62"/>
      <c r="M2083" s="209" t="s">
        <v>23</v>
      </c>
      <c r="N2083" s="210" t="s">
        <v>48</v>
      </c>
      <c r="O2083" s="43"/>
      <c r="P2083" s="211">
        <f>O2083*H2083</f>
        <v>0</v>
      </c>
      <c r="Q2083" s="211">
        <v>3.0000000000000001E-5</v>
      </c>
      <c r="R2083" s="211">
        <f>Q2083*H2083</f>
        <v>7.0224000000000007E-3</v>
      </c>
      <c r="S2083" s="211">
        <v>0</v>
      </c>
      <c r="T2083" s="212">
        <f>S2083*H2083</f>
        <v>0</v>
      </c>
      <c r="AR2083" s="25" t="s">
        <v>279</v>
      </c>
      <c r="AT2083" s="25" t="s">
        <v>194</v>
      </c>
      <c r="AU2083" s="25" t="s">
        <v>88</v>
      </c>
      <c r="AY2083" s="25" t="s">
        <v>191</v>
      </c>
      <c r="BE2083" s="213">
        <f>IF(N2083="základní",J2083,0)</f>
        <v>0</v>
      </c>
      <c r="BF2083" s="213">
        <f>IF(N2083="snížená",J2083,0)</f>
        <v>0</v>
      </c>
      <c r="BG2083" s="213">
        <f>IF(N2083="zákl. přenesená",J2083,0)</f>
        <v>0</v>
      </c>
      <c r="BH2083" s="213">
        <f>IF(N2083="sníž. přenesená",J2083,0)</f>
        <v>0</v>
      </c>
      <c r="BI2083" s="213">
        <f>IF(N2083="nulová",J2083,0)</f>
        <v>0</v>
      </c>
      <c r="BJ2083" s="25" t="s">
        <v>85</v>
      </c>
      <c r="BK2083" s="213">
        <f>ROUND(I2083*H2083,2)</f>
        <v>0</v>
      </c>
      <c r="BL2083" s="25" t="s">
        <v>279</v>
      </c>
      <c r="BM2083" s="25" t="s">
        <v>1770</v>
      </c>
    </row>
    <row r="2084" spans="2:65" s="13" customFormat="1" ht="13.5">
      <c r="B2084" s="244"/>
      <c r="C2084" s="245"/>
      <c r="D2084" s="214" t="s">
        <v>245</v>
      </c>
      <c r="E2084" s="246" t="s">
        <v>23</v>
      </c>
      <c r="F2084" s="247" t="s">
        <v>372</v>
      </c>
      <c r="G2084" s="245"/>
      <c r="H2084" s="246" t="s">
        <v>23</v>
      </c>
      <c r="I2084" s="248"/>
      <c r="J2084" s="245"/>
      <c r="K2084" s="245"/>
      <c r="L2084" s="249"/>
      <c r="M2084" s="250"/>
      <c r="N2084" s="251"/>
      <c r="O2084" s="251"/>
      <c r="P2084" s="251"/>
      <c r="Q2084" s="251"/>
      <c r="R2084" s="251"/>
      <c r="S2084" s="251"/>
      <c r="T2084" s="252"/>
      <c r="AT2084" s="253" t="s">
        <v>245</v>
      </c>
      <c r="AU2084" s="253" t="s">
        <v>88</v>
      </c>
      <c r="AV2084" s="13" t="s">
        <v>85</v>
      </c>
      <c r="AW2084" s="13" t="s">
        <v>40</v>
      </c>
      <c r="AX2084" s="13" t="s">
        <v>77</v>
      </c>
      <c r="AY2084" s="253" t="s">
        <v>191</v>
      </c>
    </row>
    <row r="2085" spans="2:65" s="12" customFormat="1" ht="13.5">
      <c r="B2085" s="217"/>
      <c r="C2085" s="218"/>
      <c r="D2085" s="214" t="s">
        <v>245</v>
      </c>
      <c r="E2085" s="219" t="s">
        <v>23</v>
      </c>
      <c r="F2085" s="220" t="s">
        <v>1695</v>
      </c>
      <c r="G2085" s="218"/>
      <c r="H2085" s="221">
        <v>16.77</v>
      </c>
      <c r="I2085" s="222"/>
      <c r="J2085" s="218"/>
      <c r="K2085" s="218"/>
      <c r="L2085" s="223"/>
      <c r="M2085" s="224"/>
      <c r="N2085" s="225"/>
      <c r="O2085" s="225"/>
      <c r="P2085" s="225"/>
      <c r="Q2085" s="225"/>
      <c r="R2085" s="225"/>
      <c r="S2085" s="225"/>
      <c r="T2085" s="226"/>
      <c r="AT2085" s="227" t="s">
        <v>245</v>
      </c>
      <c r="AU2085" s="227" t="s">
        <v>88</v>
      </c>
      <c r="AV2085" s="12" t="s">
        <v>88</v>
      </c>
      <c r="AW2085" s="12" t="s">
        <v>40</v>
      </c>
      <c r="AX2085" s="12" t="s">
        <v>77</v>
      </c>
      <c r="AY2085" s="227" t="s">
        <v>191</v>
      </c>
    </row>
    <row r="2086" spans="2:65" s="12" customFormat="1" ht="13.5">
      <c r="B2086" s="217"/>
      <c r="C2086" s="218"/>
      <c r="D2086" s="214" t="s">
        <v>245</v>
      </c>
      <c r="E2086" s="219" t="s">
        <v>23</v>
      </c>
      <c r="F2086" s="220" t="s">
        <v>1696</v>
      </c>
      <c r="G2086" s="218"/>
      <c r="H2086" s="221">
        <v>5.66</v>
      </c>
      <c r="I2086" s="222"/>
      <c r="J2086" s="218"/>
      <c r="K2086" s="218"/>
      <c r="L2086" s="223"/>
      <c r="M2086" s="224"/>
      <c r="N2086" s="225"/>
      <c r="O2086" s="225"/>
      <c r="P2086" s="225"/>
      <c r="Q2086" s="225"/>
      <c r="R2086" s="225"/>
      <c r="S2086" s="225"/>
      <c r="T2086" s="226"/>
      <c r="AT2086" s="227" t="s">
        <v>245</v>
      </c>
      <c r="AU2086" s="227" t="s">
        <v>88</v>
      </c>
      <c r="AV2086" s="12" t="s">
        <v>88</v>
      </c>
      <c r="AW2086" s="12" t="s">
        <v>40</v>
      </c>
      <c r="AX2086" s="12" t="s">
        <v>77</v>
      </c>
      <c r="AY2086" s="227" t="s">
        <v>191</v>
      </c>
    </row>
    <row r="2087" spans="2:65" s="12" customFormat="1" ht="13.5">
      <c r="B2087" s="217"/>
      <c r="C2087" s="218"/>
      <c r="D2087" s="214" t="s">
        <v>245</v>
      </c>
      <c r="E2087" s="219" t="s">
        <v>23</v>
      </c>
      <c r="F2087" s="220" t="s">
        <v>1697</v>
      </c>
      <c r="G2087" s="218"/>
      <c r="H2087" s="221">
        <v>3.84</v>
      </c>
      <c r="I2087" s="222"/>
      <c r="J2087" s="218"/>
      <c r="K2087" s="218"/>
      <c r="L2087" s="223"/>
      <c r="M2087" s="224"/>
      <c r="N2087" s="225"/>
      <c r="O2087" s="225"/>
      <c r="P2087" s="225"/>
      <c r="Q2087" s="225"/>
      <c r="R2087" s="225"/>
      <c r="S2087" s="225"/>
      <c r="T2087" s="226"/>
      <c r="AT2087" s="227" t="s">
        <v>245</v>
      </c>
      <c r="AU2087" s="227" t="s">
        <v>88</v>
      </c>
      <c r="AV2087" s="12" t="s">
        <v>88</v>
      </c>
      <c r="AW2087" s="12" t="s">
        <v>40</v>
      </c>
      <c r="AX2087" s="12" t="s">
        <v>77</v>
      </c>
      <c r="AY2087" s="227" t="s">
        <v>191</v>
      </c>
    </row>
    <row r="2088" spans="2:65" s="12" customFormat="1" ht="13.5">
      <c r="B2088" s="217"/>
      <c r="C2088" s="218"/>
      <c r="D2088" s="214" t="s">
        <v>245</v>
      </c>
      <c r="E2088" s="219" t="s">
        <v>23</v>
      </c>
      <c r="F2088" s="220" t="s">
        <v>1771</v>
      </c>
      <c r="G2088" s="218"/>
      <c r="H2088" s="221">
        <v>4.42</v>
      </c>
      <c r="I2088" s="222"/>
      <c r="J2088" s="218"/>
      <c r="K2088" s="218"/>
      <c r="L2088" s="223"/>
      <c r="M2088" s="224"/>
      <c r="N2088" s="225"/>
      <c r="O2088" s="225"/>
      <c r="P2088" s="225"/>
      <c r="Q2088" s="225"/>
      <c r="R2088" s="225"/>
      <c r="S2088" s="225"/>
      <c r="T2088" s="226"/>
      <c r="AT2088" s="227" t="s">
        <v>245</v>
      </c>
      <c r="AU2088" s="227" t="s">
        <v>88</v>
      </c>
      <c r="AV2088" s="12" t="s">
        <v>88</v>
      </c>
      <c r="AW2088" s="12" t="s">
        <v>40</v>
      </c>
      <c r="AX2088" s="12" t="s">
        <v>77</v>
      </c>
      <c r="AY2088" s="227" t="s">
        <v>191</v>
      </c>
    </row>
    <row r="2089" spans="2:65" s="12" customFormat="1" ht="13.5">
      <c r="B2089" s="217"/>
      <c r="C2089" s="218"/>
      <c r="D2089" s="214" t="s">
        <v>245</v>
      </c>
      <c r="E2089" s="219" t="s">
        <v>23</v>
      </c>
      <c r="F2089" s="220" t="s">
        <v>1772</v>
      </c>
      <c r="G2089" s="218"/>
      <c r="H2089" s="221">
        <v>19.5</v>
      </c>
      <c r="I2089" s="222"/>
      <c r="J2089" s="218"/>
      <c r="K2089" s="218"/>
      <c r="L2089" s="223"/>
      <c r="M2089" s="224"/>
      <c r="N2089" s="225"/>
      <c r="O2089" s="225"/>
      <c r="P2089" s="225"/>
      <c r="Q2089" s="225"/>
      <c r="R2089" s="225"/>
      <c r="S2089" s="225"/>
      <c r="T2089" s="226"/>
      <c r="AT2089" s="227" t="s">
        <v>245</v>
      </c>
      <c r="AU2089" s="227" t="s">
        <v>88</v>
      </c>
      <c r="AV2089" s="12" t="s">
        <v>88</v>
      </c>
      <c r="AW2089" s="12" t="s">
        <v>40</v>
      </c>
      <c r="AX2089" s="12" t="s">
        <v>77</v>
      </c>
      <c r="AY2089" s="227" t="s">
        <v>191</v>
      </c>
    </row>
    <row r="2090" spans="2:65" s="12" customFormat="1" ht="13.5">
      <c r="B2090" s="217"/>
      <c r="C2090" s="218"/>
      <c r="D2090" s="214" t="s">
        <v>245</v>
      </c>
      <c r="E2090" s="219" t="s">
        <v>23</v>
      </c>
      <c r="F2090" s="220" t="s">
        <v>1773</v>
      </c>
      <c r="G2090" s="218"/>
      <c r="H2090" s="221">
        <v>12.98</v>
      </c>
      <c r="I2090" s="222"/>
      <c r="J2090" s="218"/>
      <c r="K2090" s="218"/>
      <c r="L2090" s="223"/>
      <c r="M2090" s="224"/>
      <c r="N2090" s="225"/>
      <c r="O2090" s="225"/>
      <c r="P2090" s="225"/>
      <c r="Q2090" s="225"/>
      <c r="R2090" s="225"/>
      <c r="S2090" s="225"/>
      <c r="T2090" s="226"/>
      <c r="AT2090" s="227" t="s">
        <v>245</v>
      </c>
      <c r="AU2090" s="227" t="s">
        <v>88</v>
      </c>
      <c r="AV2090" s="12" t="s">
        <v>88</v>
      </c>
      <c r="AW2090" s="12" t="s">
        <v>40</v>
      </c>
      <c r="AX2090" s="12" t="s">
        <v>77</v>
      </c>
      <c r="AY2090" s="227" t="s">
        <v>191</v>
      </c>
    </row>
    <row r="2091" spans="2:65" s="12" customFormat="1" ht="13.5">
      <c r="B2091" s="217"/>
      <c r="C2091" s="218"/>
      <c r="D2091" s="214" t="s">
        <v>245</v>
      </c>
      <c r="E2091" s="219" t="s">
        <v>23</v>
      </c>
      <c r="F2091" s="220" t="s">
        <v>1774</v>
      </c>
      <c r="G2091" s="218"/>
      <c r="H2091" s="221">
        <v>8.06</v>
      </c>
      <c r="I2091" s="222"/>
      <c r="J2091" s="218"/>
      <c r="K2091" s="218"/>
      <c r="L2091" s="223"/>
      <c r="M2091" s="224"/>
      <c r="N2091" s="225"/>
      <c r="O2091" s="225"/>
      <c r="P2091" s="225"/>
      <c r="Q2091" s="225"/>
      <c r="R2091" s="225"/>
      <c r="S2091" s="225"/>
      <c r="T2091" s="226"/>
      <c r="AT2091" s="227" t="s">
        <v>245</v>
      </c>
      <c r="AU2091" s="227" t="s">
        <v>88</v>
      </c>
      <c r="AV2091" s="12" t="s">
        <v>88</v>
      </c>
      <c r="AW2091" s="12" t="s">
        <v>40</v>
      </c>
      <c r="AX2091" s="12" t="s">
        <v>77</v>
      </c>
      <c r="AY2091" s="227" t="s">
        <v>191</v>
      </c>
    </row>
    <row r="2092" spans="2:65" s="12" customFormat="1" ht="13.5">
      <c r="B2092" s="217"/>
      <c r="C2092" s="218"/>
      <c r="D2092" s="214" t="s">
        <v>245</v>
      </c>
      <c r="E2092" s="219" t="s">
        <v>23</v>
      </c>
      <c r="F2092" s="220" t="s">
        <v>1775</v>
      </c>
      <c r="G2092" s="218"/>
      <c r="H2092" s="221">
        <v>8.1999999999999993</v>
      </c>
      <c r="I2092" s="222"/>
      <c r="J2092" s="218"/>
      <c r="K2092" s="218"/>
      <c r="L2092" s="223"/>
      <c r="M2092" s="224"/>
      <c r="N2092" s="225"/>
      <c r="O2092" s="225"/>
      <c r="P2092" s="225"/>
      <c r="Q2092" s="225"/>
      <c r="R2092" s="225"/>
      <c r="S2092" s="225"/>
      <c r="T2092" s="226"/>
      <c r="AT2092" s="227" t="s">
        <v>245</v>
      </c>
      <c r="AU2092" s="227" t="s">
        <v>88</v>
      </c>
      <c r="AV2092" s="12" t="s">
        <v>88</v>
      </c>
      <c r="AW2092" s="12" t="s">
        <v>40</v>
      </c>
      <c r="AX2092" s="12" t="s">
        <v>77</v>
      </c>
      <c r="AY2092" s="227" t="s">
        <v>191</v>
      </c>
    </row>
    <row r="2093" spans="2:65" s="12" customFormat="1" ht="13.5">
      <c r="B2093" s="217"/>
      <c r="C2093" s="218"/>
      <c r="D2093" s="214" t="s">
        <v>245</v>
      </c>
      <c r="E2093" s="219" t="s">
        <v>23</v>
      </c>
      <c r="F2093" s="220" t="s">
        <v>1776</v>
      </c>
      <c r="G2093" s="218"/>
      <c r="H2093" s="221">
        <v>8.6199999999999992</v>
      </c>
      <c r="I2093" s="222"/>
      <c r="J2093" s="218"/>
      <c r="K2093" s="218"/>
      <c r="L2093" s="223"/>
      <c r="M2093" s="224"/>
      <c r="N2093" s="225"/>
      <c r="O2093" s="225"/>
      <c r="P2093" s="225"/>
      <c r="Q2093" s="225"/>
      <c r="R2093" s="225"/>
      <c r="S2093" s="225"/>
      <c r="T2093" s="226"/>
      <c r="AT2093" s="227" t="s">
        <v>245</v>
      </c>
      <c r="AU2093" s="227" t="s">
        <v>88</v>
      </c>
      <c r="AV2093" s="12" t="s">
        <v>88</v>
      </c>
      <c r="AW2093" s="12" t="s">
        <v>40</v>
      </c>
      <c r="AX2093" s="12" t="s">
        <v>77</v>
      </c>
      <c r="AY2093" s="227" t="s">
        <v>191</v>
      </c>
    </row>
    <row r="2094" spans="2:65" s="12" customFormat="1" ht="13.5">
      <c r="B2094" s="217"/>
      <c r="C2094" s="218"/>
      <c r="D2094" s="214" t="s">
        <v>245</v>
      </c>
      <c r="E2094" s="219" t="s">
        <v>23</v>
      </c>
      <c r="F2094" s="220" t="s">
        <v>1777</v>
      </c>
      <c r="G2094" s="218"/>
      <c r="H2094" s="221">
        <v>14.93</v>
      </c>
      <c r="I2094" s="222"/>
      <c r="J2094" s="218"/>
      <c r="K2094" s="218"/>
      <c r="L2094" s="223"/>
      <c r="M2094" s="224"/>
      <c r="N2094" s="225"/>
      <c r="O2094" s="225"/>
      <c r="P2094" s="225"/>
      <c r="Q2094" s="225"/>
      <c r="R2094" s="225"/>
      <c r="S2094" s="225"/>
      <c r="T2094" s="226"/>
      <c r="AT2094" s="227" t="s">
        <v>245</v>
      </c>
      <c r="AU2094" s="227" t="s">
        <v>88</v>
      </c>
      <c r="AV2094" s="12" t="s">
        <v>88</v>
      </c>
      <c r="AW2094" s="12" t="s">
        <v>40</v>
      </c>
      <c r="AX2094" s="12" t="s">
        <v>77</v>
      </c>
      <c r="AY2094" s="227" t="s">
        <v>191</v>
      </c>
    </row>
    <row r="2095" spans="2:65" s="12" customFormat="1" ht="13.5">
      <c r="B2095" s="217"/>
      <c r="C2095" s="218"/>
      <c r="D2095" s="214" t="s">
        <v>245</v>
      </c>
      <c r="E2095" s="219" t="s">
        <v>23</v>
      </c>
      <c r="F2095" s="220" t="s">
        <v>1778</v>
      </c>
      <c r="G2095" s="218"/>
      <c r="H2095" s="221">
        <v>8.81</v>
      </c>
      <c r="I2095" s="222"/>
      <c r="J2095" s="218"/>
      <c r="K2095" s="218"/>
      <c r="L2095" s="223"/>
      <c r="M2095" s="224"/>
      <c r="N2095" s="225"/>
      <c r="O2095" s="225"/>
      <c r="P2095" s="225"/>
      <c r="Q2095" s="225"/>
      <c r="R2095" s="225"/>
      <c r="S2095" s="225"/>
      <c r="T2095" s="226"/>
      <c r="AT2095" s="227" t="s">
        <v>245</v>
      </c>
      <c r="AU2095" s="227" t="s">
        <v>88</v>
      </c>
      <c r="AV2095" s="12" t="s">
        <v>88</v>
      </c>
      <c r="AW2095" s="12" t="s">
        <v>40</v>
      </c>
      <c r="AX2095" s="12" t="s">
        <v>77</v>
      </c>
      <c r="AY2095" s="227" t="s">
        <v>191</v>
      </c>
    </row>
    <row r="2096" spans="2:65" s="14" customFormat="1" ht="13.5">
      <c r="B2096" s="254"/>
      <c r="C2096" s="255"/>
      <c r="D2096" s="214" t="s">
        <v>245</v>
      </c>
      <c r="E2096" s="256" t="s">
        <v>23</v>
      </c>
      <c r="F2096" s="257" t="s">
        <v>371</v>
      </c>
      <c r="G2096" s="255"/>
      <c r="H2096" s="258">
        <v>111.79</v>
      </c>
      <c r="I2096" s="259"/>
      <c r="J2096" s="255"/>
      <c r="K2096" s="255"/>
      <c r="L2096" s="260"/>
      <c r="M2096" s="261"/>
      <c r="N2096" s="262"/>
      <c r="O2096" s="262"/>
      <c r="P2096" s="262"/>
      <c r="Q2096" s="262"/>
      <c r="R2096" s="262"/>
      <c r="S2096" s="262"/>
      <c r="T2096" s="263"/>
      <c r="AT2096" s="264" t="s">
        <v>245</v>
      </c>
      <c r="AU2096" s="264" t="s">
        <v>88</v>
      </c>
      <c r="AV2096" s="14" t="s">
        <v>207</v>
      </c>
      <c r="AW2096" s="14" t="s">
        <v>40</v>
      </c>
      <c r="AX2096" s="14" t="s">
        <v>77</v>
      </c>
      <c r="AY2096" s="264" t="s">
        <v>191</v>
      </c>
    </row>
    <row r="2097" spans="2:51" s="13" customFormat="1" ht="13.5">
      <c r="B2097" s="244"/>
      <c r="C2097" s="245"/>
      <c r="D2097" s="214" t="s">
        <v>245</v>
      </c>
      <c r="E2097" s="246" t="s">
        <v>23</v>
      </c>
      <c r="F2097" s="247" t="s">
        <v>603</v>
      </c>
      <c r="G2097" s="245"/>
      <c r="H2097" s="246" t="s">
        <v>23</v>
      </c>
      <c r="I2097" s="248"/>
      <c r="J2097" s="245"/>
      <c r="K2097" s="245"/>
      <c r="L2097" s="249"/>
      <c r="M2097" s="250"/>
      <c r="N2097" s="251"/>
      <c r="O2097" s="251"/>
      <c r="P2097" s="251"/>
      <c r="Q2097" s="251"/>
      <c r="R2097" s="251"/>
      <c r="S2097" s="251"/>
      <c r="T2097" s="252"/>
      <c r="AT2097" s="253" t="s">
        <v>245</v>
      </c>
      <c r="AU2097" s="253" t="s">
        <v>88</v>
      </c>
      <c r="AV2097" s="13" t="s">
        <v>85</v>
      </c>
      <c r="AW2097" s="13" t="s">
        <v>40</v>
      </c>
      <c r="AX2097" s="13" t="s">
        <v>77</v>
      </c>
      <c r="AY2097" s="253" t="s">
        <v>191</v>
      </c>
    </row>
    <row r="2098" spans="2:51" s="12" customFormat="1" ht="13.5">
      <c r="B2098" s="217"/>
      <c r="C2098" s="218"/>
      <c r="D2098" s="214" t="s">
        <v>245</v>
      </c>
      <c r="E2098" s="219" t="s">
        <v>23</v>
      </c>
      <c r="F2098" s="220" t="s">
        <v>1779</v>
      </c>
      <c r="G2098" s="218"/>
      <c r="H2098" s="221">
        <v>15.52</v>
      </c>
      <c r="I2098" s="222"/>
      <c r="J2098" s="218"/>
      <c r="K2098" s="218"/>
      <c r="L2098" s="223"/>
      <c r="M2098" s="224"/>
      <c r="N2098" s="225"/>
      <c r="O2098" s="225"/>
      <c r="P2098" s="225"/>
      <c r="Q2098" s="225"/>
      <c r="R2098" s="225"/>
      <c r="S2098" s="225"/>
      <c r="T2098" s="226"/>
      <c r="AT2098" s="227" t="s">
        <v>245</v>
      </c>
      <c r="AU2098" s="227" t="s">
        <v>88</v>
      </c>
      <c r="AV2098" s="12" t="s">
        <v>88</v>
      </c>
      <c r="AW2098" s="12" t="s">
        <v>40</v>
      </c>
      <c r="AX2098" s="12" t="s">
        <v>77</v>
      </c>
      <c r="AY2098" s="227" t="s">
        <v>191</v>
      </c>
    </row>
    <row r="2099" spans="2:51" s="12" customFormat="1" ht="13.5">
      <c r="B2099" s="217"/>
      <c r="C2099" s="218"/>
      <c r="D2099" s="214" t="s">
        <v>245</v>
      </c>
      <c r="E2099" s="219" t="s">
        <v>23</v>
      </c>
      <c r="F2099" s="220" t="s">
        <v>1780</v>
      </c>
      <c r="G2099" s="218"/>
      <c r="H2099" s="221">
        <v>4.4000000000000004</v>
      </c>
      <c r="I2099" s="222"/>
      <c r="J2099" s="218"/>
      <c r="K2099" s="218"/>
      <c r="L2099" s="223"/>
      <c r="M2099" s="224"/>
      <c r="N2099" s="225"/>
      <c r="O2099" s="225"/>
      <c r="P2099" s="225"/>
      <c r="Q2099" s="225"/>
      <c r="R2099" s="225"/>
      <c r="S2099" s="225"/>
      <c r="T2099" s="226"/>
      <c r="AT2099" s="227" t="s">
        <v>245</v>
      </c>
      <c r="AU2099" s="227" t="s">
        <v>88</v>
      </c>
      <c r="AV2099" s="12" t="s">
        <v>88</v>
      </c>
      <c r="AW2099" s="12" t="s">
        <v>40</v>
      </c>
      <c r="AX2099" s="12" t="s">
        <v>77</v>
      </c>
      <c r="AY2099" s="227" t="s">
        <v>191</v>
      </c>
    </row>
    <row r="2100" spans="2:51" s="12" customFormat="1" ht="13.5">
      <c r="B2100" s="217"/>
      <c r="C2100" s="218"/>
      <c r="D2100" s="214" t="s">
        <v>245</v>
      </c>
      <c r="E2100" s="219" t="s">
        <v>23</v>
      </c>
      <c r="F2100" s="220" t="s">
        <v>1704</v>
      </c>
      <c r="G2100" s="218"/>
      <c r="H2100" s="221">
        <v>13.96</v>
      </c>
      <c r="I2100" s="222"/>
      <c r="J2100" s="218"/>
      <c r="K2100" s="218"/>
      <c r="L2100" s="223"/>
      <c r="M2100" s="224"/>
      <c r="N2100" s="225"/>
      <c r="O2100" s="225"/>
      <c r="P2100" s="225"/>
      <c r="Q2100" s="225"/>
      <c r="R2100" s="225"/>
      <c r="S2100" s="225"/>
      <c r="T2100" s="226"/>
      <c r="AT2100" s="227" t="s">
        <v>245</v>
      </c>
      <c r="AU2100" s="227" t="s">
        <v>88</v>
      </c>
      <c r="AV2100" s="12" t="s">
        <v>88</v>
      </c>
      <c r="AW2100" s="12" t="s">
        <v>40</v>
      </c>
      <c r="AX2100" s="12" t="s">
        <v>77</v>
      </c>
      <c r="AY2100" s="227" t="s">
        <v>191</v>
      </c>
    </row>
    <row r="2101" spans="2:51" s="12" customFormat="1" ht="13.5">
      <c r="B2101" s="217"/>
      <c r="C2101" s="218"/>
      <c r="D2101" s="214" t="s">
        <v>245</v>
      </c>
      <c r="E2101" s="219" t="s">
        <v>23</v>
      </c>
      <c r="F2101" s="220" t="s">
        <v>1781</v>
      </c>
      <c r="G2101" s="218"/>
      <c r="H2101" s="221">
        <v>8.0399999999999991</v>
      </c>
      <c r="I2101" s="222"/>
      <c r="J2101" s="218"/>
      <c r="K2101" s="218"/>
      <c r="L2101" s="223"/>
      <c r="M2101" s="224"/>
      <c r="N2101" s="225"/>
      <c r="O2101" s="225"/>
      <c r="P2101" s="225"/>
      <c r="Q2101" s="225"/>
      <c r="R2101" s="225"/>
      <c r="S2101" s="225"/>
      <c r="T2101" s="226"/>
      <c r="AT2101" s="227" t="s">
        <v>245</v>
      </c>
      <c r="AU2101" s="227" t="s">
        <v>88</v>
      </c>
      <c r="AV2101" s="12" t="s">
        <v>88</v>
      </c>
      <c r="AW2101" s="12" t="s">
        <v>40</v>
      </c>
      <c r="AX2101" s="12" t="s">
        <v>77</v>
      </c>
      <c r="AY2101" s="227" t="s">
        <v>191</v>
      </c>
    </row>
    <row r="2102" spans="2:51" s="12" customFormat="1" ht="13.5">
      <c r="B2102" s="217"/>
      <c r="C2102" s="218"/>
      <c r="D2102" s="214" t="s">
        <v>245</v>
      </c>
      <c r="E2102" s="219" t="s">
        <v>23</v>
      </c>
      <c r="F2102" s="220" t="s">
        <v>1782</v>
      </c>
      <c r="G2102" s="218"/>
      <c r="H2102" s="221">
        <v>8.6199999999999992</v>
      </c>
      <c r="I2102" s="222"/>
      <c r="J2102" s="218"/>
      <c r="K2102" s="218"/>
      <c r="L2102" s="223"/>
      <c r="M2102" s="224"/>
      <c r="N2102" s="225"/>
      <c r="O2102" s="225"/>
      <c r="P2102" s="225"/>
      <c r="Q2102" s="225"/>
      <c r="R2102" s="225"/>
      <c r="S2102" s="225"/>
      <c r="T2102" s="226"/>
      <c r="AT2102" s="227" t="s">
        <v>245</v>
      </c>
      <c r="AU2102" s="227" t="s">
        <v>88</v>
      </c>
      <c r="AV2102" s="12" t="s">
        <v>88</v>
      </c>
      <c r="AW2102" s="12" t="s">
        <v>40</v>
      </c>
      <c r="AX2102" s="12" t="s">
        <v>77</v>
      </c>
      <c r="AY2102" s="227" t="s">
        <v>191</v>
      </c>
    </row>
    <row r="2103" spans="2:51" s="12" customFormat="1" ht="13.5">
      <c r="B2103" s="217"/>
      <c r="C2103" s="218"/>
      <c r="D2103" s="214" t="s">
        <v>245</v>
      </c>
      <c r="E2103" s="219" t="s">
        <v>23</v>
      </c>
      <c r="F2103" s="220" t="s">
        <v>1783</v>
      </c>
      <c r="G2103" s="218"/>
      <c r="H2103" s="221">
        <v>8.6199999999999992</v>
      </c>
      <c r="I2103" s="222"/>
      <c r="J2103" s="218"/>
      <c r="K2103" s="218"/>
      <c r="L2103" s="223"/>
      <c r="M2103" s="224"/>
      <c r="N2103" s="225"/>
      <c r="O2103" s="225"/>
      <c r="P2103" s="225"/>
      <c r="Q2103" s="225"/>
      <c r="R2103" s="225"/>
      <c r="S2103" s="225"/>
      <c r="T2103" s="226"/>
      <c r="AT2103" s="227" t="s">
        <v>245</v>
      </c>
      <c r="AU2103" s="227" t="s">
        <v>88</v>
      </c>
      <c r="AV2103" s="12" t="s">
        <v>88</v>
      </c>
      <c r="AW2103" s="12" t="s">
        <v>40</v>
      </c>
      <c r="AX2103" s="12" t="s">
        <v>77</v>
      </c>
      <c r="AY2103" s="227" t="s">
        <v>191</v>
      </c>
    </row>
    <row r="2104" spans="2:51" s="12" customFormat="1" ht="13.5">
      <c r="B2104" s="217"/>
      <c r="C2104" s="218"/>
      <c r="D2104" s="214" t="s">
        <v>245</v>
      </c>
      <c r="E2104" s="219" t="s">
        <v>23</v>
      </c>
      <c r="F2104" s="220" t="s">
        <v>1784</v>
      </c>
      <c r="G2104" s="218"/>
      <c r="H2104" s="221">
        <v>14.56</v>
      </c>
      <c r="I2104" s="222"/>
      <c r="J2104" s="218"/>
      <c r="K2104" s="218"/>
      <c r="L2104" s="223"/>
      <c r="M2104" s="224"/>
      <c r="N2104" s="225"/>
      <c r="O2104" s="225"/>
      <c r="P2104" s="225"/>
      <c r="Q2104" s="225"/>
      <c r="R2104" s="225"/>
      <c r="S2104" s="225"/>
      <c r="T2104" s="226"/>
      <c r="AT2104" s="227" t="s">
        <v>245</v>
      </c>
      <c r="AU2104" s="227" t="s">
        <v>88</v>
      </c>
      <c r="AV2104" s="12" t="s">
        <v>88</v>
      </c>
      <c r="AW2104" s="12" t="s">
        <v>40</v>
      </c>
      <c r="AX2104" s="12" t="s">
        <v>77</v>
      </c>
      <c r="AY2104" s="227" t="s">
        <v>191</v>
      </c>
    </row>
    <row r="2105" spans="2:51" s="12" customFormat="1" ht="13.5">
      <c r="B2105" s="217"/>
      <c r="C2105" s="218"/>
      <c r="D2105" s="214" t="s">
        <v>245</v>
      </c>
      <c r="E2105" s="219" t="s">
        <v>23</v>
      </c>
      <c r="F2105" s="220" t="s">
        <v>1785</v>
      </c>
      <c r="G2105" s="218"/>
      <c r="H2105" s="221">
        <v>15.53</v>
      </c>
      <c r="I2105" s="222"/>
      <c r="J2105" s="218"/>
      <c r="K2105" s="218"/>
      <c r="L2105" s="223"/>
      <c r="M2105" s="224"/>
      <c r="N2105" s="225"/>
      <c r="O2105" s="225"/>
      <c r="P2105" s="225"/>
      <c r="Q2105" s="225"/>
      <c r="R2105" s="225"/>
      <c r="S2105" s="225"/>
      <c r="T2105" s="226"/>
      <c r="AT2105" s="227" t="s">
        <v>245</v>
      </c>
      <c r="AU2105" s="227" t="s">
        <v>88</v>
      </c>
      <c r="AV2105" s="12" t="s">
        <v>88</v>
      </c>
      <c r="AW2105" s="12" t="s">
        <v>40</v>
      </c>
      <c r="AX2105" s="12" t="s">
        <v>77</v>
      </c>
      <c r="AY2105" s="227" t="s">
        <v>191</v>
      </c>
    </row>
    <row r="2106" spans="2:51" s="12" customFormat="1" ht="13.5">
      <c r="B2106" s="217"/>
      <c r="C2106" s="218"/>
      <c r="D2106" s="214" t="s">
        <v>245</v>
      </c>
      <c r="E2106" s="219" t="s">
        <v>23</v>
      </c>
      <c r="F2106" s="220" t="s">
        <v>1786</v>
      </c>
      <c r="G2106" s="218"/>
      <c r="H2106" s="221">
        <v>9.1300000000000008</v>
      </c>
      <c r="I2106" s="222"/>
      <c r="J2106" s="218"/>
      <c r="K2106" s="218"/>
      <c r="L2106" s="223"/>
      <c r="M2106" s="224"/>
      <c r="N2106" s="225"/>
      <c r="O2106" s="225"/>
      <c r="P2106" s="225"/>
      <c r="Q2106" s="225"/>
      <c r="R2106" s="225"/>
      <c r="S2106" s="225"/>
      <c r="T2106" s="226"/>
      <c r="AT2106" s="227" t="s">
        <v>245</v>
      </c>
      <c r="AU2106" s="227" t="s">
        <v>88</v>
      </c>
      <c r="AV2106" s="12" t="s">
        <v>88</v>
      </c>
      <c r="AW2106" s="12" t="s">
        <v>40</v>
      </c>
      <c r="AX2106" s="12" t="s">
        <v>77</v>
      </c>
      <c r="AY2106" s="227" t="s">
        <v>191</v>
      </c>
    </row>
    <row r="2107" spans="2:51" s="14" customFormat="1" ht="13.5">
      <c r="B2107" s="254"/>
      <c r="C2107" s="255"/>
      <c r="D2107" s="214" t="s">
        <v>245</v>
      </c>
      <c r="E2107" s="256" t="s">
        <v>23</v>
      </c>
      <c r="F2107" s="257" t="s">
        <v>371</v>
      </c>
      <c r="G2107" s="255"/>
      <c r="H2107" s="258">
        <v>98.38</v>
      </c>
      <c r="I2107" s="259"/>
      <c r="J2107" s="255"/>
      <c r="K2107" s="255"/>
      <c r="L2107" s="260"/>
      <c r="M2107" s="261"/>
      <c r="N2107" s="262"/>
      <c r="O2107" s="262"/>
      <c r="P2107" s="262"/>
      <c r="Q2107" s="262"/>
      <c r="R2107" s="262"/>
      <c r="S2107" s="262"/>
      <c r="T2107" s="263"/>
      <c r="AT2107" s="264" t="s">
        <v>245</v>
      </c>
      <c r="AU2107" s="264" t="s">
        <v>88</v>
      </c>
      <c r="AV2107" s="14" t="s">
        <v>207</v>
      </c>
      <c r="AW2107" s="14" t="s">
        <v>40</v>
      </c>
      <c r="AX2107" s="14" t="s">
        <v>77</v>
      </c>
      <c r="AY2107" s="264" t="s">
        <v>191</v>
      </c>
    </row>
    <row r="2108" spans="2:51" s="13" customFormat="1" ht="13.5">
      <c r="B2108" s="244"/>
      <c r="C2108" s="245"/>
      <c r="D2108" s="214" t="s">
        <v>245</v>
      </c>
      <c r="E2108" s="246" t="s">
        <v>23</v>
      </c>
      <c r="F2108" s="247" t="s">
        <v>380</v>
      </c>
      <c r="G2108" s="245"/>
      <c r="H2108" s="246" t="s">
        <v>23</v>
      </c>
      <c r="I2108" s="248"/>
      <c r="J2108" s="245"/>
      <c r="K2108" s="245"/>
      <c r="L2108" s="249"/>
      <c r="M2108" s="250"/>
      <c r="N2108" s="251"/>
      <c r="O2108" s="251"/>
      <c r="P2108" s="251"/>
      <c r="Q2108" s="251"/>
      <c r="R2108" s="251"/>
      <c r="S2108" s="251"/>
      <c r="T2108" s="252"/>
      <c r="AT2108" s="253" t="s">
        <v>245</v>
      </c>
      <c r="AU2108" s="253" t="s">
        <v>88</v>
      </c>
      <c r="AV2108" s="13" t="s">
        <v>85</v>
      </c>
      <c r="AW2108" s="13" t="s">
        <v>40</v>
      </c>
      <c r="AX2108" s="13" t="s">
        <v>77</v>
      </c>
      <c r="AY2108" s="253" t="s">
        <v>191</v>
      </c>
    </row>
    <row r="2109" spans="2:51" s="12" customFormat="1" ht="13.5">
      <c r="B2109" s="217"/>
      <c r="C2109" s="218"/>
      <c r="D2109" s="214" t="s">
        <v>245</v>
      </c>
      <c r="E2109" s="219" t="s">
        <v>23</v>
      </c>
      <c r="F2109" s="220" t="s">
        <v>1787</v>
      </c>
      <c r="G2109" s="218"/>
      <c r="H2109" s="221">
        <v>15.52</v>
      </c>
      <c r="I2109" s="222"/>
      <c r="J2109" s="218"/>
      <c r="K2109" s="218"/>
      <c r="L2109" s="223"/>
      <c r="M2109" s="224"/>
      <c r="N2109" s="225"/>
      <c r="O2109" s="225"/>
      <c r="P2109" s="225"/>
      <c r="Q2109" s="225"/>
      <c r="R2109" s="225"/>
      <c r="S2109" s="225"/>
      <c r="T2109" s="226"/>
      <c r="AT2109" s="227" t="s">
        <v>245</v>
      </c>
      <c r="AU2109" s="227" t="s">
        <v>88</v>
      </c>
      <c r="AV2109" s="12" t="s">
        <v>88</v>
      </c>
      <c r="AW2109" s="12" t="s">
        <v>40</v>
      </c>
      <c r="AX2109" s="12" t="s">
        <v>77</v>
      </c>
      <c r="AY2109" s="227" t="s">
        <v>191</v>
      </c>
    </row>
    <row r="2110" spans="2:51" s="12" customFormat="1" ht="13.5">
      <c r="B2110" s="217"/>
      <c r="C2110" s="218"/>
      <c r="D2110" s="214" t="s">
        <v>245</v>
      </c>
      <c r="E2110" s="219" t="s">
        <v>23</v>
      </c>
      <c r="F2110" s="220" t="s">
        <v>1788</v>
      </c>
      <c r="G2110" s="218"/>
      <c r="H2110" s="221">
        <v>4.4000000000000004</v>
      </c>
      <c r="I2110" s="222"/>
      <c r="J2110" s="218"/>
      <c r="K2110" s="218"/>
      <c r="L2110" s="223"/>
      <c r="M2110" s="224"/>
      <c r="N2110" s="225"/>
      <c r="O2110" s="225"/>
      <c r="P2110" s="225"/>
      <c r="Q2110" s="225"/>
      <c r="R2110" s="225"/>
      <c r="S2110" s="225"/>
      <c r="T2110" s="226"/>
      <c r="AT2110" s="227" t="s">
        <v>245</v>
      </c>
      <c r="AU2110" s="227" t="s">
        <v>88</v>
      </c>
      <c r="AV2110" s="12" t="s">
        <v>88</v>
      </c>
      <c r="AW2110" s="12" t="s">
        <v>40</v>
      </c>
      <c r="AX2110" s="12" t="s">
        <v>77</v>
      </c>
      <c r="AY2110" s="227" t="s">
        <v>191</v>
      </c>
    </row>
    <row r="2111" spans="2:51" s="12" customFormat="1" ht="13.5">
      <c r="B2111" s="217"/>
      <c r="C2111" s="218"/>
      <c r="D2111" s="214" t="s">
        <v>245</v>
      </c>
      <c r="E2111" s="219" t="s">
        <v>23</v>
      </c>
      <c r="F2111" s="220" t="s">
        <v>1789</v>
      </c>
      <c r="G2111" s="218"/>
      <c r="H2111" s="221">
        <v>7.82</v>
      </c>
      <c r="I2111" s="222"/>
      <c r="J2111" s="218"/>
      <c r="K2111" s="218"/>
      <c r="L2111" s="223"/>
      <c r="M2111" s="224"/>
      <c r="N2111" s="225"/>
      <c r="O2111" s="225"/>
      <c r="P2111" s="225"/>
      <c r="Q2111" s="225"/>
      <c r="R2111" s="225"/>
      <c r="S2111" s="225"/>
      <c r="T2111" s="226"/>
      <c r="AT2111" s="227" t="s">
        <v>245</v>
      </c>
      <c r="AU2111" s="227" t="s">
        <v>88</v>
      </c>
      <c r="AV2111" s="12" t="s">
        <v>88</v>
      </c>
      <c r="AW2111" s="12" t="s">
        <v>40</v>
      </c>
      <c r="AX2111" s="12" t="s">
        <v>77</v>
      </c>
      <c r="AY2111" s="227" t="s">
        <v>191</v>
      </c>
    </row>
    <row r="2112" spans="2:51" s="12" customFormat="1" ht="13.5">
      <c r="B2112" s="217"/>
      <c r="C2112" s="218"/>
      <c r="D2112" s="214" t="s">
        <v>245</v>
      </c>
      <c r="E2112" s="219" t="s">
        <v>23</v>
      </c>
      <c r="F2112" s="220" t="s">
        <v>1790</v>
      </c>
      <c r="G2112" s="218"/>
      <c r="H2112" s="221">
        <v>8.6199999999999992</v>
      </c>
      <c r="I2112" s="222"/>
      <c r="J2112" s="218"/>
      <c r="K2112" s="218"/>
      <c r="L2112" s="223"/>
      <c r="M2112" s="224"/>
      <c r="N2112" s="225"/>
      <c r="O2112" s="225"/>
      <c r="P2112" s="225"/>
      <c r="Q2112" s="225"/>
      <c r="R2112" s="225"/>
      <c r="S2112" s="225"/>
      <c r="T2112" s="226"/>
      <c r="AT2112" s="227" t="s">
        <v>245</v>
      </c>
      <c r="AU2112" s="227" t="s">
        <v>88</v>
      </c>
      <c r="AV2112" s="12" t="s">
        <v>88</v>
      </c>
      <c r="AW2112" s="12" t="s">
        <v>40</v>
      </c>
      <c r="AX2112" s="12" t="s">
        <v>77</v>
      </c>
      <c r="AY2112" s="227" t="s">
        <v>191</v>
      </c>
    </row>
    <row r="2113" spans="2:51" s="12" customFormat="1" ht="13.5">
      <c r="B2113" s="217"/>
      <c r="C2113" s="218"/>
      <c r="D2113" s="214" t="s">
        <v>245</v>
      </c>
      <c r="E2113" s="219" t="s">
        <v>23</v>
      </c>
      <c r="F2113" s="220" t="s">
        <v>1791</v>
      </c>
      <c r="G2113" s="218"/>
      <c r="H2113" s="221">
        <v>16.690000000000001</v>
      </c>
      <c r="I2113" s="222"/>
      <c r="J2113" s="218"/>
      <c r="K2113" s="218"/>
      <c r="L2113" s="223"/>
      <c r="M2113" s="224"/>
      <c r="N2113" s="225"/>
      <c r="O2113" s="225"/>
      <c r="P2113" s="225"/>
      <c r="Q2113" s="225"/>
      <c r="R2113" s="225"/>
      <c r="S2113" s="225"/>
      <c r="T2113" s="226"/>
      <c r="AT2113" s="227" t="s">
        <v>245</v>
      </c>
      <c r="AU2113" s="227" t="s">
        <v>88</v>
      </c>
      <c r="AV2113" s="12" t="s">
        <v>88</v>
      </c>
      <c r="AW2113" s="12" t="s">
        <v>40</v>
      </c>
      <c r="AX2113" s="12" t="s">
        <v>77</v>
      </c>
      <c r="AY2113" s="227" t="s">
        <v>191</v>
      </c>
    </row>
    <row r="2114" spans="2:51" s="14" customFormat="1" ht="13.5">
      <c r="B2114" s="254"/>
      <c r="C2114" s="255"/>
      <c r="D2114" s="214" t="s">
        <v>245</v>
      </c>
      <c r="E2114" s="256" t="s">
        <v>23</v>
      </c>
      <c r="F2114" s="257" t="s">
        <v>371</v>
      </c>
      <c r="G2114" s="255"/>
      <c r="H2114" s="258">
        <v>53.05</v>
      </c>
      <c r="I2114" s="259"/>
      <c r="J2114" s="255"/>
      <c r="K2114" s="255"/>
      <c r="L2114" s="260"/>
      <c r="M2114" s="261"/>
      <c r="N2114" s="262"/>
      <c r="O2114" s="262"/>
      <c r="P2114" s="262"/>
      <c r="Q2114" s="262"/>
      <c r="R2114" s="262"/>
      <c r="S2114" s="262"/>
      <c r="T2114" s="263"/>
      <c r="AT2114" s="264" t="s">
        <v>245</v>
      </c>
      <c r="AU2114" s="264" t="s">
        <v>88</v>
      </c>
      <c r="AV2114" s="14" t="s">
        <v>207</v>
      </c>
      <c r="AW2114" s="14" t="s">
        <v>40</v>
      </c>
      <c r="AX2114" s="14" t="s">
        <v>77</v>
      </c>
      <c r="AY2114" s="264" t="s">
        <v>191</v>
      </c>
    </row>
    <row r="2115" spans="2:51" s="13" customFormat="1" ht="13.5">
      <c r="B2115" s="244"/>
      <c r="C2115" s="245"/>
      <c r="D2115" s="214" t="s">
        <v>245</v>
      </c>
      <c r="E2115" s="246" t="s">
        <v>23</v>
      </c>
      <c r="F2115" s="247" t="s">
        <v>384</v>
      </c>
      <c r="G2115" s="245"/>
      <c r="H2115" s="246" t="s">
        <v>23</v>
      </c>
      <c r="I2115" s="248"/>
      <c r="J2115" s="245"/>
      <c r="K2115" s="245"/>
      <c r="L2115" s="249"/>
      <c r="M2115" s="250"/>
      <c r="N2115" s="251"/>
      <c r="O2115" s="251"/>
      <c r="P2115" s="251"/>
      <c r="Q2115" s="251"/>
      <c r="R2115" s="251"/>
      <c r="S2115" s="251"/>
      <c r="T2115" s="252"/>
      <c r="AT2115" s="253" t="s">
        <v>245</v>
      </c>
      <c r="AU2115" s="253" t="s">
        <v>88</v>
      </c>
      <c r="AV2115" s="13" t="s">
        <v>85</v>
      </c>
      <c r="AW2115" s="13" t="s">
        <v>40</v>
      </c>
      <c r="AX2115" s="13" t="s">
        <v>77</v>
      </c>
      <c r="AY2115" s="253" t="s">
        <v>191</v>
      </c>
    </row>
    <row r="2116" spans="2:51" s="12" customFormat="1" ht="13.5">
      <c r="B2116" s="217"/>
      <c r="C2116" s="218"/>
      <c r="D2116" s="214" t="s">
        <v>245</v>
      </c>
      <c r="E2116" s="219" t="s">
        <v>23</v>
      </c>
      <c r="F2116" s="220" t="s">
        <v>1792</v>
      </c>
      <c r="G2116" s="218"/>
      <c r="H2116" s="221">
        <v>15.52</v>
      </c>
      <c r="I2116" s="222"/>
      <c r="J2116" s="218"/>
      <c r="K2116" s="218"/>
      <c r="L2116" s="223"/>
      <c r="M2116" s="224"/>
      <c r="N2116" s="225"/>
      <c r="O2116" s="225"/>
      <c r="P2116" s="225"/>
      <c r="Q2116" s="225"/>
      <c r="R2116" s="225"/>
      <c r="S2116" s="225"/>
      <c r="T2116" s="226"/>
      <c r="AT2116" s="227" t="s">
        <v>245</v>
      </c>
      <c r="AU2116" s="227" t="s">
        <v>88</v>
      </c>
      <c r="AV2116" s="12" t="s">
        <v>88</v>
      </c>
      <c r="AW2116" s="12" t="s">
        <v>40</v>
      </c>
      <c r="AX2116" s="12" t="s">
        <v>77</v>
      </c>
      <c r="AY2116" s="227" t="s">
        <v>191</v>
      </c>
    </row>
    <row r="2117" spans="2:51" s="12" customFormat="1" ht="13.5">
      <c r="B2117" s="217"/>
      <c r="C2117" s="218"/>
      <c r="D2117" s="214" t="s">
        <v>245</v>
      </c>
      <c r="E2117" s="219" t="s">
        <v>23</v>
      </c>
      <c r="F2117" s="220" t="s">
        <v>1793</v>
      </c>
      <c r="G2117" s="218"/>
      <c r="H2117" s="221">
        <v>4.4400000000000004</v>
      </c>
      <c r="I2117" s="222"/>
      <c r="J2117" s="218"/>
      <c r="K2117" s="218"/>
      <c r="L2117" s="223"/>
      <c r="M2117" s="224"/>
      <c r="N2117" s="225"/>
      <c r="O2117" s="225"/>
      <c r="P2117" s="225"/>
      <c r="Q2117" s="225"/>
      <c r="R2117" s="225"/>
      <c r="S2117" s="225"/>
      <c r="T2117" s="226"/>
      <c r="AT2117" s="227" t="s">
        <v>245</v>
      </c>
      <c r="AU2117" s="227" t="s">
        <v>88</v>
      </c>
      <c r="AV2117" s="12" t="s">
        <v>88</v>
      </c>
      <c r="AW2117" s="12" t="s">
        <v>40</v>
      </c>
      <c r="AX2117" s="12" t="s">
        <v>77</v>
      </c>
      <c r="AY2117" s="227" t="s">
        <v>191</v>
      </c>
    </row>
    <row r="2118" spans="2:51" s="12" customFormat="1" ht="13.5">
      <c r="B2118" s="217"/>
      <c r="C2118" s="218"/>
      <c r="D2118" s="214" t="s">
        <v>245</v>
      </c>
      <c r="E2118" s="219" t="s">
        <v>23</v>
      </c>
      <c r="F2118" s="220" t="s">
        <v>1713</v>
      </c>
      <c r="G2118" s="218"/>
      <c r="H2118" s="221">
        <v>11.92</v>
      </c>
      <c r="I2118" s="222"/>
      <c r="J2118" s="218"/>
      <c r="K2118" s="218"/>
      <c r="L2118" s="223"/>
      <c r="M2118" s="224"/>
      <c r="N2118" s="225"/>
      <c r="O2118" s="225"/>
      <c r="P2118" s="225"/>
      <c r="Q2118" s="225"/>
      <c r="R2118" s="225"/>
      <c r="S2118" s="225"/>
      <c r="T2118" s="226"/>
      <c r="AT2118" s="227" t="s">
        <v>245</v>
      </c>
      <c r="AU2118" s="227" t="s">
        <v>88</v>
      </c>
      <c r="AV2118" s="12" t="s">
        <v>88</v>
      </c>
      <c r="AW2118" s="12" t="s">
        <v>40</v>
      </c>
      <c r="AX2118" s="12" t="s">
        <v>77</v>
      </c>
      <c r="AY2118" s="227" t="s">
        <v>191</v>
      </c>
    </row>
    <row r="2119" spans="2:51" s="12" customFormat="1" ht="13.5">
      <c r="B2119" s="217"/>
      <c r="C2119" s="218"/>
      <c r="D2119" s="214" t="s">
        <v>245</v>
      </c>
      <c r="E2119" s="219" t="s">
        <v>23</v>
      </c>
      <c r="F2119" s="220" t="s">
        <v>1794</v>
      </c>
      <c r="G2119" s="218"/>
      <c r="H2119" s="221">
        <v>8.0500000000000007</v>
      </c>
      <c r="I2119" s="222"/>
      <c r="J2119" s="218"/>
      <c r="K2119" s="218"/>
      <c r="L2119" s="223"/>
      <c r="M2119" s="224"/>
      <c r="N2119" s="225"/>
      <c r="O2119" s="225"/>
      <c r="P2119" s="225"/>
      <c r="Q2119" s="225"/>
      <c r="R2119" s="225"/>
      <c r="S2119" s="225"/>
      <c r="T2119" s="226"/>
      <c r="AT2119" s="227" t="s">
        <v>245</v>
      </c>
      <c r="AU2119" s="227" t="s">
        <v>88</v>
      </c>
      <c r="AV2119" s="12" t="s">
        <v>88</v>
      </c>
      <c r="AW2119" s="12" t="s">
        <v>40</v>
      </c>
      <c r="AX2119" s="12" t="s">
        <v>77</v>
      </c>
      <c r="AY2119" s="227" t="s">
        <v>191</v>
      </c>
    </row>
    <row r="2120" spans="2:51" s="12" customFormat="1" ht="13.5">
      <c r="B2120" s="217"/>
      <c r="C2120" s="218"/>
      <c r="D2120" s="214" t="s">
        <v>245</v>
      </c>
      <c r="E2120" s="219" t="s">
        <v>23</v>
      </c>
      <c r="F2120" s="220" t="s">
        <v>1795</v>
      </c>
      <c r="G2120" s="218"/>
      <c r="H2120" s="221">
        <v>8.68</v>
      </c>
      <c r="I2120" s="222"/>
      <c r="J2120" s="218"/>
      <c r="K2120" s="218"/>
      <c r="L2120" s="223"/>
      <c r="M2120" s="224"/>
      <c r="N2120" s="225"/>
      <c r="O2120" s="225"/>
      <c r="P2120" s="225"/>
      <c r="Q2120" s="225"/>
      <c r="R2120" s="225"/>
      <c r="S2120" s="225"/>
      <c r="T2120" s="226"/>
      <c r="AT2120" s="227" t="s">
        <v>245</v>
      </c>
      <c r="AU2120" s="227" t="s">
        <v>88</v>
      </c>
      <c r="AV2120" s="12" t="s">
        <v>88</v>
      </c>
      <c r="AW2120" s="12" t="s">
        <v>40</v>
      </c>
      <c r="AX2120" s="12" t="s">
        <v>77</v>
      </c>
      <c r="AY2120" s="227" t="s">
        <v>191</v>
      </c>
    </row>
    <row r="2121" spans="2:51" s="12" customFormat="1" ht="13.5">
      <c r="B2121" s="217"/>
      <c r="C2121" s="218"/>
      <c r="D2121" s="214" t="s">
        <v>245</v>
      </c>
      <c r="E2121" s="219" t="s">
        <v>23</v>
      </c>
      <c r="F2121" s="220" t="s">
        <v>1714</v>
      </c>
      <c r="G2121" s="218"/>
      <c r="H2121" s="221">
        <v>8.68</v>
      </c>
      <c r="I2121" s="222"/>
      <c r="J2121" s="218"/>
      <c r="K2121" s="218"/>
      <c r="L2121" s="223"/>
      <c r="M2121" s="224"/>
      <c r="N2121" s="225"/>
      <c r="O2121" s="225"/>
      <c r="P2121" s="225"/>
      <c r="Q2121" s="225"/>
      <c r="R2121" s="225"/>
      <c r="S2121" s="225"/>
      <c r="T2121" s="226"/>
      <c r="AT2121" s="227" t="s">
        <v>245</v>
      </c>
      <c r="AU2121" s="227" t="s">
        <v>88</v>
      </c>
      <c r="AV2121" s="12" t="s">
        <v>88</v>
      </c>
      <c r="AW2121" s="12" t="s">
        <v>40</v>
      </c>
      <c r="AX2121" s="12" t="s">
        <v>77</v>
      </c>
      <c r="AY2121" s="227" t="s">
        <v>191</v>
      </c>
    </row>
    <row r="2122" spans="2:51" s="12" customFormat="1" ht="13.5">
      <c r="B2122" s="217"/>
      <c r="C2122" s="218"/>
      <c r="D2122" s="214" t="s">
        <v>245</v>
      </c>
      <c r="E2122" s="219" t="s">
        <v>23</v>
      </c>
      <c r="F2122" s="220" t="s">
        <v>1796</v>
      </c>
      <c r="G2122" s="218"/>
      <c r="H2122" s="221">
        <v>11.46</v>
      </c>
      <c r="I2122" s="222"/>
      <c r="J2122" s="218"/>
      <c r="K2122" s="218"/>
      <c r="L2122" s="223"/>
      <c r="M2122" s="224"/>
      <c r="N2122" s="225"/>
      <c r="O2122" s="225"/>
      <c r="P2122" s="225"/>
      <c r="Q2122" s="225"/>
      <c r="R2122" s="225"/>
      <c r="S2122" s="225"/>
      <c r="T2122" s="226"/>
      <c r="AT2122" s="227" t="s">
        <v>245</v>
      </c>
      <c r="AU2122" s="227" t="s">
        <v>88</v>
      </c>
      <c r="AV2122" s="12" t="s">
        <v>88</v>
      </c>
      <c r="AW2122" s="12" t="s">
        <v>40</v>
      </c>
      <c r="AX2122" s="12" t="s">
        <v>77</v>
      </c>
      <c r="AY2122" s="227" t="s">
        <v>191</v>
      </c>
    </row>
    <row r="2123" spans="2:51" s="12" customFormat="1" ht="13.5">
      <c r="B2123" s="217"/>
      <c r="C2123" s="218"/>
      <c r="D2123" s="214" t="s">
        <v>245</v>
      </c>
      <c r="E2123" s="219" t="s">
        <v>23</v>
      </c>
      <c r="F2123" s="220" t="s">
        <v>1797</v>
      </c>
      <c r="G2123" s="218"/>
      <c r="H2123" s="221">
        <v>6.67</v>
      </c>
      <c r="I2123" s="222"/>
      <c r="J2123" s="218"/>
      <c r="K2123" s="218"/>
      <c r="L2123" s="223"/>
      <c r="M2123" s="224"/>
      <c r="N2123" s="225"/>
      <c r="O2123" s="225"/>
      <c r="P2123" s="225"/>
      <c r="Q2123" s="225"/>
      <c r="R2123" s="225"/>
      <c r="S2123" s="225"/>
      <c r="T2123" s="226"/>
      <c r="AT2123" s="227" t="s">
        <v>245</v>
      </c>
      <c r="AU2123" s="227" t="s">
        <v>88</v>
      </c>
      <c r="AV2123" s="12" t="s">
        <v>88</v>
      </c>
      <c r="AW2123" s="12" t="s">
        <v>40</v>
      </c>
      <c r="AX2123" s="12" t="s">
        <v>77</v>
      </c>
      <c r="AY2123" s="227" t="s">
        <v>191</v>
      </c>
    </row>
    <row r="2124" spans="2:51" s="12" customFormat="1" ht="13.5">
      <c r="B2124" s="217"/>
      <c r="C2124" s="218"/>
      <c r="D2124" s="214" t="s">
        <v>245</v>
      </c>
      <c r="E2124" s="219" t="s">
        <v>23</v>
      </c>
      <c r="F2124" s="220" t="s">
        <v>1798</v>
      </c>
      <c r="G2124" s="218"/>
      <c r="H2124" s="221">
        <v>8.99</v>
      </c>
      <c r="I2124" s="222"/>
      <c r="J2124" s="218"/>
      <c r="K2124" s="218"/>
      <c r="L2124" s="223"/>
      <c r="M2124" s="224"/>
      <c r="N2124" s="225"/>
      <c r="O2124" s="225"/>
      <c r="P2124" s="225"/>
      <c r="Q2124" s="225"/>
      <c r="R2124" s="225"/>
      <c r="S2124" s="225"/>
      <c r="T2124" s="226"/>
      <c r="AT2124" s="227" t="s">
        <v>245</v>
      </c>
      <c r="AU2124" s="227" t="s">
        <v>88</v>
      </c>
      <c r="AV2124" s="12" t="s">
        <v>88</v>
      </c>
      <c r="AW2124" s="12" t="s">
        <v>40</v>
      </c>
      <c r="AX2124" s="12" t="s">
        <v>77</v>
      </c>
      <c r="AY2124" s="227" t="s">
        <v>191</v>
      </c>
    </row>
    <row r="2125" spans="2:51" s="14" customFormat="1" ht="13.5">
      <c r="B2125" s="254"/>
      <c r="C2125" s="255"/>
      <c r="D2125" s="214" t="s">
        <v>245</v>
      </c>
      <c r="E2125" s="256" t="s">
        <v>23</v>
      </c>
      <c r="F2125" s="257" t="s">
        <v>371</v>
      </c>
      <c r="G2125" s="255"/>
      <c r="H2125" s="258">
        <v>84.41</v>
      </c>
      <c r="I2125" s="259"/>
      <c r="J2125" s="255"/>
      <c r="K2125" s="255"/>
      <c r="L2125" s="260"/>
      <c r="M2125" s="261"/>
      <c r="N2125" s="262"/>
      <c r="O2125" s="262"/>
      <c r="P2125" s="262"/>
      <c r="Q2125" s="262"/>
      <c r="R2125" s="262"/>
      <c r="S2125" s="262"/>
      <c r="T2125" s="263"/>
      <c r="AT2125" s="264" t="s">
        <v>245</v>
      </c>
      <c r="AU2125" s="264" t="s">
        <v>88</v>
      </c>
      <c r="AV2125" s="14" t="s">
        <v>207</v>
      </c>
      <c r="AW2125" s="14" t="s">
        <v>40</v>
      </c>
      <c r="AX2125" s="14" t="s">
        <v>77</v>
      </c>
      <c r="AY2125" s="264" t="s">
        <v>191</v>
      </c>
    </row>
    <row r="2126" spans="2:51" s="15" customFormat="1" ht="13.5">
      <c r="B2126" s="265"/>
      <c r="C2126" s="266"/>
      <c r="D2126" s="214" t="s">
        <v>245</v>
      </c>
      <c r="E2126" s="267" t="s">
        <v>23</v>
      </c>
      <c r="F2126" s="268" t="s">
        <v>388</v>
      </c>
      <c r="G2126" s="266"/>
      <c r="H2126" s="269">
        <v>347.63</v>
      </c>
      <c r="I2126" s="270"/>
      <c r="J2126" s="266"/>
      <c r="K2126" s="266"/>
      <c r="L2126" s="271"/>
      <c r="M2126" s="272"/>
      <c r="N2126" s="273"/>
      <c r="O2126" s="273"/>
      <c r="P2126" s="273"/>
      <c r="Q2126" s="273"/>
      <c r="R2126" s="273"/>
      <c r="S2126" s="273"/>
      <c r="T2126" s="274"/>
      <c r="AT2126" s="275" t="s">
        <v>245</v>
      </c>
      <c r="AU2126" s="275" t="s">
        <v>88</v>
      </c>
      <c r="AV2126" s="15" t="s">
        <v>215</v>
      </c>
      <c r="AW2126" s="15" t="s">
        <v>40</v>
      </c>
      <c r="AX2126" s="15" t="s">
        <v>77</v>
      </c>
      <c r="AY2126" s="275" t="s">
        <v>191</v>
      </c>
    </row>
    <row r="2127" spans="2:51" s="13" customFormat="1" ht="13.5">
      <c r="B2127" s="244"/>
      <c r="C2127" s="245"/>
      <c r="D2127" s="214" t="s">
        <v>245</v>
      </c>
      <c r="E2127" s="246" t="s">
        <v>23</v>
      </c>
      <c r="F2127" s="247" t="s">
        <v>372</v>
      </c>
      <c r="G2127" s="245"/>
      <c r="H2127" s="246" t="s">
        <v>23</v>
      </c>
      <c r="I2127" s="248"/>
      <c r="J2127" s="245"/>
      <c r="K2127" s="245"/>
      <c r="L2127" s="249"/>
      <c r="M2127" s="250"/>
      <c r="N2127" s="251"/>
      <c r="O2127" s="251"/>
      <c r="P2127" s="251"/>
      <c r="Q2127" s="251"/>
      <c r="R2127" s="251"/>
      <c r="S2127" s="251"/>
      <c r="T2127" s="252"/>
      <c r="AT2127" s="253" t="s">
        <v>245</v>
      </c>
      <c r="AU2127" s="253" t="s">
        <v>88</v>
      </c>
      <c r="AV2127" s="13" t="s">
        <v>85</v>
      </c>
      <c r="AW2127" s="13" t="s">
        <v>40</v>
      </c>
      <c r="AX2127" s="13" t="s">
        <v>77</v>
      </c>
      <c r="AY2127" s="253" t="s">
        <v>191</v>
      </c>
    </row>
    <row r="2128" spans="2:51" s="12" customFormat="1" ht="13.5">
      <c r="B2128" s="217"/>
      <c r="C2128" s="218"/>
      <c r="D2128" s="214" t="s">
        <v>245</v>
      </c>
      <c r="E2128" s="219" t="s">
        <v>23</v>
      </c>
      <c r="F2128" s="220" t="s">
        <v>1695</v>
      </c>
      <c r="G2128" s="218"/>
      <c r="H2128" s="221">
        <v>16.77</v>
      </c>
      <c r="I2128" s="222"/>
      <c r="J2128" s="218"/>
      <c r="K2128" s="218"/>
      <c r="L2128" s="223"/>
      <c r="M2128" s="224"/>
      <c r="N2128" s="225"/>
      <c r="O2128" s="225"/>
      <c r="P2128" s="225"/>
      <c r="Q2128" s="225"/>
      <c r="R2128" s="225"/>
      <c r="S2128" s="225"/>
      <c r="T2128" s="226"/>
      <c r="AT2128" s="227" t="s">
        <v>245</v>
      </c>
      <c r="AU2128" s="227" t="s">
        <v>88</v>
      </c>
      <c r="AV2128" s="12" t="s">
        <v>88</v>
      </c>
      <c r="AW2128" s="12" t="s">
        <v>40</v>
      </c>
      <c r="AX2128" s="12" t="s">
        <v>77</v>
      </c>
      <c r="AY2128" s="227" t="s">
        <v>191</v>
      </c>
    </row>
    <row r="2129" spans="2:51" s="12" customFormat="1" ht="13.5">
      <c r="B2129" s="217"/>
      <c r="C2129" s="218"/>
      <c r="D2129" s="214" t="s">
        <v>245</v>
      </c>
      <c r="E2129" s="219" t="s">
        <v>23</v>
      </c>
      <c r="F2129" s="220" t="s">
        <v>1696</v>
      </c>
      <c r="G2129" s="218"/>
      <c r="H2129" s="221">
        <v>5.66</v>
      </c>
      <c r="I2129" s="222"/>
      <c r="J2129" s="218"/>
      <c r="K2129" s="218"/>
      <c r="L2129" s="223"/>
      <c r="M2129" s="224"/>
      <c r="N2129" s="225"/>
      <c r="O2129" s="225"/>
      <c r="P2129" s="225"/>
      <c r="Q2129" s="225"/>
      <c r="R2129" s="225"/>
      <c r="S2129" s="225"/>
      <c r="T2129" s="226"/>
      <c r="AT2129" s="227" t="s">
        <v>245</v>
      </c>
      <c r="AU2129" s="227" t="s">
        <v>88</v>
      </c>
      <c r="AV2129" s="12" t="s">
        <v>88</v>
      </c>
      <c r="AW2129" s="12" t="s">
        <v>40</v>
      </c>
      <c r="AX2129" s="12" t="s">
        <v>77</v>
      </c>
      <c r="AY2129" s="227" t="s">
        <v>191</v>
      </c>
    </row>
    <row r="2130" spans="2:51" s="12" customFormat="1" ht="13.5">
      <c r="B2130" s="217"/>
      <c r="C2130" s="218"/>
      <c r="D2130" s="214" t="s">
        <v>245</v>
      </c>
      <c r="E2130" s="219" t="s">
        <v>23</v>
      </c>
      <c r="F2130" s="220" t="s">
        <v>1697</v>
      </c>
      <c r="G2130" s="218"/>
      <c r="H2130" s="221">
        <v>3.84</v>
      </c>
      <c r="I2130" s="222"/>
      <c r="J2130" s="218"/>
      <c r="K2130" s="218"/>
      <c r="L2130" s="223"/>
      <c r="M2130" s="224"/>
      <c r="N2130" s="225"/>
      <c r="O2130" s="225"/>
      <c r="P2130" s="225"/>
      <c r="Q2130" s="225"/>
      <c r="R2130" s="225"/>
      <c r="S2130" s="225"/>
      <c r="T2130" s="226"/>
      <c r="AT2130" s="227" t="s">
        <v>245</v>
      </c>
      <c r="AU2130" s="227" t="s">
        <v>88</v>
      </c>
      <c r="AV2130" s="12" t="s">
        <v>88</v>
      </c>
      <c r="AW2130" s="12" t="s">
        <v>40</v>
      </c>
      <c r="AX2130" s="12" t="s">
        <v>77</v>
      </c>
      <c r="AY2130" s="227" t="s">
        <v>191</v>
      </c>
    </row>
    <row r="2131" spans="2:51" s="12" customFormat="1" ht="13.5">
      <c r="B2131" s="217"/>
      <c r="C2131" s="218"/>
      <c r="D2131" s="214" t="s">
        <v>245</v>
      </c>
      <c r="E2131" s="219" t="s">
        <v>23</v>
      </c>
      <c r="F2131" s="220" t="s">
        <v>1771</v>
      </c>
      <c r="G2131" s="218"/>
      <c r="H2131" s="221">
        <v>4.42</v>
      </c>
      <c r="I2131" s="222"/>
      <c r="J2131" s="218"/>
      <c r="K2131" s="218"/>
      <c r="L2131" s="223"/>
      <c r="M2131" s="224"/>
      <c r="N2131" s="225"/>
      <c r="O2131" s="225"/>
      <c r="P2131" s="225"/>
      <c r="Q2131" s="225"/>
      <c r="R2131" s="225"/>
      <c r="S2131" s="225"/>
      <c r="T2131" s="226"/>
      <c r="AT2131" s="227" t="s">
        <v>245</v>
      </c>
      <c r="AU2131" s="227" t="s">
        <v>88</v>
      </c>
      <c r="AV2131" s="12" t="s">
        <v>88</v>
      </c>
      <c r="AW2131" s="12" t="s">
        <v>40</v>
      </c>
      <c r="AX2131" s="12" t="s">
        <v>77</v>
      </c>
      <c r="AY2131" s="227" t="s">
        <v>191</v>
      </c>
    </row>
    <row r="2132" spans="2:51" s="12" customFormat="1" ht="27">
      <c r="B2132" s="217"/>
      <c r="C2132" s="218"/>
      <c r="D2132" s="214" t="s">
        <v>245</v>
      </c>
      <c r="E2132" s="219" t="s">
        <v>23</v>
      </c>
      <c r="F2132" s="220" t="s">
        <v>1698</v>
      </c>
      <c r="G2132" s="218"/>
      <c r="H2132" s="221">
        <v>14.4</v>
      </c>
      <c r="I2132" s="222"/>
      <c r="J2132" s="218"/>
      <c r="K2132" s="218"/>
      <c r="L2132" s="223"/>
      <c r="M2132" s="224"/>
      <c r="N2132" s="225"/>
      <c r="O2132" s="225"/>
      <c r="P2132" s="225"/>
      <c r="Q2132" s="225"/>
      <c r="R2132" s="225"/>
      <c r="S2132" s="225"/>
      <c r="T2132" s="226"/>
      <c r="AT2132" s="227" t="s">
        <v>245</v>
      </c>
      <c r="AU2132" s="227" t="s">
        <v>88</v>
      </c>
      <c r="AV2132" s="12" t="s">
        <v>88</v>
      </c>
      <c r="AW2132" s="12" t="s">
        <v>40</v>
      </c>
      <c r="AX2132" s="12" t="s">
        <v>77</v>
      </c>
      <c r="AY2132" s="227" t="s">
        <v>191</v>
      </c>
    </row>
    <row r="2133" spans="2:51" s="12" customFormat="1" ht="13.5">
      <c r="B2133" s="217"/>
      <c r="C2133" s="218"/>
      <c r="D2133" s="214" t="s">
        <v>245</v>
      </c>
      <c r="E2133" s="219" t="s">
        <v>23</v>
      </c>
      <c r="F2133" s="220" t="s">
        <v>1699</v>
      </c>
      <c r="G2133" s="218"/>
      <c r="H2133" s="221">
        <v>13.14</v>
      </c>
      <c r="I2133" s="222"/>
      <c r="J2133" s="218"/>
      <c r="K2133" s="218"/>
      <c r="L2133" s="223"/>
      <c r="M2133" s="224"/>
      <c r="N2133" s="225"/>
      <c r="O2133" s="225"/>
      <c r="P2133" s="225"/>
      <c r="Q2133" s="225"/>
      <c r="R2133" s="225"/>
      <c r="S2133" s="225"/>
      <c r="T2133" s="226"/>
      <c r="AT2133" s="227" t="s">
        <v>245</v>
      </c>
      <c r="AU2133" s="227" t="s">
        <v>88</v>
      </c>
      <c r="AV2133" s="12" t="s">
        <v>88</v>
      </c>
      <c r="AW2133" s="12" t="s">
        <v>40</v>
      </c>
      <c r="AX2133" s="12" t="s">
        <v>77</v>
      </c>
      <c r="AY2133" s="227" t="s">
        <v>191</v>
      </c>
    </row>
    <row r="2134" spans="2:51" s="12" customFormat="1" ht="13.5">
      <c r="B2134" s="217"/>
      <c r="C2134" s="218"/>
      <c r="D2134" s="214" t="s">
        <v>245</v>
      </c>
      <c r="E2134" s="219" t="s">
        <v>23</v>
      </c>
      <c r="F2134" s="220" t="s">
        <v>1700</v>
      </c>
      <c r="G2134" s="218"/>
      <c r="H2134" s="221">
        <v>14.25</v>
      </c>
      <c r="I2134" s="222"/>
      <c r="J2134" s="218"/>
      <c r="K2134" s="218"/>
      <c r="L2134" s="223"/>
      <c r="M2134" s="224"/>
      <c r="N2134" s="225"/>
      <c r="O2134" s="225"/>
      <c r="P2134" s="225"/>
      <c r="Q2134" s="225"/>
      <c r="R2134" s="225"/>
      <c r="S2134" s="225"/>
      <c r="T2134" s="226"/>
      <c r="AT2134" s="227" t="s">
        <v>245</v>
      </c>
      <c r="AU2134" s="227" t="s">
        <v>88</v>
      </c>
      <c r="AV2134" s="12" t="s">
        <v>88</v>
      </c>
      <c r="AW2134" s="12" t="s">
        <v>40</v>
      </c>
      <c r="AX2134" s="12" t="s">
        <v>77</v>
      </c>
      <c r="AY2134" s="227" t="s">
        <v>191</v>
      </c>
    </row>
    <row r="2135" spans="2:51" s="12" customFormat="1" ht="13.5">
      <c r="B2135" s="217"/>
      <c r="C2135" s="218"/>
      <c r="D2135" s="214" t="s">
        <v>245</v>
      </c>
      <c r="E2135" s="219" t="s">
        <v>23</v>
      </c>
      <c r="F2135" s="220" t="s">
        <v>1701</v>
      </c>
      <c r="G2135" s="218"/>
      <c r="H2135" s="221">
        <v>8.1300000000000008</v>
      </c>
      <c r="I2135" s="222"/>
      <c r="J2135" s="218"/>
      <c r="K2135" s="218"/>
      <c r="L2135" s="223"/>
      <c r="M2135" s="224"/>
      <c r="N2135" s="225"/>
      <c r="O2135" s="225"/>
      <c r="P2135" s="225"/>
      <c r="Q2135" s="225"/>
      <c r="R2135" s="225"/>
      <c r="S2135" s="225"/>
      <c r="T2135" s="226"/>
      <c r="AT2135" s="227" t="s">
        <v>245</v>
      </c>
      <c r="AU2135" s="227" t="s">
        <v>88</v>
      </c>
      <c r="AV2135" s="12" t="s">
        <v>88</v>
      </c>
      <c r="AW2135" s="12" t="s">
        <v>40</v>
      </c>
      <c r="AX2135" s="12" t="s">
        <v>77</v>
      </c>
      <c r="AY2135" s="227" t="s">
        <v>191</v>
      </c>
    </row>
    <row r="2136" spans="2:51" s="14" customFormat="1" ht="13.5">
      <c r="B2136" s="254"/>
      <c r="C2136" s="255"/>
      <c r="D2136" s="214" t="s">
        <v>245</v>
      </c>
      <c r="E2136" s="256" t="s">
        <v>23</v>
      </c>
      <c r="F2136" s="257" t="s">
        <v>371</v>
      </c>
      <c r="G2136" s="255"/>
      <c r="H2136" s="258">
        <v>80.61</v>
      </c>
      <c r="I2136" s="259"/>
      <c r="J2136" s="255"/>
      <c r="K2136" s="255"/>
      <c r="L2136" s="260"/>
      <c r="M2136" s="261"/>
      <c r="N2136" s="262"/>
      <c r="O2136" s="262"/>
      <c r="P2136" s="262"/>
      <c r="Q2136" s="262"/>
      <c r="R2136" s="262"/>
      <c r="S2136" s="262"/>
      <c r="T2136" s="263"/>
      <c r="AT2136" s="264" t="s">
        <v>245</v>
      </c>
      <c r="AU2136" s="264" t="s">
        <v>88</v>
      </c>
      <c r="AV2136" s="14" t="s">
        <v>207</v>
      </c>
      <c r="AW2136" s="14" t="s">
        <v>40</v>
      </c>
      <c r="AX2136" s="14" t="s">
        <v>77</v>
      </c>
      <c r="AY2136" s="264" t="s">
        <v>191</v>
      </c>
    </row>
    <row r="2137" spans="2:51" s="13" customFormat="1" ht="13.5">
      <c r="B2137" s="244"/>
      <c r="C2137" s="245"/>
      <c r="D2137" s="214" t="s">
        <v>245</v>
      </c>
      <c r="E2137" s="246" t="s">
        <v>23</v>
      </c>
      <c r="F2137" s="247" t="s">
        <v>603</v>
      </c>
      <c r="G2137" s="245"/>
      <c r="H2137" s="246" t="s">
        <v>23</v>
      </c>
      <c r="I2137" s="248"/>
      <c r="J2137" s="245"/>
      <c r="K2137" s="245"/>
      <c r="L2137" s="249"/>
      <c r="M2137" s="250"/>
      <c r="N2137" s="251"/>
      <c r="O2137" s="251"/>
      <c r="P2137" s="251"/>
      <c r="Q2137" s="251"/>
      <c r="R2137" s="251"/>
      <c r="S2137" s="251"/>
      <c r="T2137" s="252"/>
      <c r="AT2137" s="253" t="s">
        <v>245</v>
      </c>
      <c r="AU2137" s="253" t="s">
        <v>88</v>
      </c>
      <c r="AV2137" s="13" t="s">
        <v>85</v>
      </c>
      <c r="AW2137" s="13" t="s">
        <v>40</v>
      </c>
      <c r="AX2137" s="13" t="s">
        <v>77</v>
      </c>
      <c r="AY2137" s="253" t="s">
        <v>191</v>
      </c>
    </row>
    <row r="2138" spans="2:51" s="12" customFormat="1" ht="13.5">
      <c r="B2138" s="217"/>
      <c r="C2138" s="218"/>
      <c r="D2138" s="214" t="s">
        <v>245</v>
      </c>
      <c r="E2138" s="219" t="s">
        <v>23</v>
      </c>
      <c r="F2138" s="220" t="s">
        <v>1702</v>
      </c>
      <c r="G2138" s="218"/>
      <c r="H2138" s="221">
        <v>9.6199999999999992</v>
      </c>
      <c r="I2138" s="222"/>
      <c r="J2138" s="218"/>
      <c r="K2138" s="218"/>
      <c r="L2138" s="223"/>
      <c r="M2138" s="224"/>
      <c r="N2138" s="225"/>
      <c r="O2138" s="225"/>
      <c r="P2138" s="225"/>
      <c r="Q2138" s="225"/>
      <c r="R2138" s="225"/>
      <c r="S2138" s="225"/>
      <c r="T2138" s="226"/>
      <c r="AT2138" s="227" t="s">
        <v>245</v>
      </c>
      <c r="AU2138" s="227" t="s">
        <v>88</v>
      </c>
      <c r="AV2138" s="12" t="s">
        <v>88</v>
      </c>
      <c r="AW2138" s="12" t="s">
        <v>40</v>
      </c>
      <c r="AX2138" s="12" t="s">
        <v>77</v>
      </c>
      <c r="AY2138" s="227" t="s">
        <v>191</v>
      </c>
    </row>
    <row r="2139" spans="2:51" s="12" customFormat="1" ht="13.5">
      <c r="B2139" s="217"/>
      <c r="C2139" s="218"/>
      <c r="D2139" s="214" t="s">
        <v>245</v>
      </c>
      <c r="E2139" s="219" t="s">
        <v>23</v>
      </c>
      <c r="F2139" s="220" t="s">
        <v>1703</v>
      </c>
      <c r="G2139" s="218"/>
      <c r="H2139" s="221">
        <v>3.9</v>
      </c>
      <c r="I2139" s="222"/>
      <c r="J2139" s="218"/>
      <c r="K2139" s="218"/>
      <c r="L2139" s="223"/>
      <c r="M2139" s="224"/>
      <c r="N2139" s="225"/>
      <c r="O2139" s="225"/>
      <c r="P2139" s="225"/>
      <c r="Q2139" s="225"/>
      <c r="R2139" s="225"/>
      <c r="S2139" s="225"/>
      <c r="T2139" s="226"/>
      <c r="AT2139" s="227" t="s">
        <v>245</v>
      </c>
      <c r="AU2139" s="227" t="s">
        <v>88</v>
      </c>
      <c r="AV2139" s="12" t="s">
        <v>88</v>
      </c>
      <c r="AW2139" s="12" t="s">
        <v>40</v>
      </c>
      <c r="AX2139" s="12" t="s">
        <v>77</v>
      </c>
      <c r="AY2139" s="227" t="s">
        <v>191</v>
      </c>
    </row>
    <row r="2140" spans="2:51" s="12" customFormat="1" ht="13.5">
      <c r="B2140" s="217"/>
      <c r="C2140" s="218"/>
      <c r="D2140" s="214" t="s">
        <v>245</v>
      </c>
      <c r="E2140" s="219" t="s">
        <v>23</v>
      </c>
      <c r="F2140" s="220" t="s">
        <v>1704</v>
      </c>
      <c r="G2140" s="218"/>
      <c r="H2140" s="221">
        <v>13.96</v>
      </c>
      <c r="I2140" s="222"/>
      <c r="J2140" s="218"/>
      <c r="K2140" s="218"/>
      <c r="L2140" s="223"/>
      <c r="M2140" s="224"/>
      <c r="N2140" s="225"/>
      <c r="O2140" s="225"/>
      <c r="P2140" s="225"/>
      <c r="Q2140" s="225"/>
      <c r="R2140" s="225"/>
      <c r="S2140" s="225"/>
      <c r="T2140" s="226"/>
      <c r="AT2140" s="227" t="s">
        <v>245</v>
      </c>
      <c r="AU2140" s="227" t="s">
        <v>88</v>
      </c>
      <c r="AV2140" s="12" t="s">
        <v>88</v>
      </c>
      <c r="AW2140" s="12" t="s">
        <v>40</v>
      </c>
      <c r="AX2140" s="12" t="s">
        <v>77</v>
      </c>
      <c r="AY2140" s="227" t="s">
        <v>191</v>
      </c>
    </row>
    <row r="2141" spans="2:51" s="12" customFormat="1" ht="13.5">
      <c r="B2141" s="217"/>
      <c r="C2141" s="218"/>
      <c r="D2141" s="214" t="s">
        <v>245</v>
      </c>
      <c r="E2141" s="219" t="s">
        <v>23</v>
      </c>
      <c r="F2141" s="220" t="s">
        <v>1705</v>
      </c>
      <c r="G2141" s="218"/>
      <c r="H2141" s="221">
        <v>13.96</v>
      </c>
      <c r="I2141" s="222"/>
      <c r="J2141" s="218"/>
      <c r="K2141" s="218"/>
      <c r="L2141" s="223"/>
      <c r="M2141" s="224"/>
      <c r="N2141" s="225"/>
      <c r="O2141" s="225"/>
      <c r="P2141" s="225"/>
      <c r="Q2141" s="225"/>
      <c r="R2141" s="225"/>
      <c r="S2141" s="225"/>
      <c r="T2141" s="226"/>
      <c r="AT2141" s="227" t="s">
        <v>245</v>
      </c>
      <c r="AU2141" s="227" t="s">
        <v>88</v>
      </c>
      <c r="AV2141" s="12" t="s">
        <v>88</v>
      </c>
      <c r="AW2141" s="12" t="s">
        <v>40</v>
      </c>
      <c r="AX2141" s="12" t="s">
        <v>77</v>
      </c>
      <c r="AY2141" s="227" t="s">
        <v>191</v>
      </c>
    </row>
    <row r="2142" spans="2:51" s="12" customFormat="1" ht="13.5">
      <c r="B2142" s="217"/>
      <c r="C2142" s="218"/>
      <c r="D2142" s="214" t="s">
        <v>245</v>
      </c>
      <c r="E2142" s="219" t="s">
        <v>23</v>
      </c>
      <c r="F2142" s="220" t="s">
        <v>1706</v>
      </c>
      <c r="G2142" s="218"/>
      <c r="H2142" s="221">
        <v>14.35</v>
      </c>
      <c r="I2142" s="222"/>
      <c r="J2142" s="218"/>
      <c r="K2142" s="218"/>
      <c r="L2142" s="223"/>
      <c r="M2142" s="224"/>
      <c r="N2142" s="225"/>
      <c r="O2142" s="225"/>
      <c r="P2142" s="225"/>
      <c r="Q2142" s="225"/>
      <c r="R2142" s="225"/>
      <c r="S2142" s="225"/>
      <c r="T2142" s="226"/>
      <c r="AT2142" s="227" t="s">
        <v>245</v>
      </c>
      <c r="AU2142" s="227" t="s">
        <v>88</v>
      </c>
      <c r="AV2142" s="12" t="s">
        <v>88</v>
      </c>
      <c r="AW2142" s="12" t="s">
        <v>40</v>
      </c>
      <c r="AX2142" s="12" t="s">
        <v>77</v>
      </c>
      <c r="AY2142" s="227" t="s">
        <v>191</v>
      </c>
    </row>
    <row r="2143" spans="2:51" s="12" customFormat="1" ht="13.5">
      <c r="B2143" s="217"/>
      <c r="C2143" s="218"/>
      <c r="D2143" s="214" t="s">
        <v>245</v>
      </c>
      <c r="E2143" s="219" t="s">
        <v>23</v>
      </c>
      <c r="F2143" s="220" t="s">
        <v>1707</v>
      </c>
      <c r="G2143" s="218"/>
      <c r="H2143" s="221">
        <v>8.4499999999999993</v>
      </c>
      <c r="I2143" s="222"/>
      <c r="J2143" s="218"/>
      <c r="K2143" s="218"/>
      <c r="L2143" s="223"/>
      <c r="M2143" s="224"/>
      <c r="N2143" s="225"/>
      <c r="O2143" s="225"/>
      <c r="P2143" s="225"/>
      <c r="Q2143" s="225"/>
      <c r="R2143" s="225"/>
      <c r="S2143" s="225"/>
      <c r="T2143" s="226"/>
      <c r="AT2143" s="227" t="s">
        <v>245</v>
      </c>
      <c r="AU2143" s="227" t="s">
        <v>88</v>
      </c>
      <c r="AV2143" s="12" t="s">
        <v>88</v>
      </c>
      <c r="AW2143" s="12" t="s">
        <v>40</v>
      </c>
      <c r="AX2143" s="12" t="s">
        <v>77</v>
      </c>
      <c r="AY2143" s="227" t="s">
        <v>191</v>
      </c>
    </row>
    <row r="2144" spans="2:51" s="14" customFormat="1" ht="13.5">
      <c r="B2144" s="254"/>
      <c r="C2144" s="255"/>
      <c r="D2144" s="214" t="s">
        <v>245</v>
      </c>
      <c r="E2144" s="256" t="s">
        <v>23</v>
      </c>
      <c r="F2144" s="257" t="s">
        <v>371</v>
      </c>
      <c r="G2144" s="255"/>
      <c r="H2144" s="258">
        <v>64.239999999999995</v>
      </c>
      <c r="I2144" s="259"/>
      <c r="J2144" s="255"/>
      <c r="K2144" s="255"/>
      <c r="L2144" s="260"/>
      <c r="M2144" s="261"/>
      <c r="N2144" s="262"/>
      <c r="O2144" s="262"/>
      <c r="P2144" s="262"/>
      <c r="Q2144" s="262"/>
      <c r="R2144" s="262"/>
      <c r="S2144" s="262"/>
      <c r="T2144" s="263"/>
      <c r="AT2144" s="264" t="s">
        <v>245</v>
      </c>
      <c r="AU2144" s="264" t="s">
        <v>88</v>
      </c>
      <c r="AV2144" s="14" t="s">
        <v>207</v>
      </c>
      <c r="AW2144" s="14" t="s">
        <v>40</v>
      </c>
      <c r="AX2144" s="14" t="s">
        <v>77</v>
      </c>
      <c r="AY2144" s="264" t="s">
        <v>191</v>
      </c>
    </row>
    <row r="2145" spans="2:65" s="13" customFormat="1" ht="13.5">
      <c r="B2145" s="244"/>
      <c r="C2145" s="245"/>
      <c r="D2145" s="214" t="s">
        <v>245</v>
      </c>
      <c r="E2145" s="246" t="s">
        <v>23</v>
      </c>
      <c r="F2145" s="247" t="s">
        <v>380</v>
      </c>
      <c r="G2145" s="245"/>
      <c r="H2145" s="246" t="s">
        <v>23</v>
      </c>
      <c r="I2145" s="248"/>
      <c r="J2145" s="245"/>
      <c r="K2145" s="245"/>
      <c r="L2145" s="249"/>
      <c r="M2145" s="250"/>
      <c r="N2145" s="251"/>
      <c r="O2145" s="251"/>
      <c r="P2145" s="251"/>
      <c r="Q2145" s="251"/>
      <c r="R2145" s="251"/>
      <c r="S2145" s="251"/>
      <c r="T2145" s="252"/>
      <c r="AT2145" s="253" t="s">
        <v>245</v>
      </c>
      <c r="AU2145" s="253" t="s">
        <v>88</v>
      </c>
      <c r="AV2145" s="13" t="s">
        <v>85</v>
      </c>
      <c r="AW2145" s="13" t="s">
        <v>40</v>
      </c>
      <c r="AX2145" s="13" t="s">
        <v>77</v>
      </c>
      <c r="AY2145" s="253" t="s">
        <v>191</v>
      </c>
    </row>
    <row r="2146" spans="2:65" s="12" customFormat="1" ht="13.5">
      <c r="B2146" s="217"/>
      <c r="C2146" s="218"/>
      <c r="D2146" s="214" t="s">
        <v>245</v>
      </c>
      <c r="E2146" s="219" t="s">
        <v>23</v>
      </c>
      <c r="F2146" s="220" t="s">
        <v>1708</v>
      </c>
      <c r="G2146" s="218"/>
      <c r="H2146" s="221">
        <v>9.6199999999999992</v>
      </c>
      <c r="I2146" s="222"/>
      <c r="J2146" s="218"/>
      <c r="K2146" s="218"/>
      <c r="L2146" s="223"/>
      <c r="M2146" s="224"/>
      <c r="N2146" s="225"/>
      <c r="O2146" s="225"/>
      <c r="P2146" s="225"/>
      <c r="Q2146" s="225"/>
      <c r="R2146" s="225"/>
      <c r="S2146" s="225"/>
      <c r="T2146" s="226"/>
      <c r="AT2146" s="227" t="s">
        <v>245</v>
      </c>
      <c r="AU2146" s="227" t="s">
        <v>88</v>
      </c>
      <c r="AV2146" s="12" t="s">
        <v>88</v>
      </c>
      <c r="AW2146" s="12" t="s">
        <v>40</v>
      </c>
      <c r="AX2146" s="12" t="s">
        <v>77</v>
      </c>
      <c r="AY2146" s="227" t="s">
        <v>191</v>
      </c>
    </row>
    <row r="2147" spans="2:65" s="12" customFormat="1" ht="13.5">
      <c r="B2147" s="217"/>
      <c r="C2147" s="218"/>
      <c r="D2147" s="214" t="s">
        <v>245</v>
      </c>
      <c r="E2147" s="219" t="s">
        <v>23</v>
      </c>
      <c r="F2147" s="220" t="s">
        <v>1709</v>
      </c>
      <c r="G2147" s="218"/>
      <c r="H2147" s="221">
        <v>3.9</v>
      </c>
      <c r="I2147" s="222"/>
      <c r="J2147" s="218"/>
      <c r="K2147" s="218"/>
      <c r="L2147" s="223"/>
      <c r="M2147" s="224"/>
      <c r="N2147" s="225"/>
      <c r="O2147" s="225"/>
      <c r="P2147" s="225"/>
      <c r="Q2147" s="225"/>
      <c r="R2147" s="225"/>
      <c r="S2147" s="225"/>
      <c r="T2147" s="226"/>
      <c r="AT2147" s="227" t="s">
        <v>245</v>
      </c>
      <c r="AU2147" s="227" t="s">
        <v>88</v>
      </c>
      <c r="AV2147" s="12" t="s">
        <v>88</v>
      </c>
      <c r="AW2147" s="12" t="s">
        <v>40</v>
      </c>
      <c r="AX2147" s="12" t="s">
        <v>77</v>
      </c>
      <c r="AY2147" s="227" t="s">
        <v>191</v>
      </c>
    </row>
    <row r="2148" spans="2:65" s="12" customFormat="1" ht="13.5">
      <c r="B2148" s="217"/>
      <c r="C2148" s="218"/>
      <c r="D2148" s="214" t="s">
        <v>245</v>
      </c>
      <c r="E2148" s="219" t="s">
        <v>23</v>
      </c>
      <c r="F2148" s="220" t="s">
        <v>1710</v>
      </c>
      <c r="G2148" s="218"/>
      <c r="H2148" s="221">
        <v>16.05</v>
      </c>
      <c r="I2148" s="222"/>
      <c r="J2148" s="218"/>
      <c r="K2148" s="218"/>
      <c r="L2148" s="223"/>
      <c r="M2148" s="224"/>
      <c r="N2148" s="225"/>
      <c r="O2148" s="225"/>
      <c r="P2148" s="225"/>
      <c r="Q2148" s="225"/>
      <c r="R2148" s="225"/>
      <c r="S2148" s="225"/>
      <c r="T2148" s="226"/>
      <c r="AT2148" s="227" t="s">
        <v>245</v>
      </c>
      <c r="AU2148" s="227" t="s">
        <v>88</v>
      </c>
      <c r="AV2148" s="12" t="s">
        <v>88</v>
      </c>
      <c r="AW2148" s="12" t="s">
        <v>40</v>
      </c>
      <c r="AX2148" s="12" t="s">
        <v>77</v>
      </c>
      <c r="AY2148" s="227" t="s">
        <v>191</v>
      </c>
    </row>
    <row r="2149" spans="2:65" s="14" customFormat="1" ht="13.5">
      <c r="B2149" s="254"/>
      <c r="C2149" s="255"/>
      <c r="D2149" s="214" t="s">
        <v>245</v>
      </c>
      <c r="E2149" s="256" t="s">
        <v>23</v>
      </c>
      <c r="F2149" s="257" t="s">
        <v>371</v>
      </c>
      <c r="G2149" s="255"/>
      <c r="H2149" s="258">
        <v>29.57</v>
      </c>
      <c r="I2149" s="259"/>
      <c r="J2149" s="255"/>
      <c r="K2149" s="255"/>
      <c r="L2149" s="260"/>
      <c r="M2149" s="261"/>
      <c r="N2149" s="262"/>
      <c r="O2149" s="262"/>
      <c r="P2149" s="262"/>
      <c r="Q2149" s="262"/>
      <c r="R2149" s="262"/>
      <c r="S2149" s="262"/>
      <c r="T2149" s="263"/>
      <c r="AT2149" s="264" t="s">
        <v>245</v>
      </c>
      <c r="AU2149" s="264" t="s">
        <v>88</v>
      </c>
      <c r="AV2149" s="14" t="s">
        <v>207</v>
      </c>
      <c r="AW2149" s="14" t="s">
        <v>40</v>
      </c>
      <c r="AX2149" s="14" t="s">
        <v>77</v>
      </c>
      <c r="AY2149" s="264" t="s">
        <v>191</v>
      </c>
    </row>
    <row r="2150" spans="2:65" s="13" customFormat="1" ht="13.5">
      <c r="B2150" s="244"/>
      <c r="C2150" s="245"/>
      <c r="D2150" s="214" t="s">
        <v>245</v>
      </c>
      <c r="E2150" s="246" t="s">
        <v>23</v>
      </c>
      <c r="F2150" s="247" t="s">
        <v>384</v>
      </c>
      <c r="G2150" s="245"/>
      <c r="H2150" s="246" t="s">
        <v>23</v>
      </c>
      <c r="I2150" s="248"/>
      <c r="J2150" s="245"/>
      <c r="K2150" s="245"/>
      <c r="L2150" s="249"/>
      <c r="M2150" s="250"/>
      <c r="N2150" s="251"/>
      <c r="O2150" s="251"/>
      <c r="P2150" s="251"/>
      <c r="Q2150" s="251"/>
      <c r="R2150" s="251"/>
      <c r="S2150" s="251"/>
      <c r="T2150" s="252"/>
      <c r="AT2150" s="253" t="s">
        <v>245</v>
      </c>
      <c r="AU2150" s="253" t="s">
        <v>88</v>
      </c>
      <c r="AV2150" s="13" t="s">
        <v>85</v>
      </c>
      <c r="AW2150" s="13" t="s">
        <v>40</v>
      </c>
      <c r="AX2150" s="13" t="s">
        <v>77</v>
      </c>
      <c r="AY2150" s="253" t="s">
        <v>191</v>
      </c>
    </row>
    <row r="2151" spans="2:65" s="12" customFormat="1" ht="13.5">
      <c r="B2151" s="217"/>
      <c r="C2151" s="218"/>
      <c r="D2151" s="214" t="s">
        <v>245</v>
      </c>
      <c r="E2151" s="219" t="s">
        <v>23</v>
      </c>
      <c r="F2151" s="220" t="s">
        <v>1711</v>
      </c>
      <c r="G2151" s="218"/>
      <c r="H2151" s="221">
        <v>9.56</v>
      </c>
      <c r="I2151" s="222"/>
      <c r="J2151" s="218"/>
      <c r="K2151" s="218"/>
      <c r="L2151" s="223"/>
      <c r="M2151" s="224"/>
      <c r="N2151" s="225"/>
      <c r="O2151" s="225"/>
      <c r="P2151" s="225"/>
      <c r="Q2151" s="225"/>
      <c r="R2151" s="225"/>
      <c r="S2151" s="225"/>
      <c r="T2151" s="226"/>
      <c r="AT2151" s="227" t="s">
        <v>245</v>
      </c>
      <c r="AU2151" s="227" t="s">
        <v>88</v>
      </c>
      <c r="AV2151" s="12" t="s">
        <v>88</v>
      </c>
      <c r="AW2151" s="12" t="s">
        <v>40</v>
      </c>
      <c r="AX2151" s="12" t="s">
        <v>77</v>
      </c>
      <c r="AY2151" s="227" t="s">
        <v>191</v>
      </c>
    </row>
    <row r="2152" spans="2:65" s="12" customFormat="1" ht="13.5">
      <c r="B2152" s="217"/>
      <c r="C2152" s="218"/>
      <c r="D2152" s="214" t="s">
        <v>245</v>
      </c>
      <c r="E2152" s="219" t="s">
        <v>23</v>
      </c>
      <c r="F2152" s="220" t="s">
        <v>1712</v>
      </c>
      <c r="G2152" s="218"/>
      <c r="H2152" s="221">
        <v>3.94</v>
      </c>
      <c r="I2152" s="222"/>
      <c r="J2152" s="218"/>
      <c r="K2152" s="218"/>
      <c r="L2152" s="223"/>
      <c r="M2152" s="224"/>
      <c r="N2152" s="225"/>
      <c r="O2152" s="225"/>
      <c r="P2152" s="225"/>
      <c r="Q2152" s="225"/>
      <c r="R2152" s="225"/>
      <c r="S2152" s="225"/>
      <c r="T2152" s="226"/>
      <c r="AT2152" s="227" t="s">
        <v>245</v>
      </c>
      <c r="AU2152" s="227" t="s">
        <v>88</v>
      </c>
      <c r="AV2152" s="12" t="s">
        <v>88</v>
      </c>
      <c r="AW2152" s="12" t="s">
        <v>40</v>
      </c>
      <c r="AX2152" s="12" t="s">
        <v>77</v>
      </c>
      <c r="AY2152" s="227" t="s">
        <v>191</v>
      </c>
    </row>
    <row r="2153" spans="2:65" s="12" customFormat="1" ht="13.5">
      <c r="B2153" s="217"/>
      <c r="C2153" s="218"/>
      <c r="D2153" s="214" t="s">
        <v>245</v>
      </c>
      <c r="E2153" s="219" t="s">
        <v>23</v>
      </c>
      <c r="F2153" s="220" t="s">
        <v>1713</v>
      </c>
      <c r="G2153" s="218"/>
      <c r="H2153" s="221">
        <v>11.92</v>
      </c>
      <c r="I2153" s="222"/>
      <c r="J2153" s="218"/>
      <c r="K2153" s="218"/>
      <c r="L2153" s="223"/>
      <c r="M2153" s="224"/>
      <c r="N2153" s="225"/>
      <c r="O2153" s="225"/>
      <c r="P2153" s="225"/>
      <c r="Q2153" s="225"/>
      <c r="R2153" s="225"/>
      <c r="S2153" s="225"/>
      <c r="T2153" s="226"/>
      <c r="AT2153" s="227" t="s">
        <v>245</v>
      </c>
      <c r="AU2153" s="227" t="s">
        <v>88</v>
      </c>
      <c r="AV2153" s="12" t="s">
        <v>88</v>
      </c>
      <c r="AW2153" s="12" t="s">
        <v>40</v>
      </c>
      <c r="AX2153" s="12" t="s">
        <v>77</v>
      </c>
      <c r="AY2153" s="227" t="s">
        <v>191</v>
      </c>
    </row>
    <row r="2154" spans="2:65" s="12" customFormat="1" ht="13.5">
      <c r="B2154" s="217"/>
      <c r="C2154" s="218"/>
      <c r="D2154" s="214" t="s">
        <v>245</v>
      </c>
      <c r="E2154" s="219" t="s">
        <v>23</v>
      </c>
      <c r="F2154" s="220" t="s">
        <v>1714</v>
      </c>
      <c r="G2154" s="218"/>
      <c r="H2154" s="221">
        <v>8.68</v>
      </c>
      <c r="I2154" s="222"/>
      <c r="J2154" s="218"/>
      <c r="K2154" s="218"/>
      <c r="L2154" s="223"/>
      <c r="M2154" s="224"/>
      <c r="N2154" s="225"/>
      <c r="O2154" s="225"/>
      <c r="P2154" s="225"/>
      <c r="Q2154" s="225"/>
      <c r="R2154" s="225"/>
      <c r="S2154" s="225"/>
      <c r="T2154" s="226"/>
      <c r="AT2154" s="227" t="s">
        <v>245</v>
      </c>
      <c r="AU2154" s="227" t="s">
        <v>88</v>
      </c>
      <c r="AV2154" s="12" t="s">
        <v>88</v>
      </c>
      <c r="AW2154" s="12" t="s">
        <v>40</v>
      </c>
      <c r="AX2154" s="12" t="s">
        <v>77</v>
      </c>
      <c r="AY2154" s="227" t="s">
        <v>191</v>
      </c>
    </row>
    <row r="2155" spans="2:65" s="12" customFormat="1" ht="13.5">
      <c r="B2155" s="217"/>
      <c r="C2155" s="218"/>
      <c r="D2155" s="214" t="s">
        <v>245</v>
      </c>
      <c r="E2155" s="219" t="s">
        <v>23</v>
      </c>
      <c r="F2155" s="220" t="s">
        <v>1715</v>
      </c>
      <c r="G2155" s="218"/>
      <c r="H2155" s="221">
        <v>11.26</v>
      </c>
      <c r="I2155" s="222"/>
      <c r="J2155" s="218"/>
      <c r="K2155" s="218"/>
      <c r="L2155" s="223"/>
      <c r="M2155" s="224"/>
      <c r="N2155" s="225"/>
      <c r="O2155" s="225"/>
      <c r="P2155" s="225"/>
      <c r="Q2155" s="225"/>
      <c r="R2155" s="225"/>
      <c r="S2155" s="225"/>
      <c r="T2155" s="226"/>
      <c r="AT2155" s="227" t="s">
        <v>245</v>
      </c>
      <c r="AU2155" s="227" t="s">
        <v>88</v>
      </c>
      <c r="AV2155" s="12" t="s">
        <v>88</v>
      </c>
      <c r="AW2155" s="12" t="s">
        <v>40</v>
      </c>
      <c r="AX2155" s="12" t="s">
        <v>77</v>
      </c>
      <c r="AY2155" s="227" t="s">
        <v>191</v>
      </c>
    </row>
    <row r="2156" spans="2:65" s="12" customFormat="1" ht="13.5">
      <c r="B2156" s="217"/>
      <c r="C2156" s="218"/>
      <c r="D2156" s="214" t="s">
        <v>245</v>
      </c>
      <c r="E2156" s="219" t="s">
        <v>23</v>
      </c>
      <c r="F2156" s="220" t="s">
        <v>1716</v>
      </c>
      <c r="G2156" s="218"/>
      <c r="H2156" s="221">
        <v>5.99</v>
      </c>
      <c r="I2156" s="222"/>
      <c r="J2156" s="218"/>
      <c r="K2156" s="218"/>
      <c r="L2156" s="223"/>
      <c r="M2156" s="224"/>
      <c r="N2156" s="225"/>
      <c r="O2156" s="225"/>
      <c r="P2156" s="225"/>
      <c r="Q2156" s="225"/>
      <c r="R2156" s="225"/>
      <c r="S2156" s="225"/>
      <c r="T2156" s="226"/>
      <c r="AT2156" s="227" t="s">
        <v>245</v>
      </c>
      <c r="AU2156" s="227" t="s">
        <v>88</v>
      </c>
      <c r="AV2156" s="12" t="s">
        <v>88</v>
      </c>
      <c r="AW2156" s="12" t="s">
        <v>40</v>
      </c>
      <c r="AX2156" s="12" t="s">
        <v>77</v>
      </c>
      <c r="AY2156" s="227" t="s">
        <v>191</v>
      </c>
    </row>
    <row r="2157" spans="2:65" s="12" customFormat="1" ht="13.5">
      <c r="B2157" s="217"/>
      <c r="C2157" s="218"/>
      <c r="D2157" s="214" t="s">
        <v>245</v>
      </c>
      <c r="E2157" s="219" t="s">
        <v>23</v>
      </c>
      <c r="F2157" s="220" t="s">
        <v>1799</v>
      </c>
      <c r="G2157" s="218"/>
      <c r="H2157" s="221">
        <v>8.31</v>
      </c>
      <c r="I2157" s="222"/>
      <c r="J2157" s="218"/>
      <c r="K2157" s="218"/>
      <c r="L2157" s="223"/>
      <c r="M2157" s="224"/>
      <c r="N2157" s="225"/>
      <c r="O2157" s="225"/>
      <c r="P2157" s="225"/>
      <c r="Q2157" s="225"/>
      <c r="R2157" s="225"/>
      <c r="S2157" s="225"/>
      <c r="T2157" s="226"/>
      <c r="AT2157" s="227" t="s">
        <v>245</v>
      </c>
      <c r="AU2157" s="227" t="s">
        <v>88</v>
      </c>
      <c r="AV2157" s="12" t="s">
        <v>88</v>
      </c>
      <c r="AW2157" s="12" t="s">
        <v>40</v>
      </c>
      <c r="AX2157" s="12" t="s">
        <v>77</v>
      </c>
      <c r="AY2157" s="227" t="s">
        <v>191</v>
      </c>
    </row>
    <row r="2158" spans="2:65" s="14" customFormat="1" ht="13.5">
      <c r="B2158" s="254"/>
      <c r="C2158" s="255"/>
      <c r="D2158" s="214" t="s">
        <v>245</v>
      </c>
      <c r="E2158" s="256" t="s">
        <v>23</v>
      </c>
      <c r="F2158" s="257" t="s">
        <v>371</v>
      </c>
      <c r="G2158" s="255"/>
      <c r="H2158" s="258">
        <v>59.66</v>
      </c>
      <c r="I2158" s="259"/>
      <c r="J2158" s="255"/>
      <c r="K2158" s="255"/>
      <c r="L2158" s="260"/>
      <c r="M2158" s="261"/>
      <c r="N2158" s="262"/>
      <c r="O2158" s="262"/>
      <c r="P2158" s="262"/>
      <c r="Q2158" s="262"/>
      <c r="R2158" s="262"/>
      <c r="S2158" s="262"/>
      <c r="T2158" s="263"/>
      <c r="AT2158" s="264" t="s">
        <v>245</v>
      </c>
      <c r="AU2158" s="264" t="s">
        <v>88</v>
      </c>
      <c r="AV2158" s="14" t="s">
        <v>207</v>
      </c>
      <c r="AW2158" s="14" t="s">
        <v>40</v>
      </c>
      <c r="AX2158" s="14" t="s">
        <v>77</v>
      </c>
      <c r="AY2158" s="264" t="s">
        <v>191</v>
      </c>
    </row>
    <row r="2159" spans="2:65" s="15" customFormat="1" ht="13.5">
      <c r="B2159" s="265"/>
      <c r="C2159" s="266"/>
      <c r="D2159" s="214" t="s">
        <v>245</v>
      </c>
      <c r="E2159" s="267" t="s">
        <v>23</v>
      </c>
      <c r="F2159" s="268" t="s">
        <v>388</v>
      </c>
      <c r="G2159" s="266"/>
      <c r="H2159" s="269">
        <v>234.08</v>
      </c>
      <c r="I2159" s="270"/>
      <c r="J2159" s="266"/>
      <c r="K2159" s="266"/>
      <c r="L2159" s="271"/>
      <c r="M2159" s="272"/>
      <c r="N2159" s="273"/>
      <c r="O2159" s="273"/>
      <c r="P2159" s="273"/>
      <c r="Q2159" s="273"/>
      <c r="R2159" s="273"/>
      <c r="S2159" s="273"/>
      <c r="T2159" s="274"/>
      <c r="AT2159" s="275" t="s">
        <v>245</v>
      </c>
      <c r="AU2159" s="275" t="s">
        <v>88</v>
      </c>
      <c r="AV2159" s="15" t="s">
        <v>215</v>
      </c>
      <c r="AW2159" s="15" t="s">
        <v>40</v>
      </c>
      <c r="AX2159" s="15" t="s">
        <v>85</v>
      </c>
      <c r="AY2159" s="275" t="s">
        <v>191</v>
      </c>
    </row>
    <row r="2160" spans="2:65" s="1" customFormat="1" ht="25.5" customHeight="1">
      <c r="B2160" s="42"/>
      <c r="C2160" s="202" t="s">
        <v>1800</v>
      </c>
      <c r="D2160" s="202" t="s">
        <v>194</v>
      </c>
      <c r="E2160" s="203" t="s">
        <v>1801</v>
      </c>
      <c r="F2160" s="204" t="s">
        <v>1802</v>
      </c>
      <c r="G2160" s="205" t="s">
        <v>218</v>
      </c>
      <c r="H2160" s="206">
        <v>315.5</v>
      </c>
      <c r="I2160" s="207"/>
      <c r="J2160" s="208">
        <f>ROUND(I2160*H2160,2)</f>
        <v>0</v>
      </c>
      <c r="K2160" s="204" t="s">
        <v>203</v>
      </c>
      <c r="L2160" s="62"/>
      <c r="M2160" s="209" t="s">
        <v>23</v>
      </c>
      <c r="N2160" s="210" t="s">
        <v>48</v>
      </c>
      <c r="O2160" s="43"/>
      <c r="P2160" s="211">
        <f>O2160*H2160</f>
        <v>0</v>
      </c>
      <c r="Q2160" s="211">
        <v>7.7000000000000002E-3</v>
      </c>
      <c r="R2160" s="211">
        <f>Q2160*H2160</f>
        <v>2.4293499999999999</v>
      </c>
      <c r="S2160" s="211">
        <v>0</v>
      </c>
      <c r="T2160" s="212">
        <f>S2160*H2160</f>
        <v>0</v>
      </c>
      <c r="AR2160" s="25" t="s">
        <v>279</v>
      </c>
      <c r="AT2160" s="25" t="s">
        <v>194</v>
      </c>
      <c r="AU2160" s="25" t="s">
        <v>88</v>
      </c>
      <c r="AY2160" s="25" t="s">
        <v>191</v>
      </c>
      <c r="BE2160" s="213">
        <f>IF(N2160="základní",J2160,0)</f>
        <v>0</v>
      </c>
      <c r="BF2160" s="213">
        <f>IF(N2160="snížená",J2160,0)</f>
        <v>0</v>
      </c>
      <c r="BG2160" s="213">
        <f>IF(N2160="zákl. přenesená",J2160,0)</f>
        <v>0</v>
      </c>
      <c r="BH2160" s="213">
        <f>IF(N2160="sníž. přenesená",J2160,0)</f>
        <v>0</v>
      </c>
      <c r="BI2160" s="213">
        <f>IF(N2160="nulová",J2160,0)</f>
        <v>0</v>
      </c>
      <c r="BJ2160" s="25" t="s">
        <v>85</v>
      </c>
      <c r="BK2160" s="213">
        <f>ROUND(I2160*H2160,2)</f>
        <v>0</v>
      </c>
      <c r="BL2160" s="25" t="s">
        <v>279</v>
      </c>
      <c r="BM2160" s="25" t="s">
        <v>1803</v>
      </c>
    </row>
    <row r="2161" spans="2:51" s="13" customFormat="1" ht="13.5">
      <c r="B2161" s="244"/>
      <c r="C2161" s="245"/>
      <c r="D2161" s="214" t="s">
        <v>245</v>
      </c>
      <c r="E2161" s="246" t="s">
        <v>23</v>
      </c>
      <c r="F2161" s="247" t="s">
        <v>372</v>
      </c>
      <c r="G2161" s="245"/>
      <c r="H2161" s="246" t="s">
        <v>23</v>
      </c>
      <c r="I2161" s="248"/>
      <c r="J2161" s="245"/>
      <c r="K2161" s="245"/>
      <c r="L2161" s="249"/>
      <c r="M2161" s="250"/>
      <c r="N2161" s="251"/>
      <c r="O2161" s="251"/>
      <c r="P2161" s="251"/>
      <c r="Q2161" s="251"/>
      <c r="R2161" s="251"/>
      <c r="S2161" s="251"/>
      <c r="T2161" s="252"/>
      <c r="AT2161" s="253" t="s">
        <v>245</v>
      </c>
      <c r="AU2161" s="253" t="s">
        <v>88</v>
      </c>
      <c r="AV2161" s="13" t="s">
        <v>85</v>
      </c>
      <c r="AW2161" s="13" t="s">
        <v>40</v>
      </c>
      <c r="AX2161" s="13" t="s">
        <v>77</v>
      </c>
      <c r="AY2161" s="253" t="s">
        <v>191</v>
      </c>
    </row>
    <row r="2162" spans="2:51" s="12" customFormat="1" ht="13.5">
      <c r="B2162" s="217"/>
      <c r="C2162" s="218"/>
      <c r="D2162" s="214" t="s">
        <v>245</v>
      </c>
      <c r="E2162" s="219" t="s">
        <v>23</v>
      </c>
      <c r="F2162" s="220" t="s">
        <v>757</v>
      </c>
      <c r="G2162" s="218"/>
      <c r="H2162" s="221">
        <v>59.3</v>
      </c>
      <c r="I2162" s="222"/>
      <c r="J2162" s="218"/>
      <c r="K2162" s="218"/>
      <c r="L2162" s="223"/>
      <c r="M2162" s="224"/>
      <c r="N2162" s="225"/>
      <c r="O2162" s="225"/>
      <c r="P2162" s="225"/>
      <c r="Q2162" s="225"/>
      <c r="R2162" s="225"/>
      <c r="S2162" s="225"/>
      <c r="T2162" s="226"/>
      <c r="AT2162" s="227" t="s">
        <v>245</v>
      </c>
      <c r="AU2162" s="227" t="s">
        <v>88</v>
      </c>
      <c r="AV2162" s="12" t="s">
        <v>88</v>
      </c>
      <c r="AW2162" s="12" t="s">
        <v>40</v>
      </c>
      <c r="AX2162" s="12" t="s">
        <v>77</v>
      </c>
      <c r="AY2162" s="227" t="s">
        <v>191</v>
      </c>
    </row>
    <row r="2163" spans="2:51" s="12" customFormat="1" ht="13.5">
      <c r="B2163" s="217"/>
      <c r="C2163" s="218"/>
      <c r="D2163" s="214" t="s">
        <v>245</v>
      </c>
      <c r="E2163" s="219" t="s">
        <v>23</v>
      </c>
      <c r="F2163" s="220" t="s">
        <v>758</v>
      </c>
      <c r="G2163" s="218"/>
      <c r="H2163" s="221">
        <v>2.9</v>
      </c>
      <c r="I2163" s="222"/>
      <c r="J2163" s="218"/>
      <c r="K2163" s="218"/>
      <c r="L2163" s="223"/>
      <c r="M2163" s="224"/>
      <c r="N2163" s="225"/>
      <c r="O2163" s="225"/>
      <c r="P2163" s="225"/>
      <c r="Q2163" s="225"/>
      <c r="R2163" s="225"/>
      <c r="S2163" s="225"/>
      <c r="T2163" s="226"/>
      <c r="AT2163" s="227" t="s">
        <v>245</v>
      </c>
      <c r="AU2163" s="227" t="s">
        <v>88</v>
      </c>
      <c r="AV2163" s="12" t="s">
        <v>88</v>
      </c>
      <c r="AW2163" s="12" t="s">
        <v>40</v>
      </c>
      <c r="AX2163" s="12" t="s">
        <v>77</v>
      </c>
      <c r="AY2163" s="227" t="s">
        <v>191</v>
      </c>
    </row>
    <row r="2164" spans="2:51" s="12" customFormat="1" ht="13.5">
      <c r="B2164" s="217"/>
      <c r="C2164" s="218"/>
      <c r="D2164" s="214" t="s">
        <v>245</v>
      </c>
      <c r="E2164" s="219" t="s">
        <v>23</v>
      </c>
      <c r="F2164" s="220" t="s">
        <v>545</v>
      </c>
      <c r="G2164" s="218"/>
      <c r="H2164" s="221">
        <v>1.2</v>
      </c>
      <c r="I2164" s="222"/>
      <c r="J2164" s="218"/>
      <c r="K2164" s="218"/>
      <c r="L2164" s="223"/>
      <c r="M2164" s="224"/>
      <c r="N2164" s="225"/>
      <c r="O2164" s="225"/>
      <c r="P2164" s="225"/>
      <c r="Q2164" s="225"/>
      <c r="R2164" s="225"/>
      <c r="S2164" s="225"/>
      <c r="T2164" s="226"/>
      <c r="AT2164" s="227" t="s">
        <v>245</v>
      </c>
      <c r="AU2164" s="227" t="s">
        <v>88</v>
      </c>
      <c r="AV2164" s="12" t="s">
        <v>88</v>
      </c>
      <c r="AW2164" s="12" t="s">
        <v>40</v>
      </c>
      <c r="AX2164" s="12" t="s">
        <v>77</v>
      </c>
      <c r="AY2164" s="227" t="s">
        <v>191</v>
      </c>
    </row>
    <row r="2165" spans="2:51" s="12" customFormat="1" ht="13.5">
      <c r="B2165" s="217"/>
      <c r="C2165" s="218"/>
      <c r="D2165" s="214" t="s">
        <v>245</v>
      </c>
      <c r="E2165" s="219" t="s">
        <v>23</v>
      </c>
      <c r="F2165" s="220" t="s">
        <v>759</v>
      </c>
      <c r="G2165" s="218"/>
      <c r="H2165" s="221">
        <v>1.7</v>
      </c>
      <c r="I2165" s="222"/>
      <c r="J2165" s="218"/>
      <c r="K2165" s="218"/>
      <c r="L2165" s="223"/>
      <c r="M2165" s="224"/>
      <c r="N2165" s="225"/>
      <c r="O2165" s="225"/>
      <c r="P2165" s="225"/>
      <c r="Q2165" s="225"/>
      <c r="R2165" s="225"/>
      <c r="S2165" s="225"/>
      <c r="T2165" s="226"/>
      <c r="AT2165" s="227" t="s">
        <v>245</v>
      </c>
      <c r="AU2165" s="227" t="s">
        <v>88</v>
      </c>
      <c r="AV2165" s="12" t="s">
        <v>88</v>
      </c>
      <c r="AW2165" s="12" t="s">
        <v>40</v>
      </c>
      <c r="AX2165" s="12" t="s">
        <v>77</v>
      </c>
      <c r="AY2165" s="227" t="s">
        <v>191</v>
      </c>
    </row>
    <row r="2166" spans="2:51" s="12" customFormat="1" ht="13.5">
      <c r="B2166" s="217"/>
      <c r="C2166" s="218"/>
      <c r="D2166" s="214" t="s">
        <v>245</v>
      </c>
      <c r="E2166" s="219" t="s">
        <v>23</v>
      </c>
      <c r="F2166" s="220" t="s">
        <v>546</v>
      </c>
      <c r="G2166" s="218"/>
      <c r="H2166" s="221">
        <v>24.3</v>
      </c>
      <c r="I2166" s="222"/>
      <c r="J2166" s="218"/>
      <c r="K2166" s="218"/>
      <c r="L2166" s="223"/>
      <c r="M2166" s="224"/>
      <c r="N2166" s="225"/>
      <c r="O2166" s="225"/>
      <c r="P2166" s="225"/>
      <c r="Q2166" s="225"/>
      <c r="R2166" s="225"/>
      <c r="S2166" s="225"/>
      <c r="T2166" s="226"/>
      <c r="AT2166" s="227" t="s">
        <v>245</v>
      </c>
      <c r="AU2166" s="227" t="s">
        <v>88</v>
      </c>
      <c r="AV2166" s="12" t="s">
        <v>88</v>
      </c>
      <c r="AW2166" s="12" t="s">
        <v>40</v>
      </c>
      <c r="AX2166" s="12" t="s">
        <v>77</v>
      </c>
      <c r="AY2166" s="227" t="s">
        <v>191</v>
      </c>
    </row>
    <row r="2167" spans="2:51" s="12" customFormat="1" ht="13.5">
      <c r="B2167" s="217"/>
      <c r="C2167" s="218"/>
      <c r="D2167" s="214" t="s">
        <v>245</v>
      </c>
      <c r="E2167" s="219" t="s">
        <v>23</v>
      </c>
      <c r="F2167" s="220" t="s">
        <v>760</v>
      </c>
      <c r="G2167" s="218"/>
      <c r="H2167" s="221">
        <v>11.1</v>
      </c>
      <c r="I2167" s="222"/>
      <c r="J2167" s="218"/>
      <c r="K2167" s="218"/>
      <c r="L2167" s="223"/>
      <c r="M2167" s="224"/>
      <c r="N2167" s="225"/>
      <c r="O2167" s="225"/>
      <c r="P2167" s="225"/>
      <c r="Q2167" s="225"/>
      <c r="R2167" s="225"/>
      <c r="S2167" s="225"/>
      <c r="T2167" s="226"/>
      <c r="AT2167" s="227" t="s">
        <v>245</v>
      </c>
      <c r="AU2167" s="227" t="s">
        <v>88</v>
      </c>
      <c r="AV2167" s="12" t="s">
        <v>88</v>
      </c>
      <c r="AW2167" s="12" t="s">
        <v>40</v>
      </c>
      <c r="AX2167" s="12" t="s">
        <v>77</v>
      </c>
      <c r="AY2167" s="227" t="s">
        <v>191</v>
      </c>
    </row>
    <row r="2168" spans="2:51" s="12" customFormat="1" ht="13.5">
      <c r="B2168" s="217"/>
      <c r="C2168" s="218"/>
      <c r="D2168" s="214" t="s">
        <v>245</v>
      </c>
      <c r="E2168" s="219" t="s">
        <v>23</v>
      </c>
      <c r="F2168" s="220" t="s">
        <v>743</v>
      </c>
      <c r="G2168" s="218"/>
      <c r="H2168" s="221">
        <v>4.5999999999999996</v>
      </c>
      <c r="I2168" s="222"/>
      <c r="J2168" s="218"/>
      <c r="K2168" s="218"/>
      <c r="L2168" s="223"/>
      <c r="M2168" s="224"/>
      <c r="N2168" s="225"/>
      <c r="O2168" s="225"/>
      <c r="P2168" s="225"/>
      <c r="Q2168" s="225"/>
      <c r="R2168" s="225"/>
      <c r="S2168" s="225"/>
      <c r="T2168" s="226"/>
      <c r="AT2168" s="227" t="s">
        <v>245</v>
      </c>
      <c r="AU2168" s="227" t="s">
        <v>88</v>
      </c>
      <c r="AV2168" s="12" t="s">
        <v>88</v>
      </c>
      <c r="AW2168" s="12" t="s">
        <v>40</v>
      </c>
      <c r="AX2168" s="12" t="s">
        <v>77</v>
      </c>
      <c r="AY2168" s="227" t="s">
        <v>191</v>
      </c>
    </row>
    <row r="2169" spans="2:51" s="12" customFormat="1" ht="13.5">
      <c r="B2169" s="217"/>
      <c r="C2169" s="218"/>
      <c r="D2169" s="214" t="s">
        <v>245</v>
      </c>
      <c r="E2169" s="219" t="s">
        <v>23</v>
      </c>
      <c r="F2169" s="220" t="s">
        <v>761</v>
      </c>
      <c r="G2169" s="218"/>
      <c r="H2169" s="221">
        <v>5.3</v>
      </c>
      <c r="I2169" s="222"/>
      <c r="J2169" s="218"/>
      <c r="K2169" s="218"/>
      <c r="L2169" s="223"/>
      <c r="M2169" s="224"/>
      <c r="N2169" s="225"/>
      <c r="O2169" s="225"/>
      <c r="P2169" s="225"/>
      <c r="Q2169" s="225"/>
      <c r="R2169" s="225"/>
      <c r="S2169" s="225"/>
      <c r="T2169" s="226"/>
      <c r="AT2169" s="227" t="s">
        <v>245</v>
      </c>
      <c r="AU2169" s="227" t="s">
        <v>88</v>
      </c>
      <c r="AV2169" s="12" t="s">
        <v>88</v>
      </c>
      <c r="AW2169" s="12" t="s">
        <v>40</v>
      </c>
      <c r="AX2169" s="12" t="s">
        <v>77</v>
      </c>
      <c r="AY2169" s="227" t="s">
        <v>191</v>
      </c>
    </row>
    <row r="2170" spans="2:51" s="12" customFormat="1" ht="13.5">
      <c r="B2170" s="217"/>
      <c r="C2170" s="218"/>
      <c r="D2170" s="214" t="s">
        <v>245</v>
      </c>
      <c r="E2170" s="219" t="s">
        <v>23</v>
      </c>
      <c r="F2170" s="220" t="s">
        <v>762</v>
      </c>
      <c r="G2170" s="218"/>
      <c r="H2170" s="221">
        <v>5.3</v>
      </c>
      <c r="I2170" s="222"/>
      <c r="J2170" s="218"/>
      <c r="K2170" s="218"/>
      <c r="L2170" s="223"/>
      <c r="M2170" s="224"/>
      <c r="N2170" s="225"/>
      <c r="O2170" s="225"/>
      <c r="P2170" s="225"/>
      <c r="Q2170" s="225"/>
      <c r="R2170" s="225"/>
      <c r="S2170" s="225"/>
      <c r="T2170" s="226"/>
      <c r="AT2170" s="227" t="s">
        <v>245</v>
      </c>
      <c r="AU2170" s="227" t="s">
        <v>88</v>
      </c>
      <c r="AV2170" s="12" t="s">
        <v>88</v>
      </c>
      <c r="AW2170" s="12" t="s">
        <v>40</v>
      </c>
      <c r="AX2170" s="12" t="s">
        <v>77</v>
      </c>
      <c r="AY2170" s="227" t="s">
        <v>191</v>
      </c>
    </row>
    <row r="2171" spans="2:51" s="12" customFormat="1" ht="13.5">
      <c r="B2171" s="217"/>
      <c r="C2171" s="218"/>
      <c r="D2171" s="214" t="s">
        <v>245</v>
      </c>
      <c r="E2171" s="219" t="s">
        <v>23</v>
      </c>
      <c r="F2171" s="220" t="s">
        <v>765</v>
      </c>
      <c r="G2171" s="218"/>
      <c r="H2171" s="221">
        <v>10.4</v>
      </c>
      <c r="I2171" s="222"/>
      <c r="J2171" s="218"/>
      <c r="K2171" s="218"/>
      <c r="L2171" s="223"/>
      <c r="M2171" s="224"/>
      <c r="N2171" s="225"/>
      <c r="O2171" s="225"/>
      <c r="P2171" s="225"/>
      <c r="Q2171" s="225"/>
      <c r="R2171" s="225"/>
      <c r="S2171" s="225"/>
      <c r="T2171" s="226"/>
      <c r="AT2171" s="227" t="s">
        <v>245</v>
      </c>
      <c r="AU2171" s="227" t="s">
        <v>88</v>
      </c>
      <c r="AV2171" s="12" t="s">
        <v>88</v>
      </c>
      <c r="AW2171" s="12" t="s">
        <v>40</v>
      </c>
      <c r="AX2171" s="12" t="s">
        <v>77</v>
      </c>
      <c r="AY2171" s="227" t="s">
        <v>191</v>
      </c>
    </row>
    <row r="2172" spans="2:51" s="12" customFormat="1" ht="13.5">
      <c r="B2172" s="217"/>
      <c r="C2172" s="218"/>
      <c r="D2172" s="214" t="s">
        <v>245</v>
      </c>
      <c r="E2172" s="219" t="s">
        <v>23</v>
      </c>
      <c r="F2172" s="220" t="s">
        <v>766</v>
      </c>
      <c r="G2172" s="218"/>
      <c r="H2172" s="221">
        <v>4.5</v>
      </c>
      <c r="I2172" s="222"/>
      <c r="J2172" s="218"/>
      <c r="K2172" s="218"/>
      <c r="L2172" s="223"/>
      <c r="M2172" s="224"/>
      <c r="N2172" s="225"/>
      <c r="O2172" s="225"/>
      <c r="P2172" s="225"/>
      <c r="Q2172" s="225"/>
      <c r="R2172" s="225"/>
      <c r="S2172" s="225"/>
      <c r="T2172" s="226"/>
      <c r="AT2172" s="227" t="s">
        <v>245</v>
      </c>
      <c r="AU2172" s="227" t="s">
        <v>88</v>
      </c>
      <c r="AV2172" s="12" t="s">
        <v>88</v>
      </c>
      <c r="AW2172" s="12" t="s">
        <v>40</v>
      </c>
      <c r="AX2172" s="12" t="s">
        <v>77</v>
      </c>
      <c r="AY2172" s="227" t="s">
        <v>191</v>
      </c>
    </row>
    <row r="2173" spans="2:51" s="14" customFormat="1" ht="13.5">
      <c r="B2173" s="254"/>
      <c r="C2173" s="255"/>
      <c r="D2173" s="214" t="s">
        <v>245</v>
      </c>
      <c r="E2173" s="256" t="s">
        <v>23</v>
      </c>
      <c r="F2173" s="257" t="s">
        <v>371</v>
      </c>
      <c r="G2173" s="255"/>
      <c r="H2173" s="258">
        <v>130.6</v>
      </c>
      <c r="I2173" s="259"/>
      <c r="J2173" s="255"/>
      <c r="K2173" s="255"/>
      <c r="L2173" s="260"/>
      <c r="M2173" s="261"/>
      <c r="N2173" s="262"/>
      <c r="O2173" s="262"/>
      <c r="P2173" s="262"/>
      <c r="Q2173" s="262"/>
      <c r="R2173" s="262"/>
      <c r="S2173" s="262"/>
      <c r="T2173" s="263"/>
      <c r="AT2173" s="264" t="s">
        <v>245</v>
      </c>
      <c r="AU2173" s="264" t="s">
        <v>88</v>
      </c>
      <c r="AV2173" s="14" t="s">
        <v>207</v>
      </c>
      <c r="AW2173" s="14" t="s">
        <v>40</v>
      </c>
      <c r="AX2173" s="14" t="s">
        <v>77</v>
      </c>
      <c r="AY2173" s="264" t="s">
        <v>191</v>
      </c>
    </row>
    <row r="2174" spans="2:51" s="13" customFormat="1" ht="13.5">
      <c r="B2174" s="244"/>
      <c r="C2174" s="245"/>
      <c r="D2174" s="214" t="s">
        <v>245</v>
      </c>
      <c r="E2174" s="246" t="s">
        <v>23</v>
      </c>
      <c r="F2174" s="247" t="s">
        <v>376</v>
      </c>
      <c r="G2174" s="245"/>
      <c r="H2174" s="246" t="s">
        <v>23</v>
      </c>
      <c r="I2174" s="248"/>
      <c r="J2174" s="245"/>
      <c r="K2174" s="245"/>
      <c r="L2174" s="249"/>
      <c r="M2174" s="250"/>
      <c r="N2174" s="251"/>
      <c r="O2174" s="251"/>
      <c r="P2174" s="251"/>
      <c r="Q2174" s="251"/>
      <c r="R2174" s="251"/>
      <c r="S2174" s="251"/>
      <c r="T2174" s="252"/>
      <c r="AT2174" s="253" t="s">
        <v>245</v>
      </c>
      <c r="AU2174" s="253" t="s">
        <v>88</v>
      </c>
      <c r="AV2174" s="13" t="s">
        <v>85</v>
      </c>
      <c r="AW2174" s="13" t="s">
        <v>40</v>
      </c>
      <c r="AX2174" s="13" t="s">
        <v>77</v>
      </c>
      <c r="AY2174" s="253" t="s">
        <v>191</v>
      </c>
    </row>
    <row r="2175" spans="2:51" s="12" customFormat="1" ht="13.5">
      <c r="B2175" s="217"/>
      <c r="C2175" s="218"/>
      <c r="D2175" s="214" t="s">
        <v>245</v>
      </c>
      <c r="E2175" s="219" t="s">
        <v>23</v>
      </c>
      <c r="F2175" s="220" t="s">
        <v>547</v>
      </c>
      <c r="G2175" s="218"/>
      <c r="H2175" s="221">
        <v>20.7</v>
      </c>
      <c r="I2175" s="222"/>
      <c r="J2175" s="218"/>
      <c r="K2175" s="218"/>
      <c r="L2175" s="223"/>
      <c r="M2175" s="224"/>
      <c r="N2175" s="225"/>
      <c r="O2175" s="225"/>
      <c r="P2175" s="225"/>
      <c r="Q2175" s="225"/>
      <c r="R2175" s="225"/>
      <c r="S2175" s="225"/>
      <c r="T2175" s="226"/>
      <c r="AT2175" s="227" t="s">
        <v>245</v>
      </c>
      <c r="AU2175" s="227" t="s">
        <v>88</v>
      </c>
      <c r="AV2175" s="12" t="s">
        <v>88</v>
      </c>
      <c r="AW2175" s="12" t="s">
        <v>40</v>
      </c>
      <c r="AX2175" s="12" t="s">
        <v>77</v>
      </c>
      <c r="AY2175" s="227" t="s">
        <v>191</v>
      </c>
    </row>
    <row r="2176" spans="2:51" s="12" customFormat="1" ht="13.5">
      <c r="B2176" s="217"/>
      <c r="C2176" s="218"/>
      <c r="D2176" s="214" t="s">
        <v>245</v>
      </c>
      <c r="E2176" s="219" t="s">
        <v>23</v>
      </c>
      <c r="F2176" s="220" t="s">
        <v>548</v>
      </c>
      <c r="G2176" s="218"/>
      <c r="H2176" s="221">
        <v>1.2</v>
      </c>
      <c r="I2176" s="222"/>
      <c r="J2176" s="218"/>
      <c r="K2176" s="218"/>
      <c r="L2176" s="223"/>
      <c r="M2176" s="224"/>
      <c r="N2176" s="225"/>
      <c r="O2176" s="225"/>
      <c r="P2176" s="225"/>
      <c r="Q2176" s="225"/>
      <c r="R2176" s="225"/>
      <c r="S2176" s="225"/>
      <c r="T2176" s="226"/>
      <c r="AT2176" s="227" t="s">
        <v>245</v>
      </c>
      <c r="AU2176" s="227" t="s">
        <v>88</v>
      </c>
      <c r="AV2176" s="12" t="s">
        <v>88</v>
      </c>
      <c r="AW2176" s="12" t="s">
        <v>40</v>
      </c>
      <c r="AX2176" s="12" t="s">
        <v>77</v>
      </c>
      <c r="AY2176" s="227" t="s">
        <v>191</v>
      </c>
    </row>
    <row r="2177" spans="2:51" s="12" customFormat="1" ht="13.5">
      <c r="B2177" s="217"/>
      <c r="C2177" s="218"/>
      <c r="D2177" s="214" t="s">
        <v>245</v>
      </c>
      <c r="E2177" s="219" t="s">
        <v>23</v>
      </c>
      <c r="F2177" s="220" t="s">
        <v>767</v>
      </c>
      <c r="G2177" s="218"/>
      <c r="H2177" s="221">
        <v>12.7</v>
      </c>
      <c r="I2177" s="222"/>
      <c r="J2177" s="218"/>
      <c r="K2177" s="218"/>
      <c r="L2177" s="223"/>
      <c r="M2177" s="224"/>
      <c r="N2177" s="225"/>
      <c r="O2177" s="225"/>
      <c r="P2177" s="225"/>
      <c r="Q2177" s="225"/>
      <c r="R2177" s="225"/>
      <c r="S2177" s="225"/>
      <c r="T2177" s="226"/>
      <c r="AT2177" s="227" t="s">
        <v>245</v>
      </c>
      <c r="AU2177" s="227" t="s">
        <v>88</v>
      </c>
      <c r="AV2177" s="12" t="s">
        <v>88</v>
      </c>
      <c r="AW2177" s="12" t="s">
        <v>40</v>
      </c>
      <c r="AX2177" s="12" t="s">
        <v>77</v>
      </c>
      <c r="AY2177" s="227" t="s">
        <v>191</v>
      </c>
    </row>
    <row r="2178" spans="2:51" s="12" customFormat="1" ht="13.5">
      <c r="B2178" s="217"/>
      <c r="C2178" s="218"/>
      <c r="D2178" s="214" t="s">
        <v>245</v>
      </c>
      <c r="E2178" s="219" t="s">
        <v>23</v>
      </c>
      <c r="F2178" s="220" t="s">
        <v>744</v>
      </c>
      <c r="G2178" s="218"/>
      <c r="H2178" s="221">
        <v>3.8</v>
      </c>
      <c r="I2178" s="222"/>
      <c r="J2178" s="218"/>
      <c r="K2178" s="218"/>
      <c r="L2178" s="223"/>
      <c r="M2178" s="224"/>
      <c r="N2178" s="225"/>
      <c r="O2178" s="225"/>
      <c r="P2178" s="225"/>
      <c r="Q2178" s="225"/>
      <c r="R2178" s="225"/>
      <c r="S2178" s="225"/>
      <c r="T2178" s="226"/>
      <c r="AT2178" s="227" t="s">
        <v>245</v>
      </c>
      <c r="AU2178" s="227" t="s">
        <v>88</v>
      </c>
      <c r="AV2178" s="12" t="s">
        <v>88</v>
      </c>
      <c r="AW2178" s="12" t="s">
        <v>40</v>
      </c>
      <c r="AX2178" s="12" t="s">
        <v>77</v>
      </c>
      <c r="AY2178" s="227" t="s">
        <v>191</v>
      </c>
    </row>
    <row r="2179" spans="2:51" s="12" customFormat="1" ht="13.5">
      <c r="B2179" s="217"/>
      <c r="C2179" s="218"/>
      <c r="D2179" s="214" t="s">
        <v>245</v>
      </c>
      <c r="E2179" s="219" t="s">
        <v>23</v>
      </c>
      <c r="F2179" s="220" t="s">
        <v>768</v>
      </c>
      <c r="G2179" s="218"/>
      <c r="H2179" s="221">
        <v>5.3</v>
      </c>
      <c r="I2179" s="222"/>
      <c r="J2179" s="218"/>
      <c r="K2179" s="218"/>
      <c r="L2179" s="223"/>
      <c r="M2179" s="224"/>
      <c r="N2179" s="225"/>
      <c r="O2179" s="225"/>
      <c r="P2179" s="225"/>
      <c r="Q2179" s="225"/>
      <c r="R2179" s="225"/>
      <c r="S2179" s="225"/>
      <c r="T2179" s="226"/>
      <c r="AT2179" s="227" t="s">
        <v>245</v>
      </c>
      <c r="AU2179" s="227" t="s">
        <v>88</v>
      </c>
      <c r="AV2179" s="12" t="s">
        <v>88</v>
      </c>
      <c r="AW2179" s="12" t="s">
        <v>40</v>
      </c>
      <c r="AX2179" s="12" t="s">
        <v>77</v>
      </c>
      <c r="AY2179" s="227" t="s">
        <v>191</v>
      </c>
    </row>
    <row r="2180" spans="2:51" s="12" customFormat="1" ht="13.5">
      <c r="B2180" s="217"/>
      <c r="C2180" s="218"/>
      <c r="D2180" s="214" t="s">
        <v>245</v>
      </c>
      <c r="E2180" s="219" t="s">
        <v>23</v>
      </c>
      <c r="F2180" s="220" t="s">
        <v>769</v>
      </c>
      <c r="G2180" s="218"/>
      <c r="H2180" s="221">
        <v>5.3</v>
      </c>
      <c r="I2180" s="222"/>
      <c r="J2180" s="218"/>
      <c r="K2180" s="218"/>
      <c r="L2180" s="223"/>
      <c r="M2180" s="224"/>
      <c r="N2180" s="225"/>
      <c r="O2180" s="225"/>
      <c r="P2180" s="225"/>
      <c r="Q2180" s="225"/>
      <c r="R2180" s="225"/>
      <c r="S2180" s="225"/>
      <c r="T2180" s="226"/>
      <c r="AT2180" s="227" t="s">
        <v>245</v>
      </c>
      <c r="AU2180" s="227" t="s">
        <v>88</v>
      </c>
      <c r="AV2180" s="12" t="s">
        <v>88</v>
      </c>
      <c r="AW2180" s="12" t="s">
        <v>40</v>
      </c>
      <c r="AX2180" s="12" t="s">
        <v>77</v>
      </c>
      <c r="AY2180" s="227" t="s">
        <v>191</v>
      </c>
    </row>
    <row r="2181" spans="2:51" s="12" customFormat="1" ht="13.5">
      <c r="B2181" s="217"/>
      <c r="C2181" s="218"/>
      <c r="D2181" s="214" t="s">
        <v>245</v>
      </c>
      <c r="E2181" s="219" t="s">
        <v>23</v>
      </c>
      <c r="F2181" s="220" t="s">
        <v>771</v>
      </c>
      <c r="G2181" s="218"/>
      <c r="H2181" s="221">
        <v>10.7</v>
      </c>
      <c r="I2181" s="222"/>
      <c r="J2181" s="218"/>
      <c r="K2181" s="218"/>
      <c r="L2181" s="223"/>
      <c r="M2181" s="224"/>
      <c r="N2181" s="225"/>
      <c r="O2181" s="225"/>
      <c r="P2181" s="225"/>
      <c r="Q2181" s="225"/>
      <c r="R2181" s="225"/>
      <c r="S2181" s="225"/>
      <c r="T2181" s="226"/>
      <c r="AT2181" s="227" t="s">
        <v>245</v>
      </c>
      <c r="AU2181" s="227" t="s">
        <v>88</v>
      </c>
      <c r="AV2181" s="12" t="s">
        <v>88</v>
      </c>
      <c r="AW2181" s="12" t="s">
        <v>40</v>
      </c>
      <c r="AX2181" s="12" t="s">
        <v>77</v>
      </c>
      <c r="AY2181" s="227" t="s">
        <v>191</v>
      </c>
    </row>
    <row r="2182" spans="2:51" s="12" customFormat="1" ht="13.5">
      <c r="B2182" s="217"/>
      <c r="C2182" s="218"/>
      <c r="D2182" s="214" t="s">
        <v>245</v>
      </c>
      <c r="E2182" s="219" t="s">
        <v>23</v>
      </c>
      <c r="F2182" s="220" t="s">
        <v>772</v>
      </c>
      <c r="G2182" s="218"/>
      <c r="H2182" s="221">
        <v>14.2</v>
      </c>
      <c r="I2182" s="222"/>
      <c r="J2182" s="218"/>
      <c r="K2182" s="218"/>
      <c r="L2182" s="223"/>
      <c r="M2182" s="224"/>
      <c r="N2182" s="225"/>
      <c r="O2182" s="225"/>
      <c r="P2182" s="225"/>
      <c r="Q2182" s="225"/>
      <c r="R2182" s="225"/>
      <c r="S2182" s="225"/>
      <c r="T2182" s="226"/>
      <c r="AT2182" s="227" t="s">
        <v>245</v>
      </c>
      <c r="AU2182" s="227" t="s">
        <v>88</v>
      </c>
      <c r="AV2182" s="12" t="s">
        <v>88</v>
      </c>
      <c r="AW2182" s="12" t="s">
        <v>40</v>
      </c>
      <c r="AX2182" s="12" t="s">
        <v>77</v>
      </c>
      <c r="AY2182" s="227" t="s">
        <v>191</v>
      </c>
    </row>
    <row r="2183" spans="2:51" s="12" customFormat="1" ht="13.5">
      <c r="B2183" s="217"/>
      <c r="C2183" s="218"/>
      <c r="D2183" s="214" t="s">
        <v>245</v>
      </c>
      <c r="E2183" s="219" t="s">
        <v>23</v>
      </c>
      <c r="F2183" s="220" t="s">
        <v>773</v>
      </c>
      <c r="G2183" s="218"/>
      <c r="H2183" s="221">
        <v>4.9000000000000004</v>
      </c>
      <c r="I2183" s="222"/>
      <c r="J2183" s="218"/>
      <c r="K2183" s="218"/>
      <c r="L2183" s="223"/>
      <c r="M2183" s="224"/>
      <c r="N2183" s="225"/>
      <c r="O2183" s="225"/>
      <c r="P2183" s="225"/>
      <c r="Q2183" s="225"/>
      <c r="R2183" s="225"/>
      <c r="S2183" s="225"/>
      <c r="T2183" s="226"/>
      <c r="AT2183" s="227" t="s">
        <v>245</v>
      </c>
      <c r="AU2183" s="227" t="s">
        <v>88</v>
      </c>
      <c r="AV2183" s="12" t="s">
        <v>88</v>
      </c>
      <c r="AW2183" s="12" t="s">
        <v>40</v>
      </c>
      <c r="AX2183" s="12" t="s">
        <v>77</v>
      </c>
      <c r="AY2183" s="227" t="s">
        <v>191</v>
      </c>
    </row>
    <row r="2184" spans="2:51" s="14" customFormat="1" ht="13.5">
      <c r="B2184" s="254"/>
      <c r="C2184" s="255"/>
      <c r="D2184" s="214" t="s">
        <v>245</v>
      </c>
      <c r="E2184" s="256" t="s">
        <v>23</v>
      </c>
      <c r="F2184" s="257" t="s">
        <v>371</v>
      </c>
      <c r="G2184" s="255"/>
      <c r="H2184" s="258">
        <v>78.8</v>
      </c>
      <c r="I2184" s="259"/>
      <c r="J2184" s="255"/>
      <c r="K2184" s="255"/>
      <c r="L2184" s="260"/>
      <c r="M2184" s="261"/>
      <c r="N2184" s="262"/>
      <c r="O2184" s="262"/>
      <c r="P2184" s="262"/>
      <c r="Q2184" s="262"/>
      <c r="R2184" s="262"/>
      <c r="S2184" s="262"/>
      <c r="T2184" s="263"/>
      <c r="AT2184" s="264" t="s">
        <v>245</v>
      </c>
      <c r="AU2184" s="264" t="s">
        <v>88</v>
      </c>
      <c r="AV2184" s="14" t="s">
        <v>207</v>
      </c>
      <c r="AW2184" s="14" t="s">
        <v>40</v>
      </c>
      <c r="AX2184" s="14" t="s">
        <v>77</v>
      </c>
      <c r="AY2184" s="264" t="s">
        <v>191</v>
      </c>
    </row>
    <row r="2185" spans="2:51" s="13" customFormat="1" ht="13.5">
      <c r="B2185" s="244"/>
      <c r="C2185" s="245"/>
      <c r="D2185" s="214" t="s">
        <v>245</v>
      </c>
      <c r="E2185" s="246" t="s">
        <v>23</v>
      </c>
      <c r="F2185" s="247" t="s">
        <v>380</v>
      </c>
      <c r="G2185" s="245"/>
      <c r="H2185" s="246" t="s">
        <v>23</v>
      </c>
      <c r="I2185" s="248"/>
      <c r="J2185" s="245"/>
      <c r="K2185" s="245"/>
      <c r="L2185" s="249"/>
      <c r="M2185" s="250"/>
      <c r="N2185" s="251"/>
      <c r="O2185" s="251"/>
      <c r="P2185" s="251"/>
      <c r="Q2185" s="251"/>
      <c r="R2185" s="251"/>
      <c r="S2185" s="251"/>
      <c r="T2185" s="252"/>
      <c r="AT2185" s="253" t="s">
        <v>245</v>
      </c>
      <c r="AU2185" s="253" t="s">
        <v>88</v>
      </c>
      <c r="AV2185" s="13" t="s">
        <v>85</v>
      </c>
      <c r="AW2185" s="13" t="s">
        <v>40</v>
      </c>
      <c r="AX2185" s="13" t="s">
        <v>77</v>
      </c>
      <c r="AY2185" s="253" t="s">
        <v>191</v>
      </c>
    </row>
    <row r="2186" spans="2:51" s="12" customFormat="1" ht="13.5">
      <c r="B2186" s="217"/>
      <c r="C2186" s="218"/>
      <c r="D2186" s="214" t="s">
        <v>245</v>
      </c>
      <c r="E2186" s="219" t="s">
        <v>23</v>
      </c>
      <c r="F2186" s="220" t="s">
        <v>549</v>
      </c>
      <c r="G2186" s="218"/>
      <c r="H2186" s="221">
        <v>20.7</v>
      </c>
      <c r="I2186" s="222"/>
      <c r="J2186" s="218"/>
      <c r="K2186" s="218"/>
      <c r="L2186" s="223"/>
      <c r="M2186" s="224"/>
      <c r="N2186" s="225"/>
      <c r="O2186" s="225"/>
      <c r="P2186" s="225"/>
      <c r="Q2186" s="225"/>
      <c r="R2186" s="225"/>
      <c r="S2186" s="225"/>
      <c r="T2186" s="226"/>
      <c r="AT2186" s="227" t="s">
        <v>245</v>
      </c>
      <c r="AU2186" s="227" t="s">
        <v>88</v>
      </c>
      <c r="AV2186" s="12" t="s">
        <v>88</v>
      </c>
      <c r="AW2186" s="12" t="s">
        <v>40</v>
      </c>
      <c r="AX2186" s="12" t="s">
        <v>77</v>
      </c>
      <c r="AY2186" s="227" t="s">
        <v>191</v>
      </c>
    </row>
    <row r="2187" spans="2:51" s="12" customFormat="1" ht="13.5">
      <c r="B2187" s="217"/>
      <c r="C2187" s="218"/>
      <c r="D2187" s="214" t="s">
        <v>245</v>
      </c>
      <c r="E2187" s="219" t="s">
        <v>23</v>
      </c>
      <c r="F2187" s="220" t="s">
        <v>550</v>
      </c>
      <c r="G2187" s="218"/>
      <c r="H2187" s="221">
        <v>1.2</v>
      </c>
      <c r="I2187" s="222"/>
      <c r="J2187" s="218"/>
      <c r="K2187" s="218"/>
      <c r="L2187" s="223"/>
      <c r="M2187" s="224"/>
      <c r="N2187" s="225"/>
      <c r="O2187" s="225"/>
      <c r="P2187" s="225"/>
      <c r="Q2187" s="225"/>
      <c r="R2187" s="225"/>
      <c r="S2187" s="225"/>
      <c r="T2187" s="226"/>
      <c r="AT2187" s="227" t="s">
        <v>245</v>
      </c>
      <c r="AU2187" s="227" t="s">
        <v>88</v>
      </c>
      <c r="AV2187" s="12" t="s">
        <v>88</v>
      </c>
      <c r="AW2187" s="12" t="s">
        <v>40</v>
      </c>
      <c r="AX2187" s="12" t="s">
        <v>77</v>
      </c>
      <c r="AY2187" s="227" t="s">
        <v>191</v>
      </c>
    </row>
    <row r="2188" spans="2:51" s="12" customFormat="1" ht="13.5">
      <c r="B2188" s="217"/>
      <c r="C2188" s="218"/>
      <c r="D2188" s="214" t="s">
        <v>245</v>
      </c>
      <c r="E2188" s="219" t="s">
        <v>23</v>
      </c>
      <c r="F2188" s="220" t="s">
        <v>745</v>
      </c>
      <c r="G2188" s="218"/>
      <c r="H2188" s="221">
        <v>4.4000000000000004</v>
      </c>
      <c r="I2188" s="222"/>
      <c r="J2188" s="218"/>
      <c r="K2188" s="218"/>
      <c r="L2188" s="223"/>
      <c r="M2188" s="224"/>
      <c r="N2188" s="225"/>
      <c r="O2188" s="225"/>
      <c r="P2188" s="225"/>
      <c r="Q2188" s="225"/>
      <c r="R2188" s="225"/>
      <c r="S2188" s="225"/>
      <c r="T2188" s="226"/>
      <c r="AT2188" s="227" t="s">
        <v>245</v>
      </c>
      <c r="AU2188" s="227" t="s">
        <v>88</v>
      </c>
      <c r="AV2188" s="12" t="s">
        <v>88</v>
      </c>
      <c r="AW2188" s="12" t="s">
        <v>40</v>
      </c>
      <c r="AX2188" s="12" t="s">
        <v>77</v>
      </c>
      <c r="AY2188" s="227" t="s">
        <v>191</v>
      </c>
    </row>
    <row r="2189" spans="2:51" s="12" customFormat="1" ht="13.5">
      <c r="B2189" s="217"/>
      <c r="C2189" s="218"/>
      <c r="D2189" s="214" t="s">
        <v>245</v>
      </c>
      <c r="E2189" s="219" t="s">
        <v>23</v>
      </c>
      <c r="F2189" s="220" t="s">
        <v>775</v>
      </c>
      <c r="G2189" s="218"/>
      <c r="H2189" s="221">
        <v>5.3</v>
      </c>
      <c r="I2189" s="222"/>
      <c r="J2189" s="218"/>
      <c r="K2189" s="218"/>
      <c r="L2189" s="223"/>
      <c r="M2189" s="224"/>
      <c r="N2189" s="225"/>
      <c r="O2189" s="225"/>
      <c r="P2189" s="225"/>
      <c r="Q2189" s="225"/>
      <c r="R2189" s="225"/>
      <c r="S2189" s="225"/>
      <c r="T2189" s="226"/>
      <c r="AT2189" s="227" t="s">
        <v>245</v>
      </c>
      <c r="AU2189" s="227" t="s">
        <v>88</v>
      </c>
      <c r="AV2189" s="12" t="s">
        <v>88</v>
      </c>
      <c r="AW2189" s="12" t="s">
        <v>40</v>
      </c>
      <c r="AX2189" s="12" t="s">
        <v>77</v>
      </c>
      <c r="AY2189" s="227" t="s">
        <v>191</v>
      </c>
    </row>
    <row r="2190" spans="2:51" s="12" customFormat="1" ht="13.5">
      <c r="B2190" s="217"/>
      <c r="C2190" s="218"/>
      <c r="D2190" s="214" t="s">
        <v>245</v>
      </c>
      <c r="E2190" s="219" t="s">
        <v>23</v>
      </c>
      <c r="F2190" s="220" t="s">
        <v>780</v>
      </c>
      <c r="G2190" s="218"/>
      <c r="H2190" s="221">
        <v>10.6</v>
      </c>
      <c r="I2190" s="222"/>
      <c r="J2190" s="218"/>
      <c r="K2190" s="218"/>
      <c r="L2190" s="223"/>
      <c r="M2190" s="224"/>
      <c r="N2190" s="225"/>
      <c r="O2190" s="225"/>
      <c r="P2190" s="225"/>
      <c r="Q2190" s="225"/>
      <c r="R2190" s="225"/>
      <c r="S2190" s="225"/>
      <c r="T2190" s="226"/>
      <c r="AT2190" s="227" t="s">
        <v>245</v>
      </c>
      <c r="AU2190" s="227" t="s">
        <v>88</v>
      </c>
      <c r="AV2190" s="12" t="s">
        <v>88</v>
      </c>
      <c r="AW2190" s="12" t="s">
        <v>40</v>
      </c>
      <c r="AX2190" s="12" t="s">
        <v>77</v>
      </c>
      <c r="AY2190" s="227" t="s">
        <v>191</v>
      </c>
    </row>
    <row r="2191" spans="2:51" s="14" customFormat="1" ht="13.5">
      <c r="B2191" s="254"/>
      <c r="C2191" s="255"/>
      <c r="D2191" s="214" t="s">
        <v>245</v>
      </c>
      <c r="E2191" s="256" t="s">
        <v>23</v>
      </c>
      <c r="F2191" s="257" t="s">
        <v>371</v>
      </c>
      <c r="G2191" s="255"/>
      <c r="H2191" s="258">
        <v>42.2</v>
      </c>
      <c r="I2191" s="259"/>
      <c r="J2191" s="255"/>
      <c r="K2191" s="255"/>
      <c r="L2191" s="260"/>
      <c r="M2191" s="261"/>
      <c r="N2191" s="262"/>
      <c r="O2191" s="262"/>
      <c r="P2191" s="262"/>
      <c r="Q2191" s="262"/>
      <c r="R2191" s="262"/>
      <c r="S2191" s="262"/>
      <c r="T2191" s="263"/>
      <c r="AT2191" s="264" t="s">
        <v>245</v>
      </c>
      <c r="AU2191" s="264" t="s">
        <v>88</v>
      </c>
      <c r="AV2191" s="14" t="s">
        <v>207</v>
      </c>
      <c r="AW2191" s="14" t="s">
        <v>40</v>
      </c>
      <c r="AX2191" s="14" t="s">
        <v>77</v>
      </c>
      <c r="AY2191" s="264" t="s">
        <v>191</v>
      </c>
    </row>
    <row r="2192" spans="2:51" s="13" customFormat="1" ht="13.5">
      <c r="B2192" s="244"/>
      <c r="C2192" s="245"/>
      <c r="D2192" s="214" t="s">
        <v>245</v>
      </c>
      <c r="E2192" s="246" t="s">
        <v>23</v>
      </c>
      <c r="F2192" s="247" t="s">
        <v>384</v>
      </c>
      <c r="G2192" s="245"/>
      <c r="H2192" s="246" t="s">
        <v>23</v>
      </c>
      <c r="I2192" s="248"/>
      <c r="J2192" s="245"/>
      <c r="K2192" s="245"/>
      <c r="L2192" s="249"/>
      <c r="M2192" s="250"/>
      <c r="N2192" s="251"/>
      <c r="O2192" s="251"/>
      <c r="P2192" s="251"/>
      <c r="Q2192" s="251"/>
      <c r="R2192" s="251"/>
      <c r="S2192" s="251"/>
      <c r="T2192" s="252"/>
      <c r="AT2192" s="253" t="s">
        <v>245</v>
      </c>
      <c r="AU2192" s="253" t="s">
        <v>88</v>
      </c>
      <c r="AV2192" s="13" t="s">
        <v>85</v>
      </c>
      <c r="AW2192" s="13" t="s">
        <v>40</v>
      </c>
      <c r="AX2192" s="13" t="s">
        <v>77</v>
      </c>
      <c r="AY2192" s="253" t="s">
        <v>191</v>
      </c>
    </row>
    <row r="2193" spans="2:65" s="12" customFormat="1" ht="13.5">
      <c r="B2193" s="217"/>
      <c r="C2193" s="218"/>
      <c r="D2193" s="214" t="s">
        <v>245</v>
      </c>
      <c r="E2193" s="219" t="s">
        <v>23</v>
      </c>
      <c r="F2193" s="220" t="s">
        <v>782</v>
      </c>
      <c r="G2193" s="218"/>
      <c r="H2193" s="221">
        <v>20.7</v>
      </c>
      <c r="I2193" s="222"/>
      <c r="J2193" s="218"/>
      <c r="K2193" s="218"/>
      <c r="L2193" s="223"/>
      <c r="M2193" s="224"/>
      <c r="N2193" s="225"/>
      <c r="O2193" s="225"/>
      <c r="P2193" s="225"/>
      <c r="Q2193" s="225"/>
      <c r="R2193" s="225"/>
      <c r="S2193" s="225"/>
      <c r="T2193" s="226"/>
      <c r="AT2193" s="227" t="s">
        <v>245</v>
      </c>
      <c r="AU2193" s="227" t="s">
        <v>88</v>
      </c>
      <c r="AV2193" s="12" t="s">
        <v>88</v>
      </c>
      <c r="AW2193" s="12" t="s">
        <v>40</v>
      </c>
      <c r="AX2193" s="12" t="s">
        <v>77</v>
      </c>
      <c r="AY2193" s="227" t="s">
        <v>191</v>
      </c>
    </row>
    <row r="2194" spans="2:65" s="12" customFormat="1" ht="13.5">
      <c r="B2194" s="217"/>
      <c r="C2194" s="218"/>
      <c r="D2194" s="214" t="s">
        <v>245</v>
      </c>
      <c r="E2194" s="219" t="s">
        <v>23</v>
      </c>
      <c r="F2194" s="220" t="s">
        <v>551</v>
      </c>
      <c r="G2194" s="218"/>
      <c r="H2194" s="221">
        <v>1.2</v>
      </c>
      <c r="I2194" s="222"/>
      <c r="J2194" s="218"/>
      <c r="K2194" s="218"/>
      <c r="L2194" s="223"/>
      <c r="M2194" s="224"/>
      <c r="N2194" s="225"/>
      <c r="O2194" s="225"/>
      <c r="P2194" s="225"/>
      <c r="Q2194" s="225"/>
      <c r="R2194" s="225"/>
      <c r="S2194" s="225"/>
      <c r="T2194" s="226"/>
      <c r="AT2194" s="227" t="s">
        <v>245</v>
      </c>
      <c r="AU2194" s="227" t="s">
        <v>88</v>
      </c>
      <c r="AV2194" s="12" t="s">
        <v>88</v>
      </c>
      <c r="AW2194" s="12" t="s">
        <v>40</v>
      </c>
      <c r="AX2194" s="12" t="s">
        <v>77</v>
      </c>
      <c r="AY2194" s="227" t="s">
        <v>191</v>
      </c>
    </row>
    <row r="2195" spans="2:65" s="12" customFormat="1" ht="13.5">
      <c r="B2195" s="217"/>
      <c r="C2195" s="218"/>
      <c r="D2195" s="214" t="s">
        <v>245</v>
      </c>
      <c r="E2195" s="219" t="s">
        <v>23</v>
      </c>
      <c r="F2195" s="220" t="s">
        <v>552</v>
      </c>
      <c r="G2195" s="218"/>
      <c r="H2195" s="221">
        <v>12.1</v>
      </c>
      <c r="I2195" s="222"/>
      <c r="J2195" s="218"/>
      <c r="K2195" s="218"/>
      <c r="L2195" s="223"/>
      <c r="M2195" s="224"/>
      <c r="N2195" s="225"/>
      <c r="O2195" s="225"/>
      <c r="P2195" s="225"/>
      <c r="Q2195" s="225"/>
      <c r="R2195" s="225"/>
      <c r="S2195" s="225"/>
      <c r="T2195" s="226"/>
      <c r="AT2195" s="227" t="s">
        <v>245</v>
      </c>
      <c r="AU2195" s="227" t="s">
        <v>88</v>
      </c>
      <c r="AV2195" s="12" t="s">
        <v>88</v>
      </c>
      <c r="AW2195" s="12" t="s">
        <v>40</v>
      </c>
      <c r="AX2195" s="12" t="s">
        <v>77</v>
      </c>
      <c r="AY2195" s="227" t="s">
        <v>191</v>
      </c>
    </row>
    <row r="2196" spans="2:65" s="12" customFormat="1" ht="13.5">
      <c r="B2196" s="217"/>
      <c r="C2196" s="218"/>
      <c r="D2196" s="214" t="s">
        <v>245</v>
      </c>
      <c r="E2196" s="219" t="s">
        <v>23</v>
      </c>
      <c r="F2196" s="220" t="s">
        <v>746</v>
      </c>
      <c r="G2196" s="218"/>
      <c r="H2196" s="221">
        <v>4</v>
      </c>
      <c r="I2196" s="222"/>
      <c r="J2196" s="218"/>
      <c r="K2196" s="218"/>
      <c r="L2196" s="223"/>
      <c r="M2196" s="224"/>
      <c r="N2196" s="225"/>
      <c r="O2196" s="225"/>
      <c r="P2196" s="225"/>
      <c r="Q2196" s="225"/>
      <c r="R2196" s="225"/>
      <c r="S2196" s="225"/>
      <c r="T2196" s="226"/>
      <c r="AT2196" s="227" t="s">
        <v>245</v>
      </c>
      <c r="AU2196" s="227" t="s">
        <v>88</v>
      </c>
      <c r="AV2196" s="12" t="s">
        <v>88</v>
      </c>
      <c r="AW2196" s="12" t="s">
        <v>40</v>
      </c>
      <c r="AX2196" s="12" t="s">
        <v>77</v>
      </c>
      <c r="AY2196" s="227" t="s">
        <v>191</v>
      </c>
    </row>
    <row r="2197" spans="2:65" s="12" customFormat="1" ht="13.5">
      <c r="B2197" s="217"/>
      <c r="C2197" s="218"/>
      <c r="D2197" s="214" t="s">
        <v>245</v>
      </c>
      <c r="E2197" s="219" t="s">
        <v>23</v>
      </c>
      <c r="F2197" s="220" t="s">
        <v>783</v>
      </c>
      <c r="G2197" s="218"/>
      <c r="H2197" s="221">
        <v>5.3</v>
      </c>
      <c r="I2197" s="222"/>
      <c r="J2197" s="218"/>
      <c r="K2197" s="218"/>
      <c r="L2197" s="223"/>
      <c r="M2197" s="224"/>
      <c r="N2197" s="225"/>
      <c r="O2197" s="225"/>
      <c r="P2197" s="225"/>
      <c r="Q2197" s="225"/>
      <c r="R2197" s="225"/>
      <c r="S2197" s="225"/>
      <c r="T2197" s="226"/>
      <c r="AT2197" s="227" t="s">
        <v>245</v>
      </c>
      <c r="AU2197" s="227" t="s">
        <v>88</v>
      </c>
      <c r="AV2197" s="12" t="s">
        <v>88</v>
      </c>
      <c r="AW2197" s="12" t="s">
        <v>40</v>
      </c>
      <c r="AX2197" s="12" t="s">
        <v>77</v>
      </c>
      <c r="AY2197" s="227" t="s">
        <v>191</v>
      </c>
    </row>
    <row r="2198" spans="2:65" s="12" customFormat="1" ht="13.5">
      <c r="B2198" s="217"/>
      <c r="C2198" s="218"/>
      <c r="D2198" s="214" t="s">
        <v>245</v>
      </c>
      <c r="E2198" s="219" t="s">
        <v>23</v>
      </c>
      <c r="F2198" s="220" t="s">
        <v>784</v>
      </c>
      <c r="G2198" s="218"/>
      <c r="H2198" s="221">
        <v>5.3</v>
      </c>
      <c r="I2198" s="222"/>
      <c r="J2198" s="218"/>
      <c r="K2198" s="218"/>
      <c r="L2198" s="223"/>
      <c r="M2198" s="224"/>
      <c r="N2198" s="225"/>
      <c r="O2198" s="225"/>
      <c r="P2198" s="225"/>
      <c r="Q2198" s="225"/>
      <c r="R2198" s="225"/>
      <c r="S2198" s="225"/>
      <c r="T2198" s="226"/>
      <c r="AT2198" s="227" t="s">
        <v>245</v>
      </c>
      <c r="AU2198" s="227" t="s">
        <v>88</v>
      </c>
      <c r="AV2198" s="12" t="s">
        <v>88</v>
      </c>
      <c r="AW2198" s="12" t="s">
        <v>40</v>
      </c>
      <c r="AX2198" s="12" t="s">
        <v>77</v>
      </c>
      <c r="AY2198" s="227" t="s">
        <v>191</v>
      </c>
    </row>
    <row r="2199" spans="2:65" s="12" customFormat="1" ht="13.5">
      <c r="B2199" s="217"/>
      <c r="C2199" s="218"/>
      <c r="D2199" s="214" t="s">
        <v>245</v>
      </c>
      <c r="E2199" s="219" t="s">
        <v>23</v>
      </c>
      <c r="F2199" s="220" t="s">
        <v>788</v>
      </c>
      <c r="G2199" s="218"/>
      <c r="H2199" s="221">
        <v>7.9</v>
      </c>
      <c r="I2199" s="222"/>
      <c r="J2199" s="218"/>
      <c r="K2199" s="218"/>
      <c r="L2199" s="223"/>
      <c r="M2199" s="224"/>
      <c r="N2199" s="225"/>
      <c r="O2199" s="225"/>
      <c r="P2199" s="225"/>
      <c r="Q2199" s="225"/>
      <c r="R2199" s="225"/>
      <c r="S2199" s="225"/>
      <c r="T2199" s="226"/>
      <c r="AT2199" s="227" t="s">
        <v>245</v>
      </c>
      <c r="AU2199" s="227" t="s">
        <v>88</v>
      </c>
      <c r="AV2199" s="12" t="s">
        <v>88</v>
      </c>
      <c r="AW2199" s="12" t="s">
        <v>40</v>
      </c>
      <c r="AX2199" s="12" t="s">
        <v>77</v>
      </c>
      <c r="AY2199" s="227" t="s">
        <v>191</v>
      </c>
    </row>
    <row r="2200" spans="2:65" s="12" customFormat="1" ht="13.5">
      <c r="B2200" s="217"/>
      <c r="C2200" s="218"/>
      <c r="D2200" s="214" t="s">
        <v>245</v>
      </c>
      <c r="E2200" s="219" t="s">
        <v>23</v>
      </c>
      <c r="F2200" s="220" t="s">
        <v>789</v>
      </c>
      <c r="G2200" s="218"/>
      <c r="H2200" s="221">
        <v>2.9</v>
      </c>
      <c r="I2200" s="222"/>
      <c r="J2200" s="218"/>
      <c r="K2200" s="218"/>
      <c r="L2200" s="223"/>
      <c r="M2200" s="224"/>
      <c r="N2200" s="225"/>
      <c r="O2200" s="225"/>
      <c r="P2200" s="225"/>
      <c r="Q2200" s="225"/>
      <c r="R2200" s="225"/>
      <c r="S2200" s="225"/>
      <c r="T2200" s="226"/>
      <c r="AT2200" s="227" t="s">
        <v>245</v>
      </c>
      <c r="AU2200" s="227" t="s">
        <v>88</v>
      </c>
      <c r="AV2200" s="12" t="s">
        <v>88</v>
      </c>
      <c r="AW2200" s="12" t="s">
        <v>40</v>
      </c>
      <c r="AX2200" s="12" t="s">
        <v>77</v>
      </c>
      <c r="AY2200" s="227" t="s">
        <v>191</v>
      </c>
    </row>
    <row r="2201" spans="2:65" s="12" customFormat="1" ht="13.5">
      <c r="B2201" s="217"/>
      <c r="C2201" s="218"/>
      <c r="D2201" s="214" t="s">
        <v>245</v>
      </c>
      <c r="E2201" s="219" t="s">
        <v>23</v>
      </c>
      <c r="F2201" s="220" t="s">
        <v>790</v>
      </c>
      <c r="G2201" s="218"/>
      <c r="H2201" s="221">
        <v>4.5</v>
      </c>
      <c r="I2201" s="222"/>
      <c r="J2201" s="218"/>
      <c r="K2201" s="218"/>
      <c r="L2201" s="223"/>
      <c r="M2201" s="224"/>
      <c r="N2201" s="225"/>
      <c r="O2201" s="225"/>
      <c r="P2201" s="225"/>
      <c r="Q2201" s="225"/>
      <c r="R2201" s="225"/>
      <c r="S2201" s="225"/>
      <c r="T2201" s="226"/>
      <c r="AT2201" s="227" t="s">
        <v>245</v>
      </c>
      <c r="AU2201" s="227" t="s">
        <v>88</v>
      </c>
      <c r="AV2201" s="12" t="s">
        <v>88</v>
      </c>
      <c r="AW2201" s="12" t="s">
        <v>40</v>
      </c>
      <c r="AX2201" s="12" t="s">
        <v>77</v>
      </c>
      <c r="AY2201" s="227" t="s">
        <v>191</v>
      </c>
    </row>
    <row r="2202" spans="2:65" s="14" customFormat="1" ht="13.5">
      <c r="B2202" s="254"/>
      <c r="C2202" s="255"/>
      <c r="D2202" s="214" t="s">
        <v>245</v>
      </c>
      <c r="E2202" s="256" t="s">
        <v>23</v>
      </c>
      <c r="F2202" s="257" t="s">
        <v>371</v>
      </c>
      <c r="G2202" s="255"/>
      <c r="H2202" s="258">
        <v>63.9</v>
      </c>
      <c r="I2202" s="259"/>
      <c r="J2202" s="255"/>
      <c r="K2202" s="255"/>
      <c r="L2202" s="260"/>
      <c r="M2202" s="261"/>
      <c r="N2202" s="262"/>
      <c r="O2202" s="262"/>
      <c r="P2202" s="262"/>
      <c r="Q2202" s="262"/>
      <c r="R2202" s="262"/>
      <c r="S2202" s="262"/>
      <c r="T2202" s="263"/>
      <c r="AT2202" s="264" t="s">
        <v>245</v>
      </c>
      <c r="AU2202" s="264" t="s">
        <v>88</v>
      </c>
      <c r="AV2202" s="14" t="s">
        <v>207</v>
      </c>
      <c r="AW2202" s="14" t="s">
        <v>40</v>
      </c>
      <c r="AX2202" s="14" t="s">
        <v>77</v>
      </c>
      <c r="AY2202" s="264" t="s">
        <v>191</v>
      </c>
    </row>
    <row r="2203" spans="2:65" s="15" customFormat="1" ht="13.5">
      <c r="B2203" s="265"/>
      <c r="C2203" s="266"/>
      <c r="D2203" s="214" t="s">
        <v>245</v>
      </c>
      <c r="E2203" s="267" t="s">
        <v>23</v>
      </c>
      <c r="F2203" s="268" t="s">
        <v>388</v>
      </c>
      <c r="G2203" s="266"/>
      <c r="H2203" s="269">
        <v>315.5</v>
      </c>
      <c r="I2203" s="270"/>
      <c r="J2203" s="266"/>
      <c r="K2203" s="266"/>
      <c r="L2203" s="271"/>
      <c r="M2203" s="272"/>
      <c r="N2203" s="273"/>
      <c r="O2203" s="273"/>
      <c r="P2203" s="273"/>
      <c r="Q2203" s="273"/>
      <c r="R2203" s="273"/>
      <c r="S2203" s="273"/>
      <c r="T2203" s="274"/>
      <c r="AT2203" s="275" t="s">
        <v>245</v>
      </c>
      <c r="AU2203" s="275" t="s">
        <v>88</v>
      </c>
      <c r="AV2203" s="15" t="s">
        <v>215</v>
      </c>
      <c r="AW2203" s="15" t="s">
        <v>40</v>
      </c>
      <c r="AX2203" s="15" t="s">
        <v>85</v>
      </c>
      <c r="AY2203" s="275" t="s">
        <v>191</v>
      </c>
    </row>
    <row r="2204" spans="2:65" s="1" customFormat="1" ht="25.5" customHeight="1">
      <c r="B2204" s="42"/>
      <c r="C2204" s="202" t="s">
        <v>1804</v>
      </c>
      <c r="D2204" s="202" t="s">
        <v>194</v>
      </c>
      <c r="E2204" s="203" t="s">
        <v>1805</v>
      </c>
      <c r="F2204" s="204" t="s">
        <v>1806</v>
      </c>
      <c r="G2204" s="205" t="s">
        <v>218</v>
      </c>
      <c r="H2204" s="206">
        <v>315.5</v>
      </c>
      <c r="I2204" s="207"/>
      <c r="J2204" s="208">
        <f>ROUND(I2204*H2204,2)</f>
        <v>0</v>
      </c>
      <c r="K2204" s="204" t="s">
        <v>203</v>
      </c>
      <c r="L2204" s="62"/>
      <c r="M2204" s="209" t="s">
        <v>23</v>
      </c>
      <c r="N2204" s="210" t="s">
        <v>48</v>
      </c>
      <c r="O2204" s="43"/>
      <c r="P2204" s="211">
        <f>O2204*H2204</f>
        <v>0</v>
      </c>
      <c r="Q2204" s="211">
        <v>1.9300000000000001E-3</v>
      </c>
      <c r="R2204" s="211">
        <f>Q2204*H2204</f>
        <v>0.60891499999999998</v>
      </c>
      <c r="S2204" s="211">
        <v>0</v>
      </c>
      <c r="T2204" s="212">
        <f>S2204*H2204</f>
        <v>0</v>
      </c>
      <c r="AR2204" s="25" t="s">
        <v>279</v>
      </c>
      <c r="AT2204" s="25" t="s">
        <v>194</v>
      </c>
      <c r="AU2204" s="25" t="s">
        <v>88</v>
      </c>
      <c r="AY2204" s="25" t="s">
        <v>191</v>
      </c>
      <c r="BE2204" s="213">
        <f>IF(N2204="základní",J2204,0)</f>
        <v>0</v>
      </c>
      <c r="BF2204" s="213">
        <f>IF(N2204="snížená",J2204,0)</f>
        <v>0</v>
      </c>
      <c r="BG2204" s="213">
        <f>IF(N2204="zákl. přenesená",J2204,0)</f>
        <v>0</v>
      </c>
      <c r="BH2204" s="213">
        <f>IF(N2204="sníž. přenesená",J2204,0)</f>
        <v>0</v>
      </c>
      <c r="BI2204" s="213">
        <f>IF(N2204="nulová",J2204,0)</f>
        <v>0</v>
      </c>
      <c r="BJ2204" s="25" t="s">
        <v>85</v>
      </c>
      <c r="BK2204" s="213">
        <f>ROUND(I2204*H2204,2)</f>
        <v>0</v>
      </c>
      <c r="BL2204" s="25" t="s">
        <v>279</v>
      </c>
      <c r="BM2204" s="25" t="s">
        <v>1807</v>
      </c>
    </row>
    <row r="2205" spans="2:65" s="13" customFormat="1" ht="13.5">
      <c r="B2205" s="244"/>
      <c r="C2205" s="245"/>
      <c r="D2205" s="214" t="s">
        <v>245</v>
      </c>
      <c r="E2205" s="246" t="s">
        <v>23</v>
      </c>
      <c r="F2205" s="247" t="s">
        <v>372</v>
      </c>
      <c r="G2205" s="245"/>
      <c r="H2205" s="246" t="s">
        <v>23</v>
      </c>
      <c r="I2205" s="248"/>
      <c r="J2205" s="245"/>
      <c r="K2205" s="245"/>
      <c r="L2205" s="249"/>
      <c r="M2205" s="250"/>
      <c r="N2205" s="251"/>
      <c r="O2205" s="251"/>
      <c r="P2205" s="251"/>
      <c r="Q2205" s="251"/>
      <c r="R2205" s="251"/>
      <c r="S2205" s="251"/>
      <c r="T2205" s="252"/>
      <c r="AT2205" s="253" t="s">
        <v>245</v>
      </c>
      <c r="AU2205" s="253" t="s">
        <v>88</v>
      </c>
      <c r="AV2205" s="13" t="s">
        <v>85</v>
      </c>
      <c r="AW2205" s="13" t="s">
        <v>40</v>
      </c>
      <c r="AX2205" s="13" t="s">
        <v>77</v>
      </c>
      <c r="AY2205" s="253" t="s">
        <v>191</v>
      </c>
    </row>
    <row r="2206" spans="2:65" s="12" customFormat="1" ht="13.5">
      <c r="B2206" s="217"/>
      <c r="C2206" s="218"/>
      <c r="D2206" s="214" t="s">
        <v>245</v>
      </c>
      <c r="E2206" s="219" t="s">
        <v>23</v>
      </c>
      <c r="F2206" s="220" t="s">
        <v>757</v>
      </c>
      <c r="G2206" s="218"/>
      <c r="H2206" s="221">
        <v>59.3</v>
      </c>
      <c r="I2206" s="222"/>
      <c r="J2206" s="218"/>
      <c r="K2206" s="218"/>
      <c r="L2206" s="223"/>
      <c r="M2206" s="224"/>
      <c r="N2206" s="225"/>
      <c r="O2206" s="225"/>
      <c r="P2206" s="225"/>
      <c r="Q2206" s="225"/>
      <c r="R2206" s="225"/>
      <c r="S2206" s="225"/>
      <c r="T2206" s="226"/>
      <c r="AT2206" s="227" t="s">
        <v>245</v>
      </c>
      <c r="AU2206" s="227" t="s">
        <v>88</v>
      </c>
      <c r="AV2206" s="12" t="s">
        <v>88</v>
      </c>
      <c r="AW2206" s="12" t="s">
        <v>40</v>
      </c>
      <c r="AX2206" s="12" t="s">
        <v>77</v>
      </c>
      <c r="AY2206" s="227" t="s">
        <v>191</v>
      </c>
    </row>
    <row r="2207" spans="2:65" s="12" customFormat="1" ht="13.5">
      <c r="B2207" s="217"/>
      <c r="C2207" s="218"/>
      <c r="D2207" s="214" t="s">
        <v>245</v>
      </c>
      <c r="E2207" s="219" t="s">
        <v>23</v>
      </c>
      <c r="F2207" s="220" t="s">
        <v>758</v>
      </c>
      <c r="G2207" s="218"/>
      <c r="H2207" s="221">
        <v>2.9</v>
      </c>
      <c r="I2207" s="222"/>
      <c r="J2207" s="218"/>
      <c r="K2207" s="218"/>
      <c r="L2207" s="223"/>
      <c r="M2207" s="224"/>
      <c r="N2207" s="225"/>
      <c r="O2207" s="225"/>
      <c r="P2207" s="225"/>
      <c r="Q2207" s="225"/>
      <c r="R2207" s="225"/>
      <c r="S2207" s="225"/>
      <c r="T2207" s="226"/>
      <c r="AT2207" s="227" t="s">
        <v>245</v>
      </c>
      <c r="AU2207" s="227" t="s">
        <v>88</v>
      </c>
      <c r="AV2207" s="12" t="s">
        <v>88</v>
      </c>
      <c r="AW2207" s="12" t="s">
        <v>40</v>
      </c>
      <c r="AX2207" s="12" t="s">
        <v>77</v>
      </c>
      <c r="AY2207" s="227" t="s">
        <v>191</v>
      </c>
    </row>
    <row r="2208" spans="2:65" s="12" customFormat="1" ht="13.5">
      <c r="B2208" s="217"/>
      <c r="C2208" s="218"/>
      <c r="D2208" s="214" t="s">
        <v>245</v>
      </c>
      <c r="E2208" s="219" t="s">
        <v>23</v>
      </c>
      <c r="F2208" s="220" t="s">
        <v>545</v>
      </c>
      <c r="G2208" s="218"/>
      <c r="H2208" s="221">
        <v>1.2</v>
      </c>
      <c r="I2208" s="222"/>
      <c r="J2208" s="218"/>
      <c r="K2208" s="218"/>
      <c r="L2208" s="223"/>
      <c r="M2208" s="224"/>
      <c r="N2208" s="225"/>
      <c r="O2208" s="225"/>
      <c r="P2208" s="225"/>
      <c r="Q2208" s="225"/>
      <c r="R2208" s="225"/>
      <c r="S2208" s="225"/>
      <c r="T2208" s="226"/>
      <c r="AT2208" s="227" t="s">
        <v>245</v>
      </c>
      <c r="AU2208" s="227" t="s">
        <v>88</v>
      </c>
      <c r="AV2208" s="12" t="s">
        <v>88</v>
      </c>
      <c r="AW2208" s="12" t="s">
        <v>40</v>
      </c>
      <c r="AX2208" s="12" t="s">
        <v>77</v>
      </c>
      <c r="AY2208" s="227" t="s">
        <v>191</v>
      </c>
    </row>
    <row r="2209" spans="2:51" s="12" customFormat="1" ht="13.5">
      <c r="B2209" s="217"/>
      <c r="C2209" s="218"/>
      <c r="D2209" s="214" t="s">
        <v>245</v>
      </c>
      <c r="E2209" s="219" t="s">
        <v>23</v>
      </c>
      <c r="F2209" s="220" t="s">
        <v>759</v>
      </c>
      <c r="G2209" s="218"/>
      <c r="H2209" s="221">
        <v>1.7</v>
      </c>
      <c r="I2209" s="222"/>
      <c r="J2209" s="218"/>
      <c r="K2209" s="218"/>
      <c r="L2209" s="223"/>
      <c r="M2209" s="224"/>
      <c r="N2209" s="225"/>
      <c r="O2209" s="225"/>
      <c r="P2209" s="225"/>
      <c r="Q2209" s="225"/>
      <c r="R2209" s="225"/>
      <c r="S2209" s="225"/>
      <c r="T2209" s="226"/>
      <c r="AT2209" s="227" t="s">
        <v>245</v>
      </c>
      <c r="AU2209" s="227" t="s">
        <v>88</v>
      </c>
      <c r="AV2209" s="12" t="s">
        <v>88</v>
      </c>
      <c r="AW2209" s="12" t="s">
        <v>40</v>
      </c>
      <c r="AX2209" s="12" t="s">
        <v>77</v>
      </c>
      <c r="AY2209" s="227" t="s">
        <v>191</v>
      </c>
    </row>
    <row r="2210" spans="2:51" s="12" customFormat="1" ht="13.5">
      <c r="B2210" s="217"/>
      <c r="C2210" s="218"/>
      <c r="D2210" s="214" t="s">
        <v>245</v>
      </c>
      <c r="E2210" s="219" t="s">
        <v>23</v>
      </c>
      <c r="F2210" s="220" t="s">
        <v>546</v>
      </c>
      <c r="G2210" s="218"/>
      <c r="H2210" s="221">
        <v>24.3</v>
      </c>
      <c r="I2210" s="222"/>
      <c r="J2210" s="218"/>
      <c r="K2210" s="218"/>
      <c r="L2210" s="223"/>
      <c r="M2210" s="224"/>
      <c r="N2210" s="225"/>
      <c r="O2210" s="225"/>
      <c r="P2210" s="225"/>
      <c r="Q2210" s="225"/>
      <c r="R2210" s="225"/>
      <c r="S2210" s="225"/>
      <c r="T2210" s="226"/>
      <c r="AT2210" s="227" t="s">
        <v>245</v>
      </c>
      <c r="AU2210" s="227" t="s">
        <v>88</v>
      </c>
      <c r="AV2210" s="12" t="s">
        <v>88</v>
      </c>
      <c r="AW2210" s="12" t="s">
        <v>40</v>
      </c>
      <c r="AX2210" s="12" t="s">
        <v>77</v>
      </c>
      <c r="AY2210" s="227" t="s">
        <v>191</v>
      </c>
    </row>
    <row r="2211" spans="2:51" s="12" customFormat="1" ht="13.5">
      <c r="B2211" s="217"/>
      <c r="C2211" s="218"/>
      <c r="D2211" s="214" t="s">
        <v>245</v>
      </c>
      <c r="E2211" s="219" t="s">
        <v>23</v>
      </c>
      <c r="F2211" s="220" t="s">
        <v>760</v>
      </c>
      <c r="G2211" s="218"/>
      <c r="H2211" s="221">
        <v>11.1</v>
      </c>
      <c r="I2211" s="222"/>
      <c r="J2211" s="218"/>
      <c r="K2211" s="218"/>
      <c r="L2211" s="223"/>
      <c r="M2211" s="224"/>
      <c r="N2211" s="225"/>
      <c r="O2211" s="225"/>
      <c r="P2211" s="225"/>
      <c r="Q2211" s="225"/>
      <c r="R2211" s="225"/>
      <c r="S2211" s="225"/>
      <c r="T2211" s="226"/>
      <c r="AT2211" s="227" t="s">
        <v>245</v>
      </c>
      <c r="AU2211" s="227" t="s">
        <v>88</v>
      </c>
      <c r="AV2211" s="12" t="s">
        <v>88</v>
      </c>
      <c r="AW2211" s="12" t="s">
        <v>40</v>
      </c>
      <c r="AX2211" s="12" t="s">
        <v>77</v>
      </c>
      <c r="AY2211" s="227" t="s">
        <v>191</v>
      </c>
    </row>
    <row r="2212" spans="2:51" s="12" customFormat="1" ht="13.5">
      <c r="B2212" s="217"/>
      <c r="C2212" s="218"/>
      <c r="D2212" s="214" t="s">
        <v>245</v>
      </c>
      <c r="E2212" s="219" t="s">
        <v>23</v>
      </c>
      <c r="F2212" s="220" t="s">
        <v>743</v>
      </c>
      <c r="G2212" s="218"/>
      <c r="H2212" s="221">
        <v>4.5999999999999996</v>
      </c>
      <c r="I2212" s="222"/>
      <c r="J2212" s="218"/>
      <c r="K2212" s="218"/>
      <c r="L2212" s="223"/>
      <c r="M2212" s="224"/>
      <c r="N2212" s="225"/>
      <c r="O2212" s="225"/>
      <c r="P2212" s="225"/>
      <c r="Q2212" s="225"/>
      <c r="R2212" s="225"/>
      <c r="S2212" s="225"/>
      <c r="T2212" s="226"/>
      <c r="AT2212" s="227" t="s">
        <v>245</v>
      </c>
      <c r="AU2212" s="227" t="s">
        <v>88</v>
      </c>
      <c r="AV2212" s="12" t="s">
        <v>88</v>
      </c>
      <c r="AW2212" s="12" t="s">
        <v>40</v>
      </c>
      <c r="AX2212" s="12" t="s">
        <v>77</v>
      </c>
      <c r="AY2212" s="227" t="s">
        <v>191</v>
      </c>
    </row>
    <row r="2213" spans="2:51" s="12" customFormat="1" ht="13.5">
      <c r="B2213" s="217"/>
      <c r="C2213" s="218"/>
      <c r="D2213" s="214" t="s">
        <v>245</v>
      </c>
      <c r="E2213" s="219" t="s">
        <v>23</v>
      </c>
      <c r="F2213" s="220" t="s">
        <v>761</v>
      </c>
      <c r="G2213" s="218"/>
      <c r="H2213" s="221">
        <v>5.3</v>
      </c>
      <c r="I2213" s="222"/>
      <c r="J2213" s="218"/>
      <c r="K2213" s="218"/>
      <c r="L2213" s="223"/>
      <c r="M2213" s="224"/>
      <c r="N2213" s="225"/>
      <c r="O2213" s="225"/>
      <c r="P2213" s="225"/>
      <c r="Q2213" s="225"/>
      <c r="R2213" s="225"/>
      <c r="S2213" s="225"/>
      <c r="T2213" s="226"/>
      <c r="AT2213" s="227" t="s">
        <v>245</v>
      </c>
      <c r="AU2213" s="227" t="s">
        <v>88</v>
      </c>
      <c r="AV2213" s="12" t="s">
        <v>88</v>
      </c>
      <c r="AW2213" s="12" t="s">
        <v>40</v>
      </c>
      <c r="AX2213" s="12" t="s">
        <v>77</v>
      </c>
      <c r="AY2213" s="227" t="s">
        <v>191</v>
      </c>
    </row>
    <row r="2214" spans="2:51" s="12" customFormat="1" ht="13.5">
      <c r="B2214" s="217"/>
      <c r="C2214" s="218"/>
      <c r="D2214" s="214" t="s">
        <v>245</v>
      </c>
      <c r="E2214" s="219" t="s">
        <v>23</v>
      </c>
      <c r="F2214" s="220" t="s">
        <v>762</v>
      </c>
      <c r="G2214" s="218"/>
      <c r="H2214" s="221">
        <v>5.3</v>
      </c>
      <c r="I2214" s="222"/>
      <c r="J2214" s="218"/>
      <c r="K2214" s="218"/>
      <c r="L2214" s="223"/>
      <c r="M2214" s="224"/>
      <c r="N2214" s="225"/>
      <c r="O2214" s="225"/>
      <c r="P2214" s="225"/>
      <c r="Q2214" s="225"/>
      <c r="R2214" s="225"/>
      <c r="S2214" s="225"/>
      <c r="T2214" s="226"/>
      <c r="AT2214" s="227" t="s">
        <v>245</v>
      </c>
      <c r="AU2214" s="227" t="s">
        <v>88</v>
      </c>
      <c r="AV2214" s="12" t="s">
        <v>88</v>
      </c>
      <c r="AW2214" s="12" t="s">
        <v>40</v>
      </c>
      <c r="AX2214" s="12" t="s">
        <v>77</v>
      </c>
      <c r="AY2214" s="227" t="s">
        <v>191</v>
      </c>
    </row>
    <row r="2215" spans="2:51" s="12" customFormat="1" ht="13.5">
      <c r="B2215" s="217"/>
      <c r="C2215" s="218"/>
      <c r="D2215" s="214" t="s">
        <v>245</v>
      </c>
      <c r="E2215" s="219" t="s">
        <v>23</v>
      </c>
      <c r="F2215" s="220" t="s">
        <v>765</v>
      </c>
      <c r="G2215" s="218"/>
      <c r="H2215" s="221">
        <v>10.4</v>
      </c>
      <c r="I2215" s="222"/>
      <c r="J2215" s="218"/>
      <c r="K2215" s="218"/>
      <c r="L2215" s="223"/>
      <c r="M2215" s="224"/>
      <c r="N2215" s="225"/>
      <c r="O2215" s="225"/>
      <c r="P2215" s="225"/>
      <c r="Q2215" s="225"/>
      <c r="R2215" s="225"/>
      <c r="S2215" s="225"/>
      <c r="T2215" s="226"/>
      <c r="AT2215" s="227" t="s">
        <v>245</v>
      </c>
      <c r="AU2215" s="227" t="s">
        <v>88</v>
      </c>
      <c r="AV2215" s="12" t="s">
        <v>88</v>
      </c>
      <c r="AW2215" s="12" t="s">
        <v>40</v>
      </c>
      <c r="AX2215" s="12" t="s">
        <v>77</v>
      </c>
      <c r="AY2215" s="227" t="s">
        <v>191</v>
      </c>
    </row>
    <row r="2216" spans="2:51" s="12" customFormat="1" ht="13.5">
      <c r="B2216" s="217"/>
      <c r="C2216" s="218"/>
      <c r="D2216" s="214" t="s">
        <v>245</v>
      </c>
      <c r="E2216" s="219" t="s">
        <v>23</v>
      </c>
      <c r="F2216" s="220" t="s">
        <v>766</v>
      </c>
      <c r="G2216" s="218"/>
      <c r="H2216" s="221">
        <v>4.5</v>
      </c>
      <c r="I2216" s="222"/>
      <c r="J2216" s="218"/>
      <c r="K2216" s="218"/>
      <c r="L2216" s="223"/>
      <c r="M2216" s="224"/>
      <c r="N2216" s="225"/>
      <c r="O2216" s="225"/>
      <c r="P2216" s="225"/>
      <c r="Q2216" s="225"/>
      <c r="R2216" s="225"/>
      <c r="S2216" s="225"/>
      <c r="T2216" s="226"/>
      <c r="AT2216" s="227" t="s">
        <v>245</v>
      </c>
      <c r="AU2216" s="227" t="s">
        <v>88</v>
      </c>
      <c r="AV2216" s="12" t="s">
        <v>88</v>
      </c>
      <c r="AW2216" s="12" t="s">
        <v>40</v>
      </c>
      <c r="AX2216" s="12" t="s">
        <v>77</v>
      </c>
      <c r="AY2216" s="227" t="s">
        <v>191</v>
      </c>
    </row>
    <row r="2217" spans="2:51" s="14" customFormat="1" ht="13.5">
      <c r="B2217" s="254"/>
      <c r="C2217" s="255"/>
      <c r="D2217" s="214" t="s">
        <v>245</v>
      </c>
      <c r="E2217" s="256" t="s">
        <v>23</v>
      </c>
      <c r="F2217" s="257" t="s">
        <v>371</v>
      </c>
      <c r="G2217" s="255"/>
      <c r="H2217" s="258">
        <v>130.6</v>
      </c>
      <c r="I2217" s="259"/>
      <c r="J2217" s="255"/>
      <c r="K2217" s="255"/>
      <c r="L2217" s="260"/>
      <c r="M2217" s="261"/>
      <c r="N2217" s="262"/>
      <c r="O2217" s="262"/>
      <c r="P2217" s="262"/>
      <c r="Q2217" s="262"/>
      <c r="R2217" s="262"/>
      <c r="S2217" s="262"/>
      <c r="T2217" s="263"/>
      <c r="AT2217" s="264" t="s">
        <v>245</v>
      </c>
      <c r="AU2217" s="264" t="s">
        <v>88</v>
      </c>
      <c r="AV2217" s="14" t="s">
        <v>207</v>
      </c>
      <c r="AW2217" s="14" t="s">
        <v>40</v>
      </c>
      <c r="AX2217" s="14" t="s">
        <v>77</v>
      </c>
      <c r="AY2217" s="264" t="s">
        <v>191</v>
      </c>
    </row>
    <row r="2218" spans="2:51" s="13" customFormat="1" ht="13.5">
      <c r="B2218" s="244"/>
      <c r="C2218" s="245"/>
      <c r="D2218" s="214" t="s">
        <v>245</v>
      </c>
      <c r="E2218" s="246" t="s">
        <v>23</v>
      </c>
      <c r="F2218" s="247" t="s">
        <v>376</v>
      </c>
      <c r="G2218" s="245"/>
      <c r="H2218" s="246" t="s">
        <v>23</v>
      </c>
      <c r="I2218" s="248"/>
      <c r="J2218" s="245"/>
      <c r="K2218" s="245"/>
      <c r="L2218" s="249"/>
      <c r="M2218" s="250"/>
      <c r="N2218" s="251"/>
      <c r="O2218" s="251"/>
      <c r="P2218" s="251"/>
      <c r="Q2218" s="251"/>
      <c r="R2218" s="251"/>
      <c r="S2218" s="251"/>
      <c r="T2218" s="252"/>
      <c r="AT2218" s="253" t="s">
        <v>245</v>
      </c>
      <c r="AU2218" s="253" t="s">
        <v>88</v>
      </c>
      <c r="AV2218" s="13" t="s">
        <v>85</v>
      </c>
      <c r="AW2218" s="13" t="s">
        <v>40</v>
      </c>
      <c r="AX2218" s="13" t="s">
        <v>77</v>
      </c>
      <c r="AY2218" s="253" t="s">
        <v>191</v>
      </c>
    </row>
    <row r="2219" spans="2:51" s="12" customFormat="1" ht="13.5">
      <c r="B2219" s="217"/>
      <c r="C2219" s="218"/>
      <c r="D2219" s="214" t="s">
        <v>245</v>
      </c>
      <c r="E2219" s="219" t="s">
        <v>23</v>
      </c>
      <c r="F2219" s="220" t="s">
        <v>547</v>
      </c>
      <c r="G2219" s="218"/>
      <c r="H2219" s="221">
        <v>20.7</v>
      </c>
      <c r="I2219" s="222"/>
      <c r="J2219" s="218"/>
      <c r="K2219" s="218"/>
      <c r="L2219" s="223"/>
      <c r="M2219" s="224"/>
      <c r="N2219" s="225"/>
      <c r="O2219" s="225"/>
      <c r="P2219" s="225"/>
      <c r="Q2219" s="225"/>
      <c r="R2219" s="225"/>
      <c r="S2219" s="225"/>
      <c r="T2219" s="226"/>
      <c r="AT2219" s="227" t="s">
        <v>245</v>
      </c>
      <c r="AU2219" s="227" t="s">
        <v>88</v>
      </c>
      <c r="AV2219" s="12" t="s">
        <v>88</v>
      </c>
      <c r="AW2219" s="12" t="s">
        <v>40</v>
      </c>
      <c r="AX2219" s="12" t="s">
        <v>77</v>
      </c>
      <c r="AY2219" s="227" t="s">
        <v>191</v>
      </c>
    </row>
    <row r="2220" spans="2:51" s="12" customFormat="1" ht="13.5">
      <c r="B2220" s="217"/>
      <c r="C2220" s="218"/>
      <c r="D2220" s="214" t="s">
        <v>245</v>
      </c>
      <c r="E2220" s="219" t="s">
        <v>23</v>
      </c>
      <c r="F2220" s="220" t="s">
        <v>548</v>
      </c>
      <c r="G2220" s="218"/>
      <c r="H2220" s="221">
        <v>1.2</v>
      </c>
      <c r="I2220" s="222"/>
      <c r="J2220" s="218"/>
      <c r="K2220" s="218"/>
      <c r="L2220" s="223"/>
      <c r="M2220" s="224"/>
      <c r="N2220" s="225"/>
      <c r="O2220" s="225"/>
      <c r="P2220" s="225"/>
      <c r="Q2220" s="225"/>
      <c r="R2220" s="225"/>
      <c r="S2220" s="225"/>
      <c r="T2220" s="226"/>
      <c r="AT2220" s="227" t="s">
        <v>245</v>
      </c>
      <c r="AU2220" s="227" t="s">
        <v>88</v>
      </c>
      <c r="AV2220" s="12" t="s">
        <v>88</v>
      </c>
      <c r="AW2220" s="12" t="s">
        <v>40</v>
      </c>
      <c r="AX2220" s="12" t="s">
        <v>77</v>
      </c>
      <c r="AY2220" s="227" t="s">
        <v>191</v>
      </c>
    </row>
    <row r="2221" spans="2:51" s="12" customFormat="1" ht="13.5">
      <c r="B2221" s="217"/>
      <c r="C2221" s="218"/>
      <c r="D2221" s="214" t="s">
        <v>245</v>
      </c>
      <c r="E2221" s="219" t="s">
        <v>23</v>
      </c>
      <c r="F2221" s="220" t="s">
        <v>767</v>
      </c>
      <c r="G2221" s="218"/>
      <c r="H2221" s="221">
        <v>12.7</v>
      </c>
      <c r="I2221" s="222"/>
      <c r="J2221" s="218"/>
      <c r="K2221" s="218"/>
      <c r="L2221" s="223"/>
      <c r="M2221" s="224"/>
      <c r="N2221" s="225"/>
      <c r="O2221" s="225"/>
      <c r="P2221" s="225"/>
      <c r="Q2221" s="225"/>
      <c r="R2221" s="225"/>
      <c r="S2221" s="225"/>
      <c r="T2221" s="226"/>
      <c r="AT2221" s="227" t="s">
        <v>245</v>
      </c>
      <c r="AU2221" s="227" t="s">
        <v>88</v>
      </c>
      <c r="AV2221" s="12" t="s">
        <v>88</v>
      </c>
      <c r="AW2221" s="12" t="s">
        <v>40</v>
      </c>
      <c r="AX2221" s="12" t="s">
        <v>77</v>
      </c>
      <c r="AY2221" s="227" t="s">
        <v>191</v>
      </c>
    </row>
    <row r="2222" spans="2:51" s="12" customFormat="1" ht="13.5">
      <c r="B2222" s="217"/>
      <c r="C2222" s="218"/>
      <c r="D2222" s="214" t="s">
        <v>245</v>
      </c>
      <c r="E2222" s="219" t="s">
        <v>23</v>
      </c>
      <c r="F2222" s="220" t="s">
        <v>744</v>
      </c>
      <c r="G2222" s="218"/>
      <c r="H2222" s="221">
        <v>3.8</v>
      </c>
      <c r="I2222" s="222"/>
      <c r="J2222" s="218"/>
      <c r="K2222" s="218"/>
      <c r="L2222" s="223"/>
      <c r="M2222" s="224"/>
      <c r="N2222" s="225"/>
      <c r="O2222" s="225"/>
      <c r="P2222" s="225"/>
      <c r="Q2222" s="225"/>
      <c r="R2222" s="225"/>
      <c r="S2222" s="225"/>
      <c r="T2222" s="226"/>
      <c r="AT2222" s="227" t="s">
        <v>245</v>
      </c>
      <c r="AU2222" s="227" t="s">
        <v>88</v>
      </c>
      <c r="AV2222" s="12" t="s">
        <v>88</v>
      </c>
      <c r="AW2222" s="12" t="s">
        <v>40</v>
      </c>
      <c r="AX2222" s="12" t="s">
        <v>77</v>
      </c>
      <c r="AY2222" s="227" t="s">
        <v>191</v>
      </c>
    </row>
    <row r="2223" spans="2:51" s="12" customFormat="1" ht="13.5">
      <c r="B2223" s="217"/>
      <c r="C2223" s="218"/>
      <c r="D2223" s="214" t="s">
        <v>245</v>
      </c>
      <c r="E2223" s="219" t="s">
        <v>23</v>
      </c>
      <c r="F2223" s="220" t="s">
        <v>768</v>
      </c>
      <c r="G2223" s="218"/>
      <c r="H2223" s="221">
        <v>5.3</v>
      </c>
      <c r="I2223" s="222"/>
      <c r="J2223" s="218"/>
      <c r="K2223" s="218"/>
      <c r="L2223" s="223"/>
      <c r="M2223" s="224"/>
      <c r="N2223" s="225"/>
      <c r="O2223" s="225"/>
      <c r="P2223" s="225"/>
      <c r="Q2223" s="225"/>
      <c r="R2223" s="225"/>
      <c r="S2223" s="225"/>
      <c r="T2223" s="226"/>
      <c r="AT2223" s="227" t="s">
        <v>245</v>
      </c>
      <c r="AU2223" s="227" t="s">
        <v>88</v>
      </c>
      <c r="AV2223" s="12" t="s">
        <v>88</v>
      </c>
      <c r="AW2223" s="12" t="s">
        <v>40</v>
      </c>
      <c r="AX2223" s="12" t="s">
        <v>77</v>
      </c>
      <c r="AY2223" s="227" t="s">
        <v>191</v>
      </c>
    </row>
    <row r="2224" spans="2:51" s="12" customFormat="1" ht="13.5">
      <c r="B2224" s="217"/>
      <c r="C2224" s="218"/>
      <c r="D2224" s="214" t="s">
        <v>245</v>
      </c>
      <c r="E2224" s="219" t="s">
        <v>23</v>
      </c>
      <c r="F2224" s="220" t="s">
        <v>769</v>
      </c>
      <c r="G2224" s="218"/>
      <c r="H2224" s="221">
        <v>5.3</v>
      </c>
      <c r="I2224" s="222"/>
      <c r="J2224" s="218"/>
      <c r="K2224" s="218"/>
      <c r="L2224" s="223"/>
      <c r="M2224" s="224"/>
      <c r="N2224" s="225"/>
      <c r="O2224" s="225"/>
      <c r="P2224" s="225"/>
      <c r="Q2224" s="225"/>
      <c r="R2224" s="225"/>
      <c r="S2224" s="225"/>
      <c r="T2224" s="226"/>
      <c r="AT2224" s="227" t="s">
        <v>245</v>
      </c>
      <c r="AU2224" s="227" t="s">
        <v>88</v>
      </c>
      <c r="AV2224" s="12" t="s">
        <v>88</v>
      </c>
      <c r="AW2224" s="12" t="s">
        <v>40</v>
      </c>
      <c r="AX2224" s="12" t="s">
        <v>77</v>
      </c>
      <c r="AY2224" s="227" t="s">
        <v>191</v>
      </c>
    </row>
    <row r="2225" spans="2:51" s="12" customFormat="1" ht="13.5">
      <c r="B2225" s="217"/>
      <c r="C2225" s="218"/>
      <c r="D2225" s="214" t="s">
        <v>245</v>
      </c>
      <c r="E2225" s="219" t="s">
        <v>23</v>
      </c>
      <c r="F2225" s="220" t="s">
        <v>771</v>
      </c>
      <c r="G2225" s="218"/>
      <c r="H2225" s="221">
        <v>10.7</v>
      </c>
      <c r="I2225" s="222"/>
      <c r="J2225" s="218"/>
      <c r="K2225" s="218"/>
      <c r="L2225" s="223"/>
      <c r="M2225" s="224"/>
      <c r="N2225" s="225"/>
      <c r="O2225" s="225"/>
      <c r="P2225" s="225"/>
      <c r="Q2225" s="225"/>
      <c r="R2225" s="225"/>
      <c r="S2225" s="225"/>
      <c r="T2225" s="226"/>
      <c r="AT2225" s="227" t="s">
        <v>245</v>
      </c>
      <c r="AU2225" s="227" t="s">
        <v>88</v>
      </c>
      <c r="AV2225" s="12" t="s">
        <v>88</v>
      </c>
      <c r="AW2225" s="12" t="s">
        <v>40</v>
      </c>
      <c r="AX2225" s="12" t="s">
        <v>77</v>
      </c>
      <c r="AY2225" s="227" t="s">
        <v>191</v>
      </c>
    </row>
    <row r="2226" spans="2:51" s="12" customFormat="1" ht="13.5">
      <c r="B2226" s="217"/>
      <c r="C2226" s="218"/>
      <c r="D2226" s="214" t="s">
        <v>245</v>
      </c>
      <c r="E2226" s="219" t="s">
        <v>23</v>
      </c>
      <c r="F2226" s="220" t="s">
        <v>772</v>
      </c>
      <c r="G2226" s="218"/>
      <c r="H2226" s="221">
        <v>14.2</v>
      </c>
      <c r="I2226" s="222"/>
      <c r="J2226" s="218"/>
      <c r="K2226" s="218"/>
      <c r="L2226" s="223"/>
      <c r="M2226" s="224"/>
      <c r="N2226" s="225"/>
      <c r="O2226" s="225"/>
      <c r="P2226" s="225"/>
      <c r="Q2226" s="225"/>
      <c r="R2226" s="225"/>
      <c r="S2226" s="225"/>
      <c r="T2226" s="226"/>
      <c r="AT2226" s="227" t="s">
        <v>245</v>
      </c>
      <c r="AU2226" s="227" t="s">
        <v>88</v>
      </c>
      <c r="AV2226" s="12" t="s">
        <v>88</v>
      </c>
      <c r="AW2226" s="12" t="s">
        <v>40</v>
      </c>
      <c r="AX2226" s="12" t="s">
        <v>77</v>
      </c>
      <c r="AY2226" s="227" t="s">
        <v>191</v>
      </c>
    </row>
    <row r="2227" spans="2:51" s="12" customFormat="1" ht="13.5">
      <c r="B2227" s="217"/>
      <c r="C2227" s="218"/>
      <c r="D2227" s="214" t="s">
        <v>245</v>
      </c>
      <c r="E2227" s="219" t="s">
        <v>23</v>
      </c>
      <c r="F2227" s="220" t="s">
        <v>773</v>
      </c>
      <c r="G2227" s="218"/>
      <c r="H2227" s="221">
        <v>4.9000000000000004</v>
      </c>
      <c r="I2227" s="222"/>
      <c r="J2227" s="218"/>
      <c r="K2227" s="218"/>
      <c r="L2227" s="223"/>
      <c r="M2227" s="224"/>
      <c r="N2227" s="225"/>
      <c r="O2227" s="225"/>
      <c r="P2227" s="225"/>
      <c r="Q2227" s="225"/>
      <c r="R2227" s="225"/>
      <c r="S2227" s="225"/>
      <c r="T2227" s="226"/>
      <c r="AT2227" s="227" t="s">
        <v>245</v>
      </c>
      <c r="AU2227" s="227" t="s">
        <v>88</v>
      </c>
      <c r="AV2227" s="12" t="s">
        <v>88</v>
      </c>
      <c r="AW2227" s="12" t="s">
        <v>40</v>
      </c>
      <c r="AX2227" s="12" t="s">
        <v>77</v>
      </c>
      <c r="AY2227" s="227" t="s">
        <v>191</v>
      </c>
    </row>
    <row r="2228" spans="2:51" s="14" customFormat="1" ht="13.5">
      <c r="B2228" s="254"/>
      <c r="C2228" s="255"/>
      <c r="D2228" s="214" t="s">
        <v>245</v>
      </c>
      <c r="E2228" s="256" t="s">
        <v>23</v>
      </c>
      <c r="F2228" s="257" t="s">
        <v>371</v>
      </c>
      <c r="G2228" s="255"/>
      <c r="H2228" s="258">
        <v>78.8</v>
      </c>
      <c r="I2228" s="259"/>
      <c r="J2228" s="255"/>
      <c r="K2228" s="255"/>
      <c r="L2228" s="260"/>
      <c r="M2228" s="261"/>
      <c r="N2228" s="262"/>
      <c r="O2228" s="262"/>
      <c r="P2228" s="262"/>
      <c r="Q2228" s="262"/>
      <c r="R2228" s="262"/>
      <c r="S2228" s="262"/>
      <c r="T2228" s="263"/>
      <c r="AT2228" s="264" t="s">
        <v>245</v>
      </c>
      <c r="AU2228" s="264" t="s">
        <v>88</v>
      </c>
      <c r="AV2228" s="14" t="s">
        <v>207</v>
      </c>
      <c r="AW2228" s="14" t="s">
        <v>40</v>
      </c>
      <c r="AX2228" s="14" t="s">
        <v>77</v>
      </c>
      <c r="AY2228" s="264" t="s">
        <v>191</v>
      </c>
    </row>
    <row r="2229" spans="2:51" s="13" customFormat="1" ht="13.5">
      <c r="B2229" s="244"/>
      <c r="C2229" s="245"/>
      <c r="D2229" s="214" t="s">
        <v>245</v>
      </c>
      <c r="E2229" s="246" t="s">
        <v>23</v>
      </c>
      <c r="F2229" s="247" t="s">
        <v>380</v>
      </c>
      <c r="G2229" s="245"/>
      <c r="H2229" s="246" t="s">
        <v>23</v>
      </c>
      <c r="I2229" s="248"/>
      <c r="J2229" s="245"/>
      <c r="K2229" s="245"/>
      <c r="L2229" s="249"/>
      <c r="M2229" s="250"/>
      <c r="N2229" s="251"/>
      <c r="O2229" s="251"/>
      <c r="P2229" s="251"/>
      <c r="Q2229" s="251"/>
      <c r="R2229" s="251"/>
      <c r="S2229" s="251"/>
      <c r="T2229" s="252"/>
      <c r="AT2229" s="253" t="s">
        <v>245</v>
      </c>
      <c r="AU2229" s="253" t="s">
        <v>88</v>
      </c>
      <c r="AV2229" s="13" t="s">
        <v>85</v>
      </c>
      <c r="AW2229" s="13" t="s">
        <v>40</v>
      </c>
      <c r="AX2229" s="13" t="s">
        <v>77</v>
      </c>
      <c r="AY2229" s="253" t="s">
        <v>191</v>
      </c>
    </row>
    <row r="2230" spans="2:51" s="12" customFormat="1" ht="13.5">
      <c r="B2230" s="217"/>
      <c r="C2230" s="218"/>
      <c r="D2230" s="214" t="s">
        <v>245</v>
      </c>
      <c r="E2230" s="219" t="s">
        <v>23</v>
      </c>
      <c r="F2230" s="220" t="s">
        <v>549</v>
      </c>
      <c r="G2230" s="218"/>
      <c r="H2230" s="221">
        <v>20.7</v>
      </c>
      <c r="I2230" s="222"/>
      <c r="J2230" s="218"/>
      <c r="K2230" s="218"/>
      <c r="L2230" s="223"/>
      <c r="M2230" s="224"/>
      <c r="N2230" s="225"/>
      <c r="O2230" s="225"/>
      <c r="P2230" s="225"/>
      <c r="Q2230" s="225"/>
      <c r="R2230" s="225"/>
      <c r="S2230" s="225"/>
      <c r="T2230" s="226"/>
      <c r="AT2230" s="227" t="s">
        <v>245</v>
      </c>
      <c r="AU2230" s="227" t="s">
        <v>88</v>
      </c>
      <c r="AV2230" s="12" t="s">
        <v>88</v>
      </c>
      <c r="AW2230" s="12" t="s">
        <v>40</v>
      </c>
      <c r="AX2230" s="12" t="s">
        <v>77</v>
      </c>
      <c r="AY2230" s="227" t="s">
        <v>191</v>
      </c>
    </row>
    <row r="2231" spans="2:51" s="12" customFormat="1" ht="13.5">
      <c r="B2231" s="217"/>
      <c r="C2231" s="218"/>
      <c r="D2231" s="214" t="s">
        <v>245</v>
      </c>
      <c r="E2231" s="219" t="s">
        <v>23</v>
      </c>
      <c r="F2231" s="220" t="s">
        <v>550</v>
      </c>
      <c r="G2231" s="218"/>
      <c r="H2231" s="221">
        <v>1.2</v>
      </c>
      <c r="I2231" s="222"/>
      <c r="J2231" s="218"/>
      <c r="K2231" s="218"/>
      <c r="L2231" s="223"/>
      <c r="M2231" s="224"/>
      <c r="N2231" s="225"/>
      <c r="O2231" s="225"/>
      <c r="P2231" s="225"/>
      <c r="Q2231" s="225"/>
      <c r="R2231" s="225"/>
      <c r="S2231" s="225"/>
      <c r="T2231" s="226"/>
      <c r="AT2231" s="227" t="s">
        <v>245</v>
      </c>
      <c r="AU2231" s="227" t="s">
        <v>88</v>
      </c>
      <c r="AV2231" s="12" t="s">
        <v>88</v>
      </c>
      <c r="AW2231" s="12" t="s">
        <v>40</v>
      </c>
      <c r="AX2231" s="12" t="s">
        <v>77</v>
      </c>
      <c r="AY2231" s="227" t="s">
        <v>191</v>
      </c>
    </row>
    <row r="2232" spans="2:51" s="12" customFormat="1" ht="13.5">
      <c r="B2232" s="217"/>
      <c r="C2232" s="218"/>
      <c r="D2232" s="214" t="s">
        <v>245</v>
      </c>
      <c r="E2232" s="219" t="s">
        <v>23</v>
      </c>
      <c r="F2232" s="220" t="s">
        <v>745</v>
      </c>
      <c r="G2232" s="218"/>
      <c r="H2232" s="221">
        <v>4.4000000000000004</v>
      </c>
      <c r="I2232" s="222"/>
      <c r="J2232" s="218"/>
      <c r="K2232" s="218"/>
      <c r="L2232" s="223"/>
      <c r="M2232" s="224"/>
      <c r="N2232" s="225"/>
      <c r="O2232" s="225"/>
      <c r="P2232" s="225"/>
      <c r="Q2232" s="225"/>
      <c r="R2232" s="225"/>
      <c r="S2232" s="225"/>
      <c r="T2232" s="226"/>
      <c r="AT2232" s="227" t="s">
        <v>245</v>
      </c>
      <c r="AU2232" s="227" t="s">
        <v>88</v>
      </c>
      <c r="AV2232" s="12" t="s">
        <v>88</v>
      </c>
      <c r="AW2232" s="12" t="s">
        <v>40</v>
      </c>
      <c r="AX2232" s="12" t="s">
        <v>77</v>
      </c>
      <c r="AY2232" s="227" t="s">
        <v>191</v>
      </c>
    </row>
    <row r="2233" spans="2:51" s="12" customFormat="1" ht="13.5">
      <c r="B2233" s="217"/>
      <c r="C2233" s="218"/>
      <c r="D2233" s="214" t="s">
        <v>245</v>
      </c>
      <c r="E2233" s="219" t="s">
        <v>23</v>
      </c>
      <c r="F2233" s="220" t="s">
        <v>775</v>
      </c>
      <c r="G2233" s="218"/>
      <c r="H2233" s="221">
        <v>5.3</v>
      </c>
      <c r="I2233" s="222"/>
      <c r="J2233" s="218"/>
      <c r="K2233" s="218"/>
      <c r="L2233" s="223"/>
      <c r="M2233" s="224"/>
      <c r="N2233" s="225"/>
      <c r="O2233" s="225"/>
      <c r="P2233" s="225"/>
      <c r="Q2233" s="225"/>
      <c r="R2233" s="225"/>
      <c r="S2233" s="225"/>
      <c r="T2233" s="226"/>
      <c r="AT2233" s="227" t="s">
        <v>245</v>
      </c>
      <c r="AU2233" s="227" t="s">
        <v>88</v>
      </c>
      <c r="AV2233" s="12" t="s">
        <v>88</v>
      </c>
      <c r="AW2233" s="12" t="s">
        <v>40</v>
      </c>
      <c r="AX2233" s="12" t="s">
        <v>77</v>
      </c>
      <c r="AY2233" s="227" t="s">
        <v>191</v>
      </c>
    </row>
    <row r="2234" spans="2:51" s="12" customFormat="1" ht="13.5">
      <c r="B2234" s="217"/>
      <c r="C2234" s="218"/>
      <c r="D2234" s="214" t="s">
        <v>245</v>
      </c>
      <c r="E2234" s="219" t="s">
        <v>23</v>
      </c>
      <c r="F2234" s="220" t="s">
        <v>780</v>
      </c>
      <c r="G2234" s="218"/>
      <c r="H2234" s="221">
        <v>10.6</v>
      </c>
      <c r="I2234" s="222"/>
      <c r="J2234" s="218"/>
      <c r="K2234" s="218"/>
      <c r="L2234" s="223"/>
      <c r="M2234" s="224"/>
      <c r="N2234" s="225"/>
      <c r="O2234" s="225"/>
      <c r="P2234" s="225"/>
      <c r="Q2234" s="225"/>
      <c r="R2234" s="225"/>
      <c r="S2234" s="225"/>
      <c r="T2234" s="226"/>
      <c r="AT2234" s="227" t="s">
        <v>245</v>
      </c>
      <c r="AU2234" s="227" t="s">
        <v>88</v>
      </c>
      <c r="AV2234" s="12" t="s">
        <v>88</v>
      </c>
      <c r="AW2234" s="12" t="s">
        <v>40</v>
      </c>
      <c r="AX2234" s="12" t="s">
        <v>77</v>
      </c>
      <c r="AY2234" s="227" t="s">
        <v>191</v>
      </c>
    </row>
    <row r="2235" spans="2:51" s="14" customFormat="1" ht="13.5">
      <c r="B2235" s="254"/>
      <c r="C2235" s="255"/>
      <c r="D2235" s="214" t="s">
        <v>245</v>
      </c>
      <c r="E2235" s="256" t="s">
        <v>23</v>
      </c>
      <c r="F2235" s="257" t="s">
        <v>371</v>
      </c>
      <c r="G2235" s="255"/>
      <c r="H2235" s="258">
        <v>42.2</v>
      </c>
      <c r="I2235" s="259"/>
      <c r="J2235" s="255"/>
      <c r="K2235" s="255"/>
      <c r="L2235" s="260"/>
      <c r="M2235" s="261"/>
      <c r="N2235" s="262"/>
      <c r="O2235" s="262"/>
      <c r="P2235" s="262"/>
      <c r="Q2235" s="262"/>
      <c r="R2235" s="262"/>
      <c r="S2235" s="262"/>
      <c r="T2235" s="263"/>
      <c r="AT2235" s="264" t="s">
        <v>245</v>
      </c>
      <c r="AU2235" s="264" t="s">
        <v>88</v>
      </c>
      <c r="AV2235" s="14" t="s">
        <v>207</v>
      </c>
      <c r="AW2235" s="14" t="s">
        <v>40</v>
      </c>
      <c r="AX2235" s="14" t="s">
        <v>77</v>
      </c>
      <c r="AY2235" s="264" t="s">
        <v>191</v>
      </c>
    </row>
    <row r="2236" spans="2:51" s="13" customFormat="1" ht="13.5">
      <c r="B2236" s="244"/>
      <c r="C2236" s="245"/>
      <c r="D2236" s="214" t="s">
        <v>245</v>
      </c>
      <c r="E2236" s="246" t="s">
        <v>23</v>
      </c>
      <c r="F2236" s="247" t="s">
        <v>384</v>
      </c>
      <c r="G2236" s="245"/>
      <c r="H2236" s="246" t="s">
        <v>23</v>
      </c>
      <c r="I2236" s="248"/>
      <c r="J2236" s="245"/>
      <c r="K2236" s="245"/>
      <c r="L2236" s="249"/>
      <c r="M2236" s="250"/>
      <c r="N2236" s="251"/>
      <c r="O2236" s="251"/>
      <c r="P2236" s="251"/>
      <c r="Q2236" s="251"/>
      <c r="R2236" s="251"/>
      <c r="S2236" s="251"/>
      <c r="T2236" s="252"/>
      <c r="AT2236" s="253" t="s">
        <v>245</v>
      </c>
      <c r="AU2236" s="253" t="s">
        <v>88</v>
      </c>
      <c r="AV2236" s="13" t="s">
        <v>85</v>
      </c>
      <c r="AW2236" s="13" t="s">
        <v>40</v>
      </c>
      <c r="AX2236" s="13" t="s">
        <v>77</v>
      </c>
      <c r="AY2236" s="253" t="s">
        <v>191</v>
      </c>
    </row>
    <row r="2237" spans="2:51" s="12" customFormat="1" ht="13.5">
      <c r="B2237" s="217"/>
      <c r="C2237" s="218"/>
      <c r="D2237" s="214" t="s">
        <v>245</v>
      </c>
      <c r="E2237" s="219" t="s">
        <v>23</v>
      </c>
      <c r="F2237" s="220" t="s">
        <v>782</v>
      </c>
      <c r="G2237" s="218"/>
      <c r="H2237" s="221">
        <v>20.7</v>
      </c>
      <c r="I2237" s="222"/>
      <c r="J2237" s="218"/>
      <c r="K2237" s="218"/>
      <c r="L2237" s="223"/>
      <c r="M2237" s="224"/>
      <c r="N2237" s="225"/>
      <c r="O2237" s="225"/>
      <c r="P2237" s="225"/>
      <c r="Q2237" s="225"/>
      <c r="R2237" s="225"/>
      <c r="S2237" s="225"/>
      <c r="T2237" s="226"/>
      <c r="AT2237" s="227" t="s">
        <v>245</v>
      </c>
      <c r="AU2237" s="227" t="s">
        <v>88</v>
      </c>
      <c r="AV2237" s="12" t="s">
        <v>88</v>
      </c>
      <c r="AW2237" s="12" t="s">
        <v>40</v>
      </c>
      <c r="AX2237" s="12" t="s">
        <v>77</v>
      </c>
      <c r="AY2237" s="227" t="s">
        <v>191</v>
      </c>
    </row>
    <row r="2238" spans="2:51" s="12" customFormat="1" ht="13.5">
      <c r="B2238" s="217"/>
      <c r="C2238" s="218"/>
      <c r="D2238" s="214" t="s">
        <v>245</v>
      </c>
      <c r="E2238" s="219" t="s">
        <v>23</v>
      </c>
      <c r="F2238" s="220" t="s">
        <v>551</v>
      </c>
      <c r="G2238" s="218"/>
      <c r="H2238" s="221">
        <v>1.2</v>
      </c>
      <c r="I2238" s="222"/>
      <c r="J2238" s="218"/>
      <c r="K2238" s="218"/>
      <c r="L2238" s="223"/>
      <c r="M2238" s="224"/>
      <c r="N2238" s="225"/>
      <c r="O2238" s="225"/>
      <c r="P2238" s="225"/>
      <c r="Q2238" s="225"/>
      <c r="R2238" s="225"/>
      <c r="S2238" s="225"/>
      <c r="T2238" s="226"/>
      <c r="AT2238" s="227" t="s">
        <v>245</v>
      </c>
      <c r="AU2238" s="227" t="s">
        <v>88</v>
      </c>
      <c r="AV2238" s="12" t="s">
        <v>88</v>
      </c>
      <c r="AW2238" s="12" t="s">
        <v>40</v>
      </c>
      <c r="AX2238" s="12" t="s">
        <v>77</v>
      </c>
      <c r="AY2238" s="227" t="s">
        <v>191</v>
      </c>
    </row>
    <row r="2239" spans="2:51" s="12" customFormat="1" ht="13.5">
      <c r="B2239" s="217"/>
      <c r="C2239" s="218"/>
      <c r="D2239" s="214" t="s">
        <v>245</v>
      </c>
      <c r="E2239" s="219" t="s">
        <v>23</v>
      </c>
      <c r="F2239" s="220" t="s">
        <v>552</v>
      </c>
      <c r="G2239" s="218"/>
      <c r="H2239" s="221">
        <v>12.1</v>
      </c>
      <c r="I2239" s="222"/>
      <c r="J2239" s="218"/>
      <c r="K2239" s="218"/>
      <c r="L2239" s="223"/>
      <c r="M2239" s="224"/>
      <c r="N2239" s="225"/>
      <c r="O2239" s="225"/>
      <c r="P2239" s="225"/>
      <c r="Q2239" s="225"/>
      <c r="R2239" s="225"/>
      <c r="S2239" s="225"/>
      <c r="T2239" s="226"/>
      <c r="AT2239" s="227" t="s">
        <v>245</v>
      </c>
      <c r="AU2239" s="227" t="s">
        <v>88</v>
      </c>
      <c r="AV2239" s="12" t="s">
        <v>88</v>
      </c>
      <c r="AW2239" s="12" t="s">
        <v>40</v>
      </c>
      <c r="AX2239" s="12" t="s">
        <v>77</v>
      </c>
      <c r="AY2239" s="227" t="s">
        <v>191</v>
      </c>
    </row>
    <row r="2240" spans="2:51" s="12" customFormat="1" ht="13.5">
      <c r="B2240" s="217"/>
      <c r="C2240" s="218"/>
      <c r="D2240" s="214" t="s">
        <v>245</v>
      </c>
      <c r="E2240" s="219" t="s">
        <v>23</v>
      </c>
      <c r="F2240" s="220" t="s">
        <v>746</v>
      </c>
      <c r="G2240" s="218"/>
      <c r="H2240" s="221">
        <v>4</v>
      </c>
      <c r="I2240" s="222"/>
      <c r="J2240" s="218"/>
      <c r="K2240" s="218"/>
      <c r="L2240" s="223"/>
      <c r="M2240" s="224"/>
      <c r="N2240" s="225"/>
      <c r="O2240" s="225"/>
      <c r="P2240" s="225"/>
      <c r="Q2240" s="225"/>
      <c r="R2240" s="225"/>
      <c r="S2240" s="225"/>
      <c r="T2240" s="226"/>
      <c r="AT2240" s="227" t="s">
        <v>245</v>
      </c>
      <c r="AU2240" s="227" t="s">
        <v>88</v>
      </c>
      <c r="AV2240" s="12" t="s">
        <v>88</v>
      </c>
      <c r="AW2240" s="12" t="s">
        <v>40</v>
      </c>
      <c r="AX2240" s="12" t="s">
        <v>77</v>
      </c>
      <c r="AY2240" s="227" t="s">
        <v>191</v>
      </c>
    </row>
    <row r="2241" spans="2:65" s="12" customFormat="1" ht="13.5">
      <c r="B2241" s="217"/>
      <c r="C2241" s="218"/>
      <c r="D2241" s="214" t="s">
        <v>245</v>
      </c>
      <c r="E2241" s="219" t="s">
        <v>23</v>
      </c>
      <c r="F2241" s="220" t="s">
        <v>783</v>
      </c>
      <c r="G2241" s="218"/>
      <c r="H2241" s="221">
        <v>5.3</v>
      </c>
      <c r="I2241" s="222"/>
      <c r="J2241" s="218"/>
      <c r="K2241" s="218"/>
      <c r="L2241" s="223"/>
      <c r="M2241" s="224"/>
      <c r="N2241" s="225"/>
      <c r="O2241" s="225"/>
      <c r="P2241" s="225"/>
      <c r="Q2241" s="225"/>
      <c r="R2241" s="225"/>
      <c r="S2241" s="225"/>
      <c r="T2241" s="226"/>
      <c r="AT2241" s="227" t="s">
        <v>245</v>
      </c>
      <c r="AU2241" s="227" t="s">
        <v>88</v>
      </c>
      <c r="AV2241" s="12" t="s">
        <v>88</v>
      </c>
      <c r="AW2241" s="12" t="s">
        <v>40</v>
      </c>
      <c r="AX2241" s="12" t="s">
        <v>77</v>
      </c>
      <c r="AY2241" s="227" t="s">
        <v>191</v>
      </c>
    </row>
    <row r="2242" spans="2:65" s="12" customFormat="1" ht="13.5">
      <c r="B2242" s="217"/>
      <c r="C2242" s="218"/>
      <c r="D2242" s="214" t="s">
        <v>245</v>
      </c>
      <c r="E2242" s="219" t="s">
        <v>23</v>
      </c>
      <c r="F2242" s="220" t="s">
        <v>784</v>
      </c>
      <c r="G2242" s="218"/>
      <c r="H2242" s="221">
        <v>5.3</v>
      </c>
      <c r="I2242" s="222"/>
      <c r="J2242" s="218"/>
      <c r="K2242" s="218"/>
      <c r="L2242" s="223"/>
      <c r="M2242" s="224"/>
      <c r="N2242" s="225"/>
      <c r="O2242" s="225"/>
      <c r="P2242" s="225"/>
      <c r="Q2242" s="225"/>
      <c r="R2242" s="225"/>
      <c r="S2242" s="225"/>
      <c r="T2242" s="226"/>
      <c r="AT2242" s="227" t="s">
        <v>245</v>
      </c>
      <c r="AU2242" s="227" t="s">
        <v>88</v>
      </c>
      <c r="AV2242" s="12" t="s">
        <v>88</v>
      </c>
      <c r="AW2242" s="12" t="s">
        <v>40</v>
      </c>
      <c r="AX2242" s="12" t="s">
        <v>77</v>
      </c>
      <c r="AY2242" s="227" t="s">
        <v>191</v>
      </c>
    </row>
    <row r="2243" spans="2:65" s="12" customFormat="1" ht="13.5">
      <c r="B2243" s="217"/>
      <c r="C2243" s="218"/>
      <c r="D2243" s="214" t="s">
        <v>245</v>
      </c>
      <c r="E2243" s="219" t="s">
        <v>23</v>
      </c>
      <c r="F2243" s="220" t="s">
        <v>788</v>
      </c>
      <c r="G2243" s="218"/>
      <c r="H2243" s="221">
        <v>7.9</v>
      </c>
      <c r="I2243" s="222"/>
      <c r="J2243" s="218"/>
      <c r="K2243" s="218"/>
      <c r="L2243" s="223"/>
      <c r="M2243" s="224"/>
      <c r="N2243" s="225"/>
      <c r="O2243" s="225"/>
      <c r="P2243" s="225"/>
      <c r="Q2243" s="225"/>
      <c r="R2243" s="225"/>
      <c r="S2243" s="225"/>
      <c r="T2243" s="226"/>
      <c r="AT2243" s="227" t="s">
        <v>245</v>
      </c>
      <c r="AU2243" s="227" t="s">
        <v>88</v>
      </c>
      <c r="AV2243" s="12" t="s">
        <v>88</v>
      </c>
      <c r="AW2243" s="12" t="s">
        <v>40</v>
      </c>
      <c r="AX2243" s="12" t="s">
        <v>77</v>
      </c>
      <c r="AY2243" s="227" t="s">
        <v>191</v>
      </c>
    </row>
    <row r="2244" spans="2:65" s="12" customFormat="1" ht="13.5">
      <c r="B2244" s="217"/>
      <c r="C2244" s="218"/>
      <c r="D2244" s="214" t="s">
        <v>245</v>
      </c>
      <c r="E2244" s="219" t="s">
        <v>23</v>
      </c>
      <c r="F2244" s="220" t="s">
        <v>789</v>
      </c>
      <c r="G2244" s="218"/>
      <c r="H2244" s="221">
        <v>2.9</v>
      </c>
      <c r="I2244" s="222"/>
      <c r="J2244" s="218"/>
      <c r="K2244" s="218"/>
      <c r="L2244" s="223"/>
      <c r="M2244" s="224"/>
      <c r="N2244" s="225"/>
      <c r="O2244" s="225"/>
      <c r="P2244" s="225"/>
      <c r="Q2244" s="225"/>
      <c r="R2244" s="225"/>
      <c r="S2244" s="225"/>
      <c r="T2244" s="226"/>
      <c r="AT2244" s="227" t="s">
        <v>245</v>
      </c>
      <c r="AU2244" s="227" t="s">
        <v>88</v>
      </c>
      <c r="AV2244" s="12" t="s">
        <v>88</v>
      </c>
      <c r="AW2244" s="12" t="s">
        <v>40</v>
      </c>
      <c r="AX2244" s="12" t="s">
        <v>77</v>
      </c>
      <c r="AY2244" s="227" t="s">
        <v>191</v>
      </c>
    </row>
    <row r="2245" spans="2:65" s="12" customFormat="1" ht="13.5">
      <c r="B2245" s="217"/>
      <c r="C2245" s="218"/>
      <c r="D2245" s="214" t="s">
        <v>245</v>
      </c>
      <c r="E2245" s="219" t="s">
        <v>23</v>
      </c>
      <c r="F2245" s="220" t="s">
        <v>790</v>
      </c>
      <c r="G2245" s="218"/>
      <c r="H2245" s="221">
        <v>4.5</v>
      </c>
      <c r="I2245" s="222"/>
      <c r="J2245" s="218"/>
      <c r="K2245" s="218"/>
      <c r="L2245" s="223"/>
      <c r="M2245" s="224"/>
      <c r="N2245" s="225"/>
      <c r="O2245" s="225"/>
      <c r="P2245" s="225"/>
      <c r="Q2245" s="225"/>
      <c r="R2245" s="225"/>
      <c r="S2245" s="225"/>
      <c r="T2245" s="226"/>
      <c r="AT2245" s="227" t="s">
        <v>245</v>
      </c>
      <c r="AU2245" s="227" t="s">
        <v>88</v>
      </c>
      <c r="AV2245" s="12" t="s">
        <v>88</v>
      </c>
      <c r="AW2245" s="12" t="s">
        <v>40</v>
      </c>
      <c r="AX2245" s="12" t="s">
        <v>77</v>
      </c>
      <c r="AY2245" s="227" t="s">
        <v>191</v>
      </c>
    </row>
    <row r="2246" spans="2:65" s="14" customFormat="1" ht="13.5">
      <c r="B2246" s="254"/>
      <c r="C2246" s="255"/>
      <c r="D2246" s="214" t="s">
        <v>245</v>
      </c>
      <c r="E2246" s="256" t="s">
        <v>23</v>
      </c>
      <c r="F2246" s="257" t="s">
        <v>371</v>
      </c>
      <c r="G2246" s="255"/>
      <c r="H2246" s="258">
        <v>63.9</v>
      </c>
      <c r="I2246" s="259"/>
      <c r="J2246" s="255"/>
      <c r="K2246" s="255"/>
      <c r="L2246" s="260"/>
      <c r="M2246" s="261"/>
      <c r="N2246" s="262"/>
      <c r="O2246" s="262"/>
      <c r="P2246" s="262"/>
      <c r="Q2246" s="262"/>
      <c r="R2246" s="262"/>
      <c r="S2246" s="262"/>
      <c r="T2246" s="263"/>
      <c r="AT2246" s="264" t="s">
        <v>245</v>
      </c>
      <c r="AU2246" s="264" t="s">
        <v>88</v>
      </c>
      <c r="AV2246" s="14" t="s">
        <v>207</v>
      </c>
      <c r="AW2246" s="14" t="s">
        <v>40</v>
      </c>
      <c r="AX2246" s="14" t="s">
        <v>77</v>
      </c>
      <c r="AY2246" s="264" t="s">
        <v>191</v>
      </c>
    </row>
    <row r="2247" spans="2:65" s="15" customFormat="1" ht="13.5">
      <c r="B2247" s="265"/>
      <c r="C2247" s="266"/>
      <c r="D2247" s="214" t="s">
        <v>245</v>
      </c>
      <c r="E2247" s="267" t="s">
        <v>23</v>
      </c>
      <c r="F2247" s="268" t="s">
        <v>388</v>
      </c>
      <c r="G2247" s="266"/>
      <c r="H2247" s="269">
        <v>315.5</v>
      </c>
      <c r="I2247" s="270"/>
      <c r="J2247" s="266"/>
      <c r="K2247" s="266"/>
      <c r="L2247" s="271"/>
      <c r="M2247" s="272"/>
      <c r="N2247" s="273"/>
      <c r="O2247" s="273"/>
      <c r="P2247" s="273"/>
      <c r="Q2247" s="273"/>
      <c r="R2247" s="273"/>
      <c r="S2247" s="273"/>
      <c r="T2247" s="274"/>
      <c r="AT2247" s="275" t="s">
        <v>245</v>
      </c>
      <c r="AU2247" s="275" t="s">
        <v>88</v>
      </c>
      <c r="AV2247" s="15" t="s">
        <v>215</v>
      </c>
      <c r="AW2247" s="15" t="s">
        <v>40</v>
      </c>
      <c r="AX2247" s="15" t="s">
        <v>85</v>
      </c>
      <c r="AY2247" s="275" t="s">
        <v>191</v>
      </c>
    </row>
    <row r="2248" spans="2:65" s="1" customFormat="1" ht="16.5" customHeight="1">
      <c r="B2248" s="42"/>
      <c r="C2248" s="202" t="s">
        <v>1808</v>
      </c>
      <c r="D2248" s="202" t="s">
        <v>194</v>
      </c>
      <c r="E2248" s="203" t="s">
        <v>1809</v>
      </c>
      <c r="F2248" s="204" t="s">
        <v>1810</v>
      </c>
      <c r="G2248" s="205" t="s">
        <v>218</v>
      </c>
      <c r="H2248" s="206">
        <v>18</v>
      </c>
      <c r="I2248" s="207"/>
      <c r="J2248" s="208">
        <f>ROUND(I2248*H2248,2)</f>
        <v>0</v>
      </c>
      <c r="K2248" s="204" t="s">
        <v>23</v>
      </c>
      <c r="L2248" s="62"/>
      <c r="M2248" s="209" t="s">
        <v>23</v>
      </c>
      <c r="N2248" s="210" t="s">
        <v>48</v>
      </c>
      <c r="O2248" s="43"/>
      <c r="P2248" s="211">
        <f>O2248*H2248</f>
        <v>0</v>
      </c>
      <c r="Q2248" s="211">
        <v>2.5000000000000001E-3</v>
      </c>
      <c r="R2248" s="211">
        <f>Q2248*H2248</f>
        <v>4.4999999999999998E-2</v>
      </c>
      <c r="S2248" s="211">
        <v>0</v>
      </c>
      <c r="T2248" s="212">
        <f>S2248*H2248</f>
        <v>0</v>
      </c>
      <c r="AR2248" s="25" t="s">
        <v>279</v>
      </c>
      <c r="AT2248" s="25" t="s">
        <v>194</v>
      </c>
      <c r="AU2248" s="25" t="s">
        <v>88</v>
      </c>
      <c r="AY2248" s="25" t="s">
        <v>191</v>
      </c>
      <c r="BE2248" s="213">
        <f>IF(N2248="základní",J2248,0)</f>
        <v>0</v>
      </c>
      <c r="BF2248" s="213">
        <f>IF(N2248="snížená",J2248,0)</f>
        <v>0</v>
      </c>
      <c r="BG2248" s="213">
        <f>IF(N2248="zákl. přenesená",J2248,0)</f>
        <v>0</v>
      </c>
      <c r="BH2248" s="213">
        <f>IF(N2248="sníž. přenesená",J2248,0)</f>
        <v>0</v>
      </c>
      <c r="BI2248" s="213">
        <f>IF(N2248="nulová",J2248,0)</f>
        <v>0</v>
      </c>
      <c r="BJ2248" s="25" t="s">
        <v>85</v>
      </c>
      <c r="BK2248" s="213">
        <f>ROUND(I2248*H2248,2)</f>
        <v>0</v>
      </c>
      <c r="BL2248" s="25" t="s">
        <v>279</v>
      </c>
      <c r="BM2248" s="25" t="s">
        <v>1811</v>
      </c>
    </row>
    <row r="2249" spans="2:65" s="13" customFormat="1" ht="13.5">
      <c r="B2249" s="244"/>
      <c r="C2249" s="245"/>
      <c r="D2249" s="214" t="s">
        <v>245</v>
      </c>
      <c r="E2249" s="246" t="s">
        <v>23</v>
      </c>
      <c r="F2249" s="247" t="s">
        <v>372</v>
      </c>
      <c r="G2249" s="245"/>
      <c r="H2249" s="246" t="s">
        <v>23</v>
      </c>
      <c r="I2249" s="248"/>
      <c r="J2249" s="245"/>
      <c r="K2249" s="245"/>
      <c r="L2249" s="249"/>
      <c r="M2249" s="250"/>
      <c r="N2249" s="251"/>
      <c r="O2249" s="251"/>
      <c r="P2249" s="251"/>
      <c r="Q2249" s="251"/>
      <c r="R2249" s="251"/>
      <c r="S2249" s="251"/>
      <c r="T2249" s="252"/>
      <c r="AT2249" s="253" t="s">
        <v>245</v>
      </c>
      <c r="AU2249" s="253" t="s">
        <v>88</v>
      </c>
      <c r="AV2249" s="13" t="s">
        <v>85</v>
      </c>
      <c r="AW2249" s="13" t="s">
        <v>40</v>
      </c>
      <c r="AX2249" s="13" t="s">
        <v>77</v>
      </c>
      <c r="AY2249" s="253" t="s">
        <v>191</v>
      </c>
    </row>
    <row r="2250" spans="2:65" s="12" customFormat="1" ht="13.5">
      <c r="B2250" s="217"/>
      <c r="C2250" s="218"/>
      <c r="D2250" s="214" t="s">
        <v>245</v>
      </c>
      <c r="E2250" s="219" t="s">
        <v>23</v>
      </c>
      <c r="F2250" s="220" t="s">
        <v>545</v>
      </c>
      <c r="G2250" s="218"/>
      <c r="H2250" s="221">
        <v>1.2</v>
      </c>
      <c r="I2250" s="222"/>
      <c r="J2250" s="218"/>
      <c r="K2250" s="218"/>
      <c r="L2250" s="223"/>
      <c r="M2250" s="224"/>
      <c r="N2250" s="225"/>
      <c r="O2250" s="225"/>
      <c r="P2250" s="225"/>
      <c r="Q2250" s="225"/>
      <c r="R2250" s="225"/>
      <c r="S2250" s="225"/>
      <c r="T2250" s="226"/>
      <c r="AT2250" s="227" t="s">
        <v>245</v>
      </c>
      <c r="AU2250" s="227" t="s">
        <v>88</v>
      </c>
      <c r="AV2250" s="12" t="s">
        <v>88</v>
      </c>
      <c r="AW2250" s="12" t="s">
        <v>40</v>
      </c>
      <c r="AX2250" s="12" t="s">
        <v>77</v>
      </c>
      <c r="AY2250" s="227" t="s">
        <v>191</v>
      </c>
    </row>
    <row r="2251" spans="2:65" s="12" customFormat="1" ht="13.5">
      <c r="B2251" s="217"/>
      <c r="C2251" s="218"/>
      <c r="D2251" s="214" t="s">
        <v>245</v>
      </c>
      <c r="E2251" s="219" t="s">
        <v>23</v>
      </c>
      <c r="F2251" s="220" t="s">
        <v>743</v>
      </c>
      <c r="G2251" s="218"/>
      <c r="H2251" s="221">
        <v>4.5999999999999996</v>
      </c>
      <c r="I2251" s="222"/>
      <c r="J2251" s="218"/>
      <c r="K2251" s="218"/>
      <c r="L2251" s="223"/>
      <c r="M2251" s="224"/>
      <c r="N2251" s="225"/>
      <c r="O2251" s="225"/>
      <c r="P2251" s="225"/>
      <c r="Q2251" s="225"/>
      <c r="R2251" s="225"/>
      <c r="S2251" s="225"/>
      <c r="T2251" s="226"/>
      <c r="AT2251" s="227" t="s">
        <v>245</v>
      </c>
      <c r="AU2251" s="227" t="s">
        <v>88</v>
      </c>
      <c r="AV2251" s="12" t="s">
        <v>88</v>
      </c>
      <c r="AW2251" s="12" t="s">
        <v>40</v>
      </c>
      <c r="AX2251" s="12" t="s">
        <v>77</v>
      </c>
      <c r="AY2251" s="227" t="s">
        <v>191</v>
      </c>
    </row>
    <row r="2252" spans="2:65" s="14" customFormat="1" ht="13.5">
      <c r="B2252" s="254"/>
      <c r="C2252" s="255"/>
      <c r="D2252" s="214" t="s">
        <v>245</v>
      </c>
      <c r="E2252" s="256" t="s">
        <v>23</v>
      </c>
      <c r="F2252" s="257" t="s">
        <v>371</v>
      </c>
      <c r="G2252" s="255"/>
      <c r="H2252" s="258">
        <v>5.8</v>
      </c>
      <c r="I2252" s="259"/>
      <c r="J2252" s="255"/>
      <c r="K2252" s="255"/>
      <c r="L2252" s="260"/>
      <c r="M2252" s="261"/>
      <c r="N2252" s="262"/>
      <c r="O2252" s="262"/>
      <c r="P2252" s="262"/>
      <c r="Q2252" s="262"/>
      <c r="R2252" s="262"/>
      <c r="S2252" s="262"/>
      <c r="T2252" s="263"/>
      <c r="AT2252" s="264" t="s">
        <v>245</v>
      </c>
      <c r="AU2252" s="264" t="s">
        <v>88</v>
      </c>
      <c r="AV2252" s="14" t="s">
        <v>207</v>
      </c>
      <c r="AW2252" s="14" t="s">
        <v>40</v>
      </c>
      <c r="AX2252" s="14" t="s">
        <v>77</v>
      </c>
      <c r="AY2252" s="264" t="s">
        <v>191</v>
      </c>
    </row>
    <row r="2253" spans="2:65" s="13" customFormat="1" ht="13.5">
      <c r="B2253" s="244"/>
      <c r="C2253" s="245"/>
      <c r="D2253" s="214" t="s">
        <v>245</v>
      </c>
      <c r="E2253" s="246" t="s">
        <v>23</v>
      </c>
      <c r="F2253" s="247" t="s">
        <v>376</v>
      </c>
      <c r="G2253" s="245"/>
      <c r="H2253" s="246" t="s">
        <v>23</v>
      </c>
      <c r="I2253" s="248"/>
      <c r="J2253" s="245"/>
      <c r="K2253" s="245"/>
      <c r="L2253" s="249"/>
      <c r="M2253" s="250"/>
      <c r="N2253" s="251"/>
      <c r="O2253" s="251"/>
      <c r="P2253" s="251"/>
      <c r="Q2253" s="251"/>
      <c r="R2253" s="251"/>
      <c r="S2253" s="251"/>
      <c r="T2253" s="252"/>
      <c r="AT2253" s="253" t="s">
        <v>245</v>
      </c>
      <c r="AU2253" s="253" t="s">
        <v>88</v>
      </c>
      <c r="AV2253" s="13" t="s">
        <v>85</v>
      </c>
      <c r="AW2253" s="13" t="s">
        <v>40</v>
      </c>
      <c r="AX2253" s="13" t="s">
        <v>77</v>
      </c>
      <c r="AY2253" s="253" t="s">
        <v>191</v>
      </c>
    </row>
    <row r="2254" spans="2:65" s="12" customFormat="1" ht="13.5">
      <c r="B2254" s="217"/>
      <c r="C2254" s="218"/>
      <c r="D2254" s="214" t="s">
        <v>245</v>
      </c>
      <c r="E2254" s="219" t="s">
        <v>23</v>
      </c>
      <c r="F2254" s="220" t="s">
        <v>744</v>
      </c>
      <c r="G2254" s="218"/>
      <c r="H2254" s="221">
        <v>3.8</v>
      </c>
      <c r="I2254" s="222"/>
      <c r="J2254" s="218"/>
      <c r="K2254" s="218"/>
      <c r="L2254" s="223"/>
      <c r="M2254" s="224"/>
      <c r="N2254" s="225"/>
      <c r="O2254" s="225"/>
      <c r="P2254" s="225"/>
      <c r="Q2254" s="225"/>
      <c r="R2254" s="225"/>
      <c r="S2254" s="225"/>
      <c r="T2254" s="226"/>
      <c r="AT2254" s="227" t="s">
        <v>245</v>
      </c>
      <c r="AU2254" s="227" t="s">
        <v>88</v>
      </c>
      <c r="AV2254" s="12" t="s">
        <v>88</v>
      </c>
      <c r="AW2254" s="12" t="s">
        <v>40</v>
      </c>
      <c r="AX2254" s="12" t="s">
        <v>77</v>
      </c>
      <c r="AY2254" s="227" t="s">
        <v>191</v>
      </c>
    </row>
    <row r="2255" spans="2:65" s="14" customFormat="1" ht="13.5">
      <c r="B2255" s="254"/>
      <c r="C2255" s="255"/>
      <c r="D2255" s="214" t="s">
        <v>245</v>
      </c>
      <c r="E2255" s="256" t="s">
        <v>23</v>
      </c>
      <c r="F2255" s="257" t="s">
        <v>371</v>
      </c>
      <c r="G2255" s="255"/>
      <c r="H2255" s="258">
        <v>3.8</v>
      </c>
      <c r="I2255" s="259"/>
      <c r="J2255" s="255"/>
      <c r="K2255" s="255"/>
      <c r="L2255" s="260"/>
      <c r="M2255" s="261"/>
      <c r="N2255" s="262"/>
      <c r="O2255" s="262"/>
      <c r="P2255" s="262"/>
      <c r="Q2255" s="262"/>
      <c r="R2255" s="262"/>
      <c r="S2255" s="262"/>
      <c r="T2255" s="263"/>
      <c r="AT2255" s="264" t="s">
        <v>245</v>
      </c>
      <c r="AU2255" s="264" t="s">
        <v>88</v>
      </c>
      <c r="AV2255" s="14" t="s">
        <v>207</v>
      </c>
      <c r="AW2255" s="14" t="s">
        <v>40</v>
      </c>
      <c r="AX2255" s="14" t="s">
        <v>77</v>
      </c>
      <c r="AY2255" s="264" t="s">
        <v>191</v>
      </c>
    </row>
    <row r="2256" spans="2:65" s="13" customFormat="1" ht="13.5">
      <c r="B2256" s="244"/>
      <c r="C2256" s="245"/>
      <c r="D2256" s="214" t="s">
        <v>245</v>
      </c>
      <c r="E2256" s="246" t="s">
        <v>23</v>
      </c>
      <c r="F2256" s="247" t="s">
        <v>380</v>
      </c>
      <c r="G2256" s="245"/>
      <c r="H2256" s="246" t="s">
        <v>23</v>
      </c>
      <c r="I2256" s="248"/>
      <c r="J2256" s="245"/>
      <c r="K2256" s="245"/>
      <c r="L2256" s="249"/>
      <c r="M2256" s="250"/>
      <c r="N2256" s="251"/>
      <c r="O2256" s="251"/>
      <c r="P2256" s="251"/>
      <c r="Q2256" s="251"/>
      <c r="R2256" s="251"/>
      <c r="S2256" s="251"/>
      <c r="T2256" s="252"/>
      <c r="AT2256" s="253" t="s">
        <v>245</v>
      </c>
      <c r="AU2256" s="253" t="s">
        <v>88</v>
      </c>
      <c r="AV2256" s="13" t="s">
        <v>85</v>
      </c>
      <c r="AW2256" s="13" t="s">
        <v>40</v>
      </c>
      <c r="AX2256" s="13" t="s">
        <v>77</v>
      </c>
      <c r="AY2256" s="253" t="s">
        <v>191</v>
      </c>
    </row>
    <row r="2257" spans="2:65" s="12" customFormat="1" ht="13.5">
      <c r="B2257" s="217"/>
      <c r="C2257" s="218"/>
      <c r="D2257" s="214" t="s">
        <v>245</v>
      </c>
      <c r="E2257" s="219" t="s">
        <v>23</v>
      </c>
      <c r="F2257" s="220" t="s">
        <v>745</v>
      </c>
      <c r="G2257" s="218"/>
      <c r="H2257" s="221">
        <v>4.4000000000000004</v>
      </c>
      <c r="I2257" s="222"/>
      <c r="J2257" s="218"/>
      <c r="K2257" s="218"/>
      <c r="L2257" s="223"/>
      <c r="M2257" s="224"/>
      <c r="N2257" s="225"/>
      <c r="O2257" s="225"/>
      <c r="P2257" s="225"/>
      <c r="Q2257" s="225"/>
      <c r="R2257" s="225"/>
      <c r="S2257" s="225"/>
      <c r="T2257" s="226"/>
      <c r="AT2257" s="227" t="s">
        <v>245</v>
      </c>
      <c r="AU2257" s="227" t="s">
        <v>88</v>
      </c>
      <c r="AV2257" s="12" t="s">
        <v>88</v>
      </c>
      <c r="AW2257" s="12" t="s">
        <v>40</v>
      </c>
      <c r="AX2257" s="12" t="s">
        <v>77</v>
      </c>
      <c r="AY2257" s="227" t="s">
        <v>191</v>
      </c>
    </row>
    <row r="2258" spans="2:65" s="14" customFormat="1" ht="13.5">
      <c r="B2258" s="254"/>
      <c r="C2258" s="255"/>
      <c r="D2258" s="214" t="s">
        <v>245</v>
      </c>
      <c r="E2258" s="256" t="s">
        <v>23</v>
      </c>
      <c r="F2258" s="257" t="s">
        <v>371</v>
      </c>
      <c r="G2258" s="255"/>
      <c r="H2258" s="258">
        <v>4.4000000000000004</v>
      </c>
      <c r="I2258" s="259"/>
      <c r="J2258" s="255"/>
      <c r="K2258" s="255"/>
      <c r="L2258" s="260"/>
      <c r="M2258" s="261"/>
      <c r="N2258" s="262"/>
      <c r="O2258" s="262"/>
      <c r="P2258" s="262"/>
      <c r="Q2258" s="262"/>
      <c r="R2258" s="262"/>
      <c r="S2258" s="262"/>
      <c r="T2258" s="263"/>
      <c r="AT2258" s="264" t="s">
        <v>245</v>
      </c>
      <c r="AU2258" s="264" t="s">
        <v>88</v>
      </c>
      <c r="AV2258" s="14" t="s">
        <v>207</v>
      </c>
      <c r="AW2258" s="14" t="s">
        <v>40</v>
      </c>
      <c r="AX2258" s="14" t="s">
        <v>77</v>
      </c>
      <c r="AY2258" s="264" t="s">
        <v>191</v>
      </c>
    </row>
    <row r="2259" spans="2:65" s="13" customFormat="1" ht="13.5">
      <c r="B2259" s="244"/>
      <c r="C2259" s="245"/>
      <c r="D2259" s="214" t="s">
        <v>245</v>
      </c>
      <c r="E2259" s="246" t="s">
        <v>23</v>
      </c>
      <c r="F2259" s="247" t="s">
        <v>384</v>
      </c>
      <c r="G2259" s="245"/>
      <c r="H2259" s="246" t="s">
        <v>23</v>
      </c>
      <c r="I2259" s="248"/>
      <c r="J2259" s="245"/>
      <c r="K2259" s="245"/>
      <c r="L2259" s="249"/>
      <c r="M2259" s="250"/>
      <c r="N2259" s="251"/>
      <c r="O2259" s="251"/>
      <c r="P2259" s="251"/>
      <c r="Q2259" s="251"/>
      <c r="R2259" s="251"/>
      <c r="S2259" s="251"/>
      <c r="T2259" s="252"/>
      <c r="AT2259" s="253" t="s">
        <v>245</v>
      </c>
      <c r="AU2259" s="253" t="s">
        <v>88</v>
      </c>
      <c r="AV2259" s="13" t="s">
        <v>85</v>
      </c>
      <c r="AW2259" s="13" t="s">
        <v>40</v>
      </c>
      <c r="AX2259" s="13" t="s">
        <v>77</v>
      </c>
      <c r="AY2259" s="253" t="s">
        <v>191</v>
      </c>
    </row>
    <row r="2260" spans="2:65" s="12" customFormat="1" ht="13.5">
      <c r="B2260" s="217"/>
      <c r="C2260" s="218"/>
      <c r="D2260" s="214" t="s">
        <v>245</v>
      </c>
      <c r="E2260" s="219" t="s">
        <v>23</v>
      </c>
      <c r="F2260" s="220" t="s">
        <v>746</v>
      </c>
      <c r="G2260" s="218"/>
      <c r="H2260" s="221">
        <v>4</v>
      </c>
      <c r="I2260" s="222"/>
      <c r="J2260" s="218"/>
      <c r="K2260" s="218"/>
      <c r="L2260" s="223"/>
      <c r="M2260" s="224"/>
      <c r="N2260" s="225"/>
      <c r="O2260" s="225"/>
      <c r="P2260" s="225"/>
      <c r="Q2260" s="225"/>
      <c r="R2260" s="225"/>
      <c r="S2260" s="225"/>
      <c r="T2260" s="226"/>
      <c r="AT2260" s="227" t="s">
        <v>245</v>
      </c>
      <c r="AU2260" s="227" t="s">
        <v>88</v>
      </c>
      <c r="AV2260" s="12" t="s">
        <v>88</v>
      </c>
      <c r="AW2260" s="12" t="s">
        <v>40</v>
      </c>
      <c r="AX2260" s="12" t="s">
        <v>77</v>
      </c>
      <c r="AY2260" s="227" t="s">
        <v>191</v>
      </c>
    </row>
    <row r="2261" spans="2:65" s="14" customFormat="1" ht="13.5">
      <c r="B2261" s="254"/>
      <c r="C2261" s="255"/>
      <c r="D2261" s="214" t="s">
        <v>245</v>
      </c>
      <c r="E2261" s="256" t="s">
        <v>23</v>
      </c>
      <c r="F2261" s="257" t="s">
        <v>371</v>
      </c>
      <c r="G2261" s="255"/>
      <c r="H2261" s="258">
        <v>4</v>
      </c>
      <c r="I2261" s="259"/>
      <c r="J2261" s="255"/>
      <c r="K2261" s="255"/>
      <c r="L2261" s="260"/>
      <c r="M2261" s="261"/>
      <c r="N2261" s="262"/>
      <c r="O2261" s="262"/>
      <c r="P2261" s="262"/>
      <c r="Q2261" s="262"/>
      <c r="R2261" s="262"/>
      <c r="S2261" s="262"/>
      <c r="T2261" s="263"/>
      <c r="AT2261" s="264" t="s">
        <v>245</v>
      </c>
      <c r="AU2261" s="264" t="s">
        <v>88</v>
      </c>
      <c r="AV2261" s="14" t="s">
        <v>207</v>
      </c>
      <c r="AW2261" s="14" t="s">
        <v>40</v>
      </c>
      <c r="AX2261" s="14" t="s">
        <v>77</v>
      </c>
      <c r="AY2261" s="264" t="s">
        <v>191</v>
      </c>
    </row>
    <row r="2262" spans="2:65" s="15" customFormat="1" ht="13.5">
      <c r="B2262" s="265"/>
      <c r="C2262" s="266"/>
      <c r="D2262" s="214" t="s">
        <v>245</v>
      </c>
      <c r="E2262" s="267" t="s">
        <v>23</v>
      </c>
      <c r="F2262" s="268" t="s">
        <v>388</v>
      </c>
      <c r="G2262" s="266"/>
      <c r="H2262" s="269">
        <v>18</v>
      </c>
      <c r="I2262" s="270"/>
      <c r="J2262" s="266"/>
      <c r="K2262" s="266"/>
      <c r="L2262" s="271"/>
      <c r="M2262" s="272"/>
      <c r="N2262" s="273"/>
      <c r="O2262" s="273"/>
      <c r="P2262" s="273"/>
      <c r="Q2262" s="273"/>
      <c r="R2262" s="273"/>
      <c r="S2262" s="273"/>
      <c r="T2262" s="274"/>
      <c r="AT2262" s="275" t="s">
        <v>245</v>
      </c>
      <c r="AU2262" s="275" t="s">
        <v>88</v>
      </c>
      <c r="AV2262" s="15" t="s">
        <v>215</v>
      </c>
      <c r="AW2262" s="15" t="s">
        <v>40</v>
      </c>
      <c r="AX2262" s="15" t="s">
        <v>85</v>
      </c>
      <c r="AY2262" s="275" t="s">
        <v>191</v>
      </c>
    </row>
    <row r="2263" spans="2:65" s="1" customFormat="1" ht="16.5" customHeight="1">
      <c r="B2263" s="42"/>
      <c r="C2263" s="202" t="s">
        <v>1812</v>
      </c>
      <c r="D2263" s="202" t="s">
        <v>194</v>
      </c>
      <c r="E2263" s="203" t="s">
        <v>1813</v>
      </c>
      <c r="F2263" s="204" t="s">
        <v>1814</v>
      </c>
      <c r="G2263" s="205" t="s">
        <v>218</v>
      </c>
      <c r="H2263" s="206">
        <v>8.1460000000000008</v>
      </c>
      <c r="I2263" s="207"/>
      <c r="J2263" s="208">
        <f>ROUND(I2263*H2263,2)</f>
        <v>0</v>
      </c>
      <c r="K2263" s="204" t="s">
        <v>23</v>
      </c>
      <c r="L2263" s="62"/>
      <c r="M2263" s="209" t="s">
        <v>23</v>
      </c>
      <c r="N2263" s="210" t="s">
        <v>48</v>
      </c>
      <c r="O2263" s="43"/>
      <c r="P2263" s="211">
        <f>O2263*H2263</f>
        <v>0</v>
      </c>
      <c r="Q2263" s="211">
        <v>2.5000000000000001E-3</v>
      </c>
      <c r="R2263" s="211">
        <f>Q2263*H2263</f>
        <v>2.0365000000000001E-2</v>
      </c>
      <c r="S2263" s="211">
        <v>0</v>
      </c>
      <c r="T2263" s="212">
        <f>S2263*H2263</f>
        <v>0</v>
      </c>
      <c r="AR2263" s="25" t="s">
        <v>279</v>
      </c>
      <c r="AT2263" s="25" t="s">
        <v>194</v>
      </c>
      <c r="AU2263" s="25" t="s">
        <v>88</v>
      </c>
      <c r="AY2263" s="25" t="s">
        <v>191</v>
      </c>
      <c r="BE2263" s="213">
        <f>IF(N2263="základní",J2263,0)</f>
        <v>0</v>
      </c>
      <c r="BF2263" s="213">
        <f>IF(N2263="snížená",J2263,0)</f>
        <v>0</v>
      </c>
      <c r="BG2263" s="213">
        <f>IF(N2263="zákl. přenesená",J2263,0)</f>
        <v>0</v>
      </c>
      <c r="BH2263" s="213">
        <f>IF(N2263="sníž. přenesená",J2263,0)</f>
        <v>0</v>
      </c>
      <c r="BI2263" s="213">
        <f>IF(N2263="nulová",J2263,0)</f>
        <v>0</v>
      </c>
      <c r="BJ2263" s="25" t="s">
        <v>85</v>
      </c>
      <c r="BK2263" s="213">
        <f>ROUND(I2263*H2263,2)</f>
        <v>0</v>
      </c>
      <c r="BL2263" s="25" t="s">
        <v>279</v>
      </c>
      <c r="BM2263" s="25" t="s">
        <v>1815</v>
      </c>
    </row>
    <row r="2264" spans="2:65" s="13" customFormat="1" ht="13.5">
      <c r="B2264" s="244"/>
      <c r="C2264" s="245"/>
      <c r="D2264" s="214" t="s">
        <v>245</v>
      </c>
      <c r="E2264" s="246" t="s">
        <v>23</v>
      </c>
      <c r="F2264" s="247" t="s">
        <v>372</v>
      </c>
      <c r="G2264" s="245"/>
      <c r="H2264" s="246" t="s">
        <v>23</v>
      </c>
      <c r="I2264" s="248"/>
      <c r="J2264" s="245"/>
      <c r="K2264" s="245"/>
      <c r="L2264" s="249"/>
      <c r="M2264" s="250"/>
      <c r="N2264" s="251"/>
      <c r="O2264" s="251"/>
      <c r="P2264" s="251"/>
      <c r="Q2264" s="251"/>
      <c r="R2264" s="251"/>
      <c r="S2264" s="251"/>
      <c r="T2264" s="252"/>
      <c r="AT2264" s="253" t="s">
        <v>245</v>
      </c>
      <c r="AU2264" s="253" t="s">
        <v>88</v>
      </c>
      <c r="AV2264" s="13" t="s">
        <v>85</v>
      </c>
      <c r="AW2264" s="13" t="s">
        <v>40</v>
      </c>
      <c r="AX2264" s="13" t="s">
        <v>77</v>
      </c>
      <c r="AY2264" s="253" t="s">
        <v>191</v>
      </c>
    </row>
    <row r="2265" spans="2:65" s="12" customFormat="1" ht="13.5">
      <c r="B2265" s="217"/>
      <c r="C2265" s="218"/>
      <c r="D2265" s="214" t="s">
        <v>245</v>
      </c>
      <c r="E2265" s="219" t="s">
        <v>23</v>
      </c>
      <c r="F2265" s="220" t="s">
        <v>1816</v>
      </c>
      <c r="G2265" s="218"/>
      <c r="H2265" s="221">
        <v>4.4400000000000004</v>
      </c>
      <c r="I2265" s="222"/>
      <c r="J2265" s="218"/>
      <c r="K2265" s="218"/>
      <c r="L2265" s="223"/>
      <c r="M2265" s="224"/>
      <c r="N2265" s="225"/>
      <c r="O2265" s="225"/>
      <c r="P2265" s="225"/>
      <c r="Q2265" s="225"/>
      <c r="R2265" s="225"/>
      <c r="S2265" s="225"/>
      <c r="T2265" s="226"/>
      <c r="AT2265" s="227" t="s">
        <v>245</v>
      </c>
      <c r="AU2265" s="227" t="s">
        <v>88</v>
      </c>
      <c r="AV2265" s="12" t="s">
        <v>88</v>
      </c>
      <c r="AW2265" s="12" t="s">
        <v>40</v>
      </c>
      <c r="AX2265" s="12" t="s">
        <v>77</v>
      </c>
      <c r="AY2265" s="227" t="s">
        <v>191</v>
      </c>
    </row>
    <row r="2266" spans="2:65" s="12" customFormat="1" ht="13.5">
      <c r="B2266" s="217"/>
      <c r="C2266" s="218"/>
      <c r="D2266" s="214" t="s">
        <v>245</v>
      </c>
      <c r="E2266" s="219" t="s">
        <v>23</v>
      </c>
      <c r="F2266" s="220" t="s">
        <v>1817</v>
      </c>
      <c r="G2266" s="218"/>
      <c r="H2266" s="221">
        <v>10.54</v>
      </c>
      <c r="I2266" s="222"/>
      <c r="J2266" s="218"/>
      <c r="K2266" s="218"/>
      <c r="L2266" s="223"/>
      <c r="M2266" s="224"/>
      <c r="N2266" s="225"/>
      <c r="O2266" s="225"/>
      <c r="P2266" s="225"/>
      <c r="Q2266" s="225"/>
      <c r="R2266" s="225"/>
      <c r="S2266" s="225"/>
      <c r="T2266" s="226"/>
      <c r="AT2266" s="227" t="s">
        <v>245</v>
      </c>
      <c r="AU2266" s="227" t="s">
        <v>88</v>
      </c>
      <c r="AV2266" s="12" t="s">
        <v>88</v>
      </c>
      <c r="AW2266" s="12" t="s">
        <v>40</v>
      </c>
      <c r="AX2266" s="12" t="s">
        <v>77</v>
      </c>
      <c r="AY2266" s="227" t="s">
        <v>191</v>
      </c>
    </row>
    <row r="2267" spans="2:65" s="14" customFormat="1" ht="13.5">
      <c r="B2267" s="254"/>
      <c r="C2267" s="255"/>
      <c r="D2267" s="214" t="s">
        <v>245</v>
      </c>
      <c r="E2267" s="256" t="s">
        <v>23</v>
      </c>
      <c r="F2267" s="257" t="s">
        <v>371</v>
      </c>
      <c r="G2267" s="255"/>
      <c r="H2267" s="258">
        <v>14.98</v>
      </c>
      <c r="I2267" s="259"/>
      <c r="J2267" s="255"/>
      <c r="K2267" s="255"/>
      <c r="L2267" s="260"/>
      <c r="M2267" s="261"/>
      <c r="N2267" s="262"/>
      <c r="O2267" s="262"/>
      <c r="P2267" s="262"/>
      <c r="Q2267" s="262"/>
      <c r="R2267" s="262"/>
      <c r="S2267" s="262"/>
      <c r="T2267" s="263"/>
      <c r="AT2267" s="264" t="s">
        <v>245</v>
      </c>
      <c r="AU2267" s="264" t="s">
        <v>88</v>
      </c>
      <c r="AV2267" s="14" t="s">
        <v>207</v>
      </c>
      <c r="AW2267" s="14" t="s">
        <v>40</v>
      </c>
      <c r="AX2267" s="14" t="s">
        <v>77</v>
      </c>
      <c r="AY2267" s="264" t="s">
        <v>191</v>
      </c>
    </row>
    <row r="2268" spans="2:65" s="13" customFormat="1" ht="13.5">
      <c r="B2268" s="244"/>
      <c r="C2268" s="245"/>
      <c r="D2268" s="214" t="s">
        <v>245</v>
      </c>
      <c r="E2268" s="246" t="s">
        <v>23</v>
      </c>
      <c r="F2268" s="247" t="s">
        <v>376</v>
      </c>
      <c r="G2268" s="245"/>
      <c r="H2268" s="246" t="s">
        <v>23</v>
      </c>
      <c r="I2268" s="248"/>
      <c r="J2268" s="245"/>
      <c r="K2268" s="245"/>
      <c r="L2268" s="249"/>
      <c r="M2268" s="250"/>
      <c r="N2268" s="251"/>
      <c r="O2268" s="251"/>
      <c r="P2268" s="251"/>
      <c r="Q2268" s="251"/>
      <c r="R2268" s="251"/>
      <c r="S2268" s="251"/>
      <c r="T2268" s="252"/>
      <c r="AT2268" s="253" t="s">
        <v>245</v>
      </c>
      <c r="AU2268" s="253" t="s">
        <v>88</v>
      </c>
      <c r="AV2268" s="13" t="s">
        <v>85</v>
      </c>
      <c r="AW2268" s="13" t="s">
        <v>40</v>
      </c>
      <c r="AX2268" s="13" t="s">
        <v>77</v>
      </c>
      <c r="AY2268" s="253" t="s">
        <v>191</v>
      </c>
    </row>
    <row r="2269" spans="2:65" s="12" customFormat="1" ht="13.5">
      <c r="B2269" s="217"/>
      <c r="C2269" s="218"/>
      <c r="D2269" s="214" t="s">
        <v>245</v>
      </c>
      <c r="E2269" s="219" t="s">
        <v>23</v>
      </c>
      <c r="F2269" s="220" t="s">
        <v>1818</v>
      </c>
      <c r="G2269" s="218"/>
      <c r="H2269" s="221">
        <v>8.86</v>
      </c>
      <c r="I2269" s="222"/>
      <c r="J2269" s="218"/>
      <c r="K2269" s="218"/>
      <c r="L2269" s="223"/>
      <c r="M2269" s="224"/>
      <c r="N2269" s="225"/>
      <c r="O2269" s="225"/>
      <c r="P2269" s="225"/>
      <c r="Q2269" s="225"/>
      <c r="R2269" s="225"/>
      <c r="S2269" s="225"/>
      <c r="T2269" s="226"/>
      <c r="AT2269" s="227" t="s">
        <v>245</v>
      </c>
      <c r="AU2269" s="227" t="s">
        <v>88</v>
      </c>
      <c r="AV2269" s="12" t="s">
        <v>88</v>
      </c>
      <c r="AW2269" s="12" t="s">
        <v>40</v>
      </c>
      <c r="AX2269" s="12" t="s">
        <v>77</v>
      </c>
      <c r="AY2269" s="227" t="s">
        <v>191</v>
      </c>
    </row>
    <row r="2270" spans="2:65" s="14" customFormat="1" ht="13.5">
      <c r="B2270" s="254"/>
      <c r="C2270" s="255"/>
      <c r="D2270" s="214" t="s">
        <v>245</v>
      </c>
      <c r="E2270" s="256" t="s">
        <v>23</v>
      </c>
      <c r="F2270" s="257" t="s">
        <v>371</v>
      </c>
      <c r="G2270" s="255"/>
      <c r="H2270" s="258">
        <v>8.86</v>
      </c>
      <c r="I2270" s="259"/>
      <c r="J2270" s="255"/>
      <c r="K2270" s="255"/>
      <c r="L2270" s="260"/>
      <c r="M2270" s="261"/>
      <c r="N2270" s="262"/>
      <c r="O2270" s="262"/>
      <c r="P2270" s="262"/>
      <c r="Q2270" s="262"/>
      <c r="R2270" s="262"/>
      <c r="S2270" s="262"/>
      <c r="T2270" s="263"/>
      <c r="AT2270" s="264" t="s">
        <v>245</v>
      </c>
      <c r="AU2270" s="264" t="s">
        <v>88</v>
      </c>
      <c r="AV2270" s="14" t="s">
        <v>207</v>
      </c>
      <c r="AW2270" s="14" t="s">
        <v>40</v>
      </c>
      <c r="AX2270" s="14" t="s">
        <v>77</v>
      </c>
      <c r="AY2270" s="264" t="s">
        <v>191</v>
      </c>
    </row>
    <row r="2271" spans="2:65" s="13" customFormat="1" ht="13.5">
      <c r="B2271" s="244"/>
      <c r="C2271" s="245"/>
      <c r="D2271" s="214" t="s">
        <v>245</v>
      </c>
      <c r="E2271" s="246" t="s">
        <v>23</v>
      </c>
      <c r="F2271" s="247" t="s">
        <v>380</v>
      </c>
      <c r="G2271" s="245"/>
      <c r="H2271" s="246" t="s">
        <v>23</v>
      </c>
      <c r="I2271" s="248"/>
      <c r="J2271" s="245"/>
      <c r="K2271" s="245"/>
      <c r="L2271" s="249"/>
      <c r="M2271" s="250"/>
      <c r="N2271" s="251"/>
      <c r="O2271" s="251"/>
      <c r="P2271" s="251"/>
      <c r="Q2271" s="251"/>
      <c r="R2271" s="251"/>
      <c r="S2271" s="251"/>
      <c r="T2271" s="252"/>
      <c r="AT2271" s="253" t="s">
        <v>245</v>
      </c>
      <c r="AU2271" s="253" t="s">
        <v>88</v>
      </c>
      <c r="AV2271" s="13" t="s">
        <v>85</v>
      </c>
      <c r="AW2271" s="13" t="s">
        <v>40</v>
      </c>
      <c r="AX2271" s="13" t="s">
        <v>77</v>
      </c>
      <c r="AY2271" s="253" t="s">
        <v>191</v>
      </c>
    </row>
    <row r="2272" spans="2:65" s="12" customFormat="1" ht="13.5">
      <c r="B2272" s="217"/>
      <c r="C2272" s="218"/>
      <c r="D2272" s="214" t="s">
        <v>245</v>
      </c>
      <c r="E2272" s="219" t="s">
        <v>23</v>
      </c>
      <c r="F2272" s="220" t="s">
        <v>1819</v>
      </c>
      <c r="G2272" s="218"/>
      <c r="H2272" s="221">
        <v>8.66</v>
      </c>
      <c r="I2272" s="222"/>
      <c r="J2272" s="218"/>
      <c r="K2272" s="218"/>
      <c r="L2272" s="223"/>
      <c r="M2272" s="224"/>
      <c r="N2272" s="225"/>
      <c r="O2272" s="225"/>
      <c r="P2272" s="225"/>
      <c r="Q2272" s="225"/>
      <c r="R2272" s="225"/>
      <c r="S2272" s="225"/>
      <c r="T2272" s="226"/>
      <c r="AT2272" s="227" t="s">
        <v>245</v>
      </c>
      <c r="AU2272" s="227" t="s">
        <v>88</v>
      </c>
      <c r="AV2272" s="12" t="s">
        <v>88</v>
      </c>
      <c r="AW2272" s="12" t="s">
        <v>40</v>
      </c>
      <c r="AX2272" s="12" t="s">
        <v>77</v>
      </c>
      <c r="AY2272" s="227" t="s">
        <v>191</v>
      </c>
    </row>
    <row r="2273" spans="2:65" s="14" customFormat="1" ht="13.5">
      <c r="B2273" s="254"/>
      <c r="C2273" s="255"/>
      <c r="D2273" s="214" t="s">
        <v>245</v>
      </c>
      <c r="E2273" s="256" t="s">
        <v>23</v>
      </c>
      <c r="F2273" s="257" t="s">
        <v>371</v>
      </c>
      <c r="G2273" s="255"/>
      <c r="H2273" s="258">
        <v>8.66</v>
      </c>
      <c r="I2273" s="259"/>
      <c r="J2273" s="255"/>
      <c r="K2273" s="255"/>
      <c r="L2273" s="260"/>
      <c r="M2273" s="261"/>
      <c r="N2273" s="262"/>
      <c r="O2273" s="262"/>
      <c r="P2273" s="262"/>
      <c r="Q2273" s="262"/>
      <c r="R2273" s="262"/>
      <c r="S2273" s="262"/>
      <c r="T2273" s="263"/>
      <c r="AT2273" s="264" t="s">
        <v>245</v>
      </c>
      <c r="AU2273" s="264" t="s">
        <v>88</v>
      </c>
      <c r="AV2273" s="14" t="s">
        <v>207</v>
      </c>
      <c r="AW2273" s="14" t="s">
        <v>40</v>
      </c>
      <c r="AX2273" s="14" t="s">
        <v>77</v>
      </c>
      <c r="AY2273" s="264" t="s">
        <v>191</v>
      </c>
    </row>
    <row r="2274" spans="2:65" s="13" customFormat="1" ht="13.5">
      <c r="B2274" s="244"/>
      <c r="C2274" s="245"/>
      <c r="D2274" s="214" t="s">
        <v>245</v>
      </c>
      <c r="E2274" s="246" t="s">
        <v>23</v>
      </c>
      <c r="F2274" s="247" t="s">
        <v>384</v>
      </c>
      <c r="G2274" s="245"/>
      <c r="H2274" s="246" t="s">
        <v>23</v>
      </c>
      <c r="I2274" s="248"/>
      <c r="J2274" s="245"/>
      <c r="K2274" s="245"/>
      <c r="L2274" s="249"/>
      <c r="M2274" s="250"/>
      <c r="N2274" s="251"/>
      <c r="O2274" s="251"/>
      <c r="P2274" s="251"/>
      <c r="Q2274" s="251"/>
      <c r="R2274" s="251"/>
      <c r="S2274" s="251"/>
      <c r="T2274" s="252"/>
      <c r="AT2274" s="253" t="s">
        <v>245</v>
      </c>
      <c r="AU2274" s="253" t="s">
        <v>88</v>
      </c>
      <c r="AV2274" s="13" t="s">
        <v>85</v>
      </c>
      <c r="AW2274" s="13" t="s">
        <v>40</v>
      </c>
      <c r="AX2274" s="13" t="s">
        <v>77</v>
      </c>
      <c r="AY2274" s="253" t="s">
        <v>191</v>
      </c>
    </row>
    <row r="2275" spans="2:65" s="12" customFormat="1" ht="13.5">
      <c r="B2275" s="217"/>
      <c r="C2275" s="218"/>
      <c r="D2275" s="214" t="s">
        <v>245</v>
      </c>
      <c r="E2275" s="219" t="s">
        <v>23</v>
      </c>
      <c r="F2275" s="220" t="s">
        <v>1820</v>
      </c>
      <c r="G2275" s="218"/>
      <c r="H2275" s="221">
        <v>8.23</v>
      </c>
      <c r="I2275" s="222"/>
      <c r="J2275" s="218"/>
      <c r="K2275" s="218"/>
      <c r="L2275" s="223"/>
      <c r="M2275" s="224"/>
      <c r="N2275" s="225"/>
      <c r="O2275" s="225"/>
      <c r="P2275" s="225"/>
      <c r="Q2275" s="225"/>
      <c r="R2275" s="225"/>
      <c r="S2275" s="225"/>
      <c r="T2275" s="226"/>
      <c r="AT2275" s="227" t="s">
        <v>245</v>
      </c>
      <c r="AU2275" s="227" t="s">
        <v>88</v>
      </c>
      <c r="AV2275" s="12" t="s">
        <v>88</v>
      </c>
      <c r="AW2275" s="12" t="s">
        <v>40</v>
      </c>
      <c r="AX2275" s="12" t="s">
        <v>77</v>
      </c>
      <c r="AY2275" s="227" t="s">
        <v>191</v>
      </c>
    </row>
    <row r="2276" spans="2:65" s="14" customFormat="1" ht="13.5">
      <c r="B2276" s="254"/>
      <c r="C2276" s="255"/>
      <c r="D2276" s="214" t="s">
        <v>245</v>
      </c>
      <c r="E2276" s="256" t="s">
        <v>23</v>
      </c>
      <c r="F2276" s="257" t="s">
        <v>371</v>
      </c>
      <c r="G2276" s="255"/>
      <c r="H2276" s="258">
        <v>8.23</v>
      </c>
      <c r="I2276" s="259"/>
      <c r="J2276" s="255"/>
      <c r="K2276" s="255"/>
      <c r="L2276" s="260"/>
      <c r="M2276" s="261"/>
      <c r="N2276" s="262"/>
      <c r="O2276" s="262"/>
      <c r="P2276" s="262"/>
      <c r="Q2276" s="262"/>
      <c r="R2276" s="262"/>
      <c r="S2276" s="262"/>
      <c r="T2276" s="263"/>
      <c r="AT2276" s="264" t="s">
        <v>245</v>
      </c>
      <c r="AU2276" s="264" t="s">
        <v>88</v>
      </c>
      <c r="AV2276" s="14" t="s">
        <v>207</v>
      </c>
      <c r="AW2276" s="14" t="s">
        <v>40</v>
      </c>
      <c r="AX2276" s="14" t="s">
        <v>77</v>
      </c>
      <c r="AY2276" s="264" t="s">
        <v>191</v>
      </c>
    </row>
    <row r="2277" spans="2:65" s="15" customFormat="1" ht="13.5">
      <c r="B2277" s="265"/>
      <c r="C2277" s="266"/>
      <c r="D2277" s="214" t="s">
        <v>245</v>
      </c>
      <c r="E2277" s="267" t="s">
        <v>23</v>
      </c>
      <c r="F2277" s="268" t="s">
        <v>388</v>
      </c>
      <c r="G2277" s="266"/>
      <c r="H2277" s="269">
        <v>40.729999999999997</v>
      </c>
      <c r="I2277" s="270"/>
      <c r="J2277" s="266"/>
      <c r="K2277" s="266"/>
      <c r="L2277" s="271"/>
      <c r="M2277" s="272"/>
      <c r="N2277" s="273"/>
      <c r="O2277" s="273"/>
      <c r="P2277" s="273"/>
      <c r="Q2277" s="273"/>
      <c r="R2277" s="273"/>
      <c r="S2277" s="273"/>
      <c r="T2277" s="274"/>
      <c r="AT2277" s="275" t="s">
        <v>245</v>
      </c>
      <c r="AU2277" s="275" t="s">
        <v>88</v>
      </c>
      <c r="AV2277" s="15" t="s">
        <v>215</v>
      </c>
      <c r="AW2277" s="15" t="s">
        <v>40</v>
      </c>
      <c r="AX2277" s="15" t="s">
        <v>85</v>
      </c>
      <c r="AY2277" s="275" t="s">
        <v>191</v>
      </c>
    </row>
    <row r="2278" spans="2:65" s="12" customFormat="1" ht="13.5">
      <c r="B2278" s="217"/>
      <c r="C2278" s="218"/>
      <c r="D2278" s="214" t="s">
        <v>245</v>
      </c>
      <c r="E2278" s="218"/>
      <c r="F2278" s="220" t="s">
        <v>1821</v>
      </c>
      <c r="G2278" s="218"/>
      <c r="H2278" s="221">
        <v>8.1460000000000008</v>
      </c>
      <c r="I2278" s="222"/>
      <c r="J2278" s="218"/>
      <c r="K2278" s="218"/>
      <c r="L2278" s="223"/>
      <c r="M2278" s="224"/>
      <c r="N2278" s="225"/>
      <c r="O2278" s="225"/>
      <c r="P2278" s="225"/>
      <c r="Q2278" s="225"/>
      <c r="R2278" s="225"/>
      <c r="S2278" s="225"/>
      <c r="T2278" s="226"/>
      <c r="AT2278" s="227" t="s">
        <v>245</v>
      </c>
      <c r="AU2278" s="227" t="s">
        <v>88</v>
      </c>
      <c r="AV2278" s="12" t="s">
        <v>88</v>
      </c>
      <c r="AW2278" s="12" t="s">
        <v>6</v>
      </c>
      <c r="AX2278" s="12" t="s">
        <v>85</v>
      </c>
      <c r="AY2278" s="227" t="s">
        <v>191</v>
      </c>
    </row>
    <row r="2279" spans="2:65" s="1" customFormat="1" ht="25.5" customHeight="1">
      <c r="B2279" s="42"/>
      <c r="C2279" s="202" t="s">
        <v>1822</v>
      </c>
      <c r="D2279" s="202" t="s">
        <v>194</v>
      </c>
      <c r="E2279" s="203" t="s">
        <v>1823</v>
      </c>
      <c r="F2279" s="204" t="s">
        <v>1824</v>
      </c>
      <c r="G2279" s="205" t="s">
        <v>242</v>
      </c>
      <c r="H2279" s="206">
        <v>40.729999999999997</v>
      </c>
      <c r="I2279" s="207"/>
      <c r="J2279" s="208">
        <f>ROUND(I2279*H2279,2)</f>
        <v>0</v>
      </c>
      <c r="K2279" s="204" t="s">
        <v>23</v>
      </c>
      <c r="L2279" s="62"/>
      <c r="M2279" s="209" t="s">
        <v>23</v>
      </c>
      <c r="N2279" s="210" t="s">
        <v>48</v>
      </c>
      <c r="O2279" s="43"/>
      <c r="P2279" s="211">
        <f>O2279*H2279</f>
        <v>0</v>
      </c>
      <c r="Q2279" s="211">
        <v>1.5E-3</v>
      </c>
      <c r="R2279" s="211">
        <f>Q2279*H2279</f>
        <v>6.1094999999999997E-2</v>
      </c>
      <c r="S2279" s="211">
        <v>0</v>
      </c>
      <c r="T2279" s="212">
        <f>S2279*H2279</f>
        <v>0</v>
      </c>
      <c r="AR2279" s="25" t="s">
        <v>279</v>
      </c>
      <c r="AT2279" s="25" t="s">
        <v>194</v>
      </c>
      <c r="AU2279" s="25" t="s">
        <v>88</v>
      </c>
      <c r="AY2279" s="25" t="s">
        <v>191</v>
      </c>
      <c r="BE2279" s="213">
        <f>IF(N2279="základní",J2279,0)</f>
        <v>0</v>
      </c>
      <c r="BF2279" s="213">
        <f>IF(N2279="snížená",J2279,0)</f>
        <v>0</v>
      </c>
      <c r="BG2279" s="213">
        <f>IF(N2279="zákl. přenesená",J2279,0)</f>
        <v>0</v>
      </c>
      <c r="BH2279" s="213">
        <f>IF(N2279="sníž. přenesená",J2279,0)</f>
        <v>0</v>
      </c>
      <c r="BI2279" s="213">
        <f>IF(N2279="nulová",J2279,0)</f>
        <v>0</v>
      </c>
      <c r="BJ2279" s="25" t="s">
        <v>85</v>
      </c>
      <c r="BK2279" s="213">
        <f>ROUND(I2279*H2279,2)</f>
        <v>0</v>
      </c>
      <c r="BL2279" s="25" t="s">
        <v>279</v>
      </c>
      <c r="BM2279" s="25" t="s">
        <v>1825</v>
      </c>
    </row>
    <row r="2280" spans="2:65" s="13" customFormat="1" ht="13.5">
      <c r="B2280" s="244"/>
      <c r="C2280" s="245"/>
      <c r="D2280" s="214" t="s">
        <v>245</v>
      </c>
      <c r="E2280" s="246" t="s">
        <v>23</v>
      </c>
      <c r="F2280" s="247" t="s">
        <v>372</v>
      </c>
      <c r="G2280" s="245"/>
      <c r="H2280" s="246" t="s">
        <v>23</v>
      </c>
      <c r="I2280" s="248"/>
      <c r="J2280" s="245"/>
      <c r="K2280" s="245"/>
      <c r="L2280" s="249"/>
      <c r="M2280" s="250"/>
      <c r="N2280" s="251"/>
      <c r="O2280" s="251"/>
      <c r="P2280" s="251"/>
      <c r="Q2280" s="251"/>
      <c r="R2280" s="251"/>
      <c r="S2280" s="251"/>
      <c r="T2280" s="252"/>
      <c r="AT2280" s="253" t="s">
        <v>245</v>
      </c>
      <c r="AU2280" s="253" t="s">
        <v>88</v>
      </c>
      <c r="AV2280" s="13" t="s">
        <v>85</v>
      </c>
      <c r="AW2280" s="13" t="s">
        <v>40</v>
      </c>
      <c r="AX2280" s="13" t="s">
        <v>77</v>
      </c>
      <c r="AY2280" s="253" t="s">
        <v>191</v>
      </c>
    </row>
    <row r="2281" spans="2:65" s="12" customFormat="1" ht="13.5">
      <c r="B2281" s="217"/>
      <c r="C2281" s="218"/>
      <c r="D2281" s="214" t="s">
        <v>245</v>
      </c>
      <c r="E2281" s="219" t="s">
        <v>23</v>
      </c>
      <c r="F2281" s="220" t="s">
        <v>1816</v>
      </c>
      <c r="G2281" s="218"/>
      <c r="H2281" s="221">
        <v>4.4400000000000004</v>
      </c>
      <c r="I2281" s="222"/>
      <c r="J2281" s="218"/>
      <c r="K2281" s="218"/>
      <c r="L2281" s="223"/>
      <c r="M2281" s="224"/>
      <c r="N2281" s="225"/>
      <c r="O2281" s="225"/>
      <c r="P2281" s="225"/>
      <c r="Q2281" s="225"/>
      <c r="R2281" s="225"/>
      <c r="S2281" s="225"/>
      <c r="T2281" s="226"/>
      <c r="AT2281" s="227" t="s">
        <v>245</v>
      </c>
      <c r="AU2281" s="227" t="s">
        <v>88</v>
      </c>
      <c r="AV2281" s="12" t="s">
        <v>88</v>
      </c>
      <c r="AW2281" s="12" t="s">
        <v>40</v>
      </c>
      <c r="AX2281" s="12" t="s">
        <v>77</v>
      </c>
      <c r="AY2281" s="227" t="s">
        <v>191</v>
      </c>
    </row>
    <row r="2282" spans="2:65" s="12" customFormat="1" ht="13.5">
      <c r="B2282" s="217"/>
      <c r="C2282" s="218"/>
      <c r="D2282" s="214" t="s">
        <v>245</v>
      </c>
      <c r="E2282" s="219" t="s">
        <v>23</v>
      </c>
      <c r="F2282" s="220" t="s">
        <v>1817</v>
      </c>
      <c r="G2282" s="218"/>
      <c r="H2282" s="221">
        <v>10.54</v>
      </c>
      <c r="I2282" s="222"/>
      <c r="J2282" s="218"/>
      <c r="K2282" s="218"/>
      <c r="L2282" s="223"/>
      <c r="M2282" s="224"/>
      <c r="N2282" s="225"/>
      <c r="O2282" s="225"/>
      <c r="P2282" s="225"/>
      <c r="Q2282" s="225"/>
      <c r="R2282" s="225"/>
      <c r="S2282" s="225"/>
      <c r="T2282" s="226"/>
      <c r="AT2282" s="227" t="s">
        <v>245</v>
      </c>
      <c r="AU2282" s="227" t="s">
        <v>88</v>
      </c>
      <c r="AV2282" s="12" t="s">
        <v>88</v>
      </c>
      <c r="AW2282" s="12" t="s">
        <v>40</v>
      </c>
      <c r="AX2282" s="12" t="s">
        <v>77</v>
      </c>
      <c r="AY2282" s="227" t="s">
        <v>191</v>
      </c>
    </row>
    <row r="2283" spans="2:65" s="14" customFormat="1" ht="13.5">
      <c r="B2283" s="254"/>
      <c r="C2283" s="255"/>
      <c r="D2283" s="214" t="s">
        <v>245</v>
      </c>
      <c r="E2283" s="256" t="s">
        <v>23</v>
      </c>
      <c r="F2283" s="257" t="s">
        <v>371</v>
      </c>
      <c r="G2283" s="255"/>
      <c r="H2283" s="258">
        <v>14.98</v>
      </c>
      <c r="I2283" s="259"/>
      <c r="J2283" s="255"/>
      <c r="K2283" s="255"/>
      <c r="L2283" s="260"/>
      <c r="M2283" s="261"/>
      <c r="N2283" s="262"/>
      <c r="O2283" s="262"/>
      <c r="P2283" s="262"/>
      <c r="Q2283" s="262"/>
      <c r="R2283" s="262"/>
      <c r="S2283" s="262"/>
      <c r="T2283" s="263"/>
      <c r="AT2283" s="264" t="s">
        <v>245</v>
      </c>
      <c r="AU2283" s="264" t="s">
        <v>88</v>
      </c>
      <c r="AV2283" s="14" t="s">
        <v>207</v>
      </c>
      <c r="AW2283" s="14" t="s">
        <v>40</v>
      </c>
      <c r="AX2283" s="14" t="s">
        <v>77</v>
      </c>
      <c r="AY2283" s="264" t="s">
        <v>191</v>
      </c>
    </row>
    <row r="2284" spans="2:65" s="13" customFormat="1" ht="13.5">
      <c r="B2284" s="244"/>
      <c r="C2284" s="245"/>
      <c r="D2284" s="214" t="s">
        <v>245</v>
      </c>
      <c r="E2284" s="246" t="s">
        <v>23</v>
      </c>
      <c r="F2284" s="247" t="s">
        <v>376</v>
      </c>
      <c r="G2284" s="245"/>
      <c r="H2284" s="246" t="s">
        <v>23</v>
      </c>
      <c r="I2284" s="248"/>
      <c r="J2284" s="245"/>
      <c r="K2284" s="245"/>
      <c r="L2284" s="249"/>
      <c r="M2284" s="250"/>
      <c r="N2284" s="251"/>
      <c r="O2284" s="251"/>
      <c r="P2284" s="251"/>
      <c r="Q2284" s="251"/>
      <c r="R2284" s="251"/>
      <c r="S2284" s="251"/>
      <c r="T2284" s="252"/>
      <c r="AT2284" s="253" t="s">
        <v>245</v>
      </c>
      <c r="AU2284" s="253" t="s">
        <v>88</v>
      </c>
      <c r="AV2284" s="13" t="s">
        <v>85</v>
      </c>
      <c r="AW2284" s="13" t="s">
        <v>40</v>
      </c>
      <c r="AX2284" s="13" t="s">
        <v>77</v>
      </c>
      <c r="AY2284" s="253" t="s">
        <v>191</v>
      </c>
    </row>
    <row r="2285" spans="2:65" s="12" customFormat="1" ht="13.5">
      <c r="B2285" s="217"/>
      <c r="C2285" s="218"/>
      <c r="D2285" s="214" t="s">
        <v>245</v>
      </c>
      <c r="E2285" s="219" t="s">
        <v>23</v>
      </c>
      <c r="F2285" s="220" t="s">
        <v>1818</v>
      </c>
      <c r="G2285" s="218"/>
      <c r="H2285" s="221">
        <v>8.86</v>
      </c>
      <c r="I2285" s="222"/>
      <c r="J2285" s="218"/>
      <c r="K2285" s="218"/>
      <c r="L2285" s="223"/>
      <c r="M2285" s="224"/>
      <c r="N2285" s="225"/>
      <c r="O2285" s="225"/>
      <c r="P2285" s="225"/>
      <c r="Q2285" s="225"/>
      <c r="R2285" s="225"/>
      <c r="S2285" s="225"/>
      <c r="T2285" s="226"/>
      <c r="AT2285" s="227" t="s">
        <v>245</v>
      </c>
      <c r="AU2285" s="227" t="s">
        <v>88</v>
      </c>
      <c r="AV2285" s="12" t="s">
        <v>88</v>
      </c>
      <c r="AW2285" s="12" t="s">
        <v>40</v>
      </c>
      <c r="AX2285" s="12" t="s">
        <v>77</v>
      </c>
      <c r="AY2285" s="227" t="s">
        <v>191</v>
      </c>
    </row>
    <row r="2286" spans="2:65" s="14" customFormat="1" ht="13.5">
      <c r="B2286" s="254"/>
      <c r="C2286" s="255"/>
      <c r="D2286" s="214" t="s">
        <v>245</v>
      </c>
      <c r="E2286" s="256" t="s">
        <v>23</v>
      </c>
      <c r="F2286" s="257" t="s">
        <v>371</v>
      </c>
      <c r="G2286" s="255"/>
      <c r="H2286" s="258">
        <v>8.86</v>
      </c>
      <c r="I2286" s="259"/>
      <c r="J2286" s="255"/>
      <c r="K2286" s="255"/>
      <c r="L2286" s="260"/>
      <c r="M2286" s="261"/>
      <c r="N2286" s="262"/>
      <c r="O2286" s="262"/>
      <c r="P2286" s="262"/>
      <c r="Q2286" s="262"/>
      <c r="R2286" s="262"/>
      <c r="S2286" s="262"/>
      <c r="T2286" s="263"/>
      <c r="AT2286" s="264" t="s">
        <v>245</v>
      </c>
      <c r="AU2286" s="264" t="s">
        <v>88</v>
      </c>
      <c r="AV2286" s="14" t="s">
        <v>207</v>
      </c>
      <c r="AW2286" s="14" t="s">
        <v>40</v>
      </c>
      <c r="AX2286" s="14" t="s">
        <v>77</v>
      </c>
      <c r="AY2286" s="264" t="s">
        <v>191</v>
      </c>
    </row>
    <row r="2287" spans="2:65" s="13" customFormat="1" ht="13.5">
      <c r="B2287" s="244"/>
      <c r="C2287" s="245"/>
      <c r="D2287" s="214" t="s">
        <v>245</v>
      </c>
      <c r="E2287" s="246" t="s">
        <v>23</v>
      </c>
      <c r="F2287" s="247" t="s">
        <v>380</v>
      </c>
      <c r="G2287" s="245"/>
      <c r="H2287" s="246" t="s">
        <v>23</v>
      </c>
      <c r="I2287" s="248"/>
      <c r="J2287" s="245"/>
      <c r="K2287" s="245"/>
      <c r="L2287" s="249"/>
      <c r="M2287" s="250"/>
      <c r="N2287" s="251"/>
      <c r="O2287" s="251"/>
      <c r="P2287" s="251"/>
      <c r="Q2287" s="251"/>
      <c r="R2287" s="251"/>
      <c r="S2287" s="251"/>
      <c r="T2287" s="252"/>
      <c r="AT2287" s="253" t="s">
        <v>245</v>
      </c>
      <c r="AU2287" s="253" t="s">
        <v>88</v>
      </c>
      <c r="AV2287" s="13" t="s">
        <v>85</v>
      </c>
      <c r="AW2287" s="13" t="s">
        <v>40</v>
      </c>
      <c r="AX2287" s="13" t="s">
        <v>77</v>
      </c>
      <c r="AY2287" s="253" t="s">
        <v>191</v>
      </c>
    </row>
    <row r="2288" spans="2:65" s="12" customFormat="1" ht="13.5">
      <c r="B2288" s="217"/>
      <c r="C2288" s="218"/>
      <c r="D2288" s="214" t="s">
        <v>245</v>
      </c>
      <c r="E2288" s="219" t="s">
        <v>23</v>
      </c>
      <c r="F2288" s="220" t="s">
        <v>1819</v>
      </c>
      <c r="G2288" s="218"/>
      <c r="H2288" s="221">
        <v>8.66</v>
      </c>
      <c r="I2288" s="222"/>
      <c r="J2288" s="218"/>
      <c r="K2288" s="218"/>
      <c r="L2288" s="223"/>
      <c r="M2288" s="224"/>
      <c r="N2288" s="225"/>
      <c r="O2288" s="225"/>
      <c r="P2288" s="225"/>
      <c r="Q2288" s="225"/>
      <c r="R2288" s="225"/>
      <c r="S2288" s="225"/>
      <c r="T2288" s="226"/>
      <c r="AT2288" s="227" t="s">
        <v>245</v>
      </c>
      <c r="AU2288" s="227" t="s">
        <v>88</v>
      </c>
      <c r="AV2288" s="12" t="s">
        <v>88</v>
      </c>
      <c r="AW2288" s="12" t="s">
        <v>40</v>
      </c>
      <c r="AX2288" s="12" t="s">
        <v>77</v>
      </c>
      <c r="AY2288" s="227" t="s">
        <v>191</v>
      </c>
    </row>
    <row r="2289" spans="2:65" s="14" customFormat="1" ht="13.5">
      <c r="B2289" s="254"/>
      <c r="C2289" s="255"/>
      <c r="D2289" s="214" t="s">
        <v>245</v>
      </c>
      <c r="E2289" s="256" t="s">
        <v>23</v>
      </c>
      <c r="F2289" s="257" t="s">
        <v>371</v>
      </c>
      <c r="G2289" s="255"/>
      <c r="H2289" s="258">
        <v>8.66</v>
      </c>
      <c r="I2289" s="259"/>
      <c r="J2289" s="255"/>
      <c r="K2289" s="255"/>
      <c r="L2289" s="260"/>
      <c r="M2289" s="261"/>
      <c r="N2289" s="262"/>
      <c r="O2289" s="262"/>
      <c r="P2289" s="262"/>
      <c r="Q2289" s="262"/>
      <c r="R2289" s="262"/>
      <c r="S2289" s="262"/>
      <c r="T2289" s="263"/>
      <c r="AT2289" s="264" t="s">
        <v>245</v>
      </c>
      <c r="AU2289" s="264" t="s">
        <v>88</v>
      </c>
      <c r="AV2289" s="14" t="s">
        <v>207</v>
      </c>
      <c r="AW2289" s="14" t="s">
        <v>40</v>
      </c>
      <c r="AX2289" s="14" t="s">
        <v>77</v>
      </c>
      <c r="AY2289" s="264" t="s">
        <v>191</v>
      </c>
    </row>
    <row r="2290" spans="2:65" s="13" customFormat="1" ht="13.5">
      <c r="B2290" s="244"/>
      <c r="C2290" s="245"/>
      <c r="D2290" s="214" t="s">
        <v>245</v>
      </c>
      <c r="E2290" s="246" t="s">
        <v>23</v>
      </c>
      <c r="F2290" s="247" t="s">
        <v>384</v>
      </c>
      <c r="G2290" s="245"/>
      <c r="H2290" s="246" t="s">
        <v>23</v>
      </c>
      <c r="I2290" s="248"/>
      <c r="J2290" s="245"/>
      <c r="K2290" s="245"/>
      <c r="L2290" s="249"/>
      <c r="M2290" s="250"/>
      <c r="N2290" s="251"/>
      <c r="O2290" s="251"/>
      <c r="P2290" s="251"/>
      <c r="Q2290" s="251"/>
      <c r="R2290" s="251"/>
      <c r="S2290" s="251"/>
      <c r="T2290" s="252"/>
      <c r="AT2290" s="253" t="s">
        <v>245</v>
      </c>
      <c r="AU2290" s="253" t="s">
        <v>88</v>
      </c>
      <c r="AV2290" s="13" t="s">
        <v>85</v>
      </c>
      <c r="AW2290" s="13" t="s">
        <v>40</v>
      </c>
      <c r="AX2290" s="13" t="s">
        <v>77</v>
      </c>
      <c r="AY2290" s="253" t="s">
        <v>191</v>
      </c>
    </row>
    <row r="2291" spans="2:65" s="12" customFormat="1" ht="13.5">
      <c r="B2291" s="217"/>
      <c r="C2291" s="218"/>
      <c r="D2291" s="214" t="s">
        <v>245</v>
      </c>
      <c r="E2291" s="219" t="s">
        <v>23</v>
      </c>
      <c r="F2291" s="220" t="s">
        <v>1820</v>
      </c>
      <c r="G2291" s="218"/>
      <c r="H2291" s="221">
        <v>8.23</v>
      </c>
      <c r="I2291" s="222"/>
      <c r="J2291" s="218"/>
      <c r="K2291" s="218"/>
      <c r="L2291" s="223"/>
      <c r="M2291" s="224"/>
      <c r="N2291" s="225"/>
      <c r="O2291" s="225"/>
      <c r="P2291" s="225"/>
      <c r="Q2291" s="225"/>
      <c r="R2291" s="225"/>
      <c r="S2291" s="225"/>
      <c r="T2291" s="226"/>
      <c r="AT2291" s="227" t="s">
        <v>245</v>
      </c>
      <c r="AU2291" s="227" t="s">
        <v>88</v>
      </c>
      <c r="AV2291" s="12" t="s">
        <v>88</v>
      </c>
      <c r="AW2291" s="12" t="s">
        <v>40</v>
      </c>
      <c r="AX2291" s="12" t="s">
        <v>77</v>
      </c>
      <c r="AY2291" s="227" t="s">
        <v>191</v>
      </c>
    </row>
    <row r="2292" spans="2:65" s="14" customFormat="1" ht="13.5">
      <c r="B2292" s="254"/>
      <c r="C2292" s="255"/>
      <c r="D2292" s="214" t="s">
        <v>245</v>
      </c>
      <c r="E2292" s="256" t="s">
        <v>23</v>
      </c>
      <c r="F2292" s="257" t="s">
        <v>371</v>
      </c>
      <c r="G2292" s="255"/>
      <c r="H2292" s="258">
        <v>8.23</v>
      </c>
      <c r="I2292" s="259"/>
      <c r="J2292" s="255"/>
      <c r="K2292" s="255"/>
      <c r="L2292" s="260"/>
      <c r="M2292" s="261"/>
      <c r="N2292" s="262"/>
      <c r="O2292" s="262"/>
      <c r="P2292" s="262"/>
      <c r="Q2292" s="262"/>
      <c r="R2292" s="262"/>
      <c r="S2292" s="262"/>
      <c r="T2292" s="263"/>
      <c r="AT2292" s="264" t="s">
        <v>245</v>
      </c>
      <c r="AU2292" s="264" t="s">
        <v>88</v>
      </c>
      <c r="AV2292" s="14" t="s">
        <v>207</v>
      </c>
      <c r="AW2292" s="14" t="s">
        <v>40</v>
      </c>
      <c r="AX2292" s="14" t="s">
        <v>77</v>
      </c>
      <c r="AY2292" s="264" t="s">
        <v>191</v>
      </c>
    </row>
    <row r="2293" spans="2:65" s="15" customFormat="1" ht="13.5">
      <c r="B2293" s="265"/>
      <c r="C2293" s="266"/>
      <c r="D2293" s="214" t="s">
        <v>245</v>
      </c>
      <c r="E2293" s="267" t="s">
        <v>23</v>
      </c>
      <c r="F2293" s="268" t="s">
        <v>388</v>
      </c>
      <c r="G2293" s="266"/>
      <c r="H2293" s="269">
        <v>40.729999999999997</v>
      </c>
      <c r="I2293" s="270"/>
      <c r="J2293" s="266"/>
      <c r="K2293" s="266"/>
      <c r="L2293" s="271"/>
      <c r="M2293" s="272"/>
      <c r="N2293" s="273"/>
      <c r="O2293" s="273"/>
      <c r="P2293" s="273"/>
      <c r="Q2293" s="273"/>
      <c r="R2293" s="273"/>
      <c r="S2293" s="273"/>
      <c r="T2293" s="274"/>
      <c r="AT2293" s="275" t="s">
        <v>245</v>
      </c>
      <c r="AU2293" s="275" t="s">
        <v>88</v>
      </c>
      <c r="AV2293" s="15" t="s">
        <v>215</v>
      </c>
      <c r="AW2293" s="15" t="s">
        <v>40</v>
      </c>
      <c r="AX2293" s="15" t="s">
        <v>85</v>
      </c>
      <c r="AY2293" s="275" t="s">
        <v>191</v>
      </c>
    </row>
    <row r="2294" spans="2:65" s="1" customFormat="1" ht="38.25" customHeight="1">
      <c r="B2294" s="42"/>
      <c r="C2294" s="202" t="s">
        <v>1826</v>
      </c>
      <c r="D2294" s="202" t="s">
        <v>194</v>
      </c>
      <c r="E2294" s="203" t="s">
        <v>1827</v>
      </c>
      <c r="F2294" s="204" t="s">
        <v>1828</v>
      </c>
      <c r="G2294" s="205" t="s">
        <v>419</v>
      </c>
      <c r="H2294" s="206">
        <v>12.117000000000001</v>
      </c>
      <c r="I2294" s="207"/>
      <c r="J2294" s="208">
        <f>ROUND(I2294*H2294,2)</f>
        <v>0</v>
      </c>
      <c r="K2294" s="204" t="s">
        <v>203</v>
      </c>
      <c r="L2294" s="62"/>
      <c r="M2294" s="209" t="s">
        <v>23</v>
      </c>
      <c r="N2294" s="210" t="s">
        <v>48</v>
      </c>
      <c r="O2294" s="43"/>
      <c r="P2294" s="211">
        <f>O2294*H2294</f>
        <v>0</v>
      </c>
      <c r="Q2294" s="211">
        <v>0</v>
      </c>
      <c r="R2294" s="211">
        <f>Q2294*H2294</f>
        <v>0</v>
      </c>
      <c r="S2294" s="211">
        <v>0</v>
      </c>
      <c r="T2294" s="212">
        <f>S2294*H2294</f>
        <v>0</v>
      </c>
      <c r="AR2294" s="25" t="s">
        <v>279</v>
      </c>
      <c r="AT2294" s="25" t="s">
        <v>194</v>
      </c>
      <c r="AU2294" s="25" t="s">
        <v>88</v>
      </c>
      <c r="AY2294" s="25" t="s">
        <v>191</v>
      </c>
      <c r="BE2294" s="213">
        <f>IF(N2294="základní",J2294,0)</f>
        <v>0</v>
      </c>
      <c r="BF2294" s="213">
        <f>IF(N2294="snížená",J2294,0)</f>
        <v>0</v>
      </c>
      <c r="BG2294" s="213">
        <f>IF(N2294="zákl. přenesená",J2294,0)</f>
        <v>0</v>
      </c>
      <c r="BH2294" s="213">
        <f>IF(N2294="sníž. přenesená",J2294,0)</f>
        <v>0</v>
      </c>
      <c r="BI2294" s="213">
        <f>IF(N2294="nulová",J2294,0)</f>
        <v>0</v>
      </c>
      <c r="BJ2294" s="25" t="s">
        <v>85</v>
      </c>
      <c r="BK2294" s="213">
        <f>ROUND(I2294*H2294,2)</f>
        <v>0</v>
      </c>
      <c r="BL2294" s="25" t="s">
        <v>279</v>
      </c>
      <c r="BM2294" s="25" t="s">
        <v>1829</v>
      </c>
    </row>
    <row r="2295" spans="2:65" s="1" customFormat="1" ht="38.25" customHeight="1">
      <c r="B2295" s="42"/>
      <c r="C2295" s="202" t="s">
        <v>1830</v>
      </c>
      <c r="D2295" s="202" t="s">
        <v>194</v>
      </c>
      <c r="E2295" s="203" t="s">
        <v>1831</v>
      </c>
      <c r="F2295" s="204" t="s">
        <v>1832</v>
      </c>
      <c r="G2295" s="205" t="s">
        <v>419</v>
      </c>
      <c r="H2295" s="206">
        <v>12.117000000000001</v>
      </c>
      <c r="I2295" s="207"/>
      <c r="J2295" s="208">
        <f>ROUND(I2295*H2295,2)</f>
        <v>0</v>
      </c>
      <c r="K2295" s="204" t="s">
        <v>203</v>
      </c>
      <c r="L2295" s="62"/>
      <c r="M2295" s="209" t="s">
        <v>23</v>
      </c>
      <c r="N2295" s="210" t="s">
        <v>48</v>
      </c>
      <c r="O2295" s="43"/>
      <c r="P2295" s="211">
        <f>O2295*H2295</f>
        <v>0</v>
      </c>
      <c r="Q2295" s="211">
        <v>0</v>
      </c>
      <c r="R2295" s="211">
        <f>Q2295*H2295</f>
        <v>0</v>
      </c>
      <c r="S2295" s="211">
        <v>0</v>
      </c>
      <c r="T2295" s="212">
        <f>S2295*H2295</f>
        <v>0</v>
      </c>
      <c r="AR2295" s="25" t="s">
        <v>279</v>
      </c>
      <c r="AT2295" s="25" t="s">
        <v>194</v>
      </c>
      <c r="AU2295" s="25" t="s">
        <v>88</v>
      </c>
      <c r="AY2295" s="25" t="s">
        <v>191</v>
      </c>
      <c r="BE2295" s="213">
        <f>IF(N2295="základní",J2295,0)</f>
        <v>0</v>
      </c>
      <c r="BF2295" s="213">
        <f>IF(N2295="snížená",J2295,0)</f>
        <v>0</v>
      </c>
      <c r="BG2295" s="213">
        <f>IF(N2295="zákl. přenesená",J2295,0)</f>
        <v>0</v>
      </c>
      <c r="BH2295" s="213">
        <f>IF(N2295="sníž. přenesená",J2295,0)</f>
        <v>0</v>
      </c>
      <c r="BI2295" s="213">
        <f>IF(N2295="nulová",J2295,0)</f>
        <v>0</v>
      </c>
      <c r="BJ2295" s="25" t="s">
        <v>85</v>
      </c>
      <c r="BK2295" s="213">
        <f>ROUND(I2295*H2295,2)</f>
        <v>0</v>
      </c>
      <c r="BL2295" s="25" t="s">
        <v>279</v>
      </c>
      <c r="BM2295" s="25" t="s">
        <v>1833</v>
      </c>
    </row>
    <row r="2296" spans="2:65" s="1" customFormat="1" ht="38.25" customHeight="1">
      <c r="B2296" s="42"/>
      <c r="C2296" s="202" t="s">
        <v>1834</v>
      </c>
      <c r="D2296" s="202" t="s">
        <v>194</v>
      </c>
      <c r="E2296" s="203" t="s">
        <v>1835</v>
      </c>
      <c r="F2296" s="204" t="s">
        <v>1836</v>
      </c>
      <c r="G2296" s="205" t="s">
        <v>419</v>
      </c>
      <c r="H2296" s="206">
        <v>12.117000000000001</v>
      </c>
      <c r="I2296" s="207"/>
      <c r="J2296" s="208">
        <f>ROUND(I2296*H2296,2)</f>
        <v>0</v>
      </c>
      <c r="K2296" s="204" t="s">
        <v>203</v>
      </c>
      <c r="L2296" s="62"/>
      <c r="M2296" s="209" t="s">
        <v>23</v>
      </c>
      <c r="N2296" s="210" t="s">
        <v>48</v>
      </c>
      <c r="O2296" s="43"/>
      <c r="P2296" s="211">
        <f>O2296*H2296</f>
        <v>0</v>
      </c>
      <c r="Q2296" s="211">
        <v>0</v>
      </c>
      <c r="R2296" s="211">
        <f>Q2296*H2296</f>
        <v>0</v>
      </c>
      <c r="S2296" s="211">
        <v>0</v>
      </c>
      <c r="T2296" s="212">
        <f>S2296*H2296</f>
        <v>0</v>
      </c>
      <c r="AR2296" s="25" t="s">
        <v>279</v>
      </c>
      <c r="AT2296" s="25" t="s">
        <v>194</v>
      </c>
      <c r="AU2296" s="25" t="s">
        <v>88</v>
      </c>
      <c r="AY2296" s="25" t="s">
        <v>191</v>
      </c>
      <c r="BE2296" s="213">
        <f>IF(N2296="základní",J2296,0)</f>
        <v>0</v>
      </c>
      <c r="BF2296" s="213">
        <f>IF(N2296="snížená",J2296,0)</f>
        <v>0</v>
      </c>
      <c r="BG2296" s="213">
        <f>IF(N2296="zákl. přenesená",J2296,0)</f>
        <v>0</v>
      </c>
      <c r="BH2296" s="213">
        <f>IF(N2296="sníž. přenesená",J2296,0)</f>
        <v>0</v>
      </c>
      <c r="BI2296" s="213">
        <f>IF(N2296="nulová",J2296,0)</f>
        <v>0</v>
      </c>
      <c r="BJ2296" s="25" t="s">
        <v>85</v>
      </c>
      <c r="BK2296" s="213">
        <f>ROUND(I2296*H2296,2)</f>
        <v>0</v>
      </c>
      <c r="BL2296" s="25" t="s">
        <v>279</v>
      </c>
      <c r="BM2296" s="25" t="s">
        <v>1837</v>
      </c>
    </row>
    <row r="2297" spans="2:65" s="11" customFormat="1" ht="29.85" customHeight="1">
      <c r="B2297" s="186"/>
      <c r="C2297" s="187"/>
      <c r="D2297" s="188" t="s">
        <v>76</v>
      </c>
      <c r="E2297" s="200" t="s">
        <v>1838</v>
      </c>
      <c r="F2297" s="200" t="s">
        <v>1839</v>
      </c>
      <c r="G2297" s="187"/>
      <c r="H2297" s="187"/>
      <c r="I2297" s="190"/>
      <c r="J2297" s="201">
        <f>BK2297</f>
        <v>0</v>
      </c>
      <c r="K2297" s="187"/>
      <c r="L2297" s="192"/>
      <c r="M2297" s="193"/>
      <c r="N2297" s="194"/>
      <c r="O2297" s="194"/>
      <c r="P2297" s="195">
        <f>SUM(P2298:P2315)</f>
        <v>0</v>
      </c>
      <c r="Q2297" s="194"/>
      <c r="R2297" s="195">
        <f>SUM(R2298:R2315)</f>
        <v>0.86508760000000007</v>
      </c>
      <c r="S2297" s="194"/>
      <c r="T2297" s="196">
        <f>SUM(T2298:T2315)</f>
        <v>0</v>
      </c>
      <c r="AR2297" s="197" t="s">
        <v>88</v>
      </c>
      <c r="AT2297" s="198" t="s">
        <v>76</v>
      </c>
      <c r="AU2297" s="198" t="s">
        <v>85</v>
      </c>
      <c r="AY2297" s="197" t="s">
        <v>191</v>
      </c>
      <c r="BK2297" s="199">
        <f>SUM(BK2298:BK2315)</f>
        <v>0</v>
      </c>
    </row>
    <row r="2298" spans="2:65" s="1" customFormat="1" ht="38.25" customHeight="1">
      <c r="B2298" s="42"/>
      <c r="C2298" s="202" t="s">
        <v>1840</v>
      </c>
      <c r="D2298" s="202" t="s">
        <v>194</v>
      </c>
      <c r="E2298" s="203" t="s">
        <v>1841</v>
      </c>
      <c r="F2298" s="204" t="s">
        <v>1842</v>
      </c>
      <c r="G2298" s="205" t="s">
        <v>242</v>
      </c>
      <c r="H2298" s="206">
        <v>38.26</v>
      </c>
      <c r="I2298" s="207"/>
      <c r="J2298" s="208">
        <f>ROUND(I2298*H2298,2)</f>
        <v>0</v>
      </c>
      <c r="K2298" s="204" t="s">
        <v>203</v>
      </c>
      <c r="L2298" s="62"/>
      <c r="M2298" s="209" t="s">
        <v>23</v>
      </c>
      <c r="N2298" s="210" t="s">
        <v>48</v>
      </c>
      <c r="O2298" s="43"/>
      <c r="P2298" s="211">
        <f>O2298*H2298</f>
        <v>0</v>
      </c>
      <c r="Q2298" s="211">
        <v>5.0000000000000002E-5</v>
      </c>
      <c r="R2298" s="211">
        <f>Q2298*H2298</f>
        <v>1.913E-3</v>
      </c>
      <c r="S2298" s="211">
        <v>0</v>
      </c>
      <c r="T2298" s="212">
        <f>S2298*H2298</f>
        <v>0</v>
      </c>
      <c r="AR2298" s="25" t="s">
        <v>279</v>
      </c>
      <c r="AT2298" s="25" t="s">
        <v>194</v>
      </c>
      <c r="AU2298" s="25" t="s">
        <v>88</v>
      </c>
      <c r="AY2298" s="25" t="s">
        <v>191</v>
      </c>
      <c r="BE2298" s="213">
        <f>IF(N2298="základní",J2298,0)</f>
        <v>0</v>
      </c>
      <c r="BF2298" s="213">
        <f>IF(N2298="snížená",J2298,0)</f>
        <v>0</v>
      </c>
      <c r="BG2298" s="213">
        <f>IF(N2298="zákl. přenesená",J2298,0)</f>
        <v>0</v>
      </c>
      <c r="BH2298" s="213">
        <f>IF(N2298="sníž. přenesená",J2298,0)</f>
        <v>0</v>
      </c>
      <c r="BI2298" s="213">
        <f>IF(N2298="nulová",J2298,0)</f>
        <v>0</v>
      </c>
      <c r="BJ2298" s="25" t="s">
        <v>85</v>
      </c>
      <c r="BK2298" s="213">
        <f>ROUND(I2298*H2298,2)</f>
        <v>0</v>
      </c>
      <c r="BL2298" s="25" t="s">
        <v>279</v>
      </c>
      <c r="BM2298" s="25" t="s">
        <v>1843</v>
      </c>
    </row>
    <row r="2299" spans="2:65" s="12" customFormat="1" ht="13.5">
      <c r="B2299" s="217"/>
      <c r="C2299" s="218"/>
      <c r="D2299" s="214" t="s">
        <v>245</v>
      </c>
      <c r="E2299" s="219" t="s">
        <v>23</v>
      </c>
      <c r="F2299" s="220" t="s">
        <v>1844</v>
      </c>
      <c r="G2299" s="218"/>
      <c r="H2299" s="221">
        <v>20.68</v>
      </c>
      <c r="I2299" s="222"/>
      <c r="J2299" s="218"/>
      <c r="K2299" s="218"/>
      <c r="L2299" s="223"/>
      <c r="M2299" s="224"/>
      <c r="N2299" s="225"/>
      <c r="O2299" s="225"/>
      <c r="P2299" s="225"/>
      <c r="Q2299" s="225"/>
      <c r="R2299" s="225"/>
      <c r="S2299" s="225"/>
      <c r="T2299" s="226"/>
      <c r="AT2299" s="227" t="s">
        <v>245</v>
      </c>
      <c r="AU2299" s="227" t="s">
        <v>88</v>
      </c>
      <c r="AV2299" s="12" t="s">
        <v>88</v>
      </c>
      <c r="AW2299" s="12" t="s">
        <v>40</v>
      </c>
      <c r="AX2299" s="12" t="s">
        <v>77</v>
      </c>
      <c r="AY2299" s="227" t="s">
        <v>191</v>
      </c>
    </row>
    <row r="2300" spans="2:65" s="12" customFormat="1" ht="13.5">
      <c r="B2300" s="217"/>
      <c r="C2300" s="218"/>
      <c r="D2300" s="214" t="s">
        <v>245</v>
      </c>
      <c r="E2300" s="219" t="s">
        <v>23</v>
      </c>
      <c r="F2300" s="220" t="s">
        <v>1845</v>
      </c>
      <c r="G2300" s="218"/>
      <c r="H2300" s="221">
        <v>17.579999999999998</v>
      </c>
      <c r="I2300" s="222"/>
      <c r="J2300" s="218"/>
      <c r="K2300" s="218"/>
      <c r="L2300" s="223"/>
      <c r="M2300" s="224"/>
      <c r="N2300" s="225"/>
      <c r="O2300" s="225"/>
      <c r="P2300" s="225"/>
      <c r="Q2300" s="225"/>
      <c r="R2300" s="225"/>
      <c r="S2300" s="225"/>
      <c r="T2300" s="226"/>
      <c r="AT2300" s="227" t="s">
        <v>245</v>
      </c>
      <c r="AU2300" s="227" t="s">
        <v>88</v>
      </c>
      <c r="AV2300" s="12" t="s">
        <v>88</v>
      </c>
      <c r="AW2300" s="12" t="s">
        <v>40</v>
      </c>
      <c r="AX2300" s="12" t="s">
        <v>77</v>
      </c>
      <c r="AY2300" s="227" t="s">
        <v>191</v>
      </c>
    </row>
    <row r="2301" spans="2:65" s="15" customFormat="1" ht="13.5">
      <c r="B2301" s="265"/>
      <c r="C2301" s="266"/>
      <c r="D2301" s="214" t="s">
        <v>245</v>
      </c>
      <c r="E2301" s="267" t="s">
        <v>23</v>
      </c>
      <c r="F2301" s="268" t="s">
        <v>388</v>
      </c>
      <c r="G2301" s="266"/>
      <c r="H2301" s="269">
        <v>38.26</v>
      </c>
      <c r="I2301" s="270"/>
      <c r="J2301" s="266"/>
      <c r="K2301" s="266"/>
      <c r="L2301" s="271"/>
      <c r="M2301" s="272"/>
      <c r="N2301" s="273"/>
      <c r="O2301" s="273"/>
      <c r="P2301" s="273"/>
      <c r="Q2301" s="273"/>
      <c r="R2301" s="273"/>
      <c r="S2301" s="273"/>
      <c r="T2301" s="274"/>
      <c r="AT2301" s="275" t="s">
        <v>245</v>
      </c>
      <c r="AU2301" s="275" t="s">
        <v>88</v>
      </c>
      <c r="AV2301" s="15" t="s">
        <v>215</v>
      </c>
      <c r="AW2301" s="15" t="s">
        <v>40</v>
      </c>
      <c r="AX2301" s="15" t="s">
        <v>85</v>
      </c>
      <c r="AY2301" s="275" t="s">
        <v>191</v>
      </c>
    </row>
    <row r="2302" spans="2:65" s="1" customFormat="1" ht="16.5" customHeight="1">
      <c r="B2302" s="42"/>
      <c r="C2302" s="228" t="s">
        <v>1846</v>
      </c>
      <c r="D2302" s="228" t="s">
        <v>302</v>
      </c>
      <c r="E2302" s="229" t="s">
        <v>1847</v>
      </c>
      <c r="F2302" s="230" t="s">
        <v>1848</v>
      </c>
      <c r="G2302" s="231" t="s">
        <v>242</v>
      </c>
      <c r="H2302" s="232">
        <v>40.173000000000002</v>
      </c>
      <c r="I2302" s="233"/>
      <c r="J2302" s="234">
        <f>ROUND(I2302*H2302,2)</f>
        <v>0</v>
      </c>
      <c r="K2302" s="230" t="s">
        <v>203</v>
      </c>
      <c r="L2302" s="235"/>
      <c r="M2302" s="236" t="s">
        <v>23</v>
      </c>
      <c r="N2302" s="237" t="s">
        <v>48</v>
      </c>
      <c r="O2302" s="43"/>
      <c r="P2302" s="211">
        <f>O2302*H2302</f>
        <v>0</v>
      </c>
      <c r="Q2302" s="211">
        <v>2.0000000000000001E-4</v>
      </c>
      <c r="R2302" s="211">
        <f>Q2302*H2302</f>
        <v>8.0346000000000011E-3</v>
      </c>
      <c r="S2302" s="211">
        <v>0</v>
      </c>
      <c r="T2302" s="212">
        <f>S2302*H2302</f>
        <v>0</v>
      </c>
      <c r="AR2302" s="25" t="s">
        <v>669</v>
      </c>
      <c r="AT2302" s="25" t="s">
        <v>302</v>
      </c>
      <c r="AU2302" s="25" t="s">
        <v>88</v>
      </c>
      <c r="AY2302" s="25" t="s">
        <v>191</v>
      </c>
      <c r="BE2302" s="213">
        <f>IF(N2302="základní",J2302,0)</f>
        <v>0</v>
      </c>
      <c r="BF2302" s="213">
        <f>IF(N2302="snížená",J2302,0)</f>
        <v>0</v>
      </c>
      <c r="BG2302" s="213">
        <f>IF(N2302="zákl. přenesená",J2302,0)</f>
        <v>0</v>
      </c>
      <c r="BH2302" s="213">
        <f>IF(N2302="sníž. přenesená",J2302,0)</f>
        <v>0</v>
      </c>
      <c r="BI2302" s="213">
        <f>IF(N2302="nulová",J2302,0)</f>
        <v>0</v>
      </c>
      <c r="BJ2302" s="25" t="s">
        <v>85</v>
      </c>
      <c r="BK2302" s="213">
        <f>ROUND(I2302*H2302,2)</f>
        <v>0</v>
      </c>
      <c r="BL2302" s="25" t="s">
        <v>279</v>
      </c>
      <c r="BM2302" s="25" t="s">
        <v>1849</v>
      </c>
    </row>
    <row r="2303" spans="2:65" s="12" customFormat="1" ht="13.5">
      <c r="B2303" s="217"/>
      <c r="C2303" s="218"/>
      <c r="D2303" s="214" t="s">
        <v>245</v>
      </c>
      <c r="E2303" s="218"/>
      <c r="F2303" s="220" t="s">
        <v>1850</v>
      </c>
      <c r="G2303" s="218"/>
      <c r="H2303" s="221">
        <v>40.173000000000002</v>
      </c>
      <c r="I2303" s="222"/>
      <c r="J2303" s="218"/>
      <c r="K2303" s="218"/>
      <c r="L2303" s="223"/>
      <c r="M2303" s="224"/>
      <c r="N2303" s="225"/>
      <c r="O2303" s="225"/>
      <c r="P2303" s="225"/>
      <c r="Q2303" s="225"/>
      <c r="R2303" s="225"/>
      <c r="S2303" s="225"/>
      <c r="T2303" s="226"/>
      <c r="AT2303" s="227" t="s">
        <v>245</v>
      </c>
      <c r="AU2303" s="227" t="s">
        <v>88</v>
      </c>
      <c r="AV2303" s="12" t="s">
        <v>88</v>
      </c>
      <c r="AW2303" s="12" t="s">
        <v>6</v>
      </c>
      <c r="AX2303" s="12" t="s">
        <v>85</v>
      </c>
      <c r="AY2303" s="227" t="s">
        <v>191</v>
      </c>
    </row>
    <row r="2304" spans="2:65" s="1" customFormat="1" ht="38.25" customHeight="1">
      <c r="B2304" s="42"/>
      <c r="C2304" s="202" t="s">
        <v>1851</v>
      </c>
      <c r="D2304" s="202" t="s">
        <v>194</v>
      </c>
      <c r="E2304" s="203" t="s">
        <v>1852</v>
      </c>
      <c r="F2304" s="204" t="s">
        <v>1853</v>
      </c>
      <c r="G2304" s="205" t="s">
        <v>218</v>
      </c>
      <c r="H2304" s="206">
        <v>46</v>
      </c>
      <c r="I2304" s="207"/>
      <c r="J2304" s="208">
        <f>ROUND(I2304*H2304,2)</f>
        <v>0</v>
      </c>
      <c r="K2304" s="204" t="s">
        <v>203</v>
      </c>
      <c r="L2304" s="62"/>
      <c r="M2304" s="209" t="s">
        <v>23</v>
      </c>
      <c r="N2304" s="210" t="s">
        <v>48</v>
      </c>
      <c r="O2304" s="43"/>
      <c r="P2304" s="211">
        <f>O2304*H2304</f>
        <v>0</v>
      </c>
      <c r="Q2304" s="211">
        <v>1.7610000000000001E-2</v>
      </c>
      <c r="R2304" s="211">
        <f>Q2304*H2304</f>
        <v>0.81006</v>
      </c>
      <c r="S2304" s="211">
        <v>0</v>
      </c>
      <c r="T2304" s="212">
        <f>S2304*H2304</f>
        <v>0</v>
      </c>
      <c r="AR2304" s="25" t="s">
        <v>279</v>
      </c>
      <c r="AT2304" s="25" t="s">
        <v>194</v>
      </c>
      <c r="AU2304" s="25" t="s">
        <v>88</v>
      </c>
      <c r="AY2304" s="25" t="s">
        <v>191</v>
      </c>
      <c r="BE2304" s="213">
        <f>IF(N2304="základní",J2304,0)</f>
        <v>0</v>
      </c>
      <c r="BF2304" s="213">
        <f>IF(N2304="snížená",J2304,0)</f>
        <v>0</v>
      </c>
      <c r="BG2304" s="213">
        <f>IF(N2304="zákl. přenesená",J2304,0)</f>
        <v>0</v>
      </c>
      <c r="BH2304" s="213">
        <f>IF(N2304="sníž. přenesená",J2304,0)</f>
        <v>0</v>
      </c>
      <c r="BI2304" s="213">
        <f>IF(N2304="nulová",J2304,0)</f>
        <v>0</v>
      </c>
      <c r="BJ2304" s="25" t="s">
        <v>85</v>
      </c>
      <c r="BK2304" s="213">
        <f>ROUND(I2304*H2304,2)</f>
        <v>0</v>
      </c>
      <c r="BL2304" s="25" t="s">
        <v>279</v>
      </c>
      <c r="BM2304" s="25" t="s">
        <v>1854</v>
      </c>
    </row>
    <row r="2305" spans="2:65" s="12" customFormat="1" ht="13.5">
      <c r="B2305" s="217"/>
      <c r="C2305" s="218"/>
      <c r="D2305" s="214" t="s">
        <v>245</v>
      </c>
      <c r="E2305" s="219" t="s">
        <v>23</v>
      </c>
      <c r="F2305" s="220" t="s">
        <v>1855</v>
      </c>
      <c r="G2305" s="218"/>
      <c r="H2305" s="221">
        <v>46</v>
      </c>
      <c r="I2305" s="222"/>
      <c r="J2305" s="218"/>
      <c r="K2305" s="218"/>
      <c r="L2305" s="223"/>
      <c r="M2305" s="224"/>
      <c r="N2305" s="225"/>
      <c r="O2305" s="225"/>
      <c r="P2305" s="225"/>
      <c r="Q2305" s="225"/>
      <c r="R2305" s="225"/>
      <c r="S2305" s="225"/>
      <c r="T2305" s="226"/>
      <c r="AT2305" s="227" t="s">
        <v>245</v>
      </c>
      <c r="AU2305" s="227" t="s">
        <v>88</v>
      </c>
      <c r="AV2305" s="12" t="s">
        <v>88</v>
      </c>
      <c r="AW2305" s="12" t="s">
        <v>40</v>
      </c>
      <c r="AX2305" s="12" t="s">
        <v>85</v>
      </c>
      <c r="AY2305" s="227" t="s">
        <v>191</v>
      </c>
    </row>
    <row r="2306" spans="2:65" s="1" customFormat="1" ht="25.5" customHeight="1">
      <c r="B2306" s="42"/>
      <c r="C2306" s="202" t="s">
        <v>1856</v>
      </c>
      <c r="D2306" s="202" t="s">
        <v>194</v>
      </c>
      <c r="E2306" s="203" t="s">
        <v>1857</v>
      </c>
      <c r="F2306" s="204" t="s">
        <v>1858</v>
      </c>
      <c r="G2306" s="205" t="s">
        <v>218</v>
      </c>
      <c r="H2306" s="206">
        <v>46</v>
      </c>
      <c r="I2306" s="207"/>
      <c r="J2306" s="208">
        <f>ROUND(I2306*H2306,2)</f>
        <v>0</v>
      </c>
      <c r="K2306" s="204" t="s">
        <v>203</v>
      </c>
      <c r="L2306" s="62"/>
      <c r="M2306" s="209" t="s">
        <v>23</v>
      </c>
      <c r="N2306" s="210" t="s">
        <v>48</v>
      </c>
      <c r="O2306" s="43"/>
      <c r="P2306" s="211">
        <f>O2306*H2306</f>
        <v>0</v>
      </c>
      <c r="Q2306" s="211">
        <v>0</v>
      </c>
      <c r="R2306" s="211">
        <f>Q2306*H2306</f>
        <v>0</v>
      </c>
      <c r="S2306" s="211">
        <v>0</v>
      </c>
      <c r="T2306" s="212">
        <f>S2306*H2306</f>
        <v>0</v>
      </c>
      <c r="AR2306" s="25" t="s">
        <v>279</v>
      </c>
      <c r="AT2306" s="25" t="s">
        <v>194</v>
      </c>
      <c r="AU2306" s="25" t="s">
        <v>88</v>
      </c>
      <c r="AY2306" s="25" t="s">
        <v>191</v>
      </c>
      <c r="BE2306" s="213">
        <f>IF(N2306="základní",J2306,0)</f>
        <v>0</v>
      </c>
      <c r="BF2306" s="213">
        <f>IF(N2306="snížená",J2306,0)</f>
        <v>0</v>
      </c>
      <c r="BG2306" s="213">
        <f>IF(N2306="zákl. přenesená",J2306,0)</f>
        <v>0</v>
      </c>
      <c r="BH2306" s="213">
        <f>IF(N2306="sníž. přenesená",J2306,0)</f>
        <v>0</v>
      </c>
      <c r="BI2306" s="213">
        <f>IF(N2306="nulová",J2306,0)</f>
        <v>0</v>
      </c>
      <c r="BJ2306" s="25" t="s">
        <v>85</v>
      </c>
      <c r="BK2306" s="213">
        <f>ROUND(I2306*H2306,2)</f>
        <v>0</v>
      </c>
      <c r="BL2306" s="25" t="s">
        <v>279</v>
      </c>
      <c r="BM2306" s="25" t="s">
        <v>1859</v>
      </c>
    </row>
    <row r="2307" spans="2:65" s="12" customFormat="1" ht="13.5">
      <c r="B2307" s="217"/>
      <c r="C2307" s="218"/>
      <c r="D2307" s="214" t="s">
        <v>245</v>
      </c>
      <c r="E2307" s="219" t="s">
        <v>23</v>
      </c>
      <c r="F2307" s="220" t="s">
        <v>1855</v>
      </c>
      <c r="G2307" s="218"/>
      <c r="H2307" s="221">
        <v>46</v>
      </c>
      <c r="I2307" s="222"/>
      <c r="J2307" s="218"/>
      <c r="K2307" s="218"/>
      <c r="L2307" s="223"/>
      <c r="M2307" s="224"/>
      <c r="N2307" s="225"/>
      <c r="O2307" s="225"/>
      <c r="P2307" s="225"/>
      <c r="Q2307" s="225"/>
      <c r="R2307" s="225"/>
      <c r="S2307" s="225"/>
      <c r="T2307" s="226"/>
      <c r="AT2307" s="227" t="s">
        <v>245</v>
      </c>
      <c r="AU2307" s="227" t="s">
        <v>88</v>
      </c>
      <c r="AV2307" s="12" t="s">
        <v>88</v>
      </c>
      <c r="AW2307" s="12" t="s">
        <v>40</v>
      </c>
      <c r="AX2307" s="12" t="s">
        <v>85</v>
      </c>
      <c r="AY2307" s="227" t="s">
        <v>191</v>
      </c>
    </row>
    <row r="2308" spans="2:65" s="1" customFormat="1" ht="25.5" customHeight="1">
      <c r="B2308" s="42"/>
      <c r="C2308" s="228" t="s">
        <v>1860</v>
      </c>
      <c r="D2308" s="228" t="s">
        <v>302</v>
      </c>
      <c r="E2308" s="229" t="s">
        <v>1861</v>
      </c>
      <c r="F2308" s="230" t="s">
        <v>1862</v>
      </c>
      <c r="G2308" s="231" t="s">
        <v>242</v>
      </c>
      <c r="H2308" s="232">
        <v>46</v>
      </c>
      <c r="I2308" s="233"/>
      <c r="J2308" s="234">
        <f>ROUND(I2308*H2308,2)</f>
        <v>0</v>
      </c>
      <c r="K2308" s="230" t="s">
        <v>203</v>
      </c>
      <c r="L2308" s="235"/>
      <c r="M2308" s="236" t="s">
        <v>23</v>
      </c>
      <c r="N2308" s="237" t="s">
        <v>48</v>
      </c>
      <c r="O2308" s="43"/>
      <c r="P2308" s="211">
        <f>O2308*H2308</f>
        <v>0</v>
      </c>
      <c r="Q2308" s="211">
        <v>4.0000000000000002E-4</v>
      </c>
      <c r="R2308" s="211">
        <f>Q2308*H2308</f>
        <v>1.84E-2</v>
      </c>
      <c r="S2308" s="211">
        <v>0</v>
      </c>
      <c r="T2308" s="212">
        <f>S2308*H2308</f>
        <v>0</v>
      </c>
      <c r="AR2308" s="25" t="s">
        <v>669</v>
      </c>
      <c r="AT2308" s="25" t="s">
        <v>302</v>
      </c>
      <c r="AU2308" s="25" t="s">
        <v>88</v>
      </c>
      <c r="AY2308" s="25" t="s">
        <v>191</v>
      </c>
      <c r="BE2308" s="213">
        <f>IF(N2308="základní",J2308,0)</f>
        <v>0</v>
      </c>
      <c r="BF2308" s="213">
        <f>IF(N2308="snížená",J2308,0)</f>
        <v>0</v>
      </c>
      <c r="BG2308" s="213">
        <f>IF(N2308="zákl. přenesená",J2308,0)</f>
        <v>0</v>
      </c>
      <c r="BH2308" s="213">
        <f>IF(N2308="sníž. přenesená",J2308,0)</f>
        <v>0</v>
      </c>
      <c r="BI2308" s="213">
        <f>IF(N2308="nulová",J2308,0)</f>
        <v>0</v>
      </c>
      <c r="BJ2308" s="25" t="s">
        <v>85</v>
      </c>
      <c r="BK2308" s="213">
        <f>ROUND(I2308*H2308,2)</f>
        <v>0</v>
      </c>
      <c r="BL2308" s="25" t="s">
        <v>279</v>
      </c>
      <c r="BM2308" s="25" t="s">
        <v>1863</v>
      </c>
    </row>
    <row r="2309" spans="2:65" s="1" customFormat="1" ht="25.5" customHeight="1">
      <c r="B2309" s="42"/>
      <c r="C2309" s="202" t="s">
        <v>1864</v>
      </c>
      <c r="D2309" s="202" t="s">
        <v>194</v>
      </c>
      <c r="E2309" s="203" t="s">
        <v>1865</v>
      </c>
      <c r="F2309" s="204" t="s">
        <v>1866</v>
      </c>
      <c r="G2309" s="205" t="s">
        <v>218</v>
      </c>
      <c r="H2309" s="206">
        <v>46</v>
      </c>
      <c r="I2309" s="207"/>
      <c r="J2309" s="208">
        <f>ROUND(I2309*H2309,2)</f>
        <v>0</v>
      </c>
      <c r="K2309" s="204" t="s">
        <v>203</v>
      </c>
      <c r="L2309" s="62"/>
      <c r="M2309" s="209" t="s">
        <v>23</v>
      </c>
      <c r="N2309" s="210" t="s">
        <v>48</v>
      </c>
      <c r="O2309" s="43"/>
      <c r="P2309" s="211">
        <f>O2309*H2309</f>
        <v>0</v>
      </c>
      <c r="Q2309" s="211">
        <v>4.8000000000000001E-4</v>
      </c>
      <c r="R2309" s="211">
        <f>Q2309*H2309</f>
        <v>2.2079999999999999E-2</v>
      </c>
      <c r="S2309" s="211">
        <v>0</v>
      </c>
      <c r="T2309" s="212">
        <f>S2309*H2309</f>
        <v>0</v>
      </c>
      <c r="AR2309" s="25" t="s">
        <v>279</v>
      </c>
      <c r="AT2309" s="25" t="s">
        <v>194</v>
      </c>
      <c r="AU2309" s="25" t="s">
        <v>88</v>
      </c>
      <c r="AY2309" s="25" t="s">
        <v>191</v>
      </c>
      <c r="BE2309" s="213">
        <f>IF(N2309="základní",J2309,0)</f>
        <v>0</v>
      </c>
      <c r="BF2309" s="213">
        <f>IF(N2309="snížená",J2309,0)</f>
        <v>0</v>
      </c>
      <c r="BG2309" s="213">
        <f>IF(N2309="zákl. přenesená",J2309,0)</f>
        <v>0</v>
      </c>
      <c r="BH2309" s="213">
        <f>IF(N2309="sníž. přenesená",J2309,0)</f>
        <v>0</v>
      </c>
      <c r="BI2309" s="213">
        <f>IF(N2309="nulová",J2309,0)</f>
        <v>0</v>
      </c>
      <c r="BJ2309" s="25" t="s">
        <v>85</v>
      </c>
      <c r="BK2309" s="213">
        <f>ROUND(I2309*H2309,2)</f>
        <v>0</v>
      </c>
      <c r="BL2309" s="25" t="s">
        <v>279</v>
      </c>
      <c r="BM2309" s="25" t="s">
        <v>1867</v>
      </c>
    </row>
    <row r="2310" spans="2:65" s="12" customFormat="1" ht="13.5">
      <c r="B2310" s="217"/>
      <c r="C2310" s="218"/>
      <c r="D2310" s="214" t="s">
        <v>245</v>
      </c>
      <c r="E2310" s="219" t="s">
        <v>23</v>
      </c>
      <c r="F2310" s="220" t="s">
        <v>1855</v>
      </c>
      <c r="G2310" s="218"/>
      <c r="H2310" s="221">
        <v>46</v>
      </c>
      <c r="I2310" s="222"/>
      <c r="J2310" s="218"/>
      <c r="K2310" s="218"/>
      <c r="L2310" s="223"/>
      <c r="M2310" s="224"/>
      <c r="N2310" s="225"/>
      <c r="O2310" s="225"/>
      <c r="P2310" s="225"/>
      <c r="Q2310" s="225"/>
      <c r="R2310" s="225"/>
      <c r="S2310" s="225"/>
      <c r="T2310" s="226"/>
      <c r="AT2310" s="227" t="s">
        <v>245</v>
      </c>
      <c r="AU2310" s="227" t="s">
        <v>88</v>
      </c>
      <c r="AV2310" s="12" t="s">
        <v>88</v>
      </c>
      <c r="AW2310" s="12" t="s">
        <v>40</v>
      </c>
      <c r="AX2310" s="12" t="s">
        <v>85</v>
      </c>
      <c r="AY2310" s="227" t="s">
        <v>191</v>
      </c>
    </row>
    <row r="2311" spans="2:65" s="1" customFormat="1" ht="16.5" customHeight="1">
      <c r="B2311" s="42"/>
      <c r="C2311" s="202" t="s">
        <v>1868</v>
      </c>
      <c r="D2311" s="202" t="s">
        <v>194</v>
      </c>
      <c r="E2311" s="203" t="s">
        <v>1869</v>
      </c>
      <c r="F2311" s="204" t="s">
        <v>1870</v>
      </c>
      <c r="G2311" s="205" t="s">
        <v>218</v>
      </c>
      <c r="H2311" s="206">
        <v>46</v>
      </c>
      <c r="I2311" s="207"/>
      <c r="J2311" s="208">
        <f>ROUND(I2311*H2311,2)</f>
        <v>0</v>
      </c>
      <c r="K2311" s="204" t="s">
        <v>203</v>
      </c>
      <c r="L2311" s="62"/>
      <c r="M2311" s="209" t="s">
        <v>23</v>
      </c>
      <c r="N2311" s="210" t="s">
        <v>48</v>
      </c>
      <c r="O2311" s="43"/>
      <c r="P2311" s="211">
        <f>O2311*H2311</f>
        <v>0</v>
      </c>
      <c r="Q2311" s="211">
        <v>1E-4</v>
      </c>
      <c r="R2311" s="211">
        <f>Q2311*H2311</f>
        <v>4.5999999999999999E-3</v>
      </c>
      <c r="S2311" s="211">
        <v>0</v>
      </c>
      <c r="T2311" s="212">
        <f>S2311*H2311</f>
        <v>0</v>
      </c>
      <c r="AR2311" s="25" t="s">
        <v>279</v>
      </c>
      <c r="AT2311" s="25" t="s">
        <v>194</v>
      </c>
      <c r="AU2311" s="25" t="s">
        <v>88</v>
      </c>
      <c r="AY2311" s="25" t="s">
        <v>191</v>
      </c>
      <c r="BE2311" s="213">
        <f>IF(N2311="základní",J2311,0)</f>
        <v>0</v>
      </c>
      <c r="BF2311" s="213">
        <f>IF(N2311="snížená",J2311,0)</f>
        <v>0</v>
      </c>
      <c r="BG2311" s="213">
        <f>IF(N2311="zákl. přenesená",J2311,0)</f>
        <v>0</v>
      </c>
      <c r="BH2311" s="213">
        <f>IF(N2311="sníž. přenesená",J2311,0)</f>
        <v>0</v>
      </c>
      <c r="BI2311" s="213">
        <f>IF(N2311="nulová",J2311,0)</f>
        <v>0</v>
      </c>
      <c r="BJ2311" s="25" t="s">
        <v>85</v>
      </c>
      <c r="BK2311" s="213">
        <f>ROUND(I2311*H2311,2)</f>
        <v>0</v>
      </c>
      <c r="BL2311" s="25" t="s">
        <v>279</v>
      </c>
      <c r="BM2311" s="25" t="s">
        <v>1871</v>
      </c>
    </row>
    <row r="2312" spans="2:65" s="12" customFormat="1" ht="13.5">
      <c r="B2312" s="217"/>
      <c r="C2312" s="218"/>
      <c r="D2312" s="214" t="s">
        <v>245</v>
      </c>
      <c r="E2312" s="219" t="s">
        <v>23</v>
      </c>
      <c r="F2312" s="220" t="s">
        <v>1855</v>
      </c>
      <c r="G2312" s="218"/>
      <c r="H2312" s="221">
        <v>46</v>
      </c>
      <c r="I2312" s="222"/>
      <c r="J2312" s="218"/>
      <c r="K2312" s="218"/>
      <c r="L2312" s="223"/>
      <c r="M2312" s="224"/>
      <c r="N2312" s="225"/>
      <c r="O2312" s="225"/>
      <c r="P2312" s="225"/>
      <c r="Q2312" s="225"/>
      <c r="R2312" s="225"/>
      <c r="S2312" s="225"/>
      <c r="T2312" s="226"/>
      <c r="AT2312" s="227" t="s">
        <v>245</v>
      </c>
      <c r="AU2312" s="227" t="s">
        <v>88</v>
      </c>
      <c r="AV2312" s="12" t="s">
        <v>88</v>
      </c>
      <c r="AW2312" s="12" t="s">
        <v>40</v>
      </c>
      <c r="AX2312" s="12" t="s">
        <v>85</v>
      </c>
      <c r="AY2312" s="227" t="s">
        <v>191</v>
      </c>
    </row>
    <row r="2313" spans="2:65" s="1" customFormat="1" ht="38.25" customHeight="1">
      <c r="B2313" s="42"/>
      <c r="C2313" s="202" t="s">
        <v>1872</v>
      </c>
      <c r="D2313" s="202" t="s">
        <v>194</v>
      </c>
      <c r="E2313" s="203" t="s">
        <v>1873</v>
      </c>
      <c r="F2313" s="204" t="s">
        <v>1874</v>
      </c>
      <c r="G2313" s="205" t="s">
        <v>419</v>
      </c>
      <c r="H2313" s="206">
        <v>0.86499999999999999</v>
      </c>
      <c r="I2313" s="207"/>
      <c r="J2313" s="208">
        <f>ROUND(I2313*H2313,2)</f>
        <v>0</v>
      </c>
      <c r="K2313" s="204" t="s">
        <v>203</v>
      </c>
      <c r="L2313" s="62"/>
      <c r="M2313" s="209" t="s">
        <v>23</v>
      </c>
      <c r="N2313" s="210" t="s">
        <v>48</v>
      </c>
      <c r="O2313" s="43"/>
      <c r="P2313" s="211">
        <f>O2313*H2313</f>
        <v>0</v>
      </c>
      <c r="Q2313" s="211">
        <v>0</v>
      </c>
      <c r="R2313" s="211">
        <f>Q2313*H2313</f>
        <v>0</v>
      </c>
      <c r="S2313" s="211">
        <v>0</v>
      </c>
      <c r="T2313" s="212">
        <f>S2313*H2313</f>
        <v>0</v>
      </c>
      <c r="AR2313" s="25" t="s">
        <v>279</v>
      </c>
      <c r="AT2313" s="25" t="s">
        <v>194</v>
      </c>
      <c r="AU2313" s="25" t="s">
        <v>88</v>
      </c>
      <c r="AY2313" s="25" t="s">
        <v>191</v>
      </c>
      <c r="BE2313" s="213">
        <f>IF(N2313="základní",J2313,0)</f>
        <v>0</v>
      </c>
      <c r="BF2313" s="213">
        <f>IF(N2313="snížená",J2313,0)</f>
        <v>0</v>
      </c>
      <c r="BG2313" s="213">
        <f>IF(N2313="zákl. přenesená",J2313,0)</f>
        <v>0</v>
      </c>
      <c r="BH2313" s="213">
        <f>IF(N2313="sníž. přenesená",J2313,0)</f>
        <v>0</v>
      </c>
      <c r="BI2313" s="213">
        <f>IF(N2313="nulová",J2313,0)</f>
        <v>0</v>
      </c>
      <c r="BJ2313" s="25" t="s">
        <v>85</v>
      </c>
      <c r="BK2313" s="213">
        <f>ROUND(I2313*H2313,2)</f>
        <v>0</v>
      </c>
      <c r="BL2313" s="25" t="s">
        <v>279</v>
      </c>
      <c r="BM2313" s="25" t="s">
        <v>1875</v>
      </c>
    </row>
    <row r="2314" spans="2:65" s="1" customFormat="1" ht="38.25" customHeight="1">
      <c r="B2314" s="42"/>
      <c r="C2314" s="202" t="s">
        <v>1876</v>
      </c>
      <c r="D2314" s="202" t="s">
        <v>194</v>
      </c>
      <c r="E2314" s="203" t="s">
        <v>1877</v>
      </c>
      <c r="F2314" s="204" t="s">
        <v>1878</v>
      </c>
      <c r="G2314" s="205" t="s">
        <v>419</v>
      </c>
      <c r="H2314" s="206">
        <v>0.86499999999999999</v>
      </c>
      <c r="I2314" s="207"/>
      <c r="J2314" s="208">
        <f>ROUND(I2314*H2314,2)</f>
        <v>0</v>
      </c>
      <c r="K2314" s="204" t="s">
        <v>203</v>
      </c>
      <c r="L2314" s="62"/>
      <c r="M2314" s="209" t="s">
        <v>23</v>
      </c>
      <c r="N2314" s="210" t="s">
        <v>48</v>
      </c>
      <c r="O2314" s="43"/>
      <c r="P2314" s="211">
        <f>O2314*H2314</f>
        <v>0</v>
      </c>
      <c r="Q2314" s="211">
        <v>0</v>
      </c>
      <c r="R2314" s="211">
        <f>Q2314*H2314</f>
        <v>0</v>
      </c>
      <c r="S2314" s="211">
        <v>0</v>
      </c>
      <c r="T2314" s="212">
        <f>S2314*H2314</f>
        <v>0</v>
      </c>
      <c r="AR2314" s="25" t="s">
        <v>279</v>
      </c>
      <c r="AT2314" s="25" t="s">
        <v>194</v>
      </c>
      <c r="AU2314" s="25" t="s">
        <v>88</v>
      </c>
      <c r="AY2314" s="25" t="s">
        <v>191</v>
      </c>
      <c r="BE2314" s="213">
        <f>IF(N2314="základní",J2314,0)</f>
        <v>0</v>
      </c>
      <c r="BF2314" s="213">
        <f>IF(N2314="snížená",J2314,0)</f>
        <v>0</v>
      </c>
      <c r="BG2314" s="213">
        <f>IF(N2314="zákl. přenesená",J2314,0)</f>
        <v>0</v>
      </c>
      <c r="BH2314" s="213">
        <f>IF(N2314="sníž. přenesená",J2314,0)</f>
        <v>0</v>
      </c>
      <c r="BI2314" s="213">
        <f>IF(N2314="nulová",J2314,0)</f>
        <v>0</v>
      </c>
      <c r="BJ2314" s="25" t="s">
        <v>85</v>
      </c>
      <c r="BK2314" s="213">
        <f>ROUND(I2314*H2314,2)</f>
        <v>0</v>
      </c>
      <c r="BL2314" s="25" t="s">
        <v>279</v>
      </c>
      <c r="BM2314" s="25" t="s">
        <v>1879</v>
      </c>
    </row>
    <row r="2315" spans="2:65" s="1" customFormat="1" ht="38.25" customHeight="1">
      <c r="B2315" s="42"/>
      <c r="C2315" s="202" t="s">
        <v>1880</v>
      </c>
      <c r="D2315" s="202" t="s">
        <v>194</v>
      </c>
      <c r="E2315" s="203" t="s">
        <v>1881</v>
      </c>
      <c r="F2315" s="204" t="s">
        <v>1882</v>
      </c>
      <c r="G2315" s="205" t="s">
        <v>419</v>
      </c>
      <c r="H2315" s="206">
        <v>0.86499999999999999</v>
      </c>
      <c r="I2315" s="207"/>
      <c r="J2315" s="208">
        <f>ROUND(I2315*H2315,2)</f>
        <v>0</v>
      </c>
      <c r="K2315" s="204" t="s">
        <v>203</v>
      </c>
      <c r="L2315" s="62"/>
      <c r="M2315" s="209" t="s">
        <v>23</v>
      </c>
      <c r="N2315" s="210" t="s">
        <v>48</v>
      </c>
      <c r="O2315" s="43"/>
      <c r="P2315" s="211">
        <f>O2315*H2315</f>
        <v>0</v>
      </c>
      <c r="Q2315" s="211">
        <v>0</v>
      </c>
      <c r="R2315" s="211">
        <f>Q2315*H2315</f>
        <v>0</v>
      </c>
      <c r="S2315" s="211">
        <v>0</v>
      </c>
      <c r="T2315" s="212">
        <f>S2315*H2315</f>
        <v>0</v>
      </c>
      <c r="AR2315" s="25" t="s">
        <v>279</v>
      </c>
      <c r="AT2315" s="25" t="s">
        <v>194</v>
      </c>
      <c r="AU2315" s="25" t="s">
        <v>88</v>
      </c>
      <c r="AY2315" s="25" t="s">
        <v>191</v>
      </c>
      <c r="BE2315" s="213">
        <f>IF(N2315="základní",J2315,0)</f>
        <v>0</v>
      </c>
      <c r="BF2315" s="213">
        <f>IF(N2315="snížená",J2315,0)</f>
        <v>0</v>
      </c>
      <c r="BG2315" s="213">
        <f>IF(N2315="zákl. přenesená",J2315,0)</f>
        <v>0</v>
      </c>
      <c r="BH2315" s="213">
        <f>IF(N2315="sníž. přenesená",J2315,0)</f>
        <v>0</v>
      </c>
      <c r="BI2315" s="213">
        <f>IF(N2315="nulová",J2315,0)</f>
        <v>0</v>
      </c>
      <c r="BJ2315" s="25" t="s">
        <v>85</v>
      </c>
      <c r="BK2315" s="213">
        <f>ROUND(I2315*H2315,2)</f>
        <v>0</v>
      </c>
      <c r="BL2315" s="25" t="s">
        <v>279</v>
      </c>
      <c r="BM2315" s="25" t="s">
        <v>1883</v>
      </c>
    </row>
    <row r="2316" spans="2:65" s="11" customFormat="1" ht="29.85" customHeight="1">
      <c r="B2316" s="186"/>
      <c r="C2316" s="187"/>
      <c r="D2316" s="188" t="s">
        <v>76</v>
      </c>
      <c r="E2316" s="200" t="s">
        <v>1884</v>
      </c>
      <c r="F2316" s="200" t="s">
        <v>1885</v>
      </c>
      <c r="G2316" s="187"/>
      <c r="H2316" s="187"/>
      <c r="I2316" s="190"/>
      <c r="J2316" s="201">
        <f>BK2316</f>
        <v>0</v>
      </c>
      <c r="K2316" s="187"/>
      <c r="L2316" s="192"/>
      <c r="M2316" s="193"/>
      <c r="N2316" s="194"/>
      <c r="O2316" s="194"/>
      <c r="P2316" s="195">
        <f>SUM(P2317:P2506)</f>
        <v>0</v>
      </c>
      <c r="Q2316" s="194"/>
      <c r="R2316" s="195">
        <f>SUM(R2317:R2506)</f>
        <v>2.2026992999999999</v>
      </c>
      <c r="S2316" s="194"/>
      <c r="T2316" s="196">
        <f>SUM(T2317:T2506)</f>
        <v>0</v>
      </c>
      <c r="AR2316" s="197" t="s">
        <v>88</v>
      </c>
      <c r="AT2316" s="198" t="s">
        <v>76</v>
      </c>
      <c r="AU2316" s="198" t="s">
        <v>85</v>
      </c>
      <c r="AY2316" s="197" t="s">
        <v>191</v>
      </c>
      <c r="BK2316" s="199">
        <f>SUM(BK2317:BK2506)</f>
        <v>0</v>
      </c>
    </row>
    <row r="2317" spans="2:65" s="1" customFormat="1" ht="16.5" customHeight="1">
      <c r="B2317" s="42"/>
      <c r="C2317" s="202" t="s">
        <v>1886</v>
      </c>
      <c r="D2317" s="202" t="s">
        <v>194</v>
      </c>
      <c r="E2317" s="203" t="s">
        <v>1887</v>
      </c>
      <c r="F2317" s="204" t="s">
        <v>1888</v>
      </c>
      <c r="G2317" s="205" t="s">
        <v>218</v>
      </c>
      <c r="H2317" s="206">
        <v>176.864</v>
      </c>
      <c r="I2317" s="207"/>
      <c r="J2317" s="208">
        <f>ROUND(I2317*H2317,2)</f>
        <v>0</v>
      </c>
      <c r="K2317" s="204" t="s">
        <v>203</v>
      </c>
      <c r="L2317" s="62"/>
      <c r="M2317" s="209" t="s">
        <v>23</v>
      </c>
      <c r="N2317" s="210" t="s">
        <v>48</v>
      </c>
      <c r="O2317" s="43"/>
      <c r="P2317" s="211">
        <f>O2317*H2317</f>
        <v>0</v>
      </c>
      <c r="Q2317" s="211">
        <v>0</v>
      </c>
      <c r="R2317" s="211">
        <f>Q2317*H2317</f>
        <v>0</v>
      </c>
      <c r="S2317" s="211">
        <v>0</v>
      </c>
      <c r="T2317" s="212">
        <f>S2317*H2317</f>
        <v>0</v>
      </c>
      <c r="AR2317" s="25" t="s">
        <v>279</v>
      </c>
      <c r="AT2317" s="25" t="s">
        <v>194</v>
      </c>
      <c r="AU2317" s="25" t="s">
        <v>88</v>
      </c>
      <c r="AY2317" s="25" t="s">
        <v>191</v>
      </c>
      <c r="BE2317" s="213">
        <f>IF(N2317="základní",J2317,0)</f>
        <v>0</v>
      </c>
      <c r="BF2317" s="213">
        <f>IF(N2317="snížená",J2317,0)</f>
        <v>0</v>
      </c>
      <c r="BG2317" s="213">
        <f>IF(N2317="zákl. přenesená",J2317,0)</f>
        <v>0</v>
      </c>
      <c r="BH2317" s="213">
        <f>IF(N2317="sníž. přenesená",J2317,0)</f>
        <v>0</v>
      </c>
      <c r="BI2317" s="213">
        <f>IF(N2317="nulová",J2317,0)</f>
        <v>0</v>
      </c>
      <c r="BJ2317" s="25" t="s">
        <v>85</v>
      </c>
      <c r="BK2317" s="213">
        <f>ROUND(I2317*H2317,2)</f>
        <v>0</v>
      </c>
      <c r="BL2317" s="25" t="s">
        <v>279</v>
      </c>
      <c r="BM2317" s="25" t="s">
        <v>1889</v>
      </c>
    </row>
    <row r="2318" spans="2:65" s="13" customFormat="1" ht="13.5">
      <c r="B2318" s="244"/>
      <c r="C2318" s="245"/>
      <c r="D2318" s="214" t="s">
        <v>245</v>
      </c>
      <c r="E2318" s="246" t="s">
        <v>23</v>
      </c>
      <c r="F2318" s="247" t="s">
        <v>376</v>
      </c>
      <c r="G2318" s="245"/>
      <c r="H2318" s="246" t="s">
        <v>23</v>
      </c>
      <c r="I2318" s="248"/>
      <c r="J2318" s="245"/>
      <c r="K2318" s="245"/>
      <c r="L2318" s="249"/>
      <c r="M2318" s="250"/>
      <c r="N2318" s="251"/>
      <c r="O2318" s="251"/>
      <c r="P2318" s="251"/>
      <c r="Q2318" s="251"/>
      <c r="R2318" s="251"/>
      <c r="S2318" s="251"/>
      <c r="T2318" s="252"/>
      <c r="AT2318" s="253" t="s">
        <v>245</v>
      </c>
      <c r="AU2318" s="253" t="s">
        <v>88</v>
      </c>
      <c r="AV2318" s="13" t="s">
        <v>85</v>
      </c>
      <c r="AW2318" s="13" t="s">
        <v>40</v>
      </c>
      <c r="AX2318" s="13" t="s">
        <v>77</v>
      </c>
      <c r="AY2318" s="253" t="s">
        <v>191</v>
      </c>
    </row>
    <row r="2319" spans="2:65" s="12" customFormat="1" ht="13.5">
      <c r="B2319" s="217"/>
      <c r="C2319" s="218"/>
      <c r="D2319" s="214" t="s">
        <v>245</v>
      </c>
      <c r="E2319" s="219" t="s">
        <v>23</v>
      </c>
      <c r="F2319" s="220" t="s">
        <v>770</v>
      </c>
      <c r="G2319" s="218"/>
      <c r="H2319" s="221">
        <v>46.2</v>
      </c>
      <c r="I2319" s="222"/>
      <c r="J2319" s="218"/>
      <c r="K2319" s="218"/>
      <c r="L2319" s="223"/>
      <c r="M2319" s="224"/>
      <c r="N2319" s="225"/>
      <c r="O2319" s="225"/>
      <c r="P2319" s="225"/>
      <c r="Q2319" s="225"/>
      <c r="R2319" s="225"/>
      <c r="S2319" s="225"/>
      <c r="T2319" s="226"/>
      <c r="AT2319" s="227" t="s">
        <v>245</v>
      </c>
      <c r="AU2319" s="227" t="s">
        <v>88</v>
      </c>
      <c r="AV2319" s="12" t="s">
        <v>88</v>
      </c>
      <c r="AW2319" s="12" t="s">
        <v>40</v>
      </c>
      <c r="AX2319" s="12" t="s">
        <v>77</v>
      </c>
      <c r="AY2319" s="227" t="s">
        <v>191</v>
      </c>
    </row>
    <row r="2320" spans="2:65" s="14" customFormat="1" ht="13.5">
      <c r="B2320" s="254"/>
      <c r="C2320" s="255"/>
      <c r="D2320" s="214" t="s">
        <v>245</v>
      </c>
      <c r="E2320" s="256" t="s">
        <v>23</v>
      </c>
      <c r="F2320" s="257" t="s">
        <v>371</v>
      </c>
      <c r="G2320" s="255"/>
      <c r="H2320" s="258">
        <v>46.2</v>
      </c>
      <c r="I2320" s="259"/>
      <c r="J2320" s="255"/>
      <c r="K2320" s="255"/>
      <c r="L2320" s="260"/>
      <c r="M2320" s="261"/>
      <c r="N2320" s="262"/>
      <c r="O2320" s="262"/>
      <c r="P2320" s="262"/>
      <c r="Q2320" s="262"/>
      <c r="R2320" s="262"/>
      <c r="S2320" s="262"/>
      <c r="T2320" s="263"/>
      <c r="AT2320" s="264" t="s">
        <v>245</v>
      </c>
      <c r="AU2320" s="264" t="s">
        <v>88</v>
      </c>
      <c r="AV2320" s="14" t="s">
        <v>207</v>
      </c>
      <c r="AW2320" s="14" t="s">
        <v>40</v>
      </c>
      <c r="AX2320" s="14" t="s">
        <v>77</v>
      </c>
      <c r="AY2320" s="264" t="s">
        <v>191</v>
      </c>
    </row>
    <row r="2321" spans="2:65" s="13" customFormat="1" ht="13.5">
      <c r="B2321" s="244"/>
      <c r="C2321" s="245"/>
      <c r="D2321" s="214" t="s">
        <v>245</v>
      </c>
      <c r="E2321" s="246" t="s">
        <v>23</v>
      </c>
      <c r="F2321" s="247" t="s">
        <v>380</v>
      </c>
      <c r="G2321" s="245"/>
      <c r="H2321" s="246" t="s">
        <v>23</v>
      </c>
      <c r="I2321" s="248"/>
      <c r="J2321" s="245"/>
      <c r="K2321" s="245"/>
      <c r="L2321" s="249"/>
      <c r="M2321" s="250"/>
      <c r="N2321" s="251"/>
      <c r="O2321" s="251"/>
      <c r="P2321" s="251"/>
      <c r="Q2321" s="251"/>
      <c r="R2321" s="251"/>
      <c r="S2321" s="251"/>
      <c r="T2321" s="252"/>
      <c r="AT2321" s="253" t="s">
        <v>245</v>
      </c>
      <c r="AU2321" s="253" t="s">
        <v>88</v>
      </c>
      <c r="AV2321" s="13" t="s">
        <v>85</v>
      </c>
      <c r="AW2321" s="13" t="s">
        <v>40</v>
      </c>
      <c r="AX2321" s="13" t="s">
        <v>77</v>
      </c>
      <c r="AY2321" s="253" t="s">
        <v>191</v>
      </c>
    </row>
    <row r="2322" spans="2:65" s="12" customFormat="1" ht="13.5">
      <c r="B2322" s="217"/>
      <c r="C2322" s="218"/>
      <c r="D2322" s="214" t="s">
        <v>245</v>
      </c>
      <c r="E2322" s="219" t="s">
        <v>23</v>
      </c>
      <c r="F2322" s="220" t="s">
        <v>774</v>
      </c>
      <c r="G2322" s="218"/>
      <c r="H2322" s="221">
        <v>12.1</v>
      </c>
      <c r="I2322" s="222"/>
      <c r="J2322" s="218"/>
      <c r="K2322" s="218"/>
      <c r="L2322" s="223"/>
      <c r="M2322" s="224"/>
      <c r="N2322" s="225"/>
      <c r="O2322" s="225"/>
      <c r="P2322" s="225"/>
      <c r="Q2322" s="225"/>
      <c r="R2322" s="225"/>
      <c r="S2322" s="225"/>
      <c r="T2322" s="226"/>
      <c r="AT2322" s="227" t="s">
        <v>245</v>
      </c>
      <c r="AU2322" s="227" t="s">
        <v>88</v>
      </c>
      <c r="AV2322" s="12" t="s">
        <v>88</v>
      </c>
      <c r="AW2322" s="12" t="s">
        <v>40</v>
      </c>
      <c r="AX2322" s="12" t="s">
        <v>77</v>
      </c>
      <c r="AY2322" s="227" t="s">
        <v>191</v>
      </c>
    </row>
    <row r="2323" spans="2:65" s="12" customFormat="1" ht="13.5">
      <c r="B2323" s="217"/>
      <c r="C2323" s="218"/>
      <c r="D2323" s="214" t="s">
        <v>245</v>
      </c>
      <c r="E2323" s="219" t="s">
        <v>23</v>
      </c>
      <c r="F2323" s="220" t="s">
        <v>776</v>
      </c>
      <c r="G2323" s="218"/>
      <c r="H2323" s="221">
        <v>5.3</v>
      </c>
      <c r="I2323" s="222"/>
      <c r="J2323" s="218"/>
      <c r="K2323" s="218"/>
      <c r="L2323" s="223"/>
      <c r="M2323" s="224"/>
      <c r="N2323" s="225"/>
      <c r="O2323" s="225"/>
      <c r="P2323" s="225"/>
      <c r="Q2323" s="225"/>
      <c r="R2323" s="225"/>
      <c r="S2323" s="225"/>
      <c r="T2323" s="226"/>
      <c r="AT2323" s="227" t="s">
        <v>245</v>
      </c>
      <c r="AU2323" s="227" t="s">
        <v>88</v>
      </c>
      <c r="AV2323" s="12" t="s">
        <v>88</v>
      </c>
      <c r="AW2323" s="12" t="s">
        <v>40</v>
      </c>
      <c r="AX2323" s="12" t="s">
        <v>77</v>
      </c>
      <c r="AY2323" s="227" t="s">
        <v>191</v>
      </c>
    </row>
    <row r="2324" spans="2:65" s="12" customFormat="1" ht="13.5">
      <c r="B2324" s="217"/>
      <c r="C2324" s="218"/>
      <c r="D2324" s="214" t="s">
        <v>245</v>
      </c>
      <c r="E2324" s="219" t="s">
        <v>23</v>
      </c>
      <c r="F2324" s="220" t="s">
        <v>777</v>
      </c>
      <c r="G2324" s="218"/>
      <c r="H2324" s="221">
        <v>23.3</v>
      </c>
      <c r="I2324" s="222"/>
      <c r="J2324" s="218"/>
      <c r="K2324" s="218"/>
      <c r="L2324" s="223"/>
      <c r="M2324" s="224"/>
      <c r="N2324" s="225"/>
      <c r="O2324" s="225"/>
      <c r="P2324" s="225"/>
      <c r="Q2324" s="225"/>
      <c r="R2324" s="225"/>
      <c r="S2324" s="225"/>
      <c r="T2324" s="226"/>
      <c r="AT2324" s="227" t="s">
        <v>245</v>
      </c>
      <c r="AU2324" s="227" t="s">
        <v>88</v>
      </c>
      <c r="AV2324" s="12" t="s">
        <v>88</v>
      </c>
      <c r="AW2324" s="12" t="s">
        <v>40</v>
      </c>
      <c r="AX2324" s="12" t="s">
        <v>77</v>
      </c>
      <c r="AY2324" s="227" t="s">
        <v>191</v>
      </c>
    </row>
    <row r="2325" spans="2:65" s="12" customFormat="1" ht="13.5">
      <c r="B2325" s="217"/>
      <c r="C2325" s="218"/>
      <c r="D2325" s="214" t="s">
        <v>245</v>
      </c>
      <c r="E2325" s="219" t="s">
        <v>23</v>
      </c>
      <c r="F2325" s="220" t="s">
        <v>778</v>
      </c>
      <c r="G2325" s="218"/>
      <c r="H2325" s="221">
        <v>12.1</v>
      </c>
      <c r="I2325" s="222"/>
      <c r="J2325" s="218"/>
      <c r="K2325" s="218"/>
      <c r="L2325" s="223"/>
      <c r="M2325" s="224"/>
      <c r="N2325" s="225"/>
      <c r="O2325" s="225"/>
      <c r="P2325" s="225"/>
      <c r="Q2325" s="225"/>
      <c r="R2325" s="225"/>
      <c r="S2325" s="225"/>
      <c r="T2325" s="226"/>
      <c r="AT2325" s="227" t="s">
        <v>245</v>
      </c>
      <c r="AU2325" s="227" t="s">
        <v>88</v>
      </c>
      <c r="AV2325" s="12" t="s">
        <v>88</v>
      </c>
      <c r="AW2325" s="12" t="s">
        <v>40</v>
      </c>
      <c r="AX2325" s="12" t="s">
        <v>77</v>
      </c>
      <c r="AY2325" s="227" t="s">
        <v>191</v>
      </c>
    </row>
    <row r="2326" spans="2:65" s="12" customFormat="1" ht="13.5">
      <c r="B2326" s="217"/>
      <c r="C2326" s="218"/>
      <c r="D2326" s="214" t="s">
        <v>245</v>
      </c>
      <c r="E2326" s="219" t="s">
        <v>23</v>
      </c>
      <c r="F2326" s="220" t="s">
        <v>779</v>
      </c>
      <c r="G2326" s="218"/>
      <c r="H2326" s="221">
        <v>20.399999999999999</v>
      </c>
      <c r="I2326" s="222"/>
      <c r="J2326" s="218"/>
      <c r="K2326" s="218"/>
      <c r="L2326" s="223"/>
      <c r="M2326" s="224"/>
      <c r="N2326" s="225"/>
      <c r="O2326" s="225"/>
      <c r="P2326" s="225"/>
      <c r="Q2326" s="225"/>
      <c r="R2326" s="225"/>
      <c r="S2326" s="225"/>
      <c r="T2326" s="226"/>
      <c r="AT2326" s="227" t="s">
        <v>245</v>
      </c>
      <c r="AU2326" s="227" t="s">
        <v>88</v>
      </c>
      <c r="AV2326" s="12" t="s">
        <v>88</v>
      </c>
      <c r="AW2326" s="12" t="s">
        <v>40</v>
      </c>
      <c r="AX2326" s="12" t="s">
        <v>77</v>
      </c>
      <c r="AY2326" s="227" t="s">
        <v>191</v>
      </c>
    </row>
    <row r="2327" spans="2:65" s="12" customFormat="1" ht="13.5">
      <c r="B2327" s="217"/>
      <c r="C2327" s="218"/>
      <c r="D2327" s="214" t="s">
        <v>245</v>
      </c>
      <c r="E2327" s="219" t="s">
        <v>23</v>
      </c>
      <c r="F2327" s="220" t="s">
        <v>781</v>
      </c>
      <c r="G2327" s="218"/>
      <c r="H2327" s="221">
        <v>4.8</v>
      </c>
      <c r="I2327" s="222"/>
      <c r="J2327" s="218"/>
      <c r="K2327" s="218"/>
      <c r="L2327" s="223"/>
      <c r="M2327" s="224"/>
      <c r="N2327" s="225"/>
      <c r="O2327" s="225"/>
      <c r="P2327" s="225"/>
      <c r="Q2327" s="225"/>
      <c r="R2327" s="225"/>
      <c r="S2327" s="225"/>
      <c r="T2327" s="226"/>
      <c r="AT2327" s="227" t="s">
        <v>245</v>
      </c>
      <c r="AU2327" s="227" t="s">
        <v>88</v>
      </c>
      <c r="AV2327" s="12" t="s">
        <v>88</v>
      </c>
      <c r="AW2327" s="12" t="s">
        <v>40</v>
      </c>
      <c r="AX2327" s="12" t="s">
        <v>77</v>
      </c>
      <c r="AY2327" s="227" t="s">
        <v>191</v>
      </c>
    </row>
    <row r="2328" spans="2:65" s="14" customFormat="1" ht="13.5">
      <c r="B2328" s="254"/>
      <c r="C2328" s="255"/>
      <c r="D2328" s="214" t="s">
        <v>245</v>
      </c>
      <c r="E2328" s="256" t="s">
        <v>23</v>
      </c>
      <c r="F2328" s="257" t="s">
        <v>371</v>
      </c>
      <c r="G2328" s="255"/>
      <c r="H2328" s="258">
        <v>78</v>
      </c>
      <c r="I2328" s="259"/>
      <c r="J2328" s="255"/>
      <c r="K2328" s="255"/>
      <c r="L2328" s="260"/>
      <c r="M2328" s="261"/>
      <c r="N2328" s="262"/>
      <c r="O2328" s="262"/>
      <c r="P2328" s="262"/>
      <c r="Q2328" s="262"/>
      <c r="R2328" s="262"/>
      <c r="S2328" s="262"/>
      <c r="T2328" s="263"/>
      <c r="AT2328" s="264" t="s">
        <v>245</v>
      </c>
      <c r="AU2328" s="264" t="s">
        <v>88</v>
      </c>
      <c r="AV2328" s="14" t="s">
        <v>207</v>
      </c>
      <c r="AW2328" s="14" t="s">
        <v>40</v>
      </c>
      <c r="AX2328" s="14" t="s">
        <v>77</v>
      </c>
      <c r="AY2328" s="264" t="s">
        <v>191</v>
      </c>
    </row>
    <row r="2329" spans="2:65" s="13" customFormat="1" ht="13.5">
      <c r="B2329" s="244"/>
      <c r="C2329" s="245"/>
      <c r="D2329" s="214" t="s">
        <v>245</v>
      </c>
      <c r="E2329" s="246" t="s">
        <v>23</v>
      </c>
      <c r="F2329" s="247" t="s">
        <v>384</v>
      </c>
      <c r="G2329" s="245"/>
      <c r="H2329" s="246" t="s">
        <v>23</v>
      </c>
      <c r="I2329" s="248"/>
      <c r="J2329" s="245"/>
      <c r="K2329" s="245"/>
      <c r="L2329" s="249"/>
      <c r="M2329" s="250"/>
      <c r="N2329" s="251"/>
      <c r="O2329" s="251"/>
      <c r="P2329" s="251"/>
      <c r="Q2329" s="251"/>
      <c r="R2329" s="251"/>
      <c r="S2329" s="251"/>
      <c r="T2329" s="252"/>
      <c r="AT2329" s="253" t="s">
        <v>245</v>
      </c>
      <c r="AU2329" s="253" t="s">
        <v>88</v>
      </c>
      <c r="AV2329" s="13" t="s">
        <v>85</v>
      </c>
      <c r="AW2329" s="13" t="s">
        <v>40</v>
      </c>
      <c r="AX2329" s="13" t="s">
        <v>77</v>
      </c>
      <c r="AY2329" s="253" t="s">
        <v>191</v>
      </c>
    </row>
    <row r="2330" spans="2:65" s="12" customFormat="1" ht="13.5">
      <c r="B2330" s="217"/>
      <c r="C2330" s="218"/>
      <c r="D2330" s="214" t="s">
        <v>245</v>
      </c>
      <c r="E2330" s="219" t="s">
        <v>23</v>
      </c>
      <c r="F2330" s="220" t="s">
        <v>915</v>
      </c>
      <c r="G2330" s="218"/>
      <c r="H2330" s="221">
        <v>16.588000000000001</v>
      </c>
      <c r="I2330" s="222"/>
      <c r="J2330" s="218"/>
      <c r="K2330" s="218"/>
      <c r="L2330" s="223"/>
      <c r="M2330" s="224"/>
      <c r="N2330" s="225"/>
      <c r="O2330" s="225"/>
      <c r="P2330" s="225"/>
      <c r="Q2330" s="225"/>
      <c r="R2330" s="225"/>
      <c r="S2330" s="225"/>
      <c r="T2330" s="226"/>
      <c r="AT2330" s="227" t="s">
        <v>245</v>
      </c>
      <c r="AU2330" s="227" t="s">
        <v>88</v>
      </c>
      <c r="AV2330" s="12" t="s">
        <v>88</v>
      </c>
      <c r="AW2330" s="12" t="s">
        <v>40</v>
      </c>
      <c r="AX2330" s="12" t="s">
        <v>77</v>
      </c>
      <c r="AY2330" s="227" t="s">
        <v>191</v>
      </c>
    </row>
    <row r="2331" spans="2:65" s="12" customFormat="1" ht="13.5">
      <c r="B2331" s="217"/>
      <c r="C2331" s="218"/>
      <c r="D2331" s="214" t="s">
        <v>245</v>
      </c>
      <c r="E2331" s="219" t="s">
        <v>23</v>
      </c>
      <c r="F2331" s="220" t="s">
        <v>916</v>
      </c>
      <c r="G2331" s="218"/>
      <c r="H2331" s="221">
        <v>12.288</v>
      </c>
      <c r="I2331" s="222"/>
      <c r="J2331" s="218"/>
      <c r="K2331" s="218"/>
      <c r="L2331" s="223"/>
      <c r="M2331" s="224"/>
      <c r="N2331" s="225"/>
      <c r="O2331" s="225"/>
      <c r="P2331" s="225"/>
      <c r="Q2331" s="225"/>
      <c r="R2331" s="225"/>
      <c r="S2331" s="225"/>
      <c r="T2331" s="226"/>
      <c r="AT2331" s="227" t="s">
        <v>245</v>
      </c>
      <c r="AU2331" s="227" t="s">
        <v>88</v>
      </c>
      <c r="AV2331" s="12" t="s">
        <v>88</v>
      </c>
      <c r="AW2331" s="12" t="s">
        <v>40</v>
      </c>
      <c r="AX2331" s="12" t="s">
        <v>77</v>
      </c>
      <c r="AY2331" s="227" t="s">
        <v>191</v>
      </c>
    </row>
    <row r="2332" spans="2:65" s="12" customFormat="1" ht="13.5">
      <c r="B2332" s="217"/>
      <c r="C2332" s="218"/>
      <c r="D2332" s="214" t="s">
        <v>245</v>
      </c>
      <c r="E2332" s="219" t="s">
        <v>23</v>
      </c>
      <c r="F2332" s="220" t="s">
        <v>917</v>
      </c>
      <c r="G2332" s="218"/>
      <c r="H2332" s="221">
        <v>23.788</v>
      </c>
      <c r="I2332" s="222"/>
      <c r="J2332" s="218"/>
      <c r="K2332" s="218"/>
      <c r="L2332" s="223"/>
      <c r="M2332" s="224"/>
      <c r="N2332" s="225"/>
      <c r="O2332" s="225"/>
      <c r="P2332" s="225"/>
      <c r="Q2332" s="225"/>
      <c r="R2332" s="225"/>
      <c r="S2332" s="225"/>
      <c r="T2332" s="226"/>
      <c r="AT2332" s="227" t="s">
        <v>245</v>
      </c>
      <c r="AU2332" s="227" t="s">
        <v>88</v>
      </c>
      <c r="AV2332" s="12" t="s">
        <v>88</v>
      </c>
      <c r="AW2332" s="12" t="s">
        <v>40</v>
      </c>
      <c r="AX2332" s="12" t="s">
        <v>77</v>
      </c>
      <c r="AY2332" s="227" t="s">
        <v>191</v>
      </c>
    </row>
    <row r="2333" spans="2:65" s="14" customFormat="1" ht="13.5">
      <c r="B2333" s="254"/>
      <c r="C2333" s="255"/>
      <c r="D2333" s="214" t="s">
        <v>245</v>
      </c>
      <c r="E2333" s="256" t="s">
        <v>23</v>
      </c>
      <c r="F2333" s="257" t="s">
        <v>371</v>
      </c>
      <c r="G2333" s="255"/>
      <c r="H2333" s="258">
        <v>52.664000000000001</v>
      </c>
      <c r="I2333" s="259"/>
      <c r="J2333" s="255"/>
      <c r="K2333" s="255"/>
      <c r="L2333" s="260"/>
      <c r="M2333" s="261"/>
      <c r="N2333" s="262"/>
      <c r="O2333" s="262"/>
      <c r="P2333" s="262"/>
      <c r="Q2333" s="262"/>
      <c r="R2333" s="262"/>
      <c r="S2333" s="262"/>
      <c r="T2333" s="263"/>
      <c r="AT2333" s="264" t="s">
        <v>245</v>
      </c>
      <c r="AU2333" s="264" t="s">
        <v>88</v>
      </c>
      <c r="AV2333" s="14" t="s">
        <v>207</v>
      </c>
      <c r="AW2333" s="14" t="s">
        <v>40</v>
      </c>
      <c r="AX2333" s="14" t="s">
        <v>77</v>
      </c>
      <c r="AY2333" s="264" t="s">
        <v>191</v>
      </c>
    </row>
    <row r="2334" spans="2:65" s="15" customFormat="1" ht="13.5">
      <c r="B2334" s="265"/>
      <c r="C2334" s="266"/>
      <c r="D2334" s="214" t="s">
        <v>245</v>
      </c>
      <c r="E2334" s="267" t="s">
        <v>23</v>
      </c>
      <c r="F2334" s="268" t="s">
        <v>388</v>
      </c>
      <c r="G2334" s="266"/>
      <c r="H2334" s="269">
        <v>176.864</v>
      </c>
      <c r="I2334" s="270"/>
      <c r="J2334" s="266"/>
      <c r="K2334" s="266"/>
      <c r="L2334" s="271"/>
      <c r="M2334" s="272"/>
      <c r="N2334" s="273"/>
      <c r="O2334" s="273"/>
      <c r="P2334" s="273"/>
      <c r="Q2334" s="273"/>
      <c r="R2334" s="273"/>
      <c r="S2334" s="273"/>
      <c r="T2334" s="274"/>
      <c r="AT2334" s="275" t="s">
        <v>245</v>
      </c>
      <c r="AU2334" s="275" t="s">
        <v>88</v>
      </c>
      <c r="AV2334" s="15" t="s">
        <v>215</v>
      </c>
      <c r="AW2334" s="15" t="s">
        <v>40</v>
      </c>
      <c r="AX2334" s="15" t="s">
        <v>85</v>
      </c>
      <c r="AY2334" s="275" t="s">
        <v>191</v>
      </c>
    </row>
    <row r="2335" spans="2:65" s="1" customFormat="1" ht="16.5" customHeight="1">
      <c r="B2335" s="42"/>
      <c r="C2335" s="202" t="s">
        <v>1890</v>
      </c>
      <c r="D2335" s="202" t="s">
        <v>194</v>
      </c>
      <c r="E2335" s="203" t="s">
        <v>1891</v>
      </c>
      <c r="F2335" s="204" t="s">
        <v>1892</v>
      </c>
      <c r="G2335" s="205" t="s">
        <v>242</v>
      </c>
      <c r="H2335" s="206">
        <v>4.2</v>
      </c>
      <c r="I2335" s="207"/>
      <c r="J2335" s="208">
        <f>ROUND(I2335*H2335,2)</f>
        <v>0</v>
      </c>
      <c r="K2335" s="204" t="s">
        <v>203</v>
      </c>
      <c r="L2335" s="62"/>
      <c r="M2335" s="209" t="s">
        <v>23</v>
      </c>
      <c r="N2335" s="210" t="s">
        <v>48</v>
      </c>
      <c r="O2335" s="43"/>
      <c r="P2335" s="211">
        <f>O2335*H2335</f>
        <v>0</v>
      </c>
      <c r="Q2335" s="211">
        <v>0</v>
      </c>
      <c r="R2335" s="211">
        <f>Q2335*H2335</f>
        <v>0</v>
      </c>
      <c r="S2335" s="211">
        <v>0</v>
      </c>
      <c r="T2335" s="212">
        <f>S2335*H2335</f>
        <v>0</v>
      </c>
      <c r="AR2335" s="25" t="s">
        <v>279</v>
      </c>
      <c r="AT2335" s="25" t="s">
        <v>194</v>
      </c>
      <c r="AU2335" s="25" t="s">
        <v>88</v>
      </c>
      <c r="AY2335" s="25" t="s">
        <v>191</v>
      </c>
      <c r="BE2335" s="213">
        <f>IF(N2335="základní",J2335,0)</f>
        <v>0</v>
      </c>
      <c r="BF2335" s="213">
        <f>IF(N2335="snížená",J2335,0)</f>
        <v>0</v>
      </c>
      <c r="BG2335" s="213">
        <f>IF(N2335="zákl. přenesená",J2335,0)</f>
        <v>0</v>
      </c>
      <c r="BH2335" s="213">
        <f>IF(N2335="sníž. přenesená",J2335,0)</f>
        <v>0</v>
      </c>
      <c r="BI2335" s="213">
        <f>IF(N2335="nulová",J2335,0)</f>
        <v>0</v>
      </c>
      <c r="BJ2335" s="25" t="s">
        <v>85</v>
      </c>
      <c r="BK2335" s="213">
        <f>ROUND(I2335*H2335,2)</f>
        <v>0</v>
      </c>
      <c r="BL2335" s="25" t="s">
        <v>279</v>
      </c>
      <c r="BM2335" s="25" t="s">
        <v>1893</v>
      </c>
    </row>
    <row r="2336" spans="2:65" s="13" customFormat="1" ht="13.5">
      <c r="B2336" s="244"/>
      <c r="C2336" s="245"/>
      <c r="D2336" s="214" t="s">
        <v>245</v>
      </c>
      <c r="E2336" s="246" t="s">
        <v>23</v>
      </c>
      <c r="F2336" s="247" t="s">
        <v>384</v>
      </c>
      <c r="G2336" s="245"/>
      <c r="H2336" s="246" t="s">
        <v>23</v>
      </c>
      <c r="I2336" s="248"/>
      <c r="J2336" s="245"/>
      <c r="K2336" s="245"/>
      <c r="L2336" s="249"/>
      <c r="M2336" s="250"/>
      <c r="N2336" s="251"/>
      <c r="O2336" s="251"/>
      <c r="P2336" s="251"/>
      <c r="Q2336" s="251"/>
      <c r="R2336" s="251"/>
      <c r="S2336" s="251"/>
      <c r="T2336" s="252"/>
      <c r="AT2336" s="253" t="s">
        <v>245</v>
      </c>
      <c r="AU2336" s="253" t="s">
        <v>88</v>
      </c>
      <c r="AV2336" s="13" t="s">
        <v>85</v>
      </c>
      <c r="AW2336" s="13" t="s">
        <v>40</v>
      </c>
      <c r="AX2336" s="13" t="s">
        <v>77</v>
      </c>
      <c r="AY2336" s="253" t="s">
        <v>191</v>
      </c>
    </row>
    <row r="2337" spans="2:65" s="12" customFormat="1" ht="13.5">
      <c r="B2337" s="217"/>
      <c r="C2337" s="218"/>
      <c r="D2337" s="214" t="s">
        <v>245</v>
      </c>
      <c r="E2337" s="219" t="s">
        <v>23</v>
      </c>
      <c r="F2337" s="220" t="s">
        <v>1894</v>
      </c>
      <c r="G2337" s="218"/>
      <c r="H2337" s="221">
        <v>1.4</v>
      </c>
      <c r="I2337" s="222"/>
      <c r="J2337" s="218"/>
      <c r="K2337" s="218"/>
      <c r="L2337" s="223"/>
      <c r="M2337" s="224"/>
      <c r="N2337" s="225"/>
      <c r="O2337" s="225"/>
      <c r="P2337" s="225"/>
      <c r="Q2337" s="225"/>
      <c r="R2337" s="225"/>
      <c r="S2337" s="225"/>
      <c r="T2337" s="226"/>
      <c r="AT2337" s="227" t="s">
        <v>245</v>
      </c>
      <c r="AU2337" s="227" t="s">
        <v>88</v>
      </c>
      <c r="AV2337" s="12" t="s">
        <v>88</v>
      </c>
      <c r="AW2337" s="12" t="s">
        <v>40</v>
      </c>
      <c r="AX2337" s="12" t="s">
        <v>77</v>
      </c>
      <c r="AY2337" s="227" t="s">
        <v>191</v>
      </c>
    </row>
    <row r="2338" spans="2:65" s="12" customFormat="1" ht="13.5">
      <c r="B2338" s="217"/>
      <c r="C2338" s="218"/>
      <c r="D2338" s="214" t="s">
        <v>245</v>
      </c>
      <c r="E2338" s="219" t="s">
        <v>23</v>
      </c>
      <c r="F2338" s="220" t="s">
        <v>1895</v>
      </c>
      <c r="G2338" s="218"/>
      <c r="H2338" s="221">
        <v>1.4</v>
      </c>
      <c r="I2338" s="222"/>
      <c r="J2338" s="218"/>
      <c r="K2338" s="218"/>
      <c r="L2338" s="223"/>
      <c r="M2338" s="224"/>
      <c r="N2338" s="225"/>
      <c r="O2338" s="225"/>
      <c r="P2338" s="225"/>
      <c r="Q2338" s="225"/>
      <c r="R2338" s="225"/>
      <c r="S2338" s="225"/>
      <c r="T2338" s="226"/>
      <c r="AT2338" s="227" t="s">
        <v>245</v>
      </c>
      <c r="AU2338" s="227" t="s">
        <v>88</v>
      </c>
      <c r="AV2338" s="12" t="s">
        <v>88</v>
      </c>
      <c r="AW2338" s="12" t="s">
        <v>40</v>
      </c>
      <c r="AX2338" s="12" t="s">
        <v>77</v>
      </c>
      <c r="AY2338" s="227" t="s">
        <v>191</v>
      </c>
    </row>
    <row r="2339" spans="2:65" s="12" customFormat="1" ht="13.5">
      <c r="B2339" s="217"/>
      <c r="C2339" s="218"/>
      <c r="D2339" s="214" t="s">
        <v>245</v>
      </c>
      <c r="E2339" s="219" t="s">
        <v>23</v>
      </c>
      <c r="F2339" s="220" t="s">
        <v>1896</v>
      </c>
      <c r="G2339" s="218"/>
      <c r="H2339" s="221">
        <v>1.4</v>
      </c>
      <c r="I2339" s="222"/>
      <c r="J2339" s="218"/>
      <c r="K2339" s="218"/>
      <c r="L2339" s="223"/>
      <c r="M2339" s="224"/>
      <c r="N2339" s="225"/>
      <c r="O2339" s="225"/>
      <c r="P2339" s="225"/>
      <c r="Q2339" s="225"/>
      <c r="R2339" s="225"/>
      <c r="S2339" s="225"/>
      <c r="T2339" s="226"/>
      <c r="AT2339" s="227" t="s">
        <v>245</v>
      </c>
      <c r="AU2339" s="227" t="s">
        <v>88</v>
      </c>
      <c r="AV2339" s="12" t="s">
        <v>88</v>
      </c>
      <c r="AW2339" s="12" t="s">
        <v>40</v>
      </c>
      <c r="AX2339" s="12" t="s">
        <v>77</v>
      </c>
      <c r="AY2339" s="227" t="s">
        <v>191</v>
      </c>
    </row>
    <row r="2340" spans="2:65" s="14" customFormat="1" ht="13.5">
      <c r="B2340" s="254"/>
      <c r="C2340" s="255"/>
      <c r="D2340" s="214" t="s">
        <v>245</v>
      </c>
      <c r="E2340" s="256" t="s">
        <v>23</v>
      </c>
      <c r="F2340" s="257" t="s">
        <v>371</v>
      </c>
      <c r="G2340" s="255"/>
      <c r="H2340" s="258">
        <v>4.2</v>
      </c>
      <c r="I2340" s="259"/>
      <c r="J2340" s="255"/>
      <c r="K2340" s="255"/>
      <c r="L2340" s="260"/>
      <c r="M2340" s="261"/>
      <c r="N2340" s="262"/>
      <c r="O2340" s="262"/>
      <c r="P2340" s="262"/>
      <c r="Q2340" s="262"/>
      <c r="R2340" s="262"/>
      <c r="S2340" s="262"/>
      <c r="T2340" s="263"/>
      <c r="AT2340" s="264" t="s">
        <v>245</v>
      </c>
      <c r="AU2340" s="264" t="s">
        <v>88</v>
      </c>
      <c r="AV2340" s="14" t="s">
        <v>207</v>
      </c>
      <c r="AW2340" s="14" t="s">
        <v>40</v>
      </c>
      <c r="AX2340" s="14" t="s">
        <v>77</v>
      </c>
      <c r="AY2340" s="264" t="s">
        <v>191</v>
      </c>
    </row>
    <row r="2341" spans="2:65" s="15" customFormat="1" ht="13.5">
      <c r="B2341" s="265"/>
      <c r="C2341" s="266"/>
      <c r="D2341" s="214" t="s">
        <v>245</v>
      </c>
      <c r="E2341" s="267" t="s">
        <v>23</v>
      </c>
      <c r="F2341" s="268" t="s">
        <v>388</v>
      </c>
      <c r="G2341" s="266"/>
      <c r="H2341" s="269">
        <v>4.2</v>
      </c>
      <c r="I2341" s="270"/>
      <c r="J2341" s="266"/>
      <c r="K2341" s="266"/>
      <c r="L2341" s="271"/>
      <c r="M2341" s="272"/>
      <c r="N2341" s="273"/>
      <c r="O2341" s="273"/>
      <c r="P2341" s="273"/>
      <c r="Q2341" s="273"/>
      <c r="R2341" s="273"/>
      <c r="S2341" s="273"/>
      <c r="T2341" s="274"/>
      <c r="AT2341" s="275" t="s">
        <v>245</v>
      </c>
      <c r="AU2341" s="275" t="s">
        <v>88</v>
      </c>
      <c r="AV2341" s="15" t="s">
        <v>215</v>
      </c>
      <c r="AW2341" s="15" t="s">
        <v>40</v>
      </c>
      <c r="AX2341" s="15" t="s">
        <v>85</v>
      </c>
      <c r="AY2341" s="275" t="s">
        <v>191</v>
      </c>
    </row>
    <row r="2342" spans="2:65" s="1" customFormat="1" ht="16.5" customHeight="1">
      <c r="B2342" s="42"/>
      <c r="C2342" s="202" t="s">
        <v>1897</v>
      </c>
      <c r="D2342" s="202" t="s">
        <v>194</v>
      </c>
      <c r="E2342" s="203" t="s">
        <v>1898</v>
      </c>
      <c r="F2342" s="204" t="s">
        <v>1899</v>
      </c>
      <c r="G2342" s="205" t="s">
        <v>242</v>
      </c>
      <c r="H2342" s="206">
        <v>4.2</v>
      </c>
      <c r="I2342" s="207"/>
      <c r="J2342" s="208">
        <f>ROUND(I2342*H2342,2)</f>
        <v>0</v>
      </c>
      <c r="K2342" s="204" t="s">
        <v>203</v>
      </c>
      <c r="L2342" s="62"/>
      <c r="M2342" s="209" t="s">
        <v>23</v>
      </c>
      <c r="N2342" s="210" t="s">
        <v>48</v>
      </c>
      <c r="O2342" s="43"/>
      <c r="P2342" s="211">
        <f>O2342*H2342</f>
        <v>0</v>
      </c>
      <c r="Q2342" s="211">
        <v>0</v>
      </c>
      <c r="R2342" s="211">
        <f>Q2342*H2342</f>
        <v>0</v>
      </c>
      <c r="S2342" s="211">
        <v>0</v>
      </c>
      <c r="T2342" s="212">
        <f>S2342*H2342</f>
        <v>0</v>
      </c>
      <c r="AR2342" s="25" t="s">
        <v>279</v>
      </c>
      <c r="AT2342" s="25" t="s">
        <v>194</v>
      </c>
      <c r="AU2342" s="25" t="s">
        <v>88</v>
      </c>
      <c r="AY2342" s="25" t="s">
        <v>191</v>
      </c>
      <c r="BE2342" s="213">
        <f>IF(N2342="základní",J2342,0)</f>
        <v>0</v>
      </c>
      <c r="BF2342" s="213">
        <f>IF(N2342="snížená",J2342,0)</f>
        <v>0</v>
      </c>
      <c r="BG2342" s="213">
        <f>IF(N2342="zákl. přenesená",J2342,0)</f>
        <v>0</v>
      </c>
      <c r="BH2342" s="213">
        <f>IF(N2342="sníž. přenesená",J2342,0)</f>
        <v>0</v>
      </c>
      <c r="BI2342" s="213">
        <f>IF(N2342="nulová",J2342,0)</f>
        <v>0</v>
      </c>
      <c r="BJ2342" s="25" t="s">
        <v>85</v>
      </c>
      <c r="BK2342" s="213">
        <f>ROUND(I2342*H2342,2)</f>
        <v>0</v>
      </c>
      <c r="BL2342" s="25" t="s">
        <v>279</v>
      </c>
      <c r="BM2342" s="25" t="s">
        <v>1900</v>
      </c>
    </row>
    <row r="2343" spans="2:65" s="13" customFormat="1" ht="13.5">
      <c r="B2343" s="244"/>
      <c r="C2343" s="245"/>
      <c r="D2343" s="214" t="s">
        <v>245</v>
      </c>
      <c r="E2343" s="246" t="s">
        <v>23</v>
      </c>
      <c r="F2343" s="247" t="s">
        <v>384</v>
      </c>
      <c r="G2343" s="245"/>
      <c r="H2343" s="246" t="s">
        <v>23</v>
      </c>
      <c r="I2343" s="248"/>
      <c r="J2343" s="245"/>
      <c r="K2343" s="245"/>
      <c r="L2343" s="249"/>
      <c r="M2343" s="250"/>
      <c r="N2343" s="251"/>
      <c r="O2343" s="251"/>
      <c r="P2343" s="251"/>
      <c r="Q2343" s="251"/>
      <c r="R2343" s="251"/>
      <c r="S2343" s="251"/>
      <c r="T2343" s="252"/>
      <c r="AT2343" s="253" t="s">
        <v>245</v>
      </c>
      <c r="AU2343" s="253" t="s">
        <v>88</v>
      </c>
      <c r="AV2343" s="13" t="s">
        <v>85</v>
      </c>
      <c r="AW2343" s="13" t="s">
        <v>40</v>
      </c>
      <c r="AX2343" s="13" t="s">
        <v>77</v>
      </c>
      <c r="AY2343" s="253" t="s">
        <v>191</v>
      </c>
    </row>
    <row r="2344" spans="2:65" s="12" customFormat="1" ht="13.5">
      <c r="B2344" s="217"/>
      <c r="C2344" s="218"/>
      <c r="D2344" s="214" t="s">
        <v>245</v>
      </c>
      <c r="E2344" s="219" t="s">
        <v>23</v>
      </c>
      <c r="F2344" s="220" t="s">
        <v>1894</v>
      </c>
      <c r="G2344" s="218"/>
      <c r="H2344" s="221">
        <v>1.4</v>
      </c>
      <c r="I2344" s="222"/>
      <c r="J2344" s="218"/>
      <c r="K2344" s="218"/>
      <c r="L2344" s="223"/>
      <c r="M2344" s="224"/>
      <c r="N2344" s="225"/>
      <c r="O2344" s="225"/>
      <c r="P2344" s="225"/>
      <c r="Q2344" s="225"/>
      <c r="R2344" s="225"/>
      <c r="S2344" s="225"/>
      <c r="T2344" s="226"/>
      <c r="AT2344" s="227" t="s">
        <v>245</v>
      </c>
      <c r="AU2344" s="227" t="s">
        <v>88</v>
      </c>
      <c r="AV2344" s="12" t="s">
        <v>88</v>
      </c>
      <c r="AW2344" s="12" t="s">
        <v>40</v>
      </c>
      <c r="AX2344" s="12" t="s">
        <v>77</v>
      </c>
      <c r="AY2344" s="227" t="s">
        <v>191</v>
      </c>
    </row>
    <row r="2345" spans="2:65" s="12" customFormat="1" ht="13.5">
      <c r="B2345" s="217"/>
      <c r="C2345" s="218"/>
      <c r="D2345" s="214" t="s">
        <v>245</v>
      </c>
      <c r="E2345" s="219" t="s">
        <v>23</v>
      </c>
      <c r="F2345" s="220" t="s">
        <v>1895</v>
      </c>
      <c r="G2345" s="218"/>
      <c r="H2345" s="221">
        <v>1.4</v>
      </c>
      <c r="I2345" s="222"/>
      <c r="J2345" s="218"/>
      <c r="K2345" s="218"/>
      <c r="L2345" s="223"/>
      <c r="M2345" s="224"/>
      <c r="N2345" s="225"/>
      <c r="O2345" s="225"/>
      <c r="P2345" s="225"/>
      <c r="Q2345" s="225"/>
      <c r="R2345" s="225"/>
      <c r="S2345" s="225"/>
      <c r="T2345" s="226"/>
      <c r="AT2345" s="227" t="s">
        <v>245</v>
      </c>
      <c r="AU2345" s="227" t="s">
        <v>88</v>
      </c>
      <c r="AV2345" s="12" t="s">
        <v>88</v>
      </c>
      <c r="AW2345" s="12" t="s">
        <v>40</v>
      </c>
      <c r="AX2345" s="12" t="s">
        <v>77</v>
      </c>
      <c r="AY2345" s="227" t="s">
        <v>191</v>
      </c>
    </row>
    <row r="2346" spans="2:65" s="12" customFormat="1" ht="13.5">
      <c r="B2346" s="217"/>
      <c r="C2346" s="218"/>
      <c r="D2346" s="214" t="s">
        <v>245</v>
      </c>
      <c r="E2346" s="219" t="s">
        <v>23</v>
      </c>
      <c r="F2346" s="220" t="s">
        <v>1896</v>
      </c>
      <c r="G2346" s="218"/>
      <c r="H2346" s="221">
        <v>1.4</v>
      </c>
      <c r="I2346" s="222"/>
      <c r="J2346" s="218"/>
      <c r="K2346" s="218"/>
      <c r="L2346" s="223"/>
      <c r="M2346" s="224"/>
      <c r="N2346" s="225"/>
      <c r="O2346" s="225"/>
      <c r="P2346" s="225"/>
      <c r="Q2346" s="225"/>
      <c r="R2346" s="225"/>
      <c r="S2346" s="225"/>
      <c r="T2346" s="226"/>
      <c r="AT2346" s="227" t="s">
        <v>245</v>
      </c>
      <c r="AU2346" s="227" t="s">
        <v>88</v>
      </c>
      <c r="AV2346" s="12" t="s">
        <v>88</v>
      </c>
      <c r="AW2346" s="12" t="s">
        <v>40</v>
      </c>
      <c r="AX2346" s="12" t="s">
        <v>77</v>
      </c>
      <c r="AY2346" s="227" t="s">
        <v>191</v>
      </c>
    </row>
    <row r="2347" spans="2:65" s="15" customFormat="1" ht="13.5">
      <c r="B2347" s="265"/>
      <c r="C2347" s="266"/>
      <c r="D2347" s="214" t="s">
        <v>245</v>
      </c>
      <c r="E2347" s="267" t="s">
        <v>23</v>
      </c>
      <c r="F2347" s="268" t="s">
        <v>388</v>
      </c>
      <c r="G2347" s="266"/>
      <c r="H2347" s="269">
        <v>4.2</v>
      </c>
      <c r="I2347" s="270"/>
      <c r="J2347" s="266"/>
      <c r="K2347" s="266"/>
      <c r="L2347" s="271"/>
      <c r="M2347" s="272"/>
      <c r="N2347" s="273"/>
      <c r="O2347" s="273"/>
      <c r="P2347" s="273"/>
      <c r="Q2347" s="273"/>
      <c r="R2347" s="273"/>
      <c r="S2347" s="273"/>
      <c r="T2347" s="274"/>
      <c r="AT2347" s="275" t="s">
        <v>245</v>
      </c>
      <c r="AU2347" s="275" t="s">
        <v>88</v>
      </c>
      <c r="AV2347" s="15" t="s">
        <v>215</v>
      </c>
      <c r="AW2347" s="15" t="s">
        <v>40</v>
      </c>
      <c r="AX2347" s="15" t="s">
        <v>85</v>
      </c>
      <c r="AY2347" s="275" t="s">
        <v>191</v>
      </c>
    </row>
    <row r="2348" spans="2:65" s="1" customFormat="1" ht="25.5" customHeight="1">
      <c r="B2348" s="42"/>
      <c r="C2348" s="202" t="s">
        <v>1901</v>
      </c>
      <c r="D2348" s="202" t="s">
        <v>194</v>
      </c>
      <c r="E2348" s="203" t="s">
        <v>1902</v>
      </c>
      <c r="F2348" s="204" t="s">
        <v>1903</v>
      </c>
      <c r="G2348" s="205" t="s">
        <v>242</v>
      </c>
      <c r="H2348" s="206">
        <v>4.2</v>
      </c>
      <c r="I2348" s="207"/>
      <c r="J2348" s="208">
        <f>ROUND(I2348*H2348,2)</f>
        <v>0</v>
      </c>
      <c r="K2348" s="204" t="s">
        <v>203</v>
      </c>
      <c r="L2348" s="62"/>
      <c r="M2348" s="209" t="s">
        <v>23</v>
      </c>
      <c r="N2348" s="210" t="s">
        <v>48</v>
      </c>
      <c r="O2348" s="43"/>
      <c r="P2348" s="211">
        <f>O2348*H2348</f>
        <v>0</v>
      </c>
      <c r="Q2348" s="211">
        <v>4.0000000000000003E-5</v>
      </c>
      <c r="R2348" s="211">
        <f>Q2348*H2348</f>
        <v>1.6800000000000002E-4</v>
      </c>
      <c r="S2348" s="211">
        <v>0</v>
      </c>
      <c r="T2348" s="212">
        <f>S2348*H2348</f>
        <v>0</v>
      </c>
      <c r="AR2348" s="25" t="s">
        <v>279</v>
      </c>
      <c r="AT2348" s="25" t="s">
        <v>194</v>
      </c>
      <c r="AU2348" s="25" t="s">
        <v>88</v>
      </c>
      <c r="AY2348" s="25" t="s">
        <v>191</v>
      </c>
      <c r="BE2348" s="213">
        <f>IF(N2348="základní",J2348,0)</f>
        <v>0</v>
      </c>
      <c r="BF2348" s="213">
        <f>IF(N2348="snížená",J2348,0)</f>
        <v>0</v>
      </c>
      <c r="BG2348" s="213">
        <f>IF(N2348="zákl. přenesená",J2348,0)</f>
        <v>0</v>
      </c>
      <c r="BH2348" s="213">
        <f>IF(N2348="sníž. přenesená",J2348,0)</f>
        <v>0</v>
      </c>
      <c r="BI2348" s="213">
        <f>IF(N2348="nulová",J2348,0)</f>
        <v>0</v>
      </c>
      <c r="BJ2348" s="25" t="s">
        <v>85</v>
      </c>
      <c r="BK2348" s="213">
        <f>ROUND(I2348*H2348,2)</f>
        <v>0</v>
      </c>
      <c r="BL2348" s="25" t="s">
        <v>279</v>
      </c>
      <c r="BM2348" s="25" t="s">
        <v>1904</v>
      </c>
    </row>
    <row r="2349" spans="2:65" s="13" customFormat="1" ht="13.5">
      <c r="B2349" s="244"/>
      <c r="C2349" s="245"/>
      <c r="D2349" s="214" t="s">
        <v>245</v>
      </c>
      <c r="E2349" s="246" t="s">
        <v>23</v>
      </c>
      <c r="F2349" s="247" t="s">
        <v>384</v>
      </c>
      <c r="G2349" s="245"/>
      <c r="H2349" s="246" t="s">
        <v>23</v>
      </c>
      <c r="I2349" s="248"/>
      <c r="J2349" s="245"/>
      <c r="K2349" s="245"/>
      <c r="L2349" s="249"/>
      <c r="M2349" s="250"/>
      <c r="N2349" s="251"/>
      <c r="O2349" s="251"/>
      <c r="P2349" s="251"/>
      <c r="Q2349" s="251"/>
      <c r="R2349" s="251"/>
      <c r="S2349" s="251"/>
      <c r="T2349" s="252"/>
      <c r="AT2349" s="253" t="s">
        <v>245</v>
      </c>
      <c r="AU2349" s="253" t="s">
        <v>88</v>
      </c>
      <c r="AV2349" s="13" t="s">
        <v>85</v>
      </c>
      <c r="AW2349" s="13" t="s">
        <v>40</v>
      </c>
      <c r="AX2349" s="13" t="s">
        <v>77</v>
      </c>
      <c r="AY2349" s="253" t="s">
        <v>191</v>
      </c>
    </row>
    <row r="2350" spans="2:65" s="12" customFormat="1" ht="13.5">
      <c r="B2350" s="217"/>
      <c r="C2350" s="218"/>
      <c r="D2350" s="214" t="s">
        <v>245</v>
      </c>
      <c r="E2350" s="219" t="s">
        <v>23</v>
      </c>
      <c r="F2350" s="220" t="s">
        <v>1894</v>
      </c>
      <c r="G2350" s="218"/>
      <c r="H2350" s="221">
        <v>1.4</v>
      </c>
      <c r="I2350" s="222"/>
      <c r="J2350" s="218"/>
      <c r="K2350" s="218"/>
      <c r="L2350" s="223"/>
      <c r="M2350" s="224"/>
      <c r="N2350" s="225"/>
      <c r="O2350" s="225"/>
      <c r="P2350" s="225"/>
      <c r="Q2350" s="225"/>
      <c r="R2350" s="225"/>
      <c r="S2350" s="225"/>
      <c r="T2350" s="226"/>
      <c r="AT2350" s="227" t="s">
        <v>245</v>
      </c>
      <c r="AU2350" s="227" t="s">
        <v>88</v>
      </c>
      <c r="AV2350" s="12" t="s">
        <v>88</v>
      </c>
      <c r="AW2350" s="12" t="s">
        <v>40</v>
      </c>
      <c r="AX2350" s="12" t="s">
        <v>77</v>
      </c>
      <c r="AY2350" s="227" t="s">
        <v>191</v>
      </c>
    </row>
    <row r="2351" spans="2:65" s="12" customFormat="1" ht="13.5">
      <c r="B2351" s="217"/>
      <c r="C2351" s="218"/>
      <c r="D2351" s="214" t="s">
        <v>245</v>
      </c>
      <c r="E2351" s="219" t="s">
        <v>23</v>
      </c>
      <c r="F2351" s="220" t="s">
        <v>1895</v>
      </c>
      <c r="G2351" s="218"/>
      <c r="H2351" s="221">
        <v>1.4</v>
      </c>
      <c r="I2351" s="222"/>
      <c r="J2351" s="218"/>
      <c r="K2351" s="218"/>
      <c r="L2351" s="223"/>
      <c r="M2351" s="224"/>
      <c r="N2351" s="225"/>
      <c r="O2351" s="225"/>
      <c r="P2351" s="225"/>
      <c r="Q2351" s="225"/>
      <c r="R2351" s="225"/>
      <c r="S2351" s="225"/>
      <c r="T2351" s="226"/>
      <c r="AT2351" s="227" t="s">
        <v>245</v>
      </c>
      <c r="AU2351" s="227" t="s">
        <v>88</v>
      </c>
      <c r="AV2351" s="12" t="s">
        <v>88</v>
      </c>
      <c r="AW2351" s="12" t="s">
        <v>40</v>
      </c>
      <c r="AX2351" s="12" t="s">
        <v>77</v>
      </c>
      <c r="AY2351" s="227" t="s">
        <v>191</v>
      </c>
    </row>
    <row r="2352" spans="2:65" s="12" customFormat="1" ht="13.5">
      <c r="B2352" s="217"/>
      <c r="C2352" s="218"/>
      <c r="D2352" s="214" t="s">
        <v>245</v>
      </c>
      <c r="E2352" s="219" t="s">
        <v>23</v>
      </c>
      <c r="F2352" s="220" t="s">
        <v>1896</v>
      </c>
      <c r="G2352" s="218"/>
      <c r="H2352" s="221">
        <v>1.4</v>
      </c>
      <c r="I2352" s="222"/>
      <c r="J2352" s="218"/>
      <c r="K2352" s="218"/>
      <c r="L2352" s="223"/>
      <c r="M2352" s="224"/>
      <c r="N2352" s="225"/>
      <c r="O2352" s="225"/>
      <c r="P2352" s="225"/>
      <c r="Q2352" s="225"/>
      <c r="R2352" s="225"/>
      <c r="S2352" s="225"/>
      <c r="T2352" s="226"/>
      <c r="AT2352" s="227" t="s">
        <v>245</v>
      </c>
      <c r="AU2352" s="227" t="s">
        <v>88</v>
      </c>
      <c r="AV2352" s="12" t="s">
        <v>88</v>
      </c>
      <c r="AW2352" s="12" t="s">
        <v>40</v>
      </c>
      <c r="AX2352" s="12" t="s">
        <v>77</v>
      </c>
      <c r="AY2352" s="227" t="s">
        <v>191</v>
      </c>
    </row>
    <row r="2353" spans="2:65" s="14" customFormat="1" ht="13.5">
      <c r="B2353" s="254"/>
      <c r="C2353" s="255"/>
      <c r="D2353" s="214" t="s">
        <v>245</v>
      </c>
      <c r="E2353" s="256" t="s">
        <v>23</v>
      </c>
      <c r="F2353" s="257" t="s">
        <v>371</v>
      </c>
      <c r="G2353" s="255"/>
      <c r="H2353" s="258">
        <v>4.2</v>
      </c>
      <c r="I2353" s="259"/>
      <c r="J2353" s="255"/>
      <c r="K2353" s="255"/>
      <c r="L2353" s="260"/>
      <c r="M2353" s="261"/>
      <c r="N2353" s="262"/>
      <c r="O2353" s="262"/>
      <c r="P2353" s="262"/>
      <c r="Q2353" s="262"/>
      <c r="R2353" s="262"/>
      <c r="S2353" s="262"/>
      <c r="T2353" s="263"/>
      <c r="AT2353" s="264" t="s">
        <v>245</v>
      </c>
      <c r="AU2353" s="264" t="s">
        <v>88</v>
      </c>
      <c r="AV2353" s="14" t="s">
        <v>207</v>
      </c>
      <c r="AW2353" s="14" t="s">
        <v>40</v>
      </c>
      <c r="AX2353" s="14" t="s">
        <v>77</v>
      </c>
      <c r="AY2353" s="264" t="s">
        <v>191</v>
      </c>
    </row>
    <row r="2354" spans="2:65" s="15" customFormat="1" ht="13.5">
      <c r="B2354" s="265"/>
      <c r="C2354" s="266"/>
      <c r="D2354" s="214" t="s">
        <v>245</v>
      </c>
      <c r="E2354" s="267" t="s">
        <v>23</v>
      </c>
      <c r="F2354" s="268" t="s">
        <v>388</v>
      </c>
      <c r="G2354" s="266"/>
      <c r="H2354" s="269">
        <v>4.2</v>
      </c>
      <c r="I2354" s="270"/>
      <c r="J2354" s="266"/>
      <c r="K2354" s="266"/>
      <c r="L2354" s="271"/>
      <c r="M2354" s="272"/>
      <c r="N2354" s="273"/>
      <c r="O2354" s="273"/>
      <c r="P2354" s="273"/>
      <c r="Q2354" s="273"/>
      <c r="R2354" s="273"/>
      <c r="S2354" s="273"/>
      <c r="T2354" s="274"/>
      <c r="AT2354" s="275" t="s">
        <v>245</v>
      </c>
      <c r="AU2354" s="275" t="s">
        <v>88</v>
      </c>
      <c r="AV2354" s="15" t="s">
        <v>215</v>
      </c>
      <c r="AW2354" s="15" t="s">
        <v>40</v>
      </c>
      <c r="AX2354" s="15" t="s">
        <v>85</v>
      </c>
      <c r="AY2354" s="275" t="s">
        <v>191</v>
      </c>
    </row>
    <row r="2355" spans="2:65" s="1" customFormat="1" ht="25.5" customHeight="1">
      <c r="B2355" s="42"/>
      <c r="C2355" s="202" t="s">
        <v>1905</v>
      </c>
      <c r="D2355" s="202" t="s">
        <v>194</v>
      </c>
      <c r="E2355" s="203" t="s">
        <v>1906</v>
      </c>
      <c r="F2355" s="204" t="s">
        <v>1907</v>
      </c>
      <c r="G2355" s="205" t="s">
        <v>242</v>
      </c>
      <c r="H2355" s="206">
        <v>4.2</v>
      </c>
      <c r="I2355" s="207"/>
      <c r="J2355" s="208">
        <f>ROUND(I2355*H2355,2)</f>
        <v>0</v>
      </c>
      <c r="K2355" s="204" t="s">
        <v>203</v>
      </c>
      <c r="L2355" s="62"/>
      <c r="M2355" s="209" t="s">
        <v>23</v>
      </c>
      <c r="N2355" s="210" t="s">
        <v>48</v>
      </c>
      <c r="O2355" s="43"/>
      <c r="P2355" s="211">
        <f>O2355*H2355</f>
        <v>0</v>
      </c>
      <c r="Q2355" s="211">
        <v>2.0000000000000002E-5</v>
      </c>
      <c r="R2355" s="211">
        <f>Q2355*H2355</f>
        <v>8.4000000000000009E-5</v>
      </c>
      <c r="S2355" s="211">
        <v>0</v>
      </c>
      <c r="T2355" s="212">
        <f>S2355*H2355</f>
        <v>0</v>
      </c>
      <c r="AR2355" s="25" t="s">
        <v>279</v>
      </c>
      <c r="AT2355" s="25" t="s">
        <v>194</v>
      </c>
      <c r="AU2355" s="25" t="s">
        <v>88</v>
      </c>
      <c r="AY2355" s="25" t="s">
        <v>191</v>
      </c>
      <c r="BE2355" s="213">
        <f>IF(N2355="základní",J2355,0)</f>
        <v>0</v>
      </c>
      <c r="BF2355" s="213">
        <f>IF(N2355="snížená",J2355,0)</f>
        <v>0</v>
      </c>
      <c r="BG2355" s="213">
        <f>IF(N2355="zákl. přenesená",J2355,0)</f>
        <v>0</v>
      </c>
      <c r="BH2355" s="213">
        <f>IF(N2355="sníž. přenesená",J2355,0)</f>
        <v>0</v>
      </c>
      <c r="BI2355" s="213">
        <f>IF(N2355="nulová",J2355,0)</f>
        <v>0</v>
      </c>
      <c r="BJ2355" s="25" t="s">
        <v>85</v>
      </c>
      <c r="BK2355" s="213">
        <f>ROUND(I2355*H2355,2)</f>
        <v>0</v>
      </c>
      <c r="BL2355" s="25" t="s">
        <v>279</v>
      </c>
      <c r="BM2355" s="25" t="s">
        <v>1908</v>
      </c>
    </row>
    <row r="2356" spans="2:65" s="13" customFormat="1" ht="13.5">
      <c r="B2356" s="244"/>
      <c r="C2356" s="245"/>
      <c r="D2356" s="214" t="s">
        <v>245</v>
      </c>
      <c r="E2356" s="246" t="s">
        <v>23</v>
      </c>
      <c r="F2356" s="247" t="s">
        <v>384</v>
      </c>
      <c r="G2356" s="245"/>
      <c r="H2356" s="246" t="s">
        <v>23</v>
      </c>
      <c r="I2356" s="248"/>
      <c r="J2356" s="245"/>
      <c r="K2356" s="245"/>
      <c r="L2356" s="249"/>
      <c r="M2356" s="250"/>
      <c r="N2356" s="251"/>
      <c r="O2356" s="251"/>
      <c r="P2356" s="251"/>
      <c r="Q2356" s="251"/>
      <c r="R2356" s="251"/>
      <c r="S2356" s="251"/>
      <c r="T2356" s="252"/>
      <c r="AT2356" s="253" t="s">
        <v>245</v>
      </c>
      <c r="AU2356" s="253" t="s">
        <v>88</v>
      </c>
      <c r="AV2356" s="13" t="s">
        <v>85</v>
      </c>
      <c r="AW2356" s="13" t="s">
        <v>40</v>
      </c>
      <c r="AX2356" s="13" t="s">
        <v>77</v>
      </c>
      <c r="AY2356" s="253" t="s">
        <v>191</v>
      </c>
    </row>
    <row r="2357" spans="2:65" s="12" customFormat="1" ht="13.5">
      <c r="B2357" s="217"/>
      <c r="C2357" s="218"/>
      <c r="D2357" s="214" t="s">
        <v>245</v>
      </c>
      <c r="E2357" s="219" t="s">
        <v>23</v>
      </c>
      <c r="F2357" s="220" t="s">
        <v>1894</v>
      </c>
      <c r="G2357" s="218"/>
      <c r="H2357" s="221">
        <v>1.4</v>
      </c>
      <c r="I2357" s="222"/>
      <c r="J2357" s="218"/>
      <c r="K2357" s="218"/>
      <c r="L2357" s="223"/>
      <c r="M2357" s="224"/>
      <c r="N2357" s="225"/>
      <c r="O2357" s="225"/>
      <c r="P2357" s="225"/>
      <c r="Q2357" s="225"/>
      <c r="R2357" s="225"/>
      <c r="S2357" s="225"/>
      <c r="T2357" s="226"/>
      <c r="AT2357" s="227" t="s">
        <v>245</v>
      </c>
      <c r="AU2357" s="227" t="s">
        <v>88</v>
      </c>
      <c r="AV2357" s="12" t="s">
        <v>88</v>
      </c>
      <c r="AW2357" s="12" t="s">
        <v>40</v>
      </c>
      <c r="AX2357" s="12" t="s">
        <v>77</v>
      </c>
      <c r="AY2357" s="227" t="s">
        <v>191</v>
      </c>
    </row>
    <row r="2358" spans="2:65" s="12" customFormat="1" ht="13.5">
      <c r="B2358" s="217"/>
      <c r="C2358" s="218"/>
      <c r="D2358" s="214" t="s">
        <v>245</v>
      </c>
      <c r="E2358" s="219" t="s">
        <v>23</v>
      </c>
      <c r="F2358" s="220" t="s">
        <v>1895</v>
      </c>
      <c r="G2358" s="218"/>
      <c r="H2358" s="221">
        <v>1.4</v>
      </c>
      <c r="I2358" s="222"/>
      <c r="J2358" s="218"/>
      <c r="K2358" s="218"/>
      <c r="L2358" s="223"/>
      <c r="M2358" s="224"/>
      <c r="N2358" s="225"/>
      <c r="O2358" s="225"/>
      <c r="P2358" s="225"/>
      <c r="Q2358" s="225"/>
      <c r="R2358" s="225"/>
      <c r="S2358" s="225"/>
      <c r="T2358" s="226"/>
      <c r="AT2358" s="227" t="s">
        <v>245</v>
      </c>
      <c r="AU2358" s="227" t="s">
        <v>88</v>
      </c>
      <c r="AV2358" s="12" t="s">
        <v>88</v>
      </c>
      <c r="AW2358" s="12" t="s">
        <v>40</v>
      </c>
      <c r="AX2358" s="12" t="s">
        <v>77</v>
      </c>
      <c r="AY2358" s="227" t="s">
        <v>191</v>
      </c>
    </row>
    <row r="2359" spans="2:65" s="12" customFormat="1" ht="13.5">
      <c r="B2359" s="217"/>
      <c r="C2359" s="218"/>
      <c r="D2359" s="214" t="s">
        <v>245</v>
      </c>
      <c r="E2359" s="219" t="s">
        <v>23</v>
      </c>
      <c r="F2359" s="220" t="s">
        <v>1896</v>
      </c>
      <c r="G2359" s="218"/>
      <c r="H2359" s="221">
        <v>1.4</v>
      </c>
      <c r="I2359" s="222"/>
      <c r="J2359" s="218"/>
      <c r="K2359" s="218"/>
      <c r="L2359" s="223"/>
      <c r="M2359" s="224"/>
      <c r="N2359" s="225"/>
      <c r="O2359" s="225"/>
      <c r="P2359" s="225"/>
      <c r="Q2359" s="225"/>
      <c r="R2359" s="225"/>
      <c r="S2359" s="225"/>
      <c r="T2359" s="226"/>
      <c r="AT2359" s="227" t="s">
        <v>245</v>
      </c>
      <c r="AU2359" s="227" t="s">
        <v>88</v>
      </c>
      <c r="AV2359" s="12" t="s">
        <v>88</v>
      </c>
      <c r="AW2359" s="12" t="s">
        <v>40</v>
      </c>
      <c r="AX2359" s="12" t="s">
        <v>77</v>
      </c>
      <c r="AY2359" s="227" t="s">
        <v>191</v>
      </c>
    </row>
    <row r="2360" spans="2:65" s="15" customFormat="1" ht="13.5">
      <c r="B2360" s="265"/>
      <c r="C2360" s="266"/>
      <c r="D2360" s="214" t="s">
        <v>245</v>
      </c>
      <c r="E2360" s="267" t="s">
        <v>23</v>
      </c>
      <c r="F2360" s="268" t="s">
        <v>388</v>
      </c>
      <c r="G2360" s="266"/>
      <c r="H2360" s="269">
        <v>4.2</v>
      </c>
      <c r="I2360" s="270"/>
      <c r="J2360" s="266"/>
      <c r="K2360" s="266"/>
      <c r="L2360" s="271"/>
      <c r="M2360" s="272"/>
      <c r="N2360" s="273"/>
      <c r="O2360" s="273"/>
      <c r="P2360" s="273"/>
      <c r="Q2360" s="273"/>
      <c r="R2360" s="273"/>
      <c r="S2360" s="273"/>
      <c r="T2360" s="274"/>
      <c r="AT2360" s="275" t="s">
        <v>245</v>
      </c>
      <c r="AU2360" s="275" t="s">
        <v>88</v>
      </c>
      <c r="AV2360" s="15" t="s">
        <v>215</v>
      </c>
      <c r="AW2360" s="15" t="s">
        <v>40</v>
      </c>
      <c r="AX2360" s="15" t="s">
        <v>85</v>
      </c>
      <c r="AY2360" s="275" t="s">
        <v>191</v>
      </c>
    </row>
    <row r="2361" spans="2:65" s="1" customFormat="1" ht="16.5" customHeight="1">
      <c r="B2361" s="42"/>
      <c r="C2361" s="202" t="s">
        <v>1909</v>
      </c>
      <c r="D2361" s="202" t="s">
        <v>194</v>
      </c>
      <c r="E2361" s="203" t="s">
        <v>1910</v>
      </c>
      <c r="F2361" s="204" t="s">
        <v>1911</v>
      </c>
      <c r="G2361" s="205" t="s">
        <v>218</v>
      </c>
      <c r="H2361" s="206">
        <v>181.4</v>
      </c>
      <c r="I2361" s="207"/>
      <c r="J2361" s="208">
        <f>ROUND(I2361*H2361,2)</f>
        <v>0</v>
      </c>
      <c r="K2361" s="204" t="s">
        <v>203</v>
      </c>
      <c r="L2361" s="62"/>
      <c r="M2361" s="209" t="s">
        <v>23</v>
      </c>
      <c r="N2361" s="210" t="s">
        <v>48</v>
      </c>
      <c r="O2361" s="43"/>
      <c r="P2361" s="211">
        <f>O2361*H2361</f>
        <v>0</v>
      </c>
      <c r="Q2361" s="211">
        <v>5.0000000000000001E-4</v>
      </c>
      <c r="R2361" s="211">
        <f>Q2361*H2361</f>
        <v>9.0700000000000003E-2</v>
      </c>
      <c r="S2361" s="211">
        <v>0</v>
      </c>
      <c r="T2361" s="212">
        <f>S2361*H2361</f>
        <v>0</v>
      </c>
      <c r="AR2361" s="25" t="s">
        <v>279</v>
      </c>
      <c r="AT2361" s="25" t="s">
        <v>194</v>
      </c>
      <c r="AU2361" s="25" t="s">
        <v>88</v>
      </c>
      <c r="AY2361" s="25" t="s">
        <v>191</v>
      </c>
      <c r="BE2361" s="213">
        <f>IF(N2361="základní",J2361,0)</f>
        <v>0</v>
      </c>
      <c r="BF2361" s="213">
        <f>IF(N2361="snížená",J2361,0)</f>
        <v>0</v>
      </c>
      <c r="BG2361" s="213">
        <f>IF(N2361="zákl. přenesená",J2361,0)</f>
        <v>0</v>
      </c>
      <c r="BH2361" s="213">
        <f>IF(N2361="sníž. přenesená",J2361,0)</f>
        <v>0</v>
      </c>
      <c r="BI2361" s="213">
        <f>IF(N2361="nulová",J2361,0)</f>
        <v>0</v>
      </c>
      <c r="BJ2361" s="25" t="s">
        <v>85</v>
      </c>
      <c r="BK2361" s="213">
        <f>ROUND(I2361*H2361,2)</f>
        <v>0</v>
      </c>
      <c r="BL2361" s="25" t="s">
        <v>279</v>
      </c>
      <c r="BM2361" s="25" t="s">
        <v>1912</v>
      </c>
    </row>
    <row r="2362" spans="2:65" s="13" customFormat="1" ht="13.5">
      <c r="B2362" s="244"/>
      <c r="C2362" s="245"/>
      <c r="D2362" s="214" t="s">
        <v>245</v>
      </c>
      <c r="E2362" s="246" t="s">
        <v>23</v>
      </c>
      <c r="F2362" s="247" t="s">
        <v>376</v>
      </c>
      <c r="G2362" s="245"/>
      <c r="H2362" s="246" t="s">
        <v>23</v>
      </c>
      <c r="I2362" s="248"/>
      <c r="J2362" s="245"/>
      <c r="K2362" s="245"/>
      <c r="L2362" s="249"/>
      <c r="M2362" s="250"/>
      <c r="N2362" s="251"/>
      <c r="O2362" s="251"/>
      <c r="P2362" s="251"/>
      <c r="Q2362" s="251"/>
      <c r="R2362" s="251"/>
      <c r="S2362" s="251"/>
      <c r="T2362" s="252"/>
      <c r="AT2362" s="253" t="s">
        <v>245</v>
      </c>
      <c r="AU2362" s="253" t="s">
        <v>88</v>
      </c>
      <c r="AV2362" s="13" t="s">
        <v>85</v>
      </c>
      <c r="AW2362" s="13" t="s">
        <v>40</v>
      </c>
      <c r="AX2362" s="13" t="s">
        <v>77</v>
      </c>
      <c r="AY2362" s="253" t="s">
        <v>191</v>
      </c>
    </row>
    <row r="2363" spans="2:65" s="12" customFormat="1" ht="13.5">
      <c r="B2363" s="217"/>
      <c r="C2363" s="218"/>
      <c r="D2363" s="214" t="s">
        <v>245</v>
      </c>
      <c r="E2363" s="219" t="s">
        <v>23</v>
      </c>
      <c r="F2363" s="220" t="s">
        <v>770</v>
      </c>
      <c r="G2363" s="218"/>
      <c r="H2363" s="221">
        <v>46.2</v>
      </c>
      <c r="I2363" s="222"/>
      <c r="J2363" s="218"/>
      <c r="K2363" s="218"/>
      <c r="L2363" s="223"/>
      <c r="M2363" s="224"/>
      <c r="N2363" s="225"/>
      <c r="O2363" s="225"/>
      <c r="P2363" s="225"/>
      <c r="Q2363" s="225"/>
      <c r="R2363" s="225"/>
      <c r="S2363" s="225"/>
      <c r="T2363" s="226"/>
      <c r="AT2363" s="227" t="s">
        <v>245</v>
      </c>
      <c r="AU2363" s="227" t="s">
        <v>88</v>
      </c>
      <c r="AV2363" s="12" t="s">
        <v>88</v>
      </c>
      <c r="AW2363" s="12" t="s">
        <v>40</v>
      </c>
      <c r="AX2363" s="12" t="s">
        <v>77</v>
      </c>
      <c r="AY2363" s="227" t="s">
        <v>191</v>
      </c>
    </row>
    <row r="2364" spans="2:65" s="14" customFormat="1" ht="13.5">
      <c r="B2364" s="254"/>
      <c r="C2364" s="255"/>
      <c r="D2364" s="214" t="s">
        <v>245</v>
      </c>
      <c r="E2364" s="256" t="s">
        <v>23</v>
      </c>
      <c r="F2364" s="257" t="s">
        <v>371</v>
      </c>
      <c r="G2364" s="255"/>
      <c r="H2364" s="258">
        <v>46.2</v>
      </c>
      <c r="I2364" s="259"/>
      <c r="J2364" s="255"/>
      <c r="K2364" s="255"/>
      <c r="L2364" s="260"/>
      <c r="M2364" s="261"/>
      <c r="N2364" s="262"/>
      <c r="O2364" s="262"/>
      <c r="P2364" s="262"/>
      <c r="Q2364" s="262"/>
      <c r="R2364" s="262"/>
      <c r="S2364" s="262"/>
      <c r="T2364" s="263"/>
      <c r="AT2364" s="264" t="s">
        <v>245</v>
      </c>
      <c r="AU2364" s="264" t="s">
        <v>88</v>
      </c>
      <c r="AV2364" s="14" t="s">
        <v>207</v>
      </c>
      <c r="AW2364" s="14" t="s">
        <v>40</v>
      </c>
      <c r="AX2364" s="14" t="s">
        <v>77</v>
      </c>
      <c r="AY2364" s="264" t="s">
        <v>191</v>
      </c>
    </row>
    <row r="2365" spans="2:65" s="13" customFormat="1" ht="13.5">
      <c r="B2365" s="244"/>
      <c r="C2365" s="245"/>
      <c r="D2365" s="214" t="s">
        <v>245</v>
      </c>
      <c r="E2365" s="246" t="s">
        <v>23</v>
      </c>
      <c r="F2365" s="247" t="s">
        <v>380</v>
      </c>
      <c r="G2365" s="245"/>
      <c r="H2365" s="246" t="s">
        <v>23</v>
      </c>
      <c r="I2365" s="248"/>
      <c r="J2365" s="245"/>
      <c r="K2365" s="245"/>
      <c r="L2365" s="249"/>
      <c r="M2365" s="250"/>
      <c r="N2365" s="251"/>
      <c r="O2365" s="251"/>
      <c r="P2365" s="251"/>
      <c r="Q2365" s="251"/>
      <c r="R2365" s="251"/>
      <c r="S2365" s="251"/>
      <c r="T2365" s="252"/>
      <c r="AT2365" s="253" t="s">
        <v>245</v>
      </c>
      <c r="AU2365" s="253" t="s">
        <v>88</v>
      </c>
      <c r="AV2365" s="13" t="s">
        <v>85</v>
      </c>
      <c r="AW2365" s="13" t="s">
        <v>40</v>
      </c>
      <c r="AX2365" s="13" t="s">
        <v>77</v>
      </c>
      <c r="AY2365" s="253" t="s">
        <v>191</v>
      </c>
    </row>
    <row r="2366" spans="2:65" s="12" customFormat="1" ht="13.5">
      <c r="B2366" s="217"/>
      <c r="C2366" s="218"/>
      <c r="D2366" s="214" t="s">
        <v>245</v>
      </c>
      <c r="E2366" s="219" t="s">
        <v>23</v>
      </c>
      <c r="F2366" s="220" t="s">
        <v>774</v>
      </c>
      <c r="G2366" s="218"/>
      <c r="H2366" s="221">
        <v>12.1</v>
      </c>
      <c r="I2366" s="222"/>
      <c r="J2366" s="218"/>
      <c r="K2366" s="218"/>
      <c r="L2366" s="223"/>
      <c r="M2366" s="224"/>
      <c r="N2366" s="225"/>
      <c r="O2366" s="225"/>
      <c r="P2366" s="225"/>
      <c r="Q2366" s="225"/>
      <c r="R2366" s="225"/>
      <c r="S2366" s="225"/>
      <c r="T2366" s="226"/>
      <c r="AT2366" s="227" t="s">
        <v>245</v>
      </c>
      <c r="AU2366" s="227" t="s">
        <v>88</v>
      </c>
      <c r="AV2366" s="12" t="s">
        <v>88</v>
      </c>
      <c r="AW2366" s="12" t="s">
        <v>40</v>
      </c>
      <c r="AX2366" s="12" t="s">
        <v>77</v>
      </c>
      <c r="AY2366" s="227" t="s">
        <v>191</v>
      </c>
    </row>
    <row r="2367" spans="2:65" s="12" customFormat="1" ht="13.5">
      <c r="B2367" s="217"/>
      <c r="C2367" s="218"/>
      <c r="D2367" s="214" t="s">
        <v>245</v>
      </c>
      <c r="E2367" s="219" t="s">
        <v>23</v>
      </c>
      <c r="F2367" s="220" t="s">
        <v>776</v>
      </c>
      <c r="G2367" s="218"/>
      <c r="H2367" s="221">
        <v>5.3</v>
      </c>
      <c r="I2367" s="222"/>
      <c r="J2367" s="218"/>
      <c r="K2367" s="218"/>
      <c r="L2367" s="223"/>
      <c r="M2367" s="224"/>
      <c r="N2367" s="225"/>
      <c r="O2367" s="225"/>
      <c r="P2367" s="225"/>
      <c r="Q2367" s="225"/>
      <c r="R2367" s="225"/>
      <c r="S2367" s="225"/>
      <c r="T2367" s="226"/>
      <c r="AT2367" s="227" t="s">
        <v>245</v>
      </c>
      <c r="AU2367" s="227" t="s">
        <v>88</v>
      </c>
      <c r="AV2367" s="12" t="s">
        <v>88</v>
      </c>
      <c r="AW2367" s="12" t="s">
        <v>40</v>
      </c>
      <c r="AX2367" s="12" t="s">
        <v>77</v>
      </c>
      <c r="AY2367" s="227" t="s">
        <v>191</v>
      </c>
    </row>
    <row r="2368" spans="2:65" s="12" customFormat="1" ht="13.5">
      <c r="B2368" s="217"/>
      <c r="C2368" s="218"/>
      <c r="D2368" s="214" t="s">
        <v>245</v>
      </c>
      <c r="E2368" s="219" t="s">
        <v>23</v>
      </c>
      <c r="F2368" s="220" t="s">
        <v>777</v>
      </c>
      <c r="G2368" s="218"/>
      <c r="H2368" s="221">
        <v>23.3</v>
      </c>
      <c r="I2368" s="222"/>
      <c r="J2368" s="218"/>
      <c r="K2368" s="218"/>
      <c r="L2368" s="223"/>
      <c r="M2368" s="224"/>
      <c r="N2368" s="225"/>
      <c r="O2368" s="225"/>
      <c r="P2368" s="225"/>
      <c r="Q2368" s="225"/>
      <c r="R2368" s="225"/>
      <c r="S2368" s="225"/>
      <c r="T2368" s="226"/>
      <c r="AT2368" s="227" t="s">
        <v>245</v>
      </c>
      <c r="AU2368" s="227" t="s">
        <v>88</v>
      </c>
      <c r="AV2368" s="12" t="s">
        <v>88</v>
      </c>
      <c r="AW2368" s="12" t="s">
        <v>40</v>
      </c>
      <c r="AX2368" s="12" t="s">
        <v>77</v>
      </c>
      <c r="AY2368" s="227" t="s">
        <v>191</v>
      </c>
    </row>
    <row r="2369" spans="2:65" s="12" customFormat="1" ht="13.5">
      <c r="B2369" s="217"/>
      <c r="C2369" s="218"/>
      <c r="D2369" s="214" t="s">
        <v>245</v>
      </c>
      <c r="E2369" s="219" t="s">
        <v>23</v>
      </c>
      <c r="F2369" s="220" t="s">
        <v>778</v>
      </c>
      <c r="G2369" s="218"/>
      <c r="H2369" s="221">
        <v>12.1</v>
      </c>
      <c r="I2369" s="222"/>
      <c r="J2369" s="218"/>
      <c r="K2369" s="218"/>
      <c r="L2369" s="223"/>
      <c r="M2369" s="224"/>
      <c r="N2369" s="225"/>
      <c r="O2369" s="225"/>
      <c r="P2369" s="225"/>
      <c r="Q2369" s="225"/>
      <c r="R2369" s="225"/>
      <c r="S2369" s="225"/>
      <c r="T2369" s="226"/>
      <c r="AT2369" s="227" t="s">
        <v>245</v>
      </c>
      <c r="AU2369" s="227" t="s">
        <v>88</v>
      </c>
      <c r="AV2369" s="12" t="s">
        <v>88</v>
      </c>
      <c r="AW2369" s="12" t="s">
        <v>40</v>
      </c>
      <c r="AX2369" s="12" t="s">
        <v>77</v>
      </c>
      <c r="AY2369" s="227" t="s">
        <v>191</v>
      </c>
    </row>
    <row r="2370" spans="2:65" s="12" customFormat="1" ht="13.5">
      <c r="B2370" s="217"/>
      <c r="C2370" s="218"/>
      <c r="D2370" s="214" t="s">
        <v>245</v>
      </c>
      <c r="E2370" s="219" t="s">
        <v>23</v>
      </c>
      <c r="F2370" s="220" t="s">
        <v>779</v>
      </c>
      <c r="G2370" s="218"/>
      <c r="H2370" s="221">
        <v>20.399999999999999</v>
      </c>
      <c r="I2370" s="222"/>
      <c r="J2370" s="218"/>
      <c r="K2370" s="218"/>
      <c r="L2370" s="223"/>
      <c r="M2370" s="224"/>
      <c r="N2370" s="225"/>
      <c r="O2370" s="225"/>
      <c r="P2370" s="225"/>
      <c r="Q2370" s="225"/>
      <c r="R2370" s="225"/>
      <c r="S2370" s="225"/>
      <c r="T2370" s="226"/>
      <c r="AT2370" s="227" t="s">
        <v>245</v>
      </c>
      <c r="AU2370" s="227" t="s">
        <v>88</v>
      </c>
      <c r="AV2370" s="12" t="s">
        <v>88</v>
      </c>
      <c r="AW2370" s="12" t="s">
        <v>40</v>
      </c>
      <c r="AX2370" s="12" t="s">
        <v>77</v>
      </c>
      <c r="AY2370" s="227" t="s">
        <v>191</v>
      </c>
    </row>
    <row r="2371" spans="2:65" s="12" customFormat="1" ht="13.5">
      <c r="B2371" s="217"/>
      <c r="C2371" s="218"/>
      <c r="D2371" s="214" t="s">
        <v>245</v>
      </c>
      <c r="E2371" s="219" t="s">
        <v>23</v>
      </c>
      <c r="F2371" s="220" t="s">
        <v>781</v>
      </c>
      <c r="G2371" s="218"/>
      <c r="H2371" s="221">
        <v>4.8</v>
      </c>
      <c r="I2371" s="222"/>
      <c r="J2371" s="218"/>
      <c r="K2371" s="218"/>
      <c r="L2371" s="223"/>
      <c r="M2371" s="224"/>
      <c r="N2371" s="225"/>
      <c r="O2371" s="225"/>
      <c r="P2371" s="225"/>
      <c r="Q2371" s="225"/>
      <c r="R2371" s="225"/>
      <c r="S2371" s="225"/>
      <c r="T2371" s="226"/>
      <c r="AT2371" s="227" t="s">
        <v>245</v>
      </c>
      <c r="AU2371" s="227" t="s">
        <v>88</v>
      </c>
      <c r="AV2371" s="12" t="s">
        <v>88</v>
      </c>
      <c r="AW2371" s="12" t="s">
        <v>40</v>
      </c>
      <c r="AX2371" s="12" t="s">
        <v>77</v>
      </c>
      <c r="AY2371" s="227" t="s">
        <v>191</v>
      </c>
    </row>
    <row r="2372" spans="2:65" s="14" customFormat="1" ht="13.5">
      <c r="B2372" s="254"/>
      <c r="C2372" s="255"/>
      <c r="D2372" s="214" t="s">
        <v>245</v>
      </c>
      <c r="E2372" s="256" t="s">
        <v>23</v>
      </c>
      <c r="F2372" s="257" t="s">
        <v>371</v>
      </c>
      <c r="G2372" s="255"/>
      <c r="H2372" s="258">
        <v>78</v>
      </c>
      <c r="I2372" s="259"/>
      <c r="J2372" s="255"/>
      <c r="K2372" s="255"/>
      <c r="L2372" s="260"/>
      <c r="M2372" s="261"/>
      <c r="N2372" s="262"/>
      <c r="O2372" s="262"/>
      <c r="P2372" s="262"/>
      <c r="Q2372" s="262"/>
      <c r="R2372" s="262"/>
      <c r="S2372" s="262"/>
      <c r="T2372" s="263"/>
      <c r="AT2372" s="264" t="s">
        <v>245</v>
      </c>
      <c r="AU2372" s="264" t="s">
        <v>88</v>
      </c>
      <c r="AV2372" s="14" t="s">
        <v>207</v>
      </c>
      <c r="AW2372" s="14" t="s">
        <v>40</v>
      </c>
      <c r="AX2372" s="14" t="s">
        <v>77</v>
      </c>
      <c r="AY2372" s="264" t="s">
        <v>191</v>
      </c>
    </row>
    <row r="2373" spans="2:65" s="13" customFormat="1" ht="13.5">
      <c r="B2373" s="244"/>
      <c r="C2373" s="245"/>
      <c r="D2373" s="214" t="s">
        <v>245</v>
      </c>
      <c r="E2373" s="246" t="s">
        <v>23</v>
      </c>
      <c r="F2373" s="247" t="s">
        <v>384</v>
      </c>
      <c r="G2373" s="245"/>
      <c r="H2373" s="246" t="s">
        <v>23</v>
      </c>
      <c r="I2373" s="248"/>
      <c r="J2373" s="245"/>
      <c r="K2373" s="245"/>
      <c r="L2373" s="249"/>
      <c r="M2373" s="250"/>
      <c r="N2373" s="251"/>
      <c r="O2373" s="251"/>
      <c r="P2373" s="251"/>
      <c r="Q2373" s="251"/>
      <c r="R2373" s="251"/>
      <c r="S2373" s="251"/>
      <c r="T2373" s="252"/>
      <c r="AT2373" s="253" t="s">
        <v>245</v>
      </c>
      <c r="AU2373" s="253" t="s">
        <v>88</v>
      </c>
      <c r="AV2373" s="13" t="s">
        <v>85</v>
      </c>
      <c r="AW2373" s="13" t="s">
        <v>40</v>
      </c>
      <c r="AX2373" s="13" t="s">
        <v>77</v>
      </c>
      <c r="AY2373" s="253" t="s">
        <v>191</v>
      </c>
    </row>
    <row r="2374" spans="2:65" s="12" customFormat="1" ht="13.5">
      <c r="B2374" s="217"/>
      <c r="C2374" s="218"/>
      <c r="D2374" s="214" t="s">
        <v>245</v>
      </c>
      <c r="E2374" s="219" t="s">
        <v>23</v>
      </c>
      <c r="F2374" s="220" t="s">
        <v>785</v>
      </c>
      <c r="G2374" s="218"/>
      <c r="H2374" s="221">
        <v>18.100000000000001</v>
      </c>
      <c r="I2374" s="222"/>
      <c r="J2374" s="218"/>
      <c r="K2374" s="218"/>
      <c r="L2374" s="223"/>
      <c r="M2374" s="224"/>
      <c r="N2374" s="225"/>
      <c r="O2374" s="225"/>
      <c r="P2374" s="225"/>
      <c r="Q2374" s="225"/>
      <c r="R2374" s="225"/>
      <c r="S2374" s="225"/>
      <c r="T2374" s="226"/>
      <c r="AT2374" s="227" t="s">
        <v>245</v>
      </c>
      <c r="AU2374" s="227" t="s">
        <v>88</v>
      </c>
      <c r="AV2374" s="12" t="s">
        <v>88</v>
      </c>
      <c r="AW2374" s="12" t="s">
        <v>40</v>
      </c>
      <c r="AX2374" s="12" t="s">
        <v>77</v>
      </c>
      <c r="AY2374" s="227" t="s">
        <v>191</v>
      </c>
    </row>
    <row r="2375" spans="2:65" s="12" customFormat="1" ht="13.5">
      <c r="B2375" s="217"/>
      <c r="C2375" s="218"/>
      <c r="D2375" s="214" t="s">
        <v>245</v>
      </c>
      <c r="E2375" s="219" t="s">
        <v>23</v>
      </c>
      <c r="F2375" s="220" t="s">
        <v>786</v>
      </c>
      <c r="G2375" s="218"/>
      <c r="H2375" s="221">
        <v>13.8</v>
      </c>
      <c r="I2375" s="222"/>
      <c r="J2375" s="218"/>
      <c r="K2375" s="218"/>
      <c r="L2375" s="223"/>
      <c r="M2375" s="224"/>
      <c r="N2375" s="225"/>
      <c r="O2375" s="225"/>
      <c r="P2375" s="225"/>
      <c r="Q2375" s="225"/>
      <c r="R2375" s="225"/>
      <c r="S2375" s="225"/>
      <c r="T2375" s="226"/>
      <c r="AT2375" s="227" t="s">
        <v>245</v>
      </c>
      <c r="AU2375" s="227" t="s">
        <v>88</v>
      </c>
      <c r="AV2375" s="12" t="s">
        <v>88</v>
      </c>
      <c r="AW2375" s="12" t="s">
        <v>40</v>
      </c>
      <c r="AX2375" s="12" t="s">
        <v>77</v>
      </c>
      <c r="AY2375" s="227" t="s">
        <v>191</v>
      </c>
    </row>
    <row r="2376" spans="2:65" s="12" customFormat="1" ht="13.5">
      <c r="B2376" s="217"/>
      <c r="C2376" s="218"/>
      <c r="D2376" s="214" t="s">
        <v>245</v>
      </c>
      <c r="E2376" s="219" t="s">
        <v>23</v>
      </c>
      <c r="F2376" s="220" t="s">
        <v>787</v>
      </c>
      <c r="G2376" s="218"/>
      <c r="H2376" s="221">
        <v>25.3</v>
      </c>
      <c r="I2376" s="222"/>
      <c r="J2376" s="218"/>
      <c r="K2376" s="218"/>
      <c r="L2376" s="223"/>
      <c r="M2376" s="224"/>
      <c r="N2376" s="225"/>
      <c r="O2376" s="225"/>
      <c r="P2376" s="225"/>
      <c r="Q2376" s="225"/>
      <c r="R2376" s="225"/>
      <c r="S2376" s="225"/>
      <c r="T2376" s="226"/>
      <c r="AT2376" s="227" t="s">
        <v>245</v>
      </c>
      <c r="AU2376" s="227" t="s">
        <v>88</v>
      </c>
      <c r="AV2376" s="12" t="s">
        <v>88</v>
      </c>
      <c r="AW2376" s="12" t="s">
        <v>40</v>
      </c>
      <c r="AX2376" s="12" t="s">
        <v>77</v>
      </c>
      <c r="AY2376" s="227" t="s">
        <v>191</v>
      </c>
    </row>
    <row r="2377" spans="2:65" s="14" customFormat="1" ht="13.5">
      <c r="B2377" s="254"/>
      <c r="C2377" s="255"/>
      <c r="D2377" s="214" t="s">
        <v>245</v>
      </c>
      <c r="E2377" s="256" t="s">
        <v>23</v>
      </c>
      <c r="F2377" s="257" t="s">
        <v>371</v>
      </c>
      <c r="G2377" s="255"/>
      <c r="H2377" s="258">
        <v>57.2</v>
      </c>
      <c r="I2377" s="259"/>
      <c r="J2377" s="255"/>
      <c r="K2377" s="255"/>
      <c r="L2377" s="260"/>
      <c r="M2377" s="261"/>
      <c r="N2377" s="262"/>
      <c r="O2377" s="262"/>
      <c r="P2377" s="262"/>
      <c r="Q2377" s="262"/>
      <c r="R2377" s="262"/>
      <c r="S2377" s="262"/>
      <c r="T2377" s="263"/>
      <c r="AT2377" s="264" t="s">
        <v>245</v>
      </c>
      <c r="AU2377" s="264" t="s">
        <v>88</v>
      </c>
      <c r="AV2377" s="14" t="s">
        <v>207</v>
      </c>
      <c r="AW2377" s="14" t="s">
        <v>40</v>
      </c>
      <c r="AX2377" s="14" t="s">
        <v>77</v>
      </c>
      <c r="AY2377" s="264" t="s">
        <v>191</v>
      </c>
    </row>
    <row r="2378" spans="2:65" s="15" customFormat="1" ht="13.5">
      <c r="B2378" s="265"/>
      <c r="C2378" s="266"/>
      <c r="D2378" s="214" t="s">
        <v>245</v>
      </c>
      <c r="E2378" s="267" t="s">
        <v>23</v>
      </c>
      <c r="F2378" s="268" t="s">
        <v>388</v>
      </c>
      <c r="G2378" s="266"/>
      <c r="H2378" s="269">
        <v>181.4</v>
      </c>
      <c r="I2378" s="270"/>
      <c r="J2378" s="266"/>
      <c r="K2378" s="266"/>
      <c r="L2378" s="271"/>
      <c r="M2378" s="272"/>
      <c r="N2378" s="273"/>
      <c r="O2378" s="273"/>
      <c r="P2378" s="273"/>
      <c r="Q2378" s="273"/>
      <c r="R2378" s="273"/>
      <c r="S2378" s="273"/>
      <c r="T2378" s="274"/>
      <c r="AT2378" s="275" t="s">
        <v>245</v>
      </c>
      <c r="AU2378" s="275" t="s">
        <v>88</v>
      </c>
      <c r="AV2378" s="15" t="s">
        <v>215</v>
      </c>
      <c r="AW2378" s="15" t="s">
        <v>40</v>
      </c>
      <c r="AX2378" s="15" t="s">
        <v>85</v>
      </c>
      <c r="AY2378" s="275" t="s">
        <v>191</v>
      </c>
    </row>
    <row r="2379" spans="2:65" s="1" customFormat="1" ht="25.5" customHeight="1">
      <c r="B2379" s="42"/>
      <c r="C2379" s="202" t="s">
        <v>1913</v>
      </c>
      <c r="D2379" s="202" t="s">
        <v>194</v>
      </c>
      <c r="E2379" s="203" t="s">
        <v>1914</v>
      </c>
      <c r="F2379" s="204" t="s">
        <v>1915</v>
      </c>
      <c r="G2379" s="205" t="s">
        <v>218</v>
      </c>
      <c r="H2379" s="206">
        <v>181.4</v>
      </c>
      <c r="I2379" s="207"/>
      <c r="J2379" s="208">
        <f>ROUND(I2379*H2379,2)</f>
        <v>0</v>
      </c>
      <c r="K2379" s="204" t="s">
        <v>203</v>
      </c>
      <c r="L2379" s="62"/>
      <c r="M2379" s="209" t="s">
        <v>23</v>
      </c>
      <c r="N2379" s="210" t="s">
        <v>48</v>
      </c>
      <c r="O2379" s="43"/>
      <c r="P2379" s="211">
        <f>O2379*H2379</f>
        <v>0</v>
      </c>
      <c r="Q2379" s="211">
        <v>7.5799999999999999E-3</v>
      </c>
      <c r="R2379" s="211">
        <f>Q2379*H2379</f>
        <v>1.3750120000000001</v>
      </c>
      <c r="S2379" s="211">
        <v>0</v>
      </c>
      <c r="T2379" s="212">
        <f>S2379*H2379</f>
        <v>0</v>
      </c>
      <c r="AR2379" s="25" t="s">
        <v>279</v>
      </c>
      <c r="AT2379" s="25" t="s">
        <v>194</v>
      </c>
      <c r="AU2379" s="25" t="s">
        <v>88</v>
      </c>
      <c r="AY2379" s="25" t="s">
        <v>191</v>
      </c>
      <c r="BE2379" s="213">
        <f>IF(N2379="základní",J2379,0)</f>
        <v>0</v>
      </c>
      <c r="BF2379" s="213">
        <f>IF(N2379="snížená",J2379,0)</f>
        <v>0</v>
      </c>
      <c r="BG2379" s="213">
        <f>IF(N2379="zákl. přenesená",J2379,0)</f>
        <v>0</v>
      </c>
      <c r="BH2379" s="213">
        <f>IF(N2379="sníž. přenesená",J2379,0)</f>
        <v>0</v>
      </c>
      <c r="BI2379" s="213">
        <f>IF(N2379="nulová",J2379,0)</f>
        <v>0</v>
      </c>
      <c r="BJ2379" s="25" t="s">
        <v>85</v>
      </c>
      <c r="BK2379" s="213">
        <f>ROUND(I2379*H2379,2)</f>
        <v>0</v>
      </c>
      <c r="BL2379" s="25" t="s">
        <v>279</v>
      </c>
      <c r="BM2379" s="25" t="s">
        <v>1916</v>
      </c>
    </row>
    <row r="2380" spans="2:65" s="13" customFormat="1" ht="13.5">
      <c r="B2380" s="244"/>
      <c r="C2380" s="245"/>
      <c r="D2380" s="214" t="s">
        <v>245</v>
      </c>
      <c r="E2380" s="246" t="s">
        <v>23</v>
      </c>
      <c r="F2380" s="247" t="s">
        <v>376</v>
      </c>
      <c r="G2380" s="245"/>
      <c r="H2380" s="246" t="s">
        <v>23</v>
      </c>
      <c r="I2380" s="248"/>
      <c r="J2380" s="245"/>
      <c r="K2380" s="245"/>
      <c r="L2380" s="249"/>
      <c r="M2380" s="250"/>
      <c r="N2380" s="251"/>
      <c r="O2380" s="251"/>
      <c r="P2380" s="251"/>
      <c r="Q2380" s="251"/>
      <c r="R2380" s="251"/>
      <c r="S2380" s="251"/>
      <c r="T2380" s="252"/>
      <c r="AT2380" s="253" t="s">
        <v>245</v>
      </c>
      <c r="AU2380" s="253" t="s">
        <v>88</v>
      </c>
      <c r="AV2380" s="13" t="s">
        <v>85</v>
      </c>
      <c r="AW2380" s="13" t="s">
        <v>40</v>
      </c>
      <c r="AX2380" s="13" t="s">
        <v>77</v>
      </c>
      <c r="AY2380" s="253" t="s">
        <v>191</v>
      </c>
    </row>
    <row r="2381" spans="2:65" s="12" customFormat="1" ht="13.5">
      <c r="B2381" s="217"/>
      <c r="C2381" s="218"/>
      <c r="D2381" s="214" t="s">
        <v>245</v>
      </c>
      <c r="E2381" s="219" t="s">
        <v>23</v>
      </c>
      <c r="F2381" s="220" t="s">
        <v>770</v>
      </c>
      <c r="G2381" s="218"/>
      <c r="H2381" s="221">
        <v>46.2</v>
      </c>
      <c r="I2381" s="222"/>
      <c r="J2381" s="218"/>
      <c r="K2381" s="218"/>
      <c r="L2381" s="223"/>
      <c r="M2381" s="224"/>
      <c r="N2381" s="225"/>
      <c r="O2381" s="225"/>
      <c r="P2381" s="225"/>
      <c r="Q2381" s="225"/>
      <c r="R2381" s="225"/>
      <c r="S2381" s="225"/>
      <c r="T2381" s="226"/>
      <c r="AT2381" s="227" t="s">
        <v>245</v>
      </c>
      <c r="AU2381" s="227" t="s">
        <v>88</v>
      </c>
      <c r="AV2381" s="12" t="s">
        <v>88</v>
      </c>
      <c r="AW2381" s="12" t="s">
        <v>40</v>
      </c>
      <c r="AX2381" s="12" t="s">
        <v>77</v>
      </c>
      <c r="AY2381" s="227" t="s">
        <v>191</v>
      </c>
    </row>
    <row r="2382" spans="2:65" s="14" customFormat="1" ht="13.5">
      <c r="B2382" s="254"/>
      <c r="C2382" s="255"/>
      <c r="D2382" s="214" t="s">
        <v>245</v>
      </c>
      <c r="E2382" s="256" t="s">
        <v>23</v>
      </c>
      <c r="F2382" s="257" t="s">
        <v>371</v>
      </c>
      <c r="G2382" s="255"/>
      <c r="H2382" s="258">
        <v>46.2</v>
      </c>
      <c r="I2382" s="259"/>
      <c r="J2382" s="255"/>
      <c r="K2382" s="255"/>
      <c r="L2382" s="260"/>
      <c r="M2382" s="261"/>
      <c r="N2382" s="262"/>
      <c r="O2382" s="262"/>
      <c r="P2382" s="262"/>
      <c r="Q2382" s="262"/>
      <c r="R2382" s="262"/>
      <c r="S2382" s="262"/>
      <c r="T2382" s="263"/>
      <c r="AT2382" s="264" t="s">
        <v>245</v>
      </c>
      <c r="AU2382" s="264" t="s">
        <v>88</v>
      </c>
      <c r="AV2382" s="14" t="s">
        <v>207</v>
      </c>
      <c r="AW2382" s="14" t="s">
        <v>40</v>
      </c>
      <c r="AX2382" s="14" t="s">
        <v>77</v>
      </c>
      <c r="AY2382" s="264" t="s">
        <v>191</v>
      </c>
    </row>
    <row r="2383" spans="2:65" s="13" customFormat="1" ht="13.5">
      <c r="B2383" s="244"/>
      <c r="C2383" s="245"/>
      <c r="D2383" s="214" t="s">
        <v>245</v>
      </c>
      <c r="E2383" s="246" t="s">
        <v>23</v>
      </c>
      <c r="F2383" s="247" t="s">
        <v>380</v>
      </c>
      <c r="G2383" s="245"/>
      <c r="H2383" s="246" t="s">
        <v>23</v>
      </c>
      <c r="I2383" s="248"/>
      <c r="J2383" s="245"/>
      <c r="K2383" s="245"/>
      <c r="L2383" s="249"/>
      <c r="M2383" s="250"/>
      <c r="N2383" s="251"/>
      <c r="O2383" s="251"/>
      <c r="P2383" s="251"/>
      <c r="Q2383" s="251"/>
      <c r="R2383" s="251"/>
      <c r="S2383" s="251"/>
      <c r="T2383" s="252"/>
      <c r="AT2383" s="253" t="s">
        <v>245</v>
      </c>
      <c r="AU2383" s="253" t="s">
        <v>88</v>
      </c>
      <c r="AV2383" s="13" t="s">
        <v>85</v>
      </c>
      <c r="AW2383" s="13" t="s">
        <v>40</v>
      </c>
      <c r="AX2383" s="13" t="s">
        <v>77</v>
      </c>
      <c r="AY2383" s="253" t="s">
        <v>191</v>
      </c>
    </row>
    <row r="2384" spans="2:65" s="12" customFormat="1" ht="13.5">
      <c r="B2384" s="217"/>
      <c r="C2384" s="218"/>
      <c r="D2384" s="214" t="s">
        <v>245</v>
      </c>
      <c r="E2384" s="219" t="s">
        <v>23</v>
      </c>
      <c r="F2384" s="220" t="s">
        <v>774</v>
      </c>
      <c r="G2384" s="218"/>
      <c r="H2384" s="221">
        <v>12.1</v>
      </c>
      <c r="I2384" s="222"/>
      <c r="J2384" s="218"/>
      <c r="K2384" s="218"/>
      <c r="L2384" s="223"/>
      <c r="M2384" s="224"/>
      <c r="N2384" s="225"/>
      <c r="O2384" s="225"/>
      <c r="P2384" s="225"/>
      <c r="Q2384" s="225"/>
      <c r="R2384" s="225"/>
      <c r="S2384" s="225"/>
      <c r="T2384" s="226"/>
      <c r="AT2384" s="227" t="s">
        <v>245</v>
      </c>
      <c r="AU2384" s="227" t="s">
        <v>88</v>
      </c>
      <c r="AV2384" s="12" t="s">
        <v>88</v>
      </c>
      <c r="AW2384" s="12" t="s">
        <v>40</v>
      </c>
      <c r="AX2384" s="12" t="s">
        <v>77</v>
      </c>
      <c r="AY2384" s="227" t="s">
        <v>191</v>
      </c>
    </row>
    <row r="2385" spans="2:65" s="12" customFormat="1" ht="13.5">
      <c r="B2385" s="217"/>
      <c r="C2385" s="218"/>
      <c r="D2385" s="214" t="s">
        <v>245</v>
      </c>
      <c r="E2385" s="219" t="s">
        <v>23</v>
      </c>
      <c r="F2385" s="220" t="s">
        <v>776</v>
      </c>
      <c r="G2385" s="218"/>
      <c r="H2385" s="221">
        <v>5.3</v>
      </c>
      <c r="I2385" s="222"/>
      <c r="J2385" s="218"/>
      <c r="K2385" s="218"/>
      <c r="L2385" s="223"/>
      <c r="M2385" s="224"/>
      <c r="N2385" s="225"/>
      <c r="O2385" s="225"/>
      <c r="P2385" s="225"/>
      <c r="Q2385" s="225"/>
      <c r="R2385" s="225"/>
      <c r="S2385" s="225"/>
      <c r="T2385" s="226"/>
      <c r="AT2385" s="227" t="s">
        <v>245</v>
      </c>
      <c r="AU2385" s="227" t="s">
        <v>88</v>
      </c>
      <c r="AV2385" s="12" t="s">
        <v>88</v>
      </c>
      <c r="AW2385" s="12" t="s">
        <v>40</v>
      </c>
      <c r="AX2385" s="12" t="s">
        <v>77</v>
      </c>
      <c r="AY2385" s="227" t="s">
        <v>191</v>
      </c>
    </row>
    <row r="2386" spans="2:65" s="12" customFormat="1" ht="13.5">
      <c r="B2386" s="217"/>
      <c r="C2386" s="218"/>
      <c r="D2386" s="214" t="s">
        <v>245</v>
      </c>
      <c r="E2386" s="219" t="s">
        <v>23</v>
      </c>
      <c r="F2386" s="220" t="s">
        <v>777</v>
      </c>
      <c r="G2386" s="218"/>
      <c r="H2386" s="221">
        <v>23.3</v>
      </c>
      <c r="I2386" s="222"/>
      <c r="J2386" s="218"/>
      <c r="K2386" s="218"/>
      <c r="L2386" s="223"/>
      <c r="M2386" s="224"/>
      <c r="N2386" s="225"/>
      <c r="O2386" s="225"/>
      <c r="P2386" s="225"/>
      <c r="Q2386" s="225"/>
      <c r="R2386" s="225"/>
      <c r="S2386" s="225"/>
      <c r="T2386" s="226"/>
      <c r="AT2386" s="227" t="s">
        <v>245</v>
      </c>
      <c r="AU2386" s="227" t="s">
        <v>88</v>
      </c>
      <c r="AV2386" s="12" t="s">
        <v>88</v>
      </c>
      <c r="AW2386" s="12" t="s">
        <v>40</v>
      </c>
      <c r="AX2386" s="12" t="s">
        <v>77</v>
      </c>
      <c r="AY2386" s="227" t="s">
        <v>191</v>
      </c>
    </row>
    <row r="2387" spans="2:65" s="12" customFormat="1" ht="13.5">
      <c r="B2387" s="217"/>
      <c r="C2387" s="218"/>
      <c r="D2387" s="214" t="s">
        <v>245</v>
      </c>
      <c r="E2387" s="219" t="s">
        <v>23</v>
      </c>
      <c r="F2387" s="220" t="s">
        <v>778</v>
      </c>
      <c r="G2387" s="218"/>
      <c r="H2387" s="221">
        <v>12.1</v>
      </c>
      <c r="I2387" s="222"/>
      <c r="J2387" s="218"/>
      <c r="K2387" s="218"/>
      <c r="L2387" s="223"/>
      <c r="M2387" s="224"/>
      <c r="N2387" s="225"/>
      <c r="O2387" s="225"/>
      <c r="P2387" s="225"/>
      <c r="Q2387" s="225"/>
      <c r="R2387" s="225"/>
      <c r="S2387" s="225"/>
      <c r="T2387" s="226"/>
      <c r="AT2387" s="227" t="s">
        <v>245</v>
      </c>
      <c r="AU2387" s="227" t="s">
        <v>88</v>
      </c>
      <c r="AV2387" s="12" t="s">
        <v>88</v>
      </c>
      <c r="AW2387" s="12" t="s">
        <v>40</v>
      </c>
      <c r="AX2387" s="12" t="s">
        <v>77</v>
      </c>
      <c r="AY2387" s="227" t="s">
        <v>191</v>
      </c>
    </row>
    <row r="2388" spans="2:65" s="12" customFormat="1" ht="13.5">
      <c r="B2388" s="217"/>
      <c r="C2388" s="218"/>
      <c r="D2388" s="214" t="s">
        <v>245</v>
      </c>
      <c r="E2388" s="219" t="s">
        <v>23</v>
      </c>
      <c r="F2388" s="220" t="s">
        <v>779</v>
      </c>
      <c r="G2388" s="218"/>
      <c r="H2388" s="221">
        <v>20.399999999999999</v>
      </c>
      <c r="I2388" s="222"/>
      <c r="J2388" s="218"/>
      <c r="K2388" s="218"/>
      <c r="L2388" s="223"/>
      <c r="M2388" s="224"/>
      <c r="N2388" s="225"/>
      <c r="O2388" s="225"/>
      <c r="P2388" s="225"/>
      <c r="Q2388" s="225"/>
      <c r="R2388" s="225"/>
      <c r="S2388" s="225"/>
      <c r="T2388" s="226"/>
      <c r="AT2388" s="227" t="s">
        <v>245</v>
      </c>
      <c r="AU2388" s="227" t="s">
        <v>88</v>
      </c>
      <c r="AV2388" s="12" t="s">
        <v>88</v>
      </c>
      <c r="AW2388" s="12" t="s">
        <v>40</v>
      </c>
      <c r="AX2388" s="12" t="s">
        <v>77</v>
      </c>
      <c r="AY2388" s="227" t="s">
        <v>191</v>
      </c>
    </row>
    <row r="2389" spans="2:65" s="12" customFormat="1" ht="13.5">
      <c r="B2389" s="217"/>
      <c r="C2389" s="218"/>
      <c r="D2389" s="214" t="s">
        <v>245</v>
      </c>
      <c r="E2389" s="219" t="s">
        <v>23</v>
      </c>
      <c r="F2389" s="220" t="s">
        <v>781</v>
      </c>
      <c r="G2389" s="218"/>
      <c r="H2389" s="221">
        <v>4.8</v>
      </c>
      <c r="I2389" s="222"/>
      <c r="J2389" s="218"/>
      <c r="K2389" s="218"/>
      <c r="L2389" s="223"/>
      <c r="M2389" s="224"/>
      <c r="N2389" s="225"/>
      <c r="O2389" s="225"/>
      <c r="P2389" s="225"/>
      <c r="Q2389" s="225"/>
      <c r="R2389" s="225"/>
      <c r="S2389" s="225"/>
      <c r="T2389" s="226"/>
      <c r="AT2389" s="227" t="s">
        <v>245</v>
      </c>
      <c r="AU2389" s="227" t="s">
        <v>88</v>
      </c>
      <c r="AV2389" s="12" t="s">
        <v>88</v>
      </c>
      <c r="AW2389" s="12" t="s">
        <v>40</v>
      </c>
      <c r="AX2389" s="12" t="s">
        <v>77</v>
      </c>
      <c r="AY2389" s="227" t="s">
        <v>191</v>
      </c>
    </row>
    <row r="2390" spans="2:65" s="14" customFormat="1" ht="13.5">
      <c r="B2390" s="254"/>
      <c r="C2390" s="255"/>
      <c r="D2390" s="214" t="s">
        <v>245</v>
      </c>
      <c r="E2390" s="256" t="s">
        <v>23</v>
      </c>
      <c r="F2390" s="257" t="s">
        <v>371</v>
      </c>
      <c r="G2390" s="255"/>
      <c r="H2390" s="258">
        <v>78</v>
      </c>
      <c r="I2390" s="259"/>
      <c r="J2390" s="255"/>
      <c r="K2390" s="255"/>
      <c r="L2390" s="260"/>
      <c r="M2390" s="261"/>
      <c r="N2390" s="262"/>
      <c r="O2390" s="262"/>
      <c r="P2390" s="262"/>
      <c r="Q2390" s="262"/>
      <c r="R2390" s="262"/>
      <c r="S2390" s="262"/>
      <c r="T2390" s="263"/>
      <c r="AT2390" s="264" t="s">
        <v>245</v>
      </c>
      <c r="AU2390" s="264" t="s">
        <v>88</v>
      </c>
      <c r="AV2390" s="14" t="s">
        <v>207</v>
      </c>
      <c r="AW2390" s="14" t="s">
        <v>40</v>
      </c>
      <c r="AX2390" s="14" t="s">
        <v>77</v>
      </c>
      <c r="AY2390" s="264" t="s">
        <v>191</v>
      </c>
    </row>
    <row r="2391" spans="2:65" s="13" customFormat="1" ht="13.5">
      <c r="B2391" s="244"/>
      <c r="C2391" s="245"/>
      <c r="D2391" s="214" t="s">
        <v>245</v>
      </c>
      <c r="E2391" s="246" t="s">
        <v>23</v>
      </c>
      <c r="F2391" s="247" t="s">
        <v>384</v>
      </c>
      <c r="G2391" s="245"/>
      <c r="H2391" s="246" t="s">
        <v>23</v>
      </c>
      <c r="I2391" s="248"/>
      <c r="J2391" s="245"/>
      <c r="K2391" s="245"/>
      <c r="L2391" s="249"/>
      <c r="M2391" s="250"/>
      <c r="N2391" s="251"/>
      <c r="O2391" s="251"/>
      <c r="P2391" s="251"/>
      <c r="Q2391" s="251"/>
      <c r="R2391" s="251"/>
      <c r="S2391" s="251"/>
      <c r="T2391" s="252"/>
      <c r="AT2391" s="253" t="s">
        <v>245</v>
      </c>
      <c r="AU2391" s="253" t="s">
        <v>88</v>
      </c>
      <c r="AV2391" s="13" t="s">
        <v>85</v>
      </c>
      <c r="AW2391" s="13" t="s">
        <v>40</v>
      </c>
      <c r="AX2391" s="13" t="s">
        <v>77</v>
      </c>
      <c r="AY2391" s="253" t="s">
        <v>191</v>
      </c>
    </row>
    <row r="2392" spans="2:65" s="12" customFormat="1" ht="13.5">
      <c r="B2392" s="217"/>
      <c r="C2392" s="218"/>
      <c r="D2392" s="214" t="s">
        <v>245</v>
      </c>
      <c r="E2392" s="219" t="s">
        <v>23</v>
      </c>
      <c r="F2392" s="220" t="s">
        <v>785</v>
      </c>
      <c r="G2392" s="218"/>
      <c r="H2392" s="221">
        <v>18.100000000000001</v>
      </c>
      <c r="I2392" s="222"/>
      <c r="J2392" s="218"/>
      <c r="K2392" s="218"/>
      <c r="L2392" s="223"/>
      <c r="M2392" s="224"/>
      <c r="N2392" s="225"/>
      <c r="O2392" s="225"/>
      <c r="P2392" s="225"/>
      <c r="Q2392" s="225"/>
      <c r="R2392" s="225"/>
      <c r="S2392" s="225"/>
      <c r="T2392" s="226"/>
      <c r="AT2392" s="227" t="s">
        <v>245</v>
      </c>
      <c r="AU2392" s="227" t="s">
        <v>88</v>
      </c>
      <c r="AV2392" s="12" t="s">
        <v>88</v>
      </c>
      <c r="AW2392" s="12" t="s">
        <v>40</v>
      </c>
      <c r="AX2392" s="12" t="s">
        <v>77</v>
      </c>
      <c r="AY2392" s="227" t="s">
        <v>191</v>
      </c>
    </row>
    <row r="2393" spans="2:65" s="12" customFormat="1" ht="13.5">
      <c r="B2393" s="217"/>
      <c r="C2393" s="218"/>
      <c r="D2393" s="214" t="s">
        <v>245</v>
      </c>
      <c r="E2393" s="219" t="s">
        <v>23</v>
      </c>
      <c r="F2393" s="220" t="s">
        <v>786</v>
      </c>
      <c r="G2393" s="218"/>
      <c r="H2393" s="221">
        <v>13.8</v>
      </c>
      <c r="I2393" s="222"/>
      <c r="J2393" s="218"/>
      <c r="K2393" s="218"/>
      <c r="L2393" s="223"/>
      <c r="M2393" s="224"/>
      <c r="N2393" s="225"/>
      <c r="O2393" s="225"/>
      <c r="P2393" s="225"/>
      <c r="Q2393" s="225"/>
      <c r="R2393" s="225"/>
      <c r="S2393" s="225"/>
      <c r="T2393" s="226"/>
      <c r="AT2393" s="227" t="s">
        <v>245</v>
      </c>
      <c r="AU2393" s="227" t="s">
        <v>88</v>
      </c>
      <c r="AV2393" s="12" t="s">
        <v>88</v>
      </c>
      <c r="AW2393" s="12" t="s">
        <v>40</v>
      </c>
      <c r="AX2393" s="12" t="s">
        <v>77</v>
      </c>
      <c r="AY2393" s="227" t="s">
        <v>191</v>
      </c>
    </row>
    <row r="2394" spans="2:65" s="12" customFormat="1" ht="13.5">
      <c r="B2394" s="217"/>
      <c r="C2394" s="218"/>
      <c r="D2394" s="214" t="s">
        <v>245</v>
      </c>
      <c r="E2394" s="219" t="s">
        <v>23</v>
      </c>
      <c r="F2394" s="220" t="s">
        <v>787</v>
      </c>
      <c r="G2394" s="218"/>
      <c r="H2394" s="221">
        <v>25.3</v>
      </c>
      <c r="I2394" s="222"/>
      <c r="J2394" s="218"/>
      <c r="K2394" s="218"/>
      <c r="L2394" s="223"/>
      <c r="M2394" s="224"/>
      <c r="N2394" s="225"/>
      <c r="O2394" s="225"/>
      <c r="P2394" s="225"/>
      <c r="Q2394" s="225"/>
      <c r="R2394" s="225"/>
      <c r="S2394" s="225"/>
      <c r="T2394" s="226"/>
      <c r="AT2394" s="227" t="s">
        <v>245</v>
      </c>
      <c r="AU2394" s="227" t="s">
        <v>88</v>
      </c>
      <c r="AV2394" s="12" t="s">
        <v>88</v>
      </c>
      <c r="AW2394" s="12" t="s">
        <v>40</v>
      </c>
      <c r="AX2394" s="12" t="s">
        <v>77</v>
      </c>
      <c r="AY2394" s="227" t="s">
        <v>191</v>
      </c>
    </row>
    <row r="2395" spans="2:65" s="14" customFormat="1" ht="13.5">
      <c r="B2395" s="254"/>
      <c r="C2395" s="255"/>
      <c r="D2395" s="214" t="s">
        <v>245</v>
      </c>
      <c r="E2395" s="256" t="s">
        <v>23</v>
      </c>
      <c r="F2395" s="257" t="s">
        <v>371</v>
      </c>
      <c r="G2395" s="255"/>
      <c r="H2395" s="258">
        <v>57.2</v>
      </c>
      <c r="I2395" s="259"/>
      <c r="J2395" s="255"/>
      <c r="K2395" s="255"/>
      <c r="L2395" s="260"/>
      <c r="M2395" s="261"/>
      <c r="N2395" s="262"/>
      <c r="O2395" s="262"/>
      <c r="P2395" s="262"/>
      <c r="Q2395" s="262"/>
      <c r="R2395" s="262"/>
      <c r="S2395" s="262"/>
      <c r="T2395" s="263"/>
      <c r="AT2395" s="264" t="s">
        <v>245</v>
      </c>
      <c r="AU2395" s="264" t="s">
        <v>88</v>
      </c>
      <c r="AV2395" s="14" t="s">
        <v>207</v>
      </c>
      <c r="AW2395" s="14" t="s">
        <v>40</v>
      </c>
      <c r="AX2395" s="14" t="s">
        <v>77</v>
      </c>
      <c r="AY2395" s="264" t="s">
        <v>191</v>
      </c>
    </row>
    <row r="2396" spans="2:65" s="15" customFormat="1" ht="13.5">
      <c r="B2396" s="265"/>
      <c r="C2396" s="266"/>
      <c r="D2396" s="214" t="s">
        <v>245</v>
      </c>
      <c r="E2396" s="267" t="s">
        <v>23</v>
      </c>
      <c r="F2396" s="268" t="s">
        <v>388</v>
      </c>
      <c r="G2396" s="266"/>
      <c r="H2396" s="269">
        <v>181.4</v>
      </c>
      <c r="I2396" s="270"/>
      <c r="J2396" s="266"/>
      <c r="K2396" s="266"/>
      <c r="L2396" s="271"/>
      <c r="M2396" s="272"/>
      <c r="N2396" s="273"/>
      <c r="O2396" s="273"/>
      <c r="P2396" s="273"/>
      <c r="Q2396" s="273"/>
      <c r="R2396" s="273"/>
      <c r="S2396" s="273"/>
      <c r="T2396" s="274"/>
      <c r="AT2396" s="275" t="s">
        <v>245</v>
      </c>
      <c r="AU2396" s="275" t="s">
        <v>88</v>
      </c>
      <c r="AV2396" s="15" t="s">
        <v>215</v>
      </c>
      <c r="AW2396" s="15" t="s">
        <v>40</v>
      </c>
      <c r="AX2396" s="15" t="s">
        <v>85</v>
      </c>
      <c r="AY2396" s="275" t="s">
        <v>191</v>
      </c>
    </row>
    <row r="2397" spans="2:65" s="1" customFormat="1" ht="25.5" customHeight="1">
      <c r="B2397" s="42"/>
      <c r="C2397" s="202" t="s">
        <v>1917</v>
      </c>
      <c r="D2397" s="202" t="s">
        <v>194</v>
      </c>
      <c r="E2397" s="203" t="s">
        <v>1918</v>
      </c>
      <c r="F2397" s="204" t="s">
        <v>1919</v>
      </c>
      <c r="G2397" s="205" t="s">
        <v>242</v>
      </c>
      <c r="H2397" s="206">
        <v>4.2</v>
      </c>
      <c r="I2397" s="207"/>
      <c r="J2397" s="208">
        <f>ROUND(I2397*H2397,2)</f>
        <v>0</v>
      </c>
      <c r="K2397" s="204" t="s">
        <v>203</v>
      </c>
      <c r="L2397" s="62"/>
      <c r="M2397" s="209" t="s">
        <v>23</v>
      </c>
      <c r="N2397" s="210" t="s">
        <v>48</v>
      </c>
      <c r="O2397" s="43"/>
      <c r="P2397" s="211">
        <f>O2397*H2397</f>
        <v>0</v>
      </c>
      <c r="Q2397" s="211">
        <v>2.2499999999999998E-3</v>
      </c>
      <c r="R2397" s="211">
        <f>Q2397*H2397</f>
        <v>9.4500000000000001E-3</v>
      </c>
      <c r="S2397" s="211">
        <v>0</v>
      </c>
      <c r="T2397" s="212">
        <f>S2397*H2397</f>
        <v>0</v>
      </c>
      <c r="AR2397" s="25" t="s">
        <v>279</v>
      </c>
      <c r="AT2397" s="25" t="s">
        <v>194</v>
      </c>
      <c r="AU2397" s="25" t="s">
        <v>88</v>
      </c>
      <c r="AY2397" s="25" t="s">
        <v>191</v>
      </c>
      <c r="BE2397" s="213">
        <f>IF(N2397="základní",J2397,0)</f>
        <v>0</v>
      </c>
      <c r="BF2397" s="213">
        <f>IF(N2397="snížená",J2397,0)</f>
        <v>0</v>
      </c>
      <c r="BG2397" s="213">
        <f>IF(N2397="zákl. přenesená",J2397,0)</f>
        <v>0</v>
      </c>
      <c r="BH2397" s="213">
        <f>IF(N2397="sníž. přenesená",J2397,0)</f>
        <v>0</v>
      </c>
      <c r="BI2397" s="213">
        <f>IF(N2397="nulová",J2397,0)</f>
        <v>0</v>
      </c>
      <c r="BJ2397" s="25" t="s">
        <v>85</v>
      </c>
      <c r="BK2397" s="213">
        <f>ROUND(I2397*H2397,2)</f>
        <v>0</v>
      </c>
      <c r="BL2397" s="25" t="s">
        <v>279</v>
      </c>
      <c r="BM2397" s="25" t="s">
        <v>1920</v>
      </c>
    </row>
    <row r="2398" spans="2:65" s="13" customFormat="1" ht="13.5">
      <c r="B2398" s="244"/>
      <c r="C2398" s="245"/>
      <c r="D2398" s="214" t="s">
        <v>245</v>
      </c>
      <c r="E2398" s="246" t="s">
        <v>23</v>
      </c>
      <c r="F2398" s="247" t="s">
        <v>384</v>
      </c>
      <c r="G2398" s="245"/>
      <c r="H2398" s="246" t="s">
        <v>23</v>
      </c>
      <c r="I2398" s="248"/>
      <c r="J2398" s="245"/>
      <c r="K2398" s="245"/>
      <c r="L2398" s="249"/>
      <c r="M2398" s="250"/>
      <c r="N2398" s="251"/>
      <c r="O2398" s="251"/>
      <c r="P2398" s="251"/>
      <c r="Q2398" s="251"/>
      <c r="R2398" s="251"/>
      <c r="S2398" s="251"/>
      <c r="T2398" s="252"/>
      <c r="AT2398" s="253" t="s">
        <v>245</v>
      </c>
      <c r="AU2398" s="253" t="s">
        <v>88</v>
      </c>
      <c r="AV2398" s="13" t="s">
        <v>85</v>
      </c>
      <c r="AW2398" s="13" t="s">
        <v>40</v>
      </c>
      <c r="AX2398" s="13" t="s">
        <v>77</v>
      </c>
      <c r="AY2398" s="253" t="s">
        <v>191</v>
      </c>
    </row>
    <row r="2399" spans="2:65" s="12" customFormat="1" ht="13.5">
      <c r="B2399" s="217"/>
      <c r="C2399" s="218"/>
      <c r="D2399" s="214" t="s">
        <v>245</v>
      </c>
      <c r="E2399" s="219" t="s">
        <v>23</v>
      </c>
      <c r="F2399" s="220" t="s">
        <v>1894</v>
      </c>
      <c r="G2399" s="218"/>
      <c r="H2399" s="221">
        <v>1.4</v>
      </c>
      <c r="I2399" s="222"/>
      <c r="J2399" s="218"/>
      <c r="K2399" s="218"/>
      <c r="L2399" s="223"/>
      <c r="M2399" s="224"/>
      <c r="N2399" s="225"/>
      <c r="O2399" s="225"/>
      <c r="P2399" s="225"/>
      <c r="Q2399" s="225"/>
      <c r="R2399" s="225"/>
      <c r="S2399" s="225"/>
      <c r="T2399" s="226"/>
      <c r="AT2399" s="227" t="s">
        <v>245</v>
      </c>
      <c r="AU2399" s="227" t="s">
        <v>88</v>
      </c>
      <c r="AV2399" s="12" t="s">
        <v>88</v>
      </c>
      <c r="AW2399" s="12" t="s">
        <v>40</v>
      </c>
      <c r="AX2399" s="12" t="s">
        <v>77</v>
      </c>
      <c r="AY2399" s="227" t="s">
        <v>191</v>
      </c>
    </row>
    <row r="2400" spans="2:65" s="12" customFormat="1" ht="13.5">
      <c r="B2400" s="217"/>
      <c r="C2400" s="218"/>
      <c r="D2400" s="214" t="s">
        <v>245</v>
      </c>
      <c r="E2400" s="219" t="s">
        <v>23</v>
      </c>
      <c r="F2400" s="220" t="s">
        <v>1895</v>
      </c>
      <c r="G2400" s="218"/>
      <c r="H2400" s="221">
        <v>1.4</v>
      </c>
      <c r="I2400" s="222"/>
      <c r="J2400" s="218"/>
      <c r="K2400" s="218"/>
      <c r="L2400" s="223"/>
      <c r="M2400" s="224"/>
      <c r="N2400" s="225"/>
      <c r="O2400" s="225"/>
      <c r="P2400" s="225"/>
      <c r="Q2400" s="225"/>
      <c r="R2400" s="225"/>
      <c r="S2400" s="225"/>
      <c r="T2400" s="226"/>
      <c r="AT2400" s="227" t="s">
        <v>245</v>
      </c>
      <c r="AU2400" s="227" t="s">
        <v>88</v>
      </c>
      <c r="AV2400" s="12" t="s">
        <v>88</v>
      </c>
      <c r="AW2400" s="12" t="s">
        <v>40</v>
      </c>
      <c r="AX2400" s="12" t="s">
        <v>77</v>
      </c>
      <c r="AY2400" s="227" t="s">
        <v>191</v>
      </c>
    </row>
    <row r="2401" spans="2:65" s="12" customFormat="1" ht="13.5">
      <c r="B2401" s="217"/>
      <c r="C2401" s="218"/>
      <c r="D2401" s="214" t="s">
        <v>245</v>
      </c>
      <c r="E2401" s="219" t="s">
        <v>23</v>
      </c>
      <c r="F2401" s="220" t="s">
        <v>1896</v>
      </c>
      <c r="G2401" s="218"/>
      <c r="H2401" s="221">
        <v>1.4</v>
      </c>
      <c r="I2401" s="222"/>
      <c r="J2401" s="218"/>
      <c r="K2401" s="218"/>
      <c r="L2401" s="223"/>
      <c r="M2401" s="224"/>
      <c r="N2401" s="225"/>
      <c r="O2401" s="225"/>
      <c r="P2401" s="225"/>
      <c r="Q2401" s="225"/>
      <c r="R2401" s="225"/>
      <c r="S2401" s="225"/>
      <c r="T2401" s="226"/>
      <c r="AT2401" s="227" t="s">
        <v>245</v>
      </c>
      <c r="AU2401" s="227" t="s">
        <v>88</v>
      </c>
      <c r="AV2401" s="12" t="s">
        <v>88</v>
      </c>
      <c r="AW2401" s="12" t="s">
        <v>40</v>
      </c>
      <c r="AX2401" s="12" t="s">
        <v>77</v>
      </c>
      <c r="AY2401" s="227" t="s">
        <v>191</v>
      </c>
    </row>
    <row r="2402" spans="2:65" s="14" customFormat="1" ht="13.5">
      <c r="B2402" s="254"/>
      <c r="C2402" s="255"/>
      <c r="D2402" s="214" t="s">
        <v>245</v>
      </c>
      <c r="E2402" s="256" t="s">
        <v>23</v>
      </c>
      <c r="F2402" s="257" t="s">
        <v>371</v>
      </c>
      <c r="G2402" s="255"/>
      <c r="H2402" s="258">
        <v>4.2</v>
      </c>
      <c r="I2402" s="259"/>
      <c r="J2402" s="255"/>
      <c r="K2402" s="255"/>
      <c r="L2402" s="260"/>
      <c r="M2402" s="261"/>
      <c r="N2402" s="262"/>
      <c r="O2402" s="262"/>
      <c r="P2402" s="262"/>
      <c r="Q2402" s="262"/>
      <c r="R2402" s="262"/>
      <c r="S2402" s="262"/>
      <c r="T2402" s="263"/>
      <c r="AT2402" s="264" t="s">
        <v>245</v>
      </c>
      <c r="AU2402" s="264" t="s">
        <v>88</v>
      </c>
      <c r="AV2402" s="14" t="s">
        <v>207</v>
      </c>
      <c r="AW2402" s="14" t="s">
        <v>40</v>
      </c>
      <c r="AX2402" s="14" t="s">
        <v>77</v>
      </c>
      <c r="AY2402" s="264" t="s">
        <v>191</v>
      </c>
    </row>
    <row r="2403" spans="2:65" s="15" customFormat="1" ht="13.5">
      <c r="B2403" s="265"/>
      <c r="C2403" s="266"/>
      <c r="D2403" s="214" t="s">
        <v>245</v>
      </c>
      <c r="E2403" s="267" t="s">
        <v>23</v>
      </c>
      <c r="F2403" s="268" t="s">
        <v>388</v>
      </c>
      <c r="G2403" s="266"/>
      <c r="H2403" s="269">
        <v>4.2</v>
      </c>
      <c r="I2403" s="270"/>
      <c r="J2403" s="266"/>
      <c r="K2403" s="266"/>
      <c r="L2403" s="271"/>
      <c r="M2403" s="272"/>
      <c r="N2403" s="273"/>
      <c r="O2403" s="273"/>
      <c r="P2403" s="273"/>
      <c r="Q2403" s="273"/>
      <c r="R2403" s="273"/>
      <c r="S2403" s="273"/>
      <c r="T2403" s="274"/>
      <c r="AT2403" s="275" t="s">
        <v>245</v>
      </c>
      <c r="AU2403" s="275" t="s">
        <v>88</v>
      </c>
      <c r="AV2403" s="15" t="s">
        <v>215</v>
      </c>
      <c r="AW2403" s="15" t="s">
        <v>40</v>
      </c>
      <c r="AX2403" s="15" t="s">
        <v>85</v>
      </c>
      <c r="AY2403" s="275" t="s">
        <v>191</v>
      </c>
    </row>
    <row r="2404" spans="2:65" s="1" customFormat="1" ht="25.5" customHeight="1">
      <c r="B2404" s="42"/>
      <c r="C2404" s="202" t="s">
        <v>1921</v>
      </c>
      <c r="D2404" s="202" t="s">
        <v>194</v>
      </c>
      <c r="E2404" s="203" t="s">
        <v>1922</v>
      </c>
      <c r="F2404" s="204" t="s">
        <v>1923</v>
      </c>
      <c r="G2404" s="205" t="s">
        <v>242</v>
      </c>
      <c r="H2404" s="206">
        <v>4.2</v>
      </c>
      <c r="I2404" s="207"/>
      <c r="J2404" s="208">
        <f>ROUND(I2404*H2404,2)</f>
        <v>0</v>
      </c>
      <c r="K2404" s="204" t="s">
        <v>203</v>
      </c>
      <c r="L2404" s="62"/>
      <c r="M2404" s="209" t="s">
        <v>23</v>
      </c>
      <c r="N2404" s="210" t="s">
        <v>48</v>
      </c>
      <c r="O2404" s="43"/>
      <c r="P2404" s="211">
        <f>O2404*H2404</f>
        <v>0</v>
      </c>
      <c r="Q2404" s="211">
        <v>1.6000000000000001E-3</v>
      </c>
      <c r="R2404" s="211">
        <f>Q2404*H2404</f>
        <v>6.7200000000000003E-3</v>
      </c>
      <c r="S2404" s="211">
        <v>0</v>
      </c>
      <c r="T2404" s="212">
        <f>S2404*H2404</f>
        <v>0</v>
      </c>
      <c r="AR2404" s="25" t="s">
        <v>279</v>
      </c>
      <c r="AT2404" s="25" t="s">
        <v>194</v>
      </c>
      <c r="AU2404" s="25" t="s">
        <v>88</v>
      </c>
      <c r="AY2404" s="25" t="s">
        <v>191</v>
      </c>
      <c r="BE2404" s="213">
        <f>IF(N2404="základní",J2404,0)</f>
        <v>0</v>
      </c>
      <c r="BF2404" s="213">
        <f>IF(N2404="snížená",J2404,0)</f>
        <v>0</v>
      </c>
      <c r="BG2404" s="213">
        <f>IF(N2404="zákl. přenesená",J2404,0)</f>
        <v>0</v>
      </c>
      <c r="BH2404" s="213">
        <f>IF(N2404="sníž. přenesená",J2404,0)</f>
        <v>0</v>
      </c>
      <c r="BI2404" s="213">
        <f>IF(N2404="nulová",J2404,0)</f>
        <v>0</v>
      </c>
      <c r="BJ2404" s="25" t="s">
        <v>85</v>
      </c>
      <c r="BK2404" s="213">
        <f>ROUND(I2404*H2404,2)</f>
        <v>0</v>
      </c>
      <c r="BL2404" s="25" t="s">
        <v>279</v>
      </c>
      <c r="BM2404" s="25" t="s">
        <v>1924</v>
      </c>
    </row>
    <row r="2405" spans="2:65" s="13" customFormat="1" ht="13.5">
      <c r="B2405" s="244"/>
      <c r="C2405" s="245"/>
      <c r="D2405" s="214" t="s">
        <v>245</v>
      </c>
      <c r="E2405" s="246" t="s">
        <v>23</v>
      </c>
      <c r="F2405" s="247" t="s">
        <v>384</v>
      </c>
      <c r="G2405" s="245"/>
      <c r="H2405" s="246" t="s">
        <v>23</v>
      </c>
      <c r="I2405" s="248"/>
      <c r="J2405" s="245"/>
      <c r="K2405" s="245"/>
      <c r="L2405" s="249"/>
      <c r="M2405" s="250"/>
      <c r="N2405" s="251"/>
      <c r="O2405" s="251"/>
      <c r="P2405" s="251"/>
      <c r="Q2405" s="251"/>
      <c r="R2405" s="251"/>
      <c r="S2405" s="251"/>
      <c r="T2405" s="252"/>
      <c r="AT2405" s="253" t="s">
        <v>245</v>
      </c>
      <c r="AU2405" s="253" t="s">
        <v>88</v>
      </c>
      <c r="AV2405" s="13" t="s">
        <v>85</v>
      </c>
      <c r="AW2405" s="13" t="s">
        <v>40</v>
      </c>
      <c r="AX2405" s="13" t="s">
        <v>77</v>
      </c>
      <c r="AY2405" s="253" t="s">
        <v>191</v>
      </c>
    </row>
    <row r="2406" spans="2:65" s="12" customFormat="1" ht="13.5">
      <c r="B2406" s="217"/>
      <c r="C2406" s="218"/>
      <c r="D2406" s="214" t="s">
        <v>245</v>
      </c>
      <c r="E2406" s="219" t="s">
        <v>23</v>
      </c>
      <c r="F2406" s="220" t="s">
        <v>1894</v>
      </c>
      <c r="G2406" s="218"/>
      <c r="H2406" s="221">
        <v>1.4</v>
      </c>
      <c r="I2406" s="222"/>
      <c r="J2406" s="218"/>
      <c r="K2406" s="218"/>
      <c r="L2406" s="223"/>
      <c r="M2406" s="224"/>
      <c r="N2406" s="225"/>
      <c r="O2406" s="225"/>
      <c r="P2406" s="225"/>
      <c r="Q2406" s="225"/>
      <c r="R2406" s="225"/>
      <c r="S2406" s="225"/>
      <c r="T2406" s="226"/>
      <c r="AT2406" s="227" t="s">
        <v>245</v>
      </c>
      <c r="AU2406" s="227" t="s">
        <v>88</v>
      </c>
      <c r="AV2406" s="12" t="s">
        <v>88</v>
      </c>
      <c r="AW2406" s="12" t="s">
        <v>40</v>
      </c>
      <c r="AX2406" s="12" t="s">
        <v>77</v>
      </c>
      <c r="AY2406" s="227" t="s">
        <v>191</v>
      </c>
    </row>
    <row r="2407" spans="2:65" s="12" customFormat="1" ht="13.5">
      <c r="B2407" s="217"/>
      <c r="C2407" s="218"/>
      <c r="D2407" s="214" t="s">
        <v>245</v>
      </c>
      <c r="E2407" s="219" t="s">
        <v>23</v>
      </c>
      <c r="F2407" s="220" t="s">
        <v>1895</v>
      </c>
      <c r="G2407" s="218"/>
      <c r="H2407" s="221">
        <v>1.4</v>
      </c>
      <c r="I2407" s="222"/>
      <c r="J2407" s="218"/>
      <c r="K2407" s="218"/>
      <c r="L2407" s="223"/>
      <c r="M2407" s="224"/>
      <c r="N2407" s="225"/>
      <c r="O2407" s="225"/>
      <c r="P2407" s="225"/>
      <c r="Q2407" s="225"/>
      <c r="R2407" s="225"/>
      <c r="S2407" s="225"/>
      <c r="T2407" s="226"/>
      <c r="AT2407" s="227" t="s">
        <v>245</v>
      </c>
      <c r="AU2407" s="227" t="s">
        <v>88</v>
      </c>
      <c r="AV2407" s="12" t="s">
        <v>88</v>
      </c>
      <c r="AW2407" s="12" t="s">
        <v>40</v>
      </c>
      <c r="AX2407" s="12" t="s">
        <v>77</v>
      </c>
      <c r="AY2407" s="227" t="s">
        <v>191</v>
      </c>
    </row>
    <row r="2408" spans="2:65" s="12" customFormat="1" ht="13.5">
      <c r="B2408" s="217"/>
      <c r="C2408" s="218"/>
      <c r="D2408" s="214" t="s">
        <v>245</v>
      </c>
      <c r="E2408" s="219" t="s">
        <v>23</v>
      </c>
      <c r="F2408" s="220" t="s">
        <v>1896</v>
      </c>
      <c r="G2408" s="218"/>
      <c r="H2408" s="221">
        <v>1.4</v>
      </c>
      <c r="I2408" s="222"/>
      <c r="J2408" s="218"/>
      <c r="K2408" s="218"/>
      <c r="L2408" s="223"/>
      <c r="M2408" s="224"/>
      <c r="N2408" s="225"/>
      <c r="O2408" s="225"/>
      <c r="P2408" s="225"/>
      <c r="Q2408" s="225"/>
      <c r="R2408" s="225"/>
      <c r="S2408" s="225"/>
      <c r="T2408" s="226"/>
      <c r="AT2408" s="227" t="s">
        <v>245</v>
      </c>
      <c r="AU2408" s="227" t="s">
        <v>88</v>
      </c>
      <c r="AV2408" s="12" t="s">
        <v>88</v>
      </c>
      <c r="AW2408" s="12" t="s">
        <v>40</v>
      </c>
      <c r="AX2408" s="12" t="s">
        <v>77</v>
      </c>
      <c r="AY2408" s="227" t="s">
        <v>191</v>
      </c>
    </row>
    <row r="2409" spans="2:65" s="15" customFormat="1" ht="13.5">
      <c r="B2409" s="265"/>
      <c r="C2409" s="266"/>
      <c r="D2409" s="214" t="s">
        <v>245</v>
      </c>
      <c r="E2409" s="267" t="s">
        <v>23</v>
      </c>
      <c r="F2409" s="268" t="s">
        <v>388</v>
      </c>
      <c r="G2409" s="266"/>
      <c r="H2409" s="269">
        <v>4.2</v>
      </c>
      <c r="I2409" s="270"/>
      <c r="J2409" s="266"/>
      <c r="K2409" s="266"/>
      <c r="L2409" s="271"/>
      <c r="M2409" s="272"/>
      <c r="N2409" s="273"/>
      <c r="O2409" s="273"/>
      <c r="P2409" s="273"/>
      <c r="Q2409" s="273"/>
      <c r="R2409" s="273"/>
      <c r="S2409" s="273"/>
      <c r="T2409" s="274"/>
      <c r="AT2409" s="275" t="s">
        <v>245</v>
      </c>
      <c r="AU2409" s="275" t="s">
        <v>88</v>
      </c>
      <c r="AV2409" s="15" t="s">
        <v>215</v>
      </c>
      <c r="AW2409" s="15" t="s">
        <v>40</v>
      </c>
      <c r="AX2409" s="15" t="s">
        <v>85</v>
      </c>
      <c r="AY2409" s="275" t="s">
        <v>191</v>
      </c>
    </row>
    <row r="2410" spans="2:65" s="1" customFormat="1" ht="16.5" customHeight="1">
      <c r="B2410" s="42"/>
      <c r="C2410" s="202" t="s">
        <v>1925</v>
      </c>
      <c r="D2410" s="202" t="s">
        <v>194</v>
      </c>
      <c r="E2410" s="203" t="s">
        <v>1926</v>
      </c>
      <c r="F2410" s="204" t="s">
        <v>1927</v>
      </c>
      <c r="G2410" s="205" t="s">
        <v>218</v>
      </c>
      <c r="H2410" s="206">
        <v>181.4</v>
      </c>
      <c r="I2410" s="207"/>
      <c r="J2410" s="208">
        <f>ROUND(I2410*H2410,2)</f>
        <v>0</v>
      </c>
      <c r="K2410" s="204" t="s">
        <v>203</v>
      </c>
      <c r="L2410" s="62"/>
      <c r="M2410" s="209" t="s">
        <v>23</v>
      </c>
      <c r="N2410" s="210" t="s">
        <v>48</v>
      </c>
      <c r="O2410" s="43"/>
      <c r="P2410" s="211">
        <f>O2410*H2410</f>
        <v>0</v>
      </c>
      <c r="Q2410" s="211">
        <v>2.9999999999999997E-4</v>
      </c>
      <c r="R2410" s="211">
        <f>Q2410*H2410</f>
        <v>5.4419999999999996E-2</v>
      </c>
      <c r="S2410" s="211">
        <v>0</v>
      </c>
      <c r="T2410" s="212">
        <f>S2410*H2410</f>
        <v>0</v>
      </c>
      <c r="AR2410" s="25" t="s">
        <v>279</v>
      </c>
      <c r="AT2410" s="25" t="s">
        <v>194</v>
      </c>
      <c r="AU2410" s="25" t="s">
        <v>88</v>
      </c>
      <c r="AY2410" s="25" t="s">
        <v>191</v>
      </c>
      <c r="BE2410" s="213">
        <f>IF(N2410="základní",J2410,0)</f>
        <v>0</v>
      </c>
      <c r="BF2410" s="213">
        <f>IF(N2410="snížená",J2410,0)</f>
        <v>0</v>
      </c>
      <c r="BG2410" s="213">
        <f>IF(N2410="zákl. přenesená",J2410,0)</f>
        <v>0</v>
      </c>
      <c r="BH2410" s="213">
        <f>IF(N2410="sníž. přenesená",J2410,0)</f>
        <v>0</v>
      </c>
      <c r="BI2410" s="213">
        <f>IF(N2410="nulová",J2410,0)</f>
        <v>0</v>
      </c>
      <c r="BJ2410" s="25" t="s">
        <v>85</v>
      </c>
      <c r="BK2410" s="213">
        <f>ROUND(I2410*H2410,2)</f>
        <v>0</v>
      </c>
      <c r="BL2410" s="25" t="s">
        <v>279</v>
      </c>
      <c r="BM2410" s="25" t="s">
        <v>1928</v>
      </c>
    </row>
    <row r="2411" spans="2:65" s="13" customFormat="1" ht="13.5">
      <c r="B2411" s="244"/>
      <c r="C2411" s="245"/>
      <c r="D2411" s="214" t="s">
        <v>245</v>
      </c>
      <c r="E2411" s="246" t="s">
        <v>23</v>
      </c>
      <c r="F2411" s="247" t="s">
        <v>376</v>
      </c>
      <c r="G2411" s="245"/>
      <c r="H2411" s="246" t="s">
        <v>23</v>
      </c>
      <c r="I2411" s="248"/>
      <c r="J2411" s="245"/>
      <c r="K2411" s="245"/>
      <c r="L2411" s="249"/>
      <c r="M2411" s="250"/>
      <c r="N2411" s="251"/>
      <c r="O2411" s="251"/>
      <c r="P2411" s="251"/>
      <c r="Q2411" s="251"/>
      <c r="R2411" s="251"/>
      <c r="S2411" s="251"/>
      <c r="T2411" s="252"/>
      <c r="AT2411" s="253" t="s">
        <v>245</v>
      </c>
      <c r="AU2411" s="253" t="s">
        <v>88</v>
      </c>
      <c r="AV2411" s="13" t="s">
        <v>85</v>
      </c>
      <c r="AW2411" s="13" t="s">
        <v>40</v>
      </c>
      <c r="AX2411" s="13" t="s">
        <v>77</v>
      </c>
      <c r="AY2411" s="253" t="s">
        <v>191</v>
      </c>
    </row>
    <row r="2412" spans="2:65" s="12" customFormat="1" ht="13.5">
      <c r="B2412" s="217"/>
      <c r="C2412" s="218"/>
      <c r="D2412" s="214" t="s">
        <v>245</v>
      </c>
      <c r="E2412" s="219" t="s">
        <v>23</v>
      </c>
      <c r="F2412" s="220" t="s">
        <v>770</v>
      </c>
      <c r="G2412" s="218"/>
      <c r="H2412" s="221">
        <v>46.2</v>
      </c>
      <c r="I2412" s="222"/>
      <c r="J2412" s="218"/>
      <c r="K2412" s="218"/>
      <c r="L2412" s="223"/>
      <c r="M2412" s="224"/>
      <c r="N2412" s="225"/>
      <c r="O2412" s="225"/>
      <c r="P2412" s="225"/>
      <c r="Q2412" s="225"/>
      <c r="R2412" s="225"/>
      <c r="S2412" s="225"/>
      <c r="T2412" s="226"/>
      <c r="AT2412" s="227" t="s">
        <v>245</v>
      </c>
      <c r="AU2412" s="227" t="s">
        <v>88</v>
      </c>
      <c r="AV2412" s="12" t="s">
        <v>88</v>
      </c>
      <c r="AW2412" s="12" t="s">
        <v>40</v>
      </c>
      <c r="AX2412" s="12" t="s">
        <v>77</v>
      </c>
      <c r="AY2412" s="227" t="s">
        <v>191</v>
      </c>
    </row>
    <row r="2413" spans="2:65" s="14" customFormat="1" ht="13.5">
      <c r="B2413" s="254"/>
      <c r="C2413" s="255"/>
      <c r="D2413" s="214" t="s">
        <v>245</v>
      </c>
      <c r="E2413" s="256" t="s">
        <v>23</v>
      </c>
      <c r="F2413" s="257" t="s">
        <v>371</v>
      </c>
      <c r="G2413" s="255"/>
      <c r="H2413" s="258">
        <v>46.2</v>
      </c>
      <c r="I2413" s="259"/>
      <c r="J2413" s="255"/>
      <c r="K2413" s="255"/>
      <c r="L2413" s="260"/>
      <c r="M2413" s="261"/>
      <c r="N2413" s="262"/>
      <c r="O2413" s="262"/>
      <c r="P2413" s="262"/>
      <c r="Q2413" s="262"/>
      <c r="R2413" s="262"/>
      <c r="S2413" s="262"/>
      <c r="T2413" s="263"/>
      <c r="AT2413" s="264" t="s">
        <v>245</v>
      </c>
      <c r="AU2413" s="264" t="s">
        <v>88</v>
      </c>
      <c r="AV2413" s="14" t="s">
        <v>207</v>
      </c>
      <c r="AW2413" s="14" t="s">
        <v>40</v>
      </c>
      <c r="AX2413" s="14" t="s">
        <v>77</v>
      </c>
      <c r="AY2413" s="264" t="s">
        <v>191</v>
      </c>
    </row>
    <row r="2414" spans="2:65" s="13" customFormat="1" ht="13.5">
      <c r="B2414" s="244"/>
      <c r="C2414" s="245"/>
      <c r="D2414" s="214" t="s">
        <v>245</v>
      </c>
      <c r="E2414" s="246" t="s">
        <v>23</v>
      </c>
      <c r="F2414" s="247" t="s">
        <v>380</v>
      </c>
      <c r="G2414" s="245"/>
      <c r="H2414" s="246" t="s">
        <v>23</v>
      </c>
      <c r="I2414" s="248"/>
      <c r="J2414" s="245"/>
      <c r="K2414" s="245"/>
      <c r="L2414" s="249"/>
      <c r="M2414" s="250"/>
      <c r="N2414" s="251"/>
      <c r="O2414" s="251"/>
      <c r="P2414" s="251"/>
      <c r="Q2414" s="251"/>
      <c r="R2414" s="251"/>
      <c r="S2414" s="251"/>
      <c r="T2414" s="252"/>
      <c r="AT2414" s="253" t="s">
        <v>245</v>
      </c>
      <c r="AU2414" s="253" t="s">
        <v>88</v>
      </c>
      <c r="AV2414" s="13" t="s">
        <v>85</v>
      </c>
      <c r="AW2414" s="13" t="s">
        <v>40</v>
      </c>
      <c r="AX2414" s="13" t="s">
        <v>77</v>
      </c>
      <c r="AY2414" s="253" t="s">
        <v>191</v>
      </c>
    </row>
    <row r="2415" spans="2:65" s="12" customFormat="1" ht="13.5">
      <c r="B2415" s="217"/>
      <c r="C2415" s="218"/>
      <c r="D2415" s="214" t="s">
        <v>245</v>
      </c>
      <c r="E2415" s="219" t="s">
        <v>23</v>
      </c>
      <c r="F2415" s="220" t="s">
        <v>774</v>
      </c>
      <c r="G2415" s="218"/>
      <c r="H2415" s="221">
        <v>12.1</v>
      </c>
      <c r="I2415" s="222"/>
      <c r="J2415" s="218"/>
      <c r="K2415" s="218"/>
      <c r="L2415" s="223"/>
      <c r="M2415" s="224"/>
      <c r="N2415" s="225"/>
      <c r="O2415" s="225"/>
      <c r="P2415" s="225"/>
      <c r="Q2415" s="225"/>
      <c r="R2415" s="225"/>
      <c r="S2415" s="225"/>
      <c r="T2415" s="226"/>
      <c r="AT2415" s="227" t="s">
        <v>245</v>
      </c>
      <c r="AU2415" s="227" t="s">
        <v>88</v>
      </c>
      <c r="AV2415" s="12" t="s">
        <v>88</v>
      </c>
      <c r="AW2415" s="12" t="s">
        <v>40</v>
      </c>
      <c r="AX2415" s="12" t="s">
        <v>77</v>
      </c>
      <c r="AY2415" s="227" t="s">
        <v>191</v>
      </c>
    </row>
    <row r="2416" spans="2:65" s="12" customFormat="1" ht="13.5">
      <c r="B2416" s="217"/>
      <c r="C2416" s="218"/>
      <c r="D2416" s="214" t="s">
        <v>245</v>
      </c>
      <c r="E2416" s="219" t="s">
        <v>23</v>
      </c>
      <c r="F2416" s="220" t="s">
        <v>776</v>
      </c>
      <c r="G2416" s="218"/>
      <c r="H2416" s="221">
        <v>5.3</v>
      </c>
      <c r="I2416" s="222"/>
      <c r="J2416" s="218"/>
      <c r="K2416" s="218"/>
      <c r="L2416" s="223"/>
      <c r="M2416" s="224"/>
      <c r="N2416" s="225"/>
      <c r="O2416" s="225"/>
      <c r="P2416" s="225"/>
      <c r="Q2416" s="225"/>
      <c r="R2416" s="225"/>
      <c r="S2416" s="225"/>
      <c r="T2416" s="226"/>
      <c r="AT2416" s="227" t="s">
        <v>245</v>
      </c>
      <c r="AU2416" s="227" t="s">
        <v>88</v>
      </c>
      <c r="AV2416" s="12" t="s">
        <v>88</v>
      </c>
      <c r="AW2416" s="12" t="s">
        <v>40</v>
      </c>
      <c r="AX2416" s="12" t="s">
        <v>77</v>
      </c>
      <c r="AY2416" s="227" t="s">
        <v>191</v>
      </c>
    </row>
    <row r="2417" spans="2:65" s="12" customFormat="1" ht="13.5">
      <c r="B2417" s="217"/>
      <c r="C2417" s="218"/>
      <c r="D2417" s="214" t="s">
        <v>245</v>
      </c>
      <c r="E2417" s="219" t="s">
        <v>23</v>
      </c>
      <c r="F2417" s="220" t="s">
        <v>777</v>
      </c>
      <c r="G2417" s="218"/>
      <c r="H2417" s="221">
        <v>23.3</v>
      </c>
      <c r="I2417" s="222"/>
      <c r="J2417" s="218"/>
      <c r="K2417" s="218"/>
      <c r="L2417" s="223"/>
      <c r="M2417" s="224"/>
      <c r="N2417" s="225"/>
      <c r="O2417" s="225"/>
      <c r="P2417" s="225"/>
      <c r="Q2417" s="225"/>
      <c r="R2417" s="225"/>
      <c r="S2417" s="225"/>
      <c r="T2417" s="226"/>
      <c r="AT2417" s="227" t="s">
        <v>245</v>
      </c>
      <c r="AU2417" s="227" t="s">
        <v>88</v>
      </c>
      <c r="AV2417" s="12" t="s">
        <v>88</v>
      </c>
      <c r="AW2417" s="12" t="s">
        <v>40</v>
      </c>
      <c r="AX2417" s="12" t="s">
        <v>77</v>
      </c>
      <c r="AY2417" s="227" t="s">
        <v>191</v>
      </c>
    </row>
    <row r="2418" spans="2:65" s="12" customFormat="1" ht="13.5">
      <c r="B2418" s="217"/>
      <c r="C2418" s="218"/>
      <c r="D2418" s="214" t="s">
        <v>245</v>
      </c>
      <c r="E2418" s="219" t="s">
        <v>23</v>
      </c>
      <c r="F2418" s="220" t="s">
        <v>778</v>
      </c>
      <c r="G2418" s="218"/>
      <c r="H2418" s="221">
        <v>12.1</v>
      </c>
      <c r="I2418" s="222"/>
      <c r="J2418" s="218"/>
      <c r="K2418" s="218"/>
      <c r="L2418" s="223"/>
      <c r="M2418" s="224"/>
      <c r="N2418" s="225"/>
      <c r="O2418" s="225"/>
      <c r="P2418" s="225"/>
      <c r="Q2418" s="225"/>
      <c r="R2418" s="225"/>
      <c r="S2418" s="225"/>
      <c r="T2418" s="226"/>
      <c r="AT2418" s="227" t="s">
        <v>245</v>
      </c>
      <c r="AU2418" s="227" t="s">
        <v>88</v>
      </c>
      <c r="AV2418" s="12" t="s">
        <v>88</v>
      </c>
      <c r="AW2418" s="12" t="s">
        <v>40</v>
      </c>
      <c r="AX2418" s="12" t="s">
        <v>77</v>
      </c>
      <c r="AY2418" s="227" t="s">
        <v>191</v>
      </c>
    </row>
    <row r="2419" spans="2:65" s="12" customFormat="1" ht="13.5">
      <c r="B2419" s="217"/>
      <c r="C2419" s="218"/>
      <c r="D2419" s="214" t="s">
        <v>245</v>
      </c>
      <c r="E2419" s="219" t="s">
        <v>23</v>
      </c>
      <c r="F2419" s="220" t="s">
        <v>779</v>
      </c>
      <c r="G2419" s="218"/>
      <c r="H2419" s="221">
        <v>20.399999999999999</v>
      </c>
      <c r="I2419" s="222"/>
      <c r="J2419" s="218"/>
      <c r="K2419" s="218"/>
      <c r="L2419" s="223"/>
      <c r="M2419" s="224"/>
      <c r="N2419" s="225"/>
      <c r="O2419" s="225"/>
      <c r="P2419" s="225"/>
      <c r="Q2419" s="225"/>
      <c r="R2419" s="225"/>
      <c r="S2419" s="225"/>
      <c r="T2419" s="226"/>
      <c r="AT2419" s="227" t="s">
        <v>245</v>
      </c>
      <c r="AU2419" s="227" t="s">
        <v>88</v>
      </c>
      <c r="AV2419" s="12" t="s">
        <v>88</v>
      </c>
      <c r="AW2419" s="12" t="s">
        <v>40</v>
      </c>
      <c r="AX2419" s="12" t="s">
        <v>77</v>
      </c>
      <c r="AY2419" s="227" t="s">
        <v>191</v>
      </c>
    </row>
    <row r="2420" spans="2:65" s="12" customFormat="1" ht="13.5">
      <c r="B2420" s="217"/>
      <c r="C2420" s="218"/>
      <c r="D2420" s="214" t="s">
        <v>245</v>
      </c>
      <c r="E2420" s="219" t="s">
        <v>23</v>
      </c>
      <c r="F2420" s="220" t="s">
        <v>781</v>
      </c>
      <c r="G2420" s="218"/>
      <c r="H2420" s="221">
        <v>4.8</v>
      </c>
      <c r="I2420" s="222"/>
      <c r="J2420" s="218"/>
      <c r="K2420" s="218"/>
      <c r="L2420" s="223"/>
      <c r="M2420" s="224"/>
      <c r="N2420" s="225"/>
      <c r="O2420" s="225"/>
      <c r="P2420" s="225"/>
      <c r="Q2420" s="225"/>
      <c r="R2420" s="225"/>
      <c r="S2420" s="225"/>
      <c r="T2420" s="226"/>
      <c r="AT2420" s="227" t="s">
        <v>245</v>
      </c>
      <c r="AU2420" s="227" t="s">
        <v>88</v>
      </c>
      <c r="AV2420" s="12" t="s">
        <v>88</v>
      </c>
      <c r="AW2420" s="12" t="s">
        <v>40</v>
      </c>
      <c r="AX2420" s="12" t="s">
        <v>77</v>
      </c>
      <c r="AY2420" s="227" t="s">
        <v>191</v>
      </c>
    </row>
    <row r="2421" spans="2:65" s="14" customFormat="1" ht="13.5">
      <c r="B2421" s="254"/>
      <c r="C2421" s="255"/>
      <c r="D2421" s="214" t="s">
        <v>245</v>
      </c>
      <c r="E2421" s="256" t="s">
        <v>23</v>
      </c>
      <c r="F2421" s="257" t="s">
        <v>371</v>
      </c>
      <c r="G2421" s="255"/>
      <c r="H2421" s="258">
        <v>78</v>
      </c>
      <c r="I2421" s="259"/>
      <c r="J2421" s="255"/>
      <c r="K2421" s="255"/>
      <c r="L2421" s="260"/>
      <c r="M2421" s="261"/>
      <c r="N2421" s="262"/>
      <c r="O2421" s="262"/>
      <c r="P2421" s="262"/>
      <c r="Q2421" s="262"/>
      <c r="R2421" s="262"/>
      <c r="S2421" s="262"/>
      <c r="T2421" s="263"/>
      <c r="AT2421" s="264" t="s">
        <v>245</v>
      </c>
      <c r="AU2421" s="264" t="s">
        <v>88</v>
      </c>
      <c r="AV2421" s="14" t="s">
        <v>207</v>
      </c>
      <c r="AW2421" s="14" t="s">
        <v>40</v>
      </c>
      <c r="AX2421" s="14" t="s">
        <v>77</v>
      </c>
      <c r="AY2421" s="264" t="s">
        <v>191</v>
      </c>
    </row>
    <row r="2422" spans="2:65" s="13" customFormat="1" ht="13.5">
      <c r="B2422" s="244"/>
      <c r="C2422" s="245"/>
      <c r="D2422" s="214" t="s">
        <v>245</v>
      </c>
      <c r="E2422" s="246" t="s">
        <v>23</v>
      </c>
      <c r="F2422" s="247" t="s">
        <v>384</v>
      </c>
      <c r="G2422" s="245"/>
      <c r="H2422" s="246" t="s">
        <v>23</v>
      </c>
      <c r="I2422" s="248"/>
      <c r="J2422" s="245"/>
      <c r="K2422" s="245"/>
      <c r="L2422" s="249"/>
      <c r="M2422" s="250"/>
      <c r="N2422" s="251"/>
      <c r="O2422" s="251"/>
      <c r="P2422" s="251"/>
      <c r="Q2422" s="251"/>
      <c r="R2422" s="251"/>
      <c r="S2422" s="251"/>
      <c r="T2422" s="252"/>
      <c r="AT2422" s="253" t="s">
        <v>245</v>
      </c>
      <c r="AU2422" s="253" t="s">
        <v>88</v>
      </c>
      <c r="AV2422" s="13" t="s">
        <v>85</v>
      </c>
      <c r="AW2422" s="13" t="s">
        <v>40</v>
      </c>
      <c r="AX2422" s="13" t="s">
        <v>77</v>
      </c>
      <c r="AY2422" s="253" t="s">
        <v>191</v>
      </c>
    </row>
    <row r="2423" spans="2:65" s="12" customFormat="1" ht="13.5">
      <c r="B2423" s="217"/>
      <c r="C2423" s="218"/>
      <c r="D2423" s="214" t="s">
        <v>245</v>
      </c>
      <c r="E2423" s="219" t="s">
        <v>23</v>
      </c>
      <c r="F2423" s="220" t="s">
        <v>785</v>
      </c>
      <c r="G2423" s="218"/>
      <c r="H2423" s="221">
        <v>18.100000000000001</v>
      </c>
      <c r="I2423" s="222"/>
      <c r="J2423" s="218"/>
      <c r="K2423" s="218"/>
      <c r="L2423" s="223"/>
      <c r="M2423" s="224"/>
      <c r="N2423" s="225"/>
      <c r="O2423" s="225"/>
      <c r="P2423" s="225"/>
      <c r="Q2423" s="225"/>
      <c r="R2423" s="225"/>
      <c r="S2423" s="225"/>
      <c r="T2423" s="226"/>
      <c r="AT2423" s="227" t="s">
        <v>245</v>
      </c>
      <c r="AU2423" s="227" t="s">
        <v>88</v>
      </c>
      <c r="AV2423" s="12" t="s">
        <v>88</v>
      </c>
      <c r="AW2423" s="12" t="s">
        <v>40</v>
      </c>
      <c r="AX2423" s="12" t="s">
        <v>77</v>
      </c>
      <c r="AY2423" s="227" t="s">
        <v>191</v>
      </c>
    </row>
    <row r="2424" spans="2:65" s="12" customFormat="1" ht="13.5">
      <c r="B2424" s="217"/>
      <c r="C2424" s="218"/>
      <c r="D2424" s="214" t="s">
        <v>245</v>
      </c>
      <c r="E2424" s="219" t="s">
        <v>23</v>
      </c>
      <c r="F2424" s="220" t="s">
        <v>786</v>
      </c>
      <c r="G2424" s="218"/>
      <c r="H2424" s="221">
        <v>13.8</v>
      </c>
      <c r="I2424" s="222"/>
      <c r="J2424" s="218"/>
      <c r="K2424" s="218"/>
      <c r="L2424" s="223"/>
      <c r="M2424" s="224"/>
      <c r="N2424" s="225"/>
      <c r="O2424" s="225"/>
      <c r="P2424" s="225"/>
      <c r="Q2424" s="225"/>
      <c r="R2424" s="225"/>
      <c r="S2424" s="225"/>
      <c r="T2424" s="226"/>
      <c r="AT2424" s="227" t="s">
        <v>245</v>
      </c>
      <c r="AU2424" s="227" t="s">
        <v>88</v>
      </c>
      <c r="AV2424" s="12" t="s">
        <v>88</v>
      </c>
      <c r="AW2424" s="12" t="s">
        <v>40</v>
      </c>
      <c r="AX2424" s="12" t="s">
        <v>77</v>
      </c>
      <c r="AY2424" s="227" t="s">
        <v>191</v>
      </c>
    </row>
    <row r="2425" spans="2:65" s="12" customFormat="1" ht="13.5">
      <c r="B2425" s="217"/>
      <c r="C2425" s="218"/>
      <c r="D2425" s="214" t="s">
        <v>245</v>
      </c>
      <c r="E2425" s="219" t="s">
        <v>23</v>
      </c>
      <c r="F2425" s="220" t="s">
        <v>787</v>
      </c>
      <c r="G2425" s="218"/>
      <c r="H2425" s="221">
        <v>25.3</v>
      </c>
      <c r="I2425" s="222"/>
      <c r="J2425" s="218"/>
      <c r="K2425" s="218"/>
      <c r="L2425" s="223"/>
      <c r="M2425" s="224"/>
      <c r="N2425" s="225"/>
      <c r="O2425" s="225"/>
      <c r="P2425" s="225"/>
      <c r="Q2425" s="225"/>
      <c r="R2425" s="225"/>
      <c r="S2425" s="225"/>
      <c r="T2425" s="226"/>
      <c r="AT2425" s="227" t="s">
        <v>245</v>
      </c>
      <c r="AU2425" s="227" t="s">
        <v>88</v>
      </c>
      <c r="AV2425" s="12" t="s">
        <v>88</v>
      </c>
      <c r="AW2425" s="12" t="s">
        <v>40</v>
      </c>
      <c r="AX2425" s="12" t="s">
        <v>77</v>
      </c>
      <c r="AY2425" s="227" t="s">
        <v>191</v>
      </c>
    </row>
    <row r="2426" spans="2:65" s="14" customFormat="1" ht="13.5">
      <c r="B2426" s="254"/>
      <c r="C2426" s="255"/>
      <c r="D2426" s="214" t="s">
        <v>245</v>
      </c>
      <c r="E2426" s="256" t="s">
        <v>23</v>
      </c>
      <c r="F2426" s="257" t="s">
        <v>371</v>
      </c>
      <c r="G2426" s="255"/>
      <c r="H2426" s="258">
        <v>57.2</v>
      </c>
      <c r="I2426" s="259"/>
      <c r="J2426" s="255"/>
      <c r="K2426" s="255"/>
      <c r="L2426" s="260"/>
      <c r="M2426" s="261"/>
      <c r="N2426" s="262"/>
      <c r="O2426" s="262"/>
      <c r="P2426" s="262"/>
      <c r="Q2426" s="262"/>
      <c r="R2426" s="262"/>
      <c r="S2426" s="262"/>
      <c r="T2426" s="263"/>
      <c r="AT2426" s="264" t="s">
        <v>245</v>
      </c>
      <c r="AU2426" s="264" t="s">
        <v>88</v>
      </c>
      <c r="AV2426" s="14" t="s">
        <v>207</v>
      </c>
      <c r="AW2426" s="14" t="s">
        <v>40</v>
      </c>
      <c r="AX2426" s="14" t="s">
        <v>77</v>
      </c>
      <c r="AY2426" s="264" t="s">
        <v>191</v>
      </c>
    </row>
    <row r="2427" spans="2:65" s="15" customFormat="1" ht="13.5">
      <c r="B2427" s="265"/>
      <c r="C2427" s="266"/>
      <c r="D2427" s="214" t="s">
        <v>245</v>
      </c>
      <c r="E2427" s="267" t="s">
        <v>23</v>
      </c>
      <c r="F2427" s="268" t="s">
        <v>388</v>
      </c>
      <c r="G2427" s="266"/>
      <c r="H2427" s="269">
        <v>181.4</v>
      </c>
      <c r="I2427" s="270"/>
      <c r="J2427" s="266"/>
      <c r="K2427" s="266"/>
      <c r="L2427" s="271"/>
      <c r="M2427" s="272"/>
      <c r="N2427" s="273"/>
      <c r="O2427" s="273"/>
      <c r="P2427" s="273"/>
      <c r="Q2427" s="273"/>
      <c r="R2427" s="273"/>
      <c r="S2427" s="273"/>
      <c r="T2427" s="274"/>
      <c r="AT2427" s="275" t="s">
        <v>245</v>
      </c>
      <c r="AU2427" s="275" t="s">
        <v>88</v>
      </c>
      <c r="AV2427" s="15" t="s">
        <v>215</v>
      </c>
      <c r="AW2427" s="15" t="s">
        <v>40</v>
      </c>
      <c r="AX2427" s="15" t="s">
        <v>85</v>
      </c>
      <c r="AY2427" s="275" t="s">
        <v>191</v>
      </c>
    </row>
    <row r="2428" spans="2:65" s="1" customFormat="1" ht="25.5" customHeight="1">
      <c r="B2428" s="42"/>
      <c r="C2428" s="228" t="s">
        <v>1929</v>
      </c>
      <c r="D2428" s="228" t="s">
        <v>302</v>
      </c>
      <c r="E2428" s="229" t="s">
        <v>1930</v>
      </c>
      <c r="F2428" s="230" t="s">
        <v>1931</v>
      </c>
      <c r="G2428" s="231" t="s">
        <v>218</v>
      </c>
      <c r="H2428" s="232">
        <v>199.54</v>
      </c>
      <c r="I2428" s="233"/>
      <c r="J2428" s="234">
        <f>ROUND(I2428*H2428,2)</f>
        <v>0</v>
      </c>
      <c r="K2428" s="230" t="s">
        <v>203</v>
      </c>
      <c r="L2428" s="235"/>
      <c r="M2428" s="236" t="s">
        <v>23</v>
      </c>
      <c r="N2428" s="237" t="s">
        <v>48</v>
      </c>
      <c r="O2428" s="43"/>
      <c r="P2428" s="211">
        <f>O2428*H2428</f>
        <v>0</v>
      </c>
      <c r="Q2428" s="211">
        <v>2.7499999999999998E-3</v>
      </c>
      <c r="R2428" s="211">
        <f>Q2428*H2428</f>
        <v>0.54873499999999997</v>
      </c>
      <c r="S2428" s="211">
        <v>0</v>
      </c>
      <c r="T2428" s="212">
        <f>S2428*H2428</f>
        <v>0</v>
      </c>
      <c r="AR2428" s="25" t="s">
        <v>669</v>
      </c>
      <c r="AT2428" s="25" t="s">
        <v>302</v>
      </c>
      <c r="AU2428" s="25" t="s">
        <v>88</v>
      </c>
      <c r="AY2428" s="25" t="s">
        <v>191</v>
      </c>
      <c r="BE2428" s="213">
        <f>IF(N2428="základní",J2428,0)</f>
        <v>0</v>
      </c>
      <c r="BF2428" s="213">
        <f>IF(N2428="snížená",J2428,0)</f>
        <v>0</v>
      </c>
      <c r="BG2428" s="213">
        <f>IF(N2428="zákl. přenesená",J2428,0)</f>
        <v>0</v>
      </c>
      <c r="BH2428" s="213">
        <f>IF(N2428="sníž. přenesená",J2428,0)</f>
        <v>0</v>
      </c>
      <c r="BI2428" s="213">
        <f>IF(N2428="nulová",J2428,0)</f>
        <v>0</v>
      </c>
      <c r="BJ2428" s="25" t="s">
        <v>85</v>
      </c>
      <c r="BK2428" s="213">
        <f>ROUND(I2428*H2428,2)</f>
        <v>0</v>
      </c>
      <c r="BL2428" s="25" t="s">
        <v>279</v>
      </c>
      <c r="BM2428" s="25" t="s">
        <v>1932</v>
      </c>
    </row>
    <row r="2429" spans="2:65" s="1" customFormat="1" ht="27">
      <c r="B2429" s="42"/>
      <c r="C2429" s="64"/>
      <c r="D2429" s="214" t="s">
        <v>205</v>
      </c>
      <c r="E2429" s="64"/>
      <c r="F2429" s="215" t="s">
        <v>1933</v>
      </c>
      <c r="G2429" s="64"/>
      <c r="H2429" s="64"/>
      <c r="I2429" s="173"/>
      <c r="J2429" s="64"/>
      <c r="K2429" s="64"/>
      <c r="L2429" s="62"/>
      <c r="M2429" s="216"/>
      <c r="N2429" s="43"/>
      <c r="O2429" s="43"/>
      <c r="P2429" s="43"/>
      <c r="Q2429" s="43"/>
      <c r="R2429" s="43"/>
      <c r="S2429" s="43"/>
      <c r="T2429" s="79"/>
      <c r="AT2429" s="25" t="s">
        <v>205</v>
      </c>
      <c r="AU2429" s="25" t="s">
        <v>88</v>
      </c>
    </row>
    <row r="2430" spans="2:65" s="12" customFormat="1" ht="13.5">
      <c r="B2430" s="217"/>
      <c r="C2430" s="218"/>
      <c r="D2430" s="214" t="s">
        <v>245</v>
      </c>
      <c r="E2430" s="218"/>
      <c r="F2430" s="220" t="s">
        <v>1934</v>
      </c>
      <c r="G2430" s="218"/>
      <c r="H2430" s="221">
        <v>199.54</v>
      </c>
      <c r="I2430" s="222"/>
      <c r="J2430" s="218"/>
      <c r="K2430" s="218"/>
      <c r="L2430" s="223"/>
      <c r="M2430" s="224"/>
      <c r="N2430" s="225"/>
      <c r="O2430" s="225"/>
      <c r="P2430" s="225"/>
      <c r="Q2430" s="225"/>
      <c r="R2430" s="225"/>
      <c r="S2430" s="225"/>
      <c r="T2430" s="226"/>
      <c r="AT2430" s="227" t="s">
        <v>245</v>
      </c>
      <c r="AU2430" s="227" t="s">
        <v>88</v>
      </c>
      <c r="AV2430" s="12" t="s">
        <v>88</v>
      </c>
      <c r="AW2430" s="12" t="s">
        <v>6</v>
      </c>
      <c r="AX2430" s="12" t="s">
        <v>85</v>
      </c>
      <c r="AY2430" s="227" t="s">
        <v>191</v>
      </c>
    </row>
    <row r="2431" spans="2:65" s="1" customFormat="1" ht="16.5" customHeight="1">
      <c r="B2431" s="42"/>
      <c r="C2431" s="202" t="s">
        <v>1935</v>
      </c>
      <c r="D2431" s="202" t="s">
        <v>194</v>
      </c>
      <c r="E2431" s="203" t="s">
        <v>1936</v>
      </c>
      <c r="F2431" s="204" t="s">
        <v>1937</v>
      </c>
      <c r="G2431" s="205" t="s">
        <v>242</v>
      </c>
      <c r="H2431" s="206">
        <v>136.05000000000001</v>
      </c>
      <c r="I2431" s="207"/>
      <c r="J2431" s="208">
        <f>ROUND(I2431*H2431,2)</f>
        <v>0</v>
      </c>
      <c r="K2431" s="204" t="s">
        <v>203</v>
      </c>
      <c r="L2431" s="62"/>
      <c r="M2431" s="209" t="s">
        <v>23</v>
      </c>
      <c r="N2431" s="210" t="s">
        <v>48</v>
      </c>
      <c r="O2431" s="43"/>
      <c r="P2431" s="211">
        <f>O2431*H2431</f>
        <v>0</v>
      </c>
      <c r="Q2431" s="211">
        <v>2.0000000000000002E-5</v>
      </c>
      <c r="R2431" s="211">
        <f>Q2431*H2431</f>
        <v>2.7210000000000003E-3</v>
      </c>
      <c r="S2431" s="211">
        <v>0</v>
      </c>
      <c r="T2431" s="212">
        <f>S2431*H2431</f>
        <v>0</v>
      </c>
      <c r="AR2431" s="25" t="s">
        <v>279</v>
      </c>
      <c r="AT2431" s="25" t="s">
        <v>194</v>
      </c>
      <c r="AU2431" s="25" t="s">
        <v>88</v>
      </c>
      <c r="AY2431" s="25" t="s">
        <v>191</v>
      </c>
      <c r="BE2431" s="213">
        <f>IF(N2431="základní",J2431,0)</f>
        <v>0</v>
      </c>
      <c r="BF2431" s="213">
        <f>IF(N2431="snížená",J2431,0)</f>
        <v>0</v>
      </c>
      <c r="BG2431" s="213">
        <f>IF(N2431="zákl. přenesená",J2431,0)</f>
        <v>0</v>
      </c>
      <c r="BH2431" s="213">
        <f>IF(N2431="sníž. přenesená",J2431,0)</f>
        <v>0</v>
      </c>
      <c r="BI2431" s="213">
        <f>IF(N2431="nulová",J2431,0)</f>
        <v>0</v>
      </c>
      <c r="BJ2431" s="25" t="s">
        <v>85</v>
      </c>
      <c r="BK2431" s="213">
        <f>ROUND(I2431*H2431,2)</f>
        <v>0</v>
      </c>
      <c r="BL2431" s="25" t="s">
        <v>279</v>
      </c>
      <c r="BM2431" s="25" t="s">
        <v>1938</v>
      </c>
    </row>
    <row r="2432" spans="2:65" s="13" customFormat="1" ht="13.5">
      <c r="B2432" s="244"/>
      <c r="C2432" s="245"/>
      <c r="D2432" s="214" t="s">
        <v>245</v>
      </c>
      <c r="E2432" s="246" t="s">
        <v>23</v>
      </c>
      <c r="F2432" s="247" t="s">
        <v>1939</v>
      </c>
      <c r="G2432" s="245"/>
      <c r="H2432" s="246" t="s">
        <v>23</v>
      </c>
      <c r="I2432" s="248"/>
      <c r="J2432" s="245"/>
      <c r="K2432" s="245"/>
      <c r="L2432" s="249"/>
      <c r="M2432" s="250"/>
      <c r="N2432" s="251"/>
      <c r="O2432" s="251"/>
      <c r="P2432" s="251"/>
      <c r="Q2432" s="251"/>
      <c r="R2432" s="251"/>
      <c r="S2432" s="251"/>
      <c r="T2432" s="252"/>
      <c r="AT2432" s="253" t="s">
        <v>245</v>
      </c>
      <c r="AU2432" s="253" t="s">
        <v>88</v>
      </c>
      <c r="AV2432" s="13" t="s">
        <v>85</v>
      </c>
      <c r="AW2432" s="13" t="s">
        <v>40</v>
      </c>
      <c r="AX2432" s="13" t="s">
        <v>77</v>
      </c>
      <c r="AY2432" s="253" t="s">
        <v>191</v>
      </c>
    </row>
    <row r="2433" spans="2:65" s="12" customFormat="1" ht="13.5">
      <c r="B2433" s="217"/>
      <c r="C2433" s="218"/>
      <c r="D2433" s="214" t="s">
        <v>245</v>
      </c>
      <c r="E2433" s="219" t="s">
        <v>23</v>
      </c>
      <c r="F2433" s="220" t="s">
        <v>1940</v>
      </c>
      <c r="G2433" s="218"/>
      <c r="H2433" s="221">
        <v>136.05000000000001</v>
      </c>
      <c r="I2433" s="222"/>
      <c r="J2433" s="218"/>
      <c r="K2433" s="218"/>
      <c r="L2433" s="223"/>
      <c r="M2433" s="224"/>
      <c r="N2433" s="225"/>
      <c r="O2433" s="225"/>
      <c r="P2433" s="225"/>
      <c r="Q2433" s="225"/>
      <c r="R2433" s="225"/>
      <c r="S2433" s="225"/>
      <c r="T2433" s="226"/>
      <c r="AT2433" s="227" t="s">
        <v>245</v>
      </c>
      <c r="AU2433" s="227" t="s">
        <v>88</v>
      </c>
      <c r="AV2433" s="12" t="s">
        <v>88</v>
      </c>
      <c r="AW2433" s="12" t="s">
        <v>40</v>
      </c>
      <c r="AX2433" s="12" t="s">
        <v>85</v>
      </c>
      <c r="AY2433" s="227" t="s">
        <v>191</v>
      </c>
    </row>
    <row r="2434" spans="2:65" s="1" customFormat="1" ht="16.5" customHeight="1">
      <c r="B2434" s="42"/>
      <c r="C2434" s="202" t="s">
        <v>1941</v>
      </c>
      <c r="D2434" s="202" t="s">
        <v>194</v>
      </c>
      <c r="E2434" s="203" t="s">
        <v>1942</v>
      </c>
      <c r="F2434" s="204" t="s">
        <v>1943</v>
      </c>
      <c r="G2434" s="205" t="s">
        <v>242</v>
      </c>
      <c r="H2434" s="206">
        <v>4.2</v>
      </c>
      <c r="I2434" s="207"/>
      <c r="J2434" s="208">
        <f>ROUND(I2434*H2434,2)</f>
        <v>0</v>
      </c>
      <c r="K2434" s="204" t="s">
        <v>203</v>
      </c>
      <c r="L2434" s="62"/>
      <c r="M2434" s="209" t="s">
        <v>23</v>
      </c>
      <c r="N2434" s="210" t="s">
        <v>48</v>
      </c>
      <c r="O2434" s="43"/>
      <c r="P2434" s="211">
        <f>O2434*H2434</f>
        <v>0</v>
      </c>
      <c r="Q2434" s="211">
        <v>1.2E-4</v>
      </c>
      <c r="R2434" s="211">
        <f>Q2434*H2434</f>
        <v>5.04E-4</v>
      </c>
      <c r="S2434" s="211">
        <v>0</v>
      </c>
      <c r="T2434" s="212">
        <f>S2434*H2434</f>
        <v>0</v>
      </c>
      <c r="AR2434" s="25" t="s">
        <v>279</v>
      </c>
      <c r="AT2434" s="25" t="s">
        <v>194</v>
      </c>
      <c r="AU2434" s="25" t="s">
        <v>88</v>
      </c>
      <c r="AY2434" s="25" t="s">
        <v>191</v>
      </c>
      <c r="BE2434" s="213">
        <f>IF(N2434="základní",J2434,0)</f>
        <v>0</v>
      </c>
      <c r="BF2434" s="213">
        <f>IF(N2434="snížená",J2434,0)</f>
        <v>0</v>
      </c>
      <c r="BG2434" s="213">
        <f>IF(N2434="zákl. přenesená",J2434,0)</f>
        <v>0</v>
      </c>
      <c r="BH2434" s="213">
        <f>IF(N2434="sníž. přenesená",J2434,0)</f>
        <v>0</v>
      </c>
      <c r="BI2434" s="213">
        <f>IF(N2434="nulová",J2434,0)</f>
        <v>0</v>
      </c>
      <c r="BJ2434" s="25" t="s">
        <v>85</v>
      </c>
      <c r="BK2434" s="213">
        <f>ROUND(I2434*H2434,2)</f>
        <v>0</v>
      </c>
      <c r="BL2434" s="25" t="s">
        <v>279</v>
      </c>
      <c r="BM2434" s="25" t="s">
        <v>1944</v>
      </c>
    </row>
    <row r="2435" spans="2:65" s="13" customFormat="1" ht="13.5">
      <c r="B2435" s="244"/>
      <c r="C2435" s="245"/>
      <c r="D2435" s="214" t="s">
        <v>245</v>
      </c>
      <c r="E2435" s="246" t="s">
        <v>23</v>
      </c>
      <c r="F2435" s="247" t="s">
        <v>384</v>
      </c>
      <c r="G2435" s="245"/>
      <c r="H2435" s="246" t="s">
        <v>23</v>
      </c>
      <c r="I2435" s="248"/>
      <c r="J2435" s="245"/>
      <c r="K2435" s="245"/>
      <c r="L2435" s="249"/>
      <c r="M2435" s="250"/>
      <c r="N2435" s="251"/>
      <c r="O2435" s="251"/>
      <c r="P2435" s="251"/>
      <c r="Q2435" s="251"/>
      <c r="R2435" s="251"/>
      <c r="S2435" s="251"/>
      <c r="T2435" s="252"/>
      <c r="AT2435" s="253" t="s">
        <v>245</v>
      </c>
      <c r="AU2435" s="253" t="s">
        <v>88</v>
      </c>
      <c r="AV2435" s="13" t="s">
        <v>85</v>
      </c>
      <c r="AW2435" s="13" t="s">
        <v>40</v>
      </c>
      <c r="AX2435" s="13" t="s">
        <v>77</v>
      </c>
      <c r="AY2435" s="253" t="s">
        <v>191</v>
      </c>
    </row>
    <row r="2436" spans="2:65" s="12" customFormat="1" ht="13.5">
      <c r="B2436" s="217"/>
      <c r="C2436" s="218"/>
      <c r="D2436" s="214" t="s">
        <v>245</v>
      </c>
      <c r="E2436" s="219" t="s">
        <v>23</v>
      </c>
      <c r="F2436" s="220" t="s">
        <v>1894</v>
      </c>
      <c r="G2436" s="218"/>
      <c r="H2436" s="221">
        <v>1.4</v>
      </c>
      <c r="I2436" s="222"/>
      <c r="J2436" s="218"/>
      <c r="K2436" s="218"/>
      <c r="L2436" s="223"/>
      <c r="M2436" s="224"/>
      <c r="N2436" s="225"/>
      <c r="O2436" s="225"/>
      <c r="P2436" s="225"/>
      <c r="Q2436" s="225"/>
      <c r="R2436" s="225"/>
      <c r="S2436" s="225"/>
      <c r="T2436" s="226"/>
      <c r="AT2436" s="227" t="s">
        <v>245</v>
      </c>
      <c r="AU2436" s="227" t="s">
        <v>88</v>
      </c>
      <c r="AV2436" s="12" t="s">
        <v>88</v>
      </c>
      <c r="AW2436" s="12" t="s">
        <v>40</v>
      </c>
      <c r="AX2436" s="12" t="s">
        <v>77</v>
      </c>
      <c r="AY2436" s="227" t="s">
        <v>191</v>
      </c>
    </row>
    <row r="2437" spans="2:65" s="12" customFormat="1" ht="13.5">
      <c r="B2437" s="217"/>
      <c r="C2437" s="218"/>
      <c r="D2437" s="214" t="s">
        <v>245</v>
      </c>
      <c r="E2437" s="219" t="s">
        <v>23</v>
      </c>
      <c r="F2437" s="220" t="s">
        <v>1895</v>
      </c>
      <c r="G2437" s="218"/>
      <c r="H2437" s="221">
        <v>1.4</v>
      </c>
      <c r="I2437" s="222"/>
      <c r="J2437" s="218"/>
      <c r="K2437" s="218"/>
      <c r="L2437" s="223"/>
      <c r="M2437" s="224"/>
      <c r="N2437" s="225"/>
      <c r="O2437" s="225"/>
      <c r="P2437" s="225"/>
      <c r="Q2437" s="225"/>
      <c r="R2437" s="225"/>
      <c r="S2437" s="225"/>
      <c r="T2437" s="226"/>
      <c r="AT2437" s="227" t="s">
        <v>245</v>
      </c>
      <c r="AU2437" s="227" t="s">
        <v>88</v>
      </c>
      <c r="AV2437" s="12" t="s">
        <v>88</v>
      </c>
      <c r="AW2437" s="12" t="s">
        <v>40</v>
      </c>
      <c r="AX2437" s="12" t="s">
        <v>77</v>
      </c>
      <c r="AY2437" s="227" t="s">
        <v>191</v>
      </c>
    </row>
    <row r="2438" spans="2:65" s="12" customFormat="1" ht="13.5">
      <c r="B2438" s="217"/>
      <c r="C2438" s="218"/>
      <c r="D2438" s="214" t="s">
        <v>245</v>
      </c>
      <c r="E2438" s="219" t="s">
        <v>23</v>
      </c>
      <c r="F2438" s="220" t="s">
        <v>1896</v>
      </c>
      <c r="G2438" s="218"/>
      <c r="H2438" s="221">
        <v>1.4</v>
      </c>
      <c r="I2438" s="222"/>
      <c r="J2438" s="218"/>
      <c r="K2438" s="218"/>
      <c r="L2438" s="223"/>
      <c r="M2438" s="224"/>
      <c r="N2438" s="225"/>
      <c r="O2438" s="225"/>
      <c r="P2438" s="225"/>
      <c r="Q2438" s="225"/>
      <c r="R2438" s="225"/>
      <c r="S2438" s="225"/>
      <c r="T2438" s="226"/>
      <c r="AT2438" s="227" t="s">
        <v>245</v>
      </c>
      <c r="AU2438" s="227" t="s">
        <v>88</v>
      </c>
      <c r="AV2438" s="12" t="s">
        <v>88</v>
      </c>
      <c r="AW2438" s="12" t="s">
        <v>40</v>
      </c>
      <c r="AX2438" s="12" t="s">
        <v>77</v>
      </c>
      <c r="AY2438" s="227" t="s">
        <v>191</v>
      </c>
    </row>
    <row r="2439" spans="2:65" s="14" customFormat="1" ht="13.5">
      <c r="B2439" s="254"/>
      <c r="C2439" s="255"/>
      <c r="D2439" s="214" t="s">
        <v>245</v>
      </c>
      <c r="E2439" s="256" t="s">
        <v>23</v>
      </c>
      <c r="F2439" s="257" t="s">
        <v>371</v>
      </c>
      <c r="G2439" s="255"/>
      <c r="H2439" s="258">
        <v>4.2</v>
      </c>
      <c r="I2439" s="259"/>
      <c r="J2439" s="255"/>
      <c r="K2439" s="255"/>
      <c r="L2439" s="260"/>
      <c r="M2439" s="261"/>
      <c r="N2439" s="262"/>
      <c r="O2439" s="262"/>
      <c r="P2439" s="262"/>
      <c r="Q2439" s="262"/>
      <c r="R2439" s="262"/>
      <c r="S2439" s="262"/>
      <c r="T2439" s="263"/>
      <c r="AT2439" s="264" t="s">
        <v>245</v>
      </c>
      <c r="AU2439" s="264" t="s">
        <v>88</v>
      </c>
      <c r="AV2439" s="14" t="s">
        <v>207</v>
      </c>
      <c r="AW2439" s="14" t="s">
        <v>40</v>
      </c>
      <c r="AX2439" s="14" t="s">
        <v>77</v>
      </c>
      <c r="AY2439" s="264" t="s">
        <v>191</v>
      </c>
    </row>
    <row r="2440" spans="2:65" s="15" customFormat="1" ht="13.5">
      <c r="B2440" s="265"/>
      <c r="C2440" s="266"/>
      <c r="D2440" s="214" t="s">
        <v>245</v>
      </c>
      <c r="E2440" s="267" t="s">
        <v>23</v>
      </c>
      <c r="F2440" s="268" t="s">
        <v>388</v>
      </c>
      <c r="G2440" s="266"/>
      <c r="H2440" s="269">
        <v>4.2</v>
      </c>
      <c r="I2440" s="270"/>
      <c r="J2440" s="266"/>
      <c r="K2440" s="266"/>
      <c r="L2440" s="271"/>
      <c r="M2440" s="272"/>
      <c r="N2440" s="273"/>
      <c r="O2440" s="273"/>
      <c r="P2440" s="273"/>
      <c r="Q2440" s="273"/>
      <c r="R2440" s="273"/>
      <c r="S2440" s="273"/>
      <c r="T2440" s="274"/>
      <c r="AT2440" s="275" t="s">
        <v>245</v>
      </c>
      <c r="AU2440" s="275" t="s">
        <v>88</v>
      </c>
      <c r="AV2440" s="15" t="s">
        <v>215</v>
      </c>
      <c r="AW2440" s="15" t="s">
        <v>40</v>
      </c>
      <c r="AX2440" s="15" t="s">
        <v>85</v>
      </c>
      <c r="AY2440" s="275" t="s">
        <v>191</v>
      </c>
    </row>
    <row r="2441" spans="2:65" s="1" customFormat="1" ht="25.5" customHeight="1">
      <c r="B2441" s="42"/>
      <c r="C2441" s="228" t="s">
        <v>1945</v>
      </c>
      <c r="D2441" s="228" t="s">
        <v>302</v>
      </c>
      <c r="E2441" s="229" t="s">
        <v>1930</v>
      </c>
      <c r="F2441" s="230" t="s">
        <v>1931</v>
      </c>
      <c r="G2441" s="231" t="s">
        <v>218</v>
      </c>
      <c r="H2441" s="232">
        <v>4.62</v>
      </c>
      <c r="I2441" s="233"/>
      <c r="J2441" s="234">
        <f>ROUND(I2441*H2441,2)</f>
        <v>0</v>
      </c>
      <c r="K2441" s="230" t="s">
        <v>203</v>
      </c>
      <c r="L2441" s="235"/>
      <c r="M2441" s="236" t="s">
        <v>23</v>
      </c>
      <c r="N2441" s="237" t="s">
        <v>48</v>
      </c>
      <c r="O2441" s="43"/>
      <c r="P2441" s="211">
        <f>O2441*H2441</f>
        <v>0</v>
      </c>
      <c r="Q2441" s="211">
        <v>2.7499999999999998E-3</v>
      </c>
      <c r="R2441" s="211">
        <f>Q2441*H2441</f>
        <v>1.2704999999999999E-2</v>
      </c>
      <c r="S2441" s="211">
        <v>0</v>
      </c>
      <c r="T2441" s="212">
        <f>S2441*H2441</f>
        <v>0</v>
      </c>
      <c r="AR2441" s="25" t="s">
        <v>669</v>
      </c>
      <c r="AT2441" s="25" t="s">
        <v>302</v>
      </c>
      <c r="AU2441" s="25" t="s">
        <v>88</v>
      </c>
      <c r="AY2441" s="25" t="s">
        <v>191</v>
      </c>
      <c r="BE2441" s="213">
        <f>IF(N2441="základní",J2441,0)</f>
        <v>0</v>
      </c>
      <c r="BF2441" s="213">
        <f>IF(N2441="snížená",J2441,0)</f>
        <v>0</v>
      </c>
      <c r="BG2441" s="213">
        <f>IF(N2441="zákl. přenesená",J2441,0)</f>
        <v>0</v>
      </c>
      <c r="BH2441" s="213">
        <f>IF(N2441="sníž. přenesená",J2441,0)</f>
        <v>0</v>
      </c>
      <c r="BI2441" s="213">
        <f>IF(N2441="nulová",J2441,0)</f>
        <v>0</v>
      </c>
      <c r="BJ2441" s="25" t="s">
        <v>85</v>
      </c>
      <c r="BK2441" s="213">
        <f>ROUND(I2441*H2441,2)</f>
        <v>0</v>
      </c>
      <c r="BL2441" s="25" t="s">
        <v>279</v>
      </c>
      <c r="BM2441" s="25" t="s">
        <v>1946</v>
      </c>
    </row>
    <row r="2442" spans="2:65" s="1" customFormat="1" ht="27">
      <c r="B2442" s="42"/>
      <c r="C2442" s="64"/>
      <c r="D2442" s="214" t="s">
        <v>205</v>
      </c>
      <c r="E2442" s="64"/>
      <c r="F2442" s="215" t="s">
        <v>1933</v>
      </c>
      <c r="G2442" s="64"/>
      <c r="H2442" s="64"/>
      <c r="I2442" s="173"/>
      <c r="J2442" s="64"/>
      <c r="K2442" s="64"/>
      <c r="L2442" s="62"/>
      <c r="M2442" s="216"/>
      <c r="N2442" s="43"/>
      <c r="O2442" s="43"/>
      <c r="P2442" s="43"/>
      <c r="Q2442" s="43"/>
      <c r="R2442" s="43"/>
      <c r="S2442" s="43"/>
      <c r="T2442" s="79"/>
      <c r="AT2442" s="25" t="s">
        <v>205</v>
      </c>
      <c r="AU2442" s="25" t="s">
        <v>88</v>
      </c>
    </row>
    <row r="2443" spans="2:65" s="12" customFormat="1" ht="13.5">
      <c r="B2443" s="217"/>
      <c r="C2443" s="218"/>
      <c r="D2443" s="214" t="s">
        <v>245</v>
      </c>
      <c r="E2443" s="218"/>
      <c r="F2443" s="220" t="s">
        <v>1947</v>
      </c>
      <c r="G2443" s="218"/>
      <c r="H2443" s="221">
        <v>4.62</v>
      </c>
      <c r="I2443" s="222"/>
      <c r="J2443" s="218"/>
      <c r="K2443" s="218"/>
      <c r="L2443" s="223"/>
      <c r="M2443" s="224"/>
      <c r="N2443" s="225"/>
      <c r="O2443" s="225"/>
      <c r="P2443" s="225"/>
      <c r="Q2443" s="225"/>
      <c r="R2443" s="225"/>
      <c r="S2443" s="225"/>
      <c r="T2443" s="226"/>
      <c r="AT2443" s="227" t="s">
        <v>245</v>
      </c>
      <c r="AU2443" s="227" t="s">
        <v>88</v>
      </c>
      <c r="AV2443" s="12" t="s">
        <v>88</v>
      </c>
      <c r="AW2443" s="12" t="s">
        <v>6</v>
      </c>
      <c r="AX2443" s="12" t="s">
        <v>85</v>
      </c>
      <c r="AY2443" s="227" t="s">
        <v>191</v>
      </c>
    </row>
    <row r="2444" spans="2:65" s="1" customFormat="1" ht="25.5" customHeight="1">
      <c r="B2444" s="42"/>
      <c r="C2444" s="202" t="s">
        <v>1948</v>
      </c>
      <c r="D2444" s="202" t="s">
        <v>194</v>
      </c>
      <c r="E2444" s="203" t="s">
        <v>1949</v>
      </c>
      <c r="F2444" s="204" t="s">
        <v>1950</v>
      </c>
      <c r="G2444" s="205" t="s">
        <v>242</v>
      </c>
      <c r="H2444" s="206">
        <v>4.2</v>
      </c>
      <c r="I2444" s="207"/>
      <c r="J2444" s="208">
        <f>ROUND(I2444*H2444,2)</f>
        <v>0</v>
      </c>
      <c r="K2444" s="204" t="s">
        <v>203</v>
      </c>
      <c r="L2444" s="62"/>
      <c r="M2444" s="209" t="s">
        <v>23</v>
      </c>
      <c r="N2444" s="210" t="s">
        <v>48</v>
      </c>
      <c r="O2444" s="43"/>
      <c r="P2444" s="211">
        <f>O2444*H2444</f>
        <v>0</v>
      </c>
      <c r="Q2444" s="211">
        <v>1.1E-4</v>
      </c>
      <c r="R2444" s="211">
        <f>Q2444*H2444</f>
        <v>4.6200000000000006E-4</v>
      </c>
      <c r="S2444" s="211">
        <v>0</v>
      </c>
      <c r="T2444" s="212">
        <f>S2444*H2444</f>
        <v>0</v>
      </c>
      <c r="AR2444" s="25" t="s">
        <v>279</v>
      </c>
      <c r="AT2444" s="25" t="s">
        <v>194</v>
      </c>
      <c r="AU2444" s="25" t="s">
        <v>88</v>
      </c>
      <c r="AY2444" s="25" t="s">
        <v>191</v>
      </c>
      <c r="BE2444" s="213">
        <f>IF(N2444="základní",J2444,0)</f>
        <v>0</v>
      </c>
      <c r="BF2444" s="213">
        <f>IF(N2444="snížená",J2444,0)</f>
        <v>0</v>
      </c>
      <c r="BG2444" s="213">
        <f>IF(N2444="zákl. přenesená",J2444,0)</f>
        <v>0</v>
      </c>
      <c r="BH2444" s="213">
        <f>IF(N2444="sníž. přenesená",J2444,0)</f>
        <v>0</v>
      </c>
      <c r="BI2444" s="213">
        <f>IF(N2444="nulová",J2444,0)</f>
        <v>0</v>
      </c>
      <c r="BJ2444" s="25" t="s">
        <v>85</v>
      </c>
      <c r="BK2444" s="213">
        <f>ROUND(I2444*H2444,2)</f>
        <v>0</v>
      </c>
      <c r="BL2444" s="25" t="s">
        <v>279</v>
      </c>
      <c r="BM2444" s="25" t="s">
        <v>1951</v>
      </c>
    </row>
    <row r="2445" spans="2:65" s="13" customFormat="1" ht="13.5">
      <c r="B2445" s="244"/>
      <c r="C2445" s="245"/>
      <c r="D2445" s="214" t="s">
        <v>245</v>
      </c>
      <c r="E2445" s="246" t="s">
        <v>23</v>
      </c>
      <c r="F2445" s="247" t="s">
        <v>384</v>
      </c>
      <c r="G2445" s="245"/>
      <c r="H2445" s="246" t="s">
        <v>23</v>
      </c>
      <c r="I2445" s="248"/>
      <c r="J2445" s="245"/>
      <c r="K2445" s="245"/>
      <c r="L2445" s="249"/>
      <c r="M2445" s="250"/>
      <c r="N2445" s="251"/>
      <c r="O2445" s="251"/>
      <c r="P2445" s="251"/>
      <c r="Q2445" s="251"/>
      <c r="R2445" s="251"/>
      <c r="S2445" s="251"/>
      <c r="T2445" s="252"/>
      <c r="AT2445" s="253" t="s">
        <v>245</v>
      </c>
      <c r="AU2445" s="253" t="s">
        <v>88</v>
      </c>
      <c r="AV2445" s="13" t="s">
        <v>85</v>
      </c>
      <c r="AW2445" s="13" t="s">
        <v>40</v>
      </c>
      <c r="AX2445" s="13" t="s">
        <v>77</v>
      </c>
      <c r="AY2445" s="253" t="s">
        <v>191</v>
      </c>
    </row>
    <row r="2446" spans="2:65" s="12" customFormat="1" ht="13.5">
      <c r="B2446" s="217"/>
      <c r="C2446" s="218"/>
      <c r="D2446" s="214" t="s">
        <v>245</v>
      </c>
      <c r="E2446" s="219" t="s">
        <v>23</v>
      </c>
      <c r="F2446" s="220" t="s">
        <v>1894</v>
      </c>
      <c r="G2446" s="218"/>
      <c r="H2446" s="221">
        <v>1.4</v>
      </c>
      <c r="I2446" s="222"/>
      <c r="J2446" s="218"/>
      <c r="K2446" s="218"/>
      <c r="L2446" s="223"/>
      <c r="M2446" s="224"/>
      <c r="N2446" s="225"/>
      <c r="O2446" s="225"/>
      <c r="P2446" s="225"/>
      <c r="Q2446" s="225"/>
      <c r="R2446" s="225"/>
      <c r="S2446" s="225"/>
      <c r="T2446" s="226"/>
      <c r="AT2446" s="227" t="s">
        <v>245</v>
      </c>
      <c r="AU2446" s="227" t="s">
        <v>88</v>
      </c>
      <c r="AV2446" s="12" t="s">
        <v>88</v>
      </c>
      <c r="AW2446" s="12" t="s">
        <v>40</v>
      </c>
      <c r="AX2446" s="12" t="s">
        <v>77</v>
      </c>
      <c r="AY2446" s="227" t="s">
        <v>191</v>
      </c>
    </row>
    <row r="2447" spans="2:65" s="12" customFormat="1" ht="13.5">
      <c r="B2447" s="217"/>
      <c r="C2447" s="218"/>
      <c r="D2447" s="214" t="s">
        <v>245</v>
      </c>
      <c r="E2447" s="219" t="s">
        <v>23</v>
      </c>
      <c r="F2447" s="220" t="s">
        <v>1895</v>
      </c>
      <c r="G2447" s="218"/>
      <c r="H2447" s="221">
        <v>1.4</v>
      </c>
      <c r="I2447" s="222"/>
      <c r="J2447" s="218"/>
      <c r="K2447" s="218"/>
      <c r="L2447" s="223"/>
      <c r="M2447" s="224"/>
      <c r="N2447" s="225"/>
      <c r="O2447" s="225"/>
      <c r="P2447" s="225"/>
      <c r="Q2447" s="225"/>
      <c r="R2447" s="225"/>
      <c r="S2447" s="225"/>
      <c r="T2447" s="226"/>
      <c r="AT2447" s="227" t="s">
        <v>245</v>
      </c>
      <c r="AU2447" s="227" t="s">
        <v>88</v>
      </c>
      <c r="AV2447" s="12" t="s">
        <v>88</v>
      </c>
      <c r="AW2447" s="12" t="s">
        <v>40</v>
      </c>
      <c r="AX2447" s="12" t="s">
        <v>77</v>
      </c>
      <c r="AY2447" s="227" t="s">
        <v>191</v>
      </c>
    </row>
    <row r="2448" spans="2:65" s="12" customFormat="1" ht="13.5">
      <c r="B2448" s="217"/>
      <c r="C2448" s="218"/>
      <c r="D2448" s="214" t="s">
        <v>245</v>
      </c>
      <c r="E2448" s="219" t="s">
        <v>23</v>
      </c>
      <c r="F2448" s="220" t="s">
        <v>1896</v>
      </c>
      <c r="G2448" s="218"/>
      <c r="H2448" s="221">
        <v>1.4</v>
      </c>
      <c r="I2448" s="222"/>
      <c r="J2448" s="218"/>
      <c r="K2448" s="218"/>
      <c r="L2448" s="223"/>
      <c r="M2448" s="224"/>
      <c r="N2448" s="225"/>
      <c r="O2448" s="225"/>
      <c r="P2448" s="225"/>
      <c r="Q2448" s="225"/>
      <c r="R2448" s="225"/>
      <c r="S2448" s="225"/>
      <c r="T2448" s="226"/>
      <c r="AT2448" s="227" t="s">
        <v>245</v>
      </c>
      <c r="AU2448" s="227" t="s">
        <v>88</v>
      </c>
      <c r="AV2448" s="12" t="s">
        <v>88</v>
      </c>
      <c r="AW2448" s="12" t="s">
        <v>40</v>
      </c>
      <c r="AX2448" s="12" t="s">
        <v>77</v>
      </c>
      <c r="AY2448" s="227" t="s">
        <v>191</v>
      </c>
    </row>
    <row r="2449" spans="2:65" s="15" customFormat="1" ht="13.5">
      <c r="B2449" s="265"/>
      <c r="C2449" s="266"/>
      <c r="D2449" s="214" t="s">
        <v>245</v>
      </c>
      <c r="E2449" s="267" t="s">
        <v>23</v>
      </c>
      <c r="F2449" s="268" t="s">
        <v>388</v>
      </c>
      <c r="G2449" s="266"/>
      <c r="H2449" s="269">
        <v>4.2</v>
      </c>
      <c r="I2449" s="270"/>
      <c r="J2449" s="266"/>
      <c r="K2449" s="266"/>
      <c r="L2449" s="271"/>
      <c r="M2449" s="272"/>
      <c r="N2449" s="273"/>
      <c r="O2449" s="273"/>
      <c r="P2449" s="273"/>
      <c r="Q2449" s="273"/>
      <c r="R2449" s="273"/>
      <c r="S2449" s="273"/>
      <c r="T2449" s="274"/>
      <c r="AT2449" s="275" t="s">
        <v>245</v>
      </c>
      <c r="AU2449" s="275" t="s">
        <v>88</v>
      </c>
      <c r="AV2449" s="15" t="s">
        <v>215</v>
      </c>
      <c r="AW2449" s="15" t="s">
        <v>40</v>
      </c>
      <c r="AX2449" s="15" t="s">
        <v>85</v>
      </c>
      <c r="AY2449" s="275" t="s">
        <v>191</v>
      </c>
    </row>
    <row r="2450" spans="2:65" s="1" customFormat="1" ht="25.5" customHeight="1">
      <c r="B2450" s="42"/>
      <c r="C2450" s="228" t="s">
        <v>1952</v>
      </c>
      <c r="D2450" s="228" t="s">
        <v>302</v>
      </c>
      <c r="E2450" s="229" t="s">
        <v>1930</v>
      </c>
      <c r="F2450" s="230" t="s">
        <v>1931</v>
      </c>
      <c r="G2450" s="231" t="s">
        <v>218</v>
      </c>
      <c r="H2450" s="232">
        <v>4.62</v>
      </c>
      <c r="I2450" s="233"/>
      <c r="J2450" s="234">
        <f>ROUND(I2450*H2450,2)</f>
        <v>0</v>
      </c>
      <c r="K2450" s="230" t="s">
        <v>203</v>
      </c>
      <c r="L2450" s="235"/>
      <c r="M2450" s="236" t="s">
        <v>23</v>
      </c>
      <c r="N2450" s="237" t="s">
        <v>48</v>
      </c>
      <c r="O2450" s="43"/>
      <c r="P2450" s="211">
        <f>O2450*H2450</f>
        <v>0</v>
      </c>
      <c r="Q2450" s="211">
        <v>2.7499999999999998E-3</v>
      </c>
      <c r="R2450" s="211">
        <f>Q2450*H2450</f>
        <v>1.2704999999999999E-2</v>
      </c>
      <c r="S2450" s="211">
        <v>0</v>
      </c>
      <c r="T2450" s="212">
        <f>S2450*H2450</f>
        <v>0</v>
      </c>
      <c r="AR2450" s="25" t="s">
        <v>669</v>
      </c>
      <c r="AT2450" s="25" t="s">
        <v>302</v>
      </c>
      <c r="AU2450" s="25" t="s">
        <v>88</v>
      </c>
      <c r="AY2450" s="25" t="s">
        <v>191</v>
      </c>
      <c r="BE2450" s="213">
        <f>IF(N2450="základní",J2450,0)</f>
        <v>0</v>
      </c>
      <c r="BF2450" s="213">
        <f>IF(N2450="snížená",J2450,0)</f>
        <v>0</v>
      </c>
      <c r="BG2450" s="213">
        <f>IF(N2450="zákl. přenesená",J2450,0)</f>
        <v>0</v>
      </c>
      <c r="BH2450" s="213">
        <f>IF(N2450="sníž. přenesená",J2450,0)</f>
        <v>0</v>
      </c>
      <c r="BI2450" s="213">
        <f>IF(N2450="nulová",J2450,0)</f>
        <v>0</v>
      </c>
      <c r="BJ2450" s="25" t="s">
        <v>85</v>
      </c>
      <c r="BK2450" s="213">
        <f>ROUND(I2450*H2450,2)</f>
        <v>0</v>
      </c>
      <c r="BL2450" s="25" t="s">
        <v>279</v>
      </c>
      <c r="BM2450" s="25" t="s">
        <v>1953</v>
      </c>
    </row>
    <row r="2451" spans="2:65" s="1" customFormat="1" ht="27">
      <c r="B2451" s="42"/>
      <c r="C2451" s="64"/>
      <c r="D2451" s="214" t="s">
        <v>205</v>
      </c>
      <c r="E2451" s="64"/>
      <c r="F2451" s="215" t="s">
        <v>1933</v>
      </c>
      <c r="G2451" s="64"/>
      <c r="H2451" s="64"/>
      <c r="I2451" s="173"/>
      <c r="J2451" s="64"/>
      <c r="K2451" s="64"/>
      <c r="L2451" s="62"/>
      <c r="M2451" s="216"/>
      <c r="N2451" s="43"/>
      <c r="O2451" s="43"/>
      <c r="P2451" s="43"/>
      <c r="Q2451" s="43"/>
      <c r="R2451" s="43"/>
      <c r="S2451" s="43"/>
      <c r="T2451" s="79"/>
      <c r="AT2451" s="25" t="s">
        <v>205</v>
      </c>
      <c r="AU2451" s="25" t="s">
        <v>88</v>
      </c>
    </row>
    <row r="2452" spans="2:65" s="12" customFormat="1" ht="13.5">
      <c r="B2452" s="217"/>
      <c r="C2452" s="218"/>
      <c r="D2452" s="214" t="s">
        <v>245</v>
      </c>
      <c r="E2452" s="218"/>
      <c r="F2452" s="220" t="s">
        <v>1947</v>
      </c>
      <c r="G2452" s="218"/>
      <c r="H2452" s="221">
        <v>4.62</v>
      </c>
      <c r="I2452" s="222"/>
      <c r="J2452" s="218"/>
      <c r="K2452" s="218"/>
      <c r="L2452" s="223"/>
      <c r="M2452" s="224"/>
      <c r="N2452" s="225"/>
      <c r="O2452" s="225"/>
      <c r="P2452" s="225"/>
      <c r="Q2452" s="225"/>
      <c r="R2452" s="225"/>
      <c r="S2452" s="225"/>
      <c r="T2452" s="226"/>
      <c r="AT2452" s="227" t="s">
        <v>245</v>
      </c>
      <c r="AU2452" s="227" t="s">
        <v>88</v>
      </c>
      <c r="AV2452" s="12" t="s">
        <v>88</v>
      </c>
      <c r="AW2452" s="12" t="s">
        <v>6</v>
      </c>
      <c r="AX2452" s="12" t="s">
        <v>85</v>
      </c>
      <c r="AY2452" s="227" t="s">
        <v>191</v>
      </c>
    </row>
    <row r="2453" spans="2:65" s="1" customFormat="1" ht="16.5" customHeight="1">
      <c r="B2453" s="42"/>
      <c r="C2453" s="202" t="s">
        <v>1954</v>
      </c>
      <c r="D2453" s="202" t="s">
        <v>194</v>
      </c>
      <c r="E2453" s="203" t="s">
        <v>1955</v>
      </c>
      <c r="F2453" s="204" t="s">
        <v>1956</v>
      </c>
      <c r="G2453" s="205" t="s">
        <v>242</v>
      </c>
      <c r="H2453" s="206">
        <v>170.09</v>
      </c>
      <c r="I2453" s="207"/>
      <c r="J2453" s="208">
        <f>ROUND(I2453*H2453,2)</f>
        <v>0</v>
      </c>
      <c r="K2453" s="204" t="s">
        <v>203</v>
      </c>
      <c r="L2453" s="62"/>
      <c r="M2453" s="209" t="s">
        <v>23</v>
      </c>
      <c r="N2453" s="210" t="s">
        <v>48</v>
      </c>
      <c r="O2453" s="43"/>
      <c r="P2453" s="211">
        <f>O2453*H2453</f>
        <v>0</v>
      </c>
      <c r="Q2453" s="211">
        <v>2.0000000000000002E-5</v>
      </c>
      <c r="R2453" s="211">
        <f>Q2453*H2453</f>
        <v>3.4018000000000004E-3</v>
      </c>
      <c r="S2453" s="211">
        <v>0</v>
      </c>
      <c r="T2453" s="212">
        <f>S2453*H2453</f>
        <v>0</v>
      </c>
      <c r="AR2453" s="25" t="s">
        <v>279</v>
      </c>
      <c r="AT2453" s="25" t="s">
        <v>194</v>
      </c>
      <c r="AU2453" s="25" t="s">
        <v>88</v>
      </c>
      <c r="AY2453" s="25" t="s">
        <v>191</v>
      </c>
      <c r="BE2453" s="213">
        <f>IF(N2453="základní",J2453,0)</f>
        <v>0</v>
      </c>
      <c r="BF2453" s="213">
        <f>IF(N2453="snížená",J2453,0)</f>
        <v>0</v>
      </c>
      <c r="BG2453" s="213">
        <f>IF(N2453="zákl. přenesená",J2453,0)</f>
        <v>0</v>
      </c>
      <c r="BH2453" s="213">
        <f>IF(N2453="sníž. přenesená",J2453,0)</f>
        <v>0</v>
      </c>
      <c r="BI2453" s="213">
        <f>IF(N2453="nulová",J2453,0)</f>
        <v>0</v>
      </c>
      <c r="BJ2453" s="25" t="s">
        <v>85</v>
      </c>
      <c r="BK2453" s="213">
        <f>ROUND(I2453*H2453,2)</f>
        <v>0</v>
      </c>
      <c r="BL2453" s="25" t="s">
        <v>279</v>
      </c>
      <c r="BM2453" s="25" t="s">
        <v>1957</v>
      </c>
    </row>
    <row r="2454" spans="2:65" s="13" customFormat="1" ht="13.5">
      <c r="B2454" s="244"/>
      <c r="C2454" s="245"/>
      <c r="D2454" s="214" t="s">
        <v>245</v>
      </c>
      <c r="E2454" s="246" t="s">
        <v>23</v>
      </c>
      <c r="F2454" s="247" t="s">
        <v>376</v>
      </c>
      <c r="G2454" s="245"/>
      <c r="H2454" s="246" t="s">
        <v>23</v>
      </c>
      <c r="I2454" s="248"/>
      <c r="J2454" s="245"/>
      <c r="K2454" s="245"/>
      <c r="L2454" s="249"/>
      <c r="M2454" s="250"/>
      <c r="N2454" s="251"/>
      <c r="O2454" s="251"/>
      <c r="P2454" s="251"/>
      <c r="Q2454" s="251"/>
      <c r="R2454" s="251"/>
      <c r="S2454" s="251"/>
      <c r="T2454" s="252"/>
      <c r="AT2454" s="253" t="s">
        <v>245</v>
      </c>
      <c r="AU2454" s="253" t="s">
        <v>88</v>
      </c>
      <c r="AV2454" s="13" t="s">
        <v>85</v>
      </c>
      <c r="AW2454" s="13" t="s">
        <v>40</v>
      </c>
      <c r="AX2454" s="13" t="s">
        <v>77</v>
      </c>
      <c r="AY2454" s="253" t="s">
        <v>191</v>
      </c>
    </row>
    <row r="2455" spans="2:65" s="12" customFormat="1" ht="13.5">
      <c r="B2455" s="217"/>
      <c r="C2455" s="218"/>
      <c r="D2455" s="214" t="s">
        <v>245</v>
      </c>
      <c r="E2455" s="219" t="s">
        <v>23</v>
      </c>
      <c r="F2455" s="220" t="s">
        <v>1958</v>
      </c>
      <c r="G2455" s="218"/>
      <c r="H2455" s="221">
        <v>29.18</v>
      </c>
      <c r="I2455" s="222"/>
      <c r="J2455" s="218"/>
      <c r="K2455" s="218"/>
      <c r="L2455" s="223"/>
      <c r="M2455" s="224"/>
      <c r="N2455" s="225"/>
      <c r="O2455" s="225"/>
      <c r="P2455" s="225"/>
      <c r="Q2455" s="225"/>
      <c r="R2455" s="225"/>
      <c r="S2455" s="225"/>
      <c r="T2455" s="226"/>
      <c r="AT2455" s="227" t="s">
        <v>245</v>
      </c>
      <c r="AU2455" s="227" t="s">
        <v>88</v>
      </c>
      <c r="AV2455" s="12" t="s">
        <v>88</v>
      </c>
      <c r="AW2455" s="12" t="s">
        <v>40</v>
      </c>
      <c r="AX2455" s="12" t="s">
        <v>77</v>
      </c>
      <c r="AY2455" s="227" t="s">
        <v>191</v>
      </c>
    </row>
    <row r="2456" spans="2:65" s="14" customFormat="1" ht="13.5">
      <c r="B2456" s="254"/>
      <c r="C2456" s="255"/>
      <c r="D2456" s="214" t="s">
        <v>245</v>
      </c>
      <c r="E2456" s="256" t="s">
        <v>23</v>
      </c>
      <c r="F2456" s="257" t="s">
        <v>371</v>
      </c>
      <c r="G2456" s="255"/>
      <c r="H2456" s="258">
        <v>29.18</v>
      </c>
      <c r="I2456" s="259"/>
      <c r="J2456" s="255"/>
      <c r="K2456" s="255"/>
      <c r="L2456" s="260"/>
      <c r="M2456" s="261"/>
      <c r="N2456" s="262"/>
      <c r="O2456" s="262"/>
      <c r="P2456" s="262"/>
      <c r="Q2456" s="262"/>
      <c r="R2456" s="262"/>
      <c r="S2456" s="262"/>
      <c r="T2456" s="263"/>
      <c r="AT2456" s="264" t="s">
        <v>245</v>
      </c>
      <c r="AU2456" s="264" t="s">
        <v>88</v>
      </c>
      <c r="AV2456" s="14" t="s">
        <v>207</v>
      </c>
      <c r="AW2456" s="14" t="s">
        <v>40</v>
      </c>
      <c r="AX2456" s="14" t="s">
        <v>77</v>
      </c>
      <c r="AY2456" s="264" t="s">
        <v>191</v>
      </c>
    </row>
    <row r="2457" spans="2:65" s="13" customFormat="1" ht="13.5">
      <c r="B2457" s="244"/>
      <c r="C2457" s="245"/>
      <c r="D2457" s="214" t="s">
        <v>245</v>
      </c>
      <c r="E2457" s="246" t="s">
        <v>23</v>
      </c>
      <c r="F2457" s="247" t="s">
        <v>380</v>
      </c>
      <c r="G2457" s="245"/>
      <c r="H2457" s="246" t="s">
        <v>23</v>
      </c>
      <c r="I2457" s="248"/>
      <c r="J2457" s="245"/>
      <c r="K2457" s="245"/>
      <c r="L2457" s="249"/>
      <c r="M2457" s="250"/>
      <c r="N2457" s="251"/>
      <c r="O2457" s="251"/>
      <c r="P2457" s="251"/>
      <c r="Q2457" s="251"/>
      <c r="R2457" s="251"/>
      <c r="S2457" s="251"/>
      <c r="T2457" s="252"/>
      <c r="AT2457" s="253" t="s">
        <v>245</v>
      </c>
      <c r="AU2457" s="253" t="s">
        <v>88</v>
      </c>
      <c r="AV2457" s="13" t="s">
        <v>85</v>
      </c>
      <c r="AW2457" s="13" t="s">
        <v>40</v>
      </c>
      <c r="AX2457" s="13" t="s">
        <v>77</v>
      </c>
      <c r="AY2457" s="253" t="s">
        <v>191</v>
      </c>
    </row>
    <row r="2458" spans="2:65" s="12" customFormat="1" ht="13.5">
      <c r="B2458" s="217"/>
      <c r="C2458" s="218"/>
      <c r="D2458" s="214" t="s">
        <v>245</v>
      </c>
      <c r="E2458" s="219" t="s">
        <v>23</v>
      </c>
      <c r="F2458" s="220" t="s">
        <v>1959</v>
      </c>
      <c r="G2458" s="218"/>
      <c r="H2458" s="221">
        <v>12.66</v>
      </c>
      <c r="I2458" s="222"/>
      <c r="J2458" s="218"/>
      <c r="K2458" s="218"/>
      <c r="L2458" s="223"/>
      <c r="M2458" s="224"/>
      <c r="N2458" s="225"/>
      <c r="O2458" s="225"/>
      <c r="P2458" s="225"/>
      <c r="Q2458" s="225"/>
      <c r="R2458" s="225"/>
      <c r="S2458" s="225"/>
      <c r="T2458" s="226"/>
      <c r="AT2458" s="227" t="s">
        <v>245</v>
      </c>
      <c r="AU2458" s="227" t="s">
        <v>88</v>
      </c>
      <c r="AV2458" s="12" t="s">
        <v>88</v>
      </c>
      <c r="AW2458" s="12" t="s">
        <v>40</v>
      </c>
      <c r="AX2458" s="12" t="s">
        <v>77</v>
      </c>
      <c r="AY2458" s="227" t="s">
        <v>191</v>
      </c>
    </row>
    <row r="2459" spans="2:65" s="12" customFormat="1" ht="13.5">
      <c r="B2459" s="217"/>
      <c r="C2459" s="218"/>
      <c r="D2459" s="214" t="s">
        <v>245</v>
      </c>
      <c r="E2459" s="219" t="s">
        <v>23</v>
      </c>
      <c r="F2459" s="220" t="s">
        <v>1960</v>
      </c>
      <c r="G2459" s="218"/>
      <c r="H2459" s="221">
        <v>8.6199999999999992</v>
      </c>
      <c r="I2459" s="222"/>
      <c r="J2459" s="218"/>
      <c r="K2459" s="218"/>
      <c r="L2459" s="223"/>
      <c r="M2459" s="224"/>
      <c r="N2459" s="225"/>
      <c r="O2459" s="225"/>
      <c r="P2459" s="225"/>
      <c r="Q2459" s="225"/>
      <c r="R2459" s="225"/>
      <c r="S2459" s="225"/>
      <c r="T2459" s="226"/>
      <c r="AT2459" s="227" t="s">
        <v>245</v>
      </c>
      <c r="AU2459" s="227" t="s">
        <v>88</v>
      </c>
      <c r="AV2459" s="12" t="s">
        <v>88</v>
      </c>
      <c r="AW2459" s="12" t="s">
        <v>40</v>
      </c>
      <c r="AX2459" s="12" t="s">
        <v>77</v>
      </c>
      <c r="AY2459" s="227" t="s">
        <v>191</v>
      </c>
    </row>
    <row r="2460" spans="2:65" s="12" customFormat="1" ht="13.5">
      <c r="B2460" s="217"/>
      <c r="C2460" s="218"/>
      <c r="D2460" s="214" t="s">
        <v>245</v>
      </c>
      <c r="E2460" s="219" t="s">
        <v>23</v>
      </c>
      <c r="F2460" s="220" t="s">
        <v>1961</v>
      </c>
      <c r="G2460" s="218"/>
      <c r="H2460" s="221">
        <v>19.43</v>
      </c>
      <c r="I2460" s="222"/>
      <c r="J2460" s="218"/>
      <c r="K2460" s="218"/>
      <c r="L2460" s="223"/>
      <c r="M2460" s="224"/>
      <c r="N2460" s="225"/>
      <c r="O2460" s="225"/>
      <c r="P2460" s="225"/>
      <c r="Q2460" s="225"/>
      <c r="R2460" s="225"/>
      <c r="S2460" s="225"/>
      <c r="T2460" s="226"/>
      <c r="AT2460" s="227" t="s">
        <v>245</v>
      </c>
      <c r="AU2460" s="227" t="s">
        <v>88</v>
      </c>
      <c r="AV2460" s="12" t="s">
        <v>88</v>
      </c>
      <c r="AW2460" s="12" t="s">
        <v>40</v>
      </c>
      <c r="AX2460" s="12" t="s">
        <v>77</v>
      </c>
      <c r="AY2460" s="227" t="s">
        <v>191</v>
      </c>
    </row>
    <row r="2461" spans="2:65" s="12" customFormat="1" ht="13.5">
      <c r="B2461" s="217"/>
      <c r="C2461" s="218"/>
      <c r="D2461" s="214" t="s">
        <v>245</v>
      </c>
      <c r="E2461" s="219" t="s">
        <v>23</v>
      </c>
      <c r="F2461" s="220" t="s">
        <v>1962</v>
      </c>
      <c r="G2461" s="218"/>
      <c r="H2461" s="221">
        <v>14.57</v>
      </c>
      <c r="I2461" s="222"/>
      <c r="J2461" s="218"/>
      <c r="K2461" s="218"/>
      <c r="L2461" s="223"/>
      <c r="M2461" s="224"/>
      <c r="N2461" s="225"/>
      <c r="O2461" s="225"/>
      <c r="P2461" s="225"/>
      <c r="Q2461" s="225"/>
      <c r="R2461" s="225"/>
      <c r="S2461" s="225"/>
      <c r="T2461" s="226"/>
      <c r="AT2461" s="227" t="s">
        <v>245</v>
      </c>
      <c r="AU2461" s="227" t="s">
        <v>88</v>
      </c>
      <c r="AV2461" s="12" t="s">
        <v>88</v>
      </c>
      <c r="AW2461" s="12" t="s">
        <v>40</v>
      </c>
      <c r="AX2461" s="12" t="s">
        <v>77</v>
      </c>
      <c r="AY2461" s="227" t="s">
        <v>191</v>
      </c>
    </row>
    <row r="2462" spans="2:65" s="12" customFormat="1" ht="13.5">
      <c r="B2462" s="217"/>
      <c r="C2462" s="218"/>
      <c r="D2462" s="214" t="s">
        <v>245</v>
      </c>
      <c r="E2462" s="219" t="s">
        <v>23</v>
      </c>
      <c r="F2462" s="220" t="s">
        <v>1963</v>
      </c>
      <c r="G2462" s="218"/>
      <c r="H2462" s="221">
        <v>18.02</v>
      </c>
      <c r="I2462" s="222"/>
      <c r="J2462" s="218"/>
      <c r="K2462" s="218"/>
      <c r="L2462" s="223"/>
      <c r="M2462" s="224"/>
      <c r="N2462" s="225"/>
      <c r="O2462" s="225"/>
      <c r="P2462" s="225"/>
      <c r="Q2462" s="225"/>
      <c r="R2462" s="225"/>
      <c r="S2462" s="225"/>
      <c r="T2462" s="226"/>
      <c r="AT2462" s="227" t="s">
        <v>245</v>
      </c>
      <c r="AU2462" s="227" t="s">
        <v>88</v>
      </c>
      <c r="AV2462" s="12" t="s">
        <v>88</v>
      </c>
      <c r="AW2462" s="12" t="s">
        <v>40</v>
      </c>
      <c r="AX2462" s="12" t="s">
        <v>77</v>
      </c>
      <c r="AY2462" s="227" t="s">
        <v>191</v>
      </c>
    </row>
    <row r="2463" spans="2:65" s="12" customFormat="1" ht="13.5">
      <c r="B2463" s="217"/>
      <c r="C2463" s="218"/>
      <c r="D2463" s="214" t="s">
        <v>245</v>
      </c>
      <c r="E2463" s="219" t="s">
        <v>23</v>
      </c>
      <c r="F2463" s="220" t="s">
        <v>1964</v>
      </c>
      <c r="G2463" s="218"/>
      <c r="H2463" s="221">
        <v>8.4499999999999993</v>
      </c>
      <c r="I2463" s="222"/>
      <c r="J2463" s="218"/>
      <c r="K2463" s="218"/>
      <c r="L2463" s="223"/>
      <c r="M2463" s="224"/>
      <c r="N2463" s="225"/>
      <c r="O2463" s="225"/>
      <c r="P2463" s="225"/>
      <c r="Q2463" s="225"/>
      <c r="R2463" s="225"/>
      <c r="S2463" s="225"/>
      <c r="T2463" s="226"/>
      <c r="AT2463" s="227" t="s">
        <v>245</v>
      </c>
      <c r="AU2463" s="227" t="s">
        <v>88</v>
      </c>
      <c r="AV2463" s="12" t="s">
        <v>88</v>
      </c>
      <c r="AW2463" s="12" t="s">
        <v>40</v>
      </c>
      <c r="AX2463" s="12" t="s">
        <v>77</v>
      </c>
      <c r="AY2463" s="227" t="s">
        <v>191</v>
      </c>
    </row>
    <row r="2464" spans="2:65" s="14" customFormat="1" ht="13.5">
      <c r="B2464" s="254"/>
      <c r="C2464" s="255"/>
      <c r="D2464" s="214" t="s">
        <v>245</v>
      </c>
      <c r="E2464" s="256" t="s">
        <v>23</v>
      </c>
      <c r="F2464" s="257" t="s">
        <v>371</v>
      </c>
      <c r="G2464" s="255"/>
      <c r="H2464" s="258">
        <v>81.75</v>
      </c>
      <c r="I2464" s="259"/>
      <c r="J2464" s="255"/>
      <c r="K2464" s="255"/>
      <c r="L2464" s="260"/>
      <c r="M2464" s="261"/>
      <c r="N2464" s="262"/>
      <c r="O2464" s="262"/>
      <c r="P2464" s="262"/>
      <c r="Q2464" s="262"/>
      <c r="R2464" s="262"/>
      <c r="S2464" s="262"/>
      <c r="T2464" s="263"/>
      <c r="AT2464" s="264" t="s">
        <v>245</v>
      </c>
      <c r="AU2464" s="264" t="s">
        <v>88</v>
      </c>
      <c r="AV2464" s="14" t="s">
        <v>207</v>
      </c>
      <c r="AW2464" s="14" t="s">
        <v>40</v>
      </c>
      <c r="AX2464" s="14" t="s">
        <v>77</v>
      </c>
      <c r="AY2464" s="264" t="s">
        <v>191</v>
      </c>
    </row>
    <row r="2465" spans="2:65" s="13" customFormat="1" ht="13.5">
      <c r="B2465" s="244"/>
      <c r="C2465" s="245"/>
      <c r="D2465" s="214" t="s">
        <v>245</v>
      </c>
      <c r="E2465" s="246" t="s">
        <v>23</v>
      </c>
      <c r="F2465" s="247" t="s">
        <v>384</v>
      </c>
      <c r="G2465" s="245"/>
      <c r="H2465" s="246" t="s">
        <v>23</v>
      </c>
      <c r="I2465" s="248"/>
      <c r="J2465" s="245"/>
      <c r="K2465" s="245"/>
      <c r="L2465" s="249"/>
      <c r="M2465" s="250"/>
      <c r="N2465" s="251"/>
      <c r="O2465" s="251"/>
      <c r="P2465" s="251"/>
      <c r="Q2465" s="251"/>
      <c r="R2465" s="251"/>
      <c r="S2465" s="251"/>
      <c r="T2465" s="252"/>
      <c r="AT2465" s="253" t="s">
        <v>245</v>
      </c>
      <c r="AU2465" s="253" t="s">
        <v>88</v>
      </c>
      <c r="AV2465" s="13" t="s">
        <v>85</v>
      </c>
      <c r="AW2465" s="13" t="s">
        <v>40</v>
      </c>
      <c r="AX2465" s="13" t="s">
        <v>77</v>
      </c>
      <c r="AY2465" s="253" t="s">
        <v>191</v>
      </c>
    </row>
    <row r="2466" spans="2:65" s="12" customFormat="1" ht="13.5">
      <c r="B2466" s="217"/>
      <c r="C2466" s="218"/>
      <c r="D2466" s="214" t="s">
        <v>245</v>
      </c>
      <c r="E2466" s="219" t="s">
        <v>23</v>
      </c>
      <c r="F2466" s="220" t="s">
        <v>1965</v>
      </c>
      <c r="G2466" s="218"/>
      <c r="H2466" s="221">
        <v>19.3</v>
      </c>
      <c r="I2466" s="222"/>
      <c r="J2466" s="218"/>
      <c r="K2466" s="218"/>
      <c r="L2466" s="223"/>
      <c r="M2466" s="224"/>
      <c r="N2466" s="225"/>
      <c r="O2466" s="225"/>
      <c r="P2466" s="225"/>
      <c r="Q2466" s="225"/>
      <c r="R2466" s="225"/>
      <c r="S2466" s="225"/>
      <c r="T2466" s="226"/>
      <c r="AT2466" s="227" t="s">
        <v>245</v>
      </c>
      <c r="AU2466" s="227" t="s">
        <v>88</v>
      </c>
      <c r="AV2466" s="12" t="s">
        <v>88</v>
      </c>
      <c r="AW2466" s="12" t="s">
        <v>40</v>
      </c>
      <c r="AX2466" s="12" t="s">
        <v>77</v>
      </c>
      <c r="AY2466" s="227" t="s">
        <v>191</v>
      </c>
    </row>
    <row r="2467" spans="2:65" s="12" customFormat="1" ht="13.5">
      <c r="B2467" s="217"/>
      <c r="C2467" s="218"/>
      <c r="D2467" s="214" t="s">
        <v>245</v>
      </c>
      <c r="E2467" s="219" t="s">
        <v>23</v>
      </c>
      <c r="F2467" s="220" t="s">
        <v>1966</v>
      </c>
      <c r="G2467" s="218"/>
      <c r="H2467" s="221">
        <v>17.47</v>
      </c>
      <c r="I2467" s="222"/>
      <c r="J2467" s="218"/>
      <c r="K2467" s="218"/>
      <c r="L2467" s="223"/>
      <c r="M2467" s="224"/>
      <c r="N2467" s="225"/>
      <c r="O2467" s="225"/>
      <c r="P2467" s="225"/>
      <c r="Q2467" s="225"/>
      <c r="R2467" s="225"/>
      <c r="S2467" s="225"/>
      <c r="T2467" s="226"/>
      <c r="AT2467" s="227" t="s">
        <v>245</v>
      </c>
      <c r="AU2467" s="227" t="s">
        <v>88</v>
      </c>
      <c r="AV2467" s="12" t="s">
        <v>88</v>
      </c>
      <c r="AW2467" s="12" t="s">
        <v>40</v>
      </c>
      <c r="AX2467" s="12" t="s">
        <v>77</v>
      </c>
      <c r="AY2467" s="227" t="s">
        <v>191</v>
      </c>
    </row>
    <row r="2468" spans="2:65" s="12" customFormat="1" ht="13.5">
      <c r="B2468" s="217"/>
      <c r="C2468" s="218"/>
      <c r="D2468" s="214" t="s">
        <v>245</v>
      </c>
      <c r="E2468" s="219" t="s">
        <v>23</v>
      </c>
      <c r="F2468" s="220" t="s">
        <v>1967</v>
      </c>
      <c r="G2468" s="218"/>
      <c r="H2468" s="221">
        <v>22.39</v>
      </c>
      <c r="I2468" s="222"/>
      <c r="J2468" s="218"/>
      <c r="K2468" s="218"/>
      <c r="L2468" s="223"/>
      <c r="M2468" s="224"/>
      <c r="N2468" s="225"/>
      <c r="O2468" s="225"/>
      <c r="P2468" s="225"/>
      <c r="Q2468" s="225"/>
      <c r="R2468" s="225"/>
      <c r="S2468" s="225"/>
      <c r="T2468" s="226"/>
      <c r="AT2468" s="227" t="s">
        <v>245</v>
      </c>
      <c r="AU2468" s="227" t="s">
        <v>88</v>
      </c>
      <c r="AV2468" s="12" t="s">
        <v>88</v>
      </c>
      <c r="AW2468" s="12" t="s">
        <v>40</v>
      </c>
      <c r="AX2468" s="12" t="s">
        <v>77</v>
      </c>
      <c r="AY2468" s="227" t="s">
        <v>191</v>
      </c>
    </row>
    <row r="2469" spans="2:65" s="14" customFormat="1" ht="13.5">
      <c r="B2469" s="254"/>
      <c r="C2469" s="255"/>
      <c r="D2469" s="214" t="s">
        <v>245</v>
      </c>
      <c r="E2469" s="256" t="s">
        <v>23</v>
      </c>
      <c r="F2469" s="257" t="s">
        <v>371</v>
      </c>
      <c r="G2469" s="255"/>
      <c r="H2469" s="258">
        <v>59.16</v>
      </c>
      <c r="I2469" s="259"/>
      <c r="J2469" s="255"/>
      <c r="K2469" s="255"/>
      <c r="L2469" s="260"/>
      <c r="M2469" s="261"/>
      <c r="N2469" s="262"/>
      <c r="O2469" s="262"/>
      <c r="P2469" s="262"/>
      <c r="Q2469" s="262"/>
      <c r="R2469" s="262"/>
      <c r="S2469" s="262"/>
      <c r="T2469" s="263"/>
      <c r="AT2469" s="264" t="s">
        <v>245</v>
      </c>
      <c r="AU2469" s="264" t="s">
        <v>88</v>
      </c>
      <c r="AV2469" s="14" t="s">
        <v>207</v>
      </c>
      <c r="AW2469" s="14" t="s">
        <v>40</v>
      </c>
      <c r="AX2469" s="14" t="s">
        <v>77</v>
      </c>
      <c r="AY2469" s="264" t="s">
        <v>191</v>
      </c>
    </row>
    <row r="2470" spans="2:65" s="15" customFormat="1" ht="13.5">
      <c r="B2470" s="265"/>
      <c r="C2470" s="266"/>
      <c r="D2470" s="214" t="s">
        <v>245</v>
      </c>
      <c r="E2470" s="267" t="s">
        <v>23</v>
      </c>
      <c r="F2470" s="268" t="s">
        <v>388</v>
      </c>
      <c r="G2470" s="266"/>
      <c r="H2470" s="269">
        <v>170.09</v>
      </c>
      <c r="I2470" s="270"/>
      <c r="J2470" s="266"/>
      <c r="K2470" s="266"/>
      <c r="L2470" s="271"/>
      <c r="M2470" s="272"/>
      <c r="N2470" s="273"/>
      <c r="O2470" s="273"/>
      <c r="P2470" s="273"/>
      <c r="Q2470" s="273"/>
      <c r="R2470" s="273"/>
      <c r="S2470" s="273"/>
      <c r="T2470" s="274"/>
      <c r="AT2470" s="275" t="s">
        <v>245</v>
      </c>
      <c r="AU2470" s="275" t="s">
        <v>88</v>
      </c>
      <c r="AV2470" s="15" t="s">
        <v>215</v>
      </c>
      <c r="AW2470" s="15" t="s">
        <v>40</v>
      </c>
      <c r="AX2470" s="15" t="s">
        <v>85</v>
      </c>
      <c r="AY2470" s="275" t="s">
        <v>191</v>
      </c>
    </row>
    <row r="2471" spans="2:65" s="1" customFormat="1" ht="16.5" customHeight="1">
      <c r="B2471" s="42"/>
      <c r="C2471" s="228" t="s">
        <v>1968</v>
      </c>
      <c r="D2471" s="228" t="s">
        <v>302</v>
      </c>
      <c r="E2471" s="229" t="s">
        <v>1969</v>
      </c>
      <c r="F2471" s="230" t="s">
        <v>1970</v>
      </c>
      <c r="G2471" s="231" t="s">
        <v>242</v>
      </c>
      <c r="H2471" s="232">
        <v>173.49199999999999</v>
      </c>
      <c r="I2471" s="233"/>
      <c r="J2471" s="234">
        <f>ROUND(I2471*H2471,2)</f>
        <v>0</v>
      </c>
      <c r="K2471" s="230" t="s">
        <v>203</v>
      </c>
      <c r="L2471" s="235"/>
      <c r="M2471" s="236" t="s">
        <v>23</v>
      </c>
      <c r="N2471" s="237" t="s">
        <v>48</v>
      </c>
      <c r="O2471" s="43"/>
      <c r="P2471" s="211">
        <f>O2471*H2471</f>
        <v>0</v>
      </c>
      <c r="Q2471" s="211">
        <v>3.5E-4</v>
      </c>
      <c r="R2471" s="211">
        <f>Q2471*H2471</f>
        <v>6.0722199999999997E-2</v>
      </c>
      <c r="S2471" s="211">
        <v>0</v>
      </c>
      <c r="T2471" s="212">
        <f>S2471*H2471</f>
        <v>0</v>
      </c>
      <c r="AR2471" s="25" t="s">
        <v>669</v>
      </c>
      <c r="AT2471" s="25" t="s">
        <v>302</v>
      </c>
      <c r="AU2471" s="25" t="s">
        <v>88</v>
      </c>
      <c r="AY2471" s="25" t="s">
        <v>191</v>
      </c>
      <c r="BE2471" s="213">
        <f>IF(N2471="základní",J2471,0)</f>
        <v>0</v>
      </c>
      <c r="BF2471" s="213">
        <f>IF(N2471="snížená",J2471,0)</f>
        <v>0</v>
      </c>
      <c r="BG2471" s="213">
        <f>IF(N2471="zákl. přenesená",J2471,0)</f>
        <v>0</v>
      </c>
      <c r="BH2471" s="213">
        <f>IF(N2471="sníž. přenesená",J2471,0)</f>
        <v>0</v>
      </c>
      <c r="BI2471" s="213">
        <f>IF(N2471="nulová",J2471,0)</f>
        <v>0</v>
      </c>
      <c r="BJ2471" s="25" t="s">
        <v>85</v>
      </c>
      <c r="BK2471" s="213">
        <f>ROUND(I2471*H2471,2)</f>
        <v>0</v>
      </c>
      <c r="BL2471" s="25" t="s">
        <v>279</v>
      </c>
      <c r="BM2471" s="25" t="s">
        <v>1971</v>
      </c>
    </row>
    <row r="2472" spans="2:65" s="12" customFormat="1" ht="13.5">
      <c r="B2472" s="217"/>
      <c r="C2472" s="218"/>
      <c r="D2472" s="214" t="s">
        <v>245</v>
      </c>
      <c r="E2472" s="218"/>
      <c r="F2472" s="220" t="s">
        <v>1972</v>
      </c>
      <c r="G2472" s="218"/>
      <c r="H2472" s="221">
        <v>173.49199999999999</v>
      </c>
      <c r="I2472" s="222"/>
      <c r="J2472" s="218"/>
      <c r="K2472" s="218"/>
      <c r="L2472" s="223"/>
      <c r="M2472" s="224"/>
      <c r="N2472" s="225"/>
      <c r="O2472" s="225"/>
      <c r="P2472" s="225"/>
      <c r="Q2472" s="225"/>
      <c r="R2472" s="225"/>
      <c r="S2472" s="225"/>
      <c r="T2472" s="226"/>
      <c r="AT2472" s="227" t="s">
        <v>245</v>
      </c>
      <c r="AU2472" s="227" t="s">
        <v>88</v>
      </c>
      <c r="AV2472" s="12" t="s">
        <v>88</v>
      </c>
      <c r="AW2472" s="12" t="s">
        <v>6</v>
      </c>
      <c r="AX2472" s="12" t="s">
        <v>85</v>
      </c>
      <c r="AY2472" s="227" t="s">
        <v>191</v>
      </c>
    </row>
    <row r="2473" spans="2:65" s="1" customFormat="1" ht="16.5" customHeight="1">
      <c r="B2473" s="42"/>
      <c r="C2473" s="202" t="s">
        <v>1973</v>
      </c>
      <c r="D2473" s="202" t="s">
        <v>194</v>
      </c>
      <c r="E2473" s="203" t="s">
        <v>1974</v>
      </c>
      <c r="F2473" s="204" t="s">
        <v>1975</v>
      </c>
      <c r="G2473" s="205" t="s">
        <v>242</v>
      </c>
      <c r="H2473" s="206">
        <v>82.5</v>
      </c>
      <c r="I2473" s="207"/>
      <c r="J2473" s="208">
        <f>ROUND(I2473*H2473,2)</f>
        <v>0</v>
      </c>
      <c r="K2473" s="204" t="s">
        <v>203</v>
      </c>
      <c r="L2473" s="62"/>
      <c r="M2473" s="209" t="s">
        <v>23</v>
      </c>
      <c r="N2473" s="210" t="s">
        <v>48</v>
      </c>
      <c r="O2473" s="43"/>
      <c r="P2473" s="211">
        <f>O2473*H2473</f>
        <v>0</v>
      </c>
      <c r="Q2473" s="211">
        <v>0</v>
      </c>
      <c r="R2473" s="211">
        <f>Q2473*H2473</f>
        <v>0</v>
      </c>
      <c r="S2473" s="211">
        <v>0</v>
      </c>
      <c r="T2473" s="212">
        <f>S2473*H2473</f>
        <v>0</v>
      </c>
      <c r="AR2473" s="25" t="s">
        <v>279</v>
      </c>
      <c r="AT2473" s="25" t="s">
        <v>194</v>
      </c>
      <c r="AU2473" s="25" t="s">
        <v>88</v>
      </c>
      <c r="AY2473" s="25" t="s">
        <v>191</v>
      </c>
      <c r="BE2473" s="213">
        <f>IF(N2473="základní",J2473,0)</f>
        <v>0</v>
      </c>
      <c r="BF2473" s="213">
        <f>IF(N2473="snížená",J2473,0)</f>
        <v>0</v>
      </c>
      <c r="BG2473" s="213">
        <f>IF(N2473="zákl. přenesená",J2473,0)</f>
        <v>0</v>
      </c>
      <c r="BH2473" s="213">
        <f>IF(N2473="sníž. přenesená",J2473,0)</f>
        <v>0</v>
      </c>
      <c r="BI2473" s="213">
        <f>IF(N2473="nulová",J2473,0)</f>
        <v>0</v>
      </c>
      <c r="BJ2473" s="25" t="s">
        <v>85</v>
      </c>
      <c r="BK2473" s="213">
        <f>ROUND(I2473*H2473,2)</f>
        <v>0</v>
      </c>
      <c r="BL2473" s="25" t="s">
        <v>279</v>
      </c>
      <c r="BM2473" s="25" t="s">
        <v>1976</v>
      </c>
    </row>
    <row r="2474" spans="2:65" s="12" customFormat="1" ht="13.5">
      <c r="B2474" s="217"/>
      <c r="C2474" s="218"/>
      <c r="D2474" s="214" t="s">
        <v>245</v>
      </c>
      <c r="E2474" s="219" t="s">
        <v>23</v>
      </c>
      <c r="F2474" s="220" t="s">
        <v>1669</v>
      </c>
      <c r="G2474" s="218"/>
      <c r="H2474" s="221">
        <v>15</v>
      </c>
      <c r="I2474" s="222"/>
      <c r="J2474" s="218"/>
      <c r="K2474" s="218"/>
      <c r="L2474" s="223"/>
      <c r="M2474" s="224"/>
      <c r="N2474" s="225"/>
      <c r="O2474" s="225"/>
      <c r="P2474" s="225"/>
      <c r="Q2474" s="225"/>
      <c r="R2474" s="225"/>
      <c r="S2474" s="225"/>
      <c r="T2474" s="226"/>
      <c r="AT2474" s="227" t="s">
        <v>245</v>
      </c>
      <c r="AU2474" s="227" t="s">
        <v>88</v>
      </c>
      <c r="AV2474" s="12" t="s">
        <v>88</v>
      </c>
      <c r="AW2474" s="12" t="s">
        <v>40</v>
      </c>
      <c r="AX2474" s="12" t="s">
        <v>77</v>
      </c>
      <c r="AY2474" s="227" t="s">
        <v>191</v>
      </c>
    </row>
    <row r="2475" spans="2:65" s="12" customFormat="1" ht="13.5">
      <c r="B2475" s="217"/>
      <c r="C2475" s="218"/>
      <c r="D2475" s="214" t="s">
        <v>245</v>
      </c>
      <c r="E2475" s="219" t="s">
        <v>23</v>
      </c>
      <c r="F2475" s="220" t="s">
        <v>1670</v>
      </c>
      <c r="G2475" s="218"/>
      <c r="H2475" s="221">
        <v>22.5</v>
      </c>
      <c r="I2475" s="222"/>
      <c r="J2475" s="218"/>
      <c r="K2475" s="218"/>
      <c r="L2475" s="223"/>
      <c r="M2475" s="224"/>
      <c r="N2475" s="225"/>
      <c r="O2475" s="225"/>
      <c r="P2475" s="225"/>
      <c r="Q2475" s="225"/>
      <c r="R2475" s="225"/>
      <c r="S2475" s="225"/>
      <c r="T2475" s="226"/>
      <c r="AT2475" s="227" t="s">
        <v>245</v>
      </c>
      <c r="AU2475" s="227" t="s">
        <v>88</v>
      </c>
      <c r="AV2475" s="12" t="s">
        <v>88</v>
      </c>
      <c r="AW2475" s="12" t="s">
        <v>40</v>
      </c>
      <c r="AX2475" s="12" t="s">
        <v>77</v>
      </c>
      <c r="AY2475" s="227" t="s">
        <v>191</v>
      </c>
    </row>
    <row r="2476" spans="2:65" s="12" customFormat="1" ht="13.5">
      <c r="B2476" s="217"/>
      <c r="C2476" s="218"/>
      <c r="D2476" s="214" t="s">
        <v>245</v>
      </c>
      <c r="E2476" s="219" t="s">
        <v>23</v>
      </c>
      <c r="F2476" s="220" t="s">
        <v>1671</v>
      </c>
      <c r="G2476" s="218"/>
      <c r="H2476" s="221">
        <v>22.5</v>
      </c>
      <c r="I2476" s="222"/>
      <c r="J2476" s="218"/>
      <c r="K2476" s="218"/>
      <c r="L2476" s="223"/>
      <c r="M2476" s="224"/>
      <c r="N2476" s="225"/>
      <c r="O2476" s="225"/>
      <c r="P2476" s="225"/>
      <c r="Q2476" s="225"/>
      <c r="R2476" s="225"/>
      <c r="S2476" s="225"/>
      <c r="T2476" s="226"/>
      <c r="AT2476" s="227" t="s">
        <v>245</v>
      </c>
      <c r="AU2476" s="227" t="s">
        <v>88</v>
      </c>
      <c r="AV2476" s="12" t="s">
        <v>88</v>
      </c>
      <c r="AW2476" s="12" t="s">
        <v>40</v>
      </c>
      <c r="AX2476" s="12" t="s">
        <v>77</v>
      </c>
      <c r="AY2476" s="227" t="s">
        <v>191</v>
      </c>
    </row>
    <row r="2477" spans="2:65" s="12" customFormat="1" ht="13.5">
      <c r="B2477" s="217"/>
      <c r="C2477" s="218"/>
      <c r="D2477" s="214" t="s">
        <v>245</v>
      </c>
      <c r="E2477" s="219" t="s">
        <v>23</v>
      </c>
      <c r="F2477" s="220" t="s">
        <v>1672</v>
      </c>
      <c r="G2477" s="218"/>
      <c r="H2477" s="221">
        <v>22.5</v>
      </c>
      <c r="I2477" s="222"/>
      <c r="J2477" s="218"/>
      <c r="K2477" s="218"/>
      <c r="L2477" s="223"/>
      <c r="M2477" s="224"/>
      <c r="N2477" s="225"/>
      <c r="O2477" s="225"/>
      <c r="P2477" s="225"/>
      <c r="Q2477" s="225"/>
      <c r="R2477" s="225"/>
      <c r="S2477" s="225"/>
      <c r="T2477" s="226"/>
      <c r="AT2477" s="227" t="s">
        <v>245</v>
      </c>
      <c r="AU2477" s="227" t="s">
        <v>88</v>
      </c>
      <c r="AV2477" s="12" t="s">
        <v>88</v>
      </c>
      <c r="AW2477" s="12" t="s">
        <v>40</v>
      </c>
      <c r="AX2477" s="12" t="s">
        <v>77</v>
      </c>
      <c r="AY2477" s="227" t="s">
        <v>191</v>
      </c>
    </row>
    <row r="2478" spans="2:65" s="15" customFormat="1" ht="13.5">
      <c r="B2478" s="265"/>
      <c r="C2478" s="266"/>
      <c r="D2478" s="214" t="s">
        <v>245</v>
      </c>
      <c r="E2478" s="267" t="s">
        <v>23</v>
      </c>
      <c r="F2478" s="268" t="s">
        <v>388</v>
      </c>
      <c r="G2478" s="266"/>
      <c r="H2478" s="269">
        <v>82.5</v>
      </c>
      <c r="I2478" s="270"/>
      <c r="J2478" s="266"/>
      <c r="K2478" s="266"/>
      <c r="L2478" s="271"/>
      <c r="M2478" s="272"/>
      <c r="N2478" s="273"/>
      <c r="O2478" s="273"/>
      <c r="P2478" s="273"/>
      <c r="Q2478" s="273"/>
      <c r="R2478" s="273"/>
      <c r="S2478" s="273"/>
      <c r="T2478" s="274"/>
      <c r="AT2478" s="275" t="s">
        <v>245</v>
      </c>
      <c r="AU2478" s="275" t="s">
        <v>88</v>
      </c>
      <c r="AV2478" s="15" t="s">
        <v>215</v>
      </c>
      <c r="AW2478" s="15" t="s">
        <v>40</v>
      </c>
      <c r="AX2478" s="15" t="s">
        <v>85</v>
      </c>
      <c r="AY2478" s="275" t="s">
        <v>191</v>
      </c>
    </row>
    <row r="2479" spans="2:65" s="1" customFormat="1" ht="16.5" customHeight="1">
      <c r="B2479" s="42"/>
      <c r="C2479" s="228" t="s">
        <v>1977</v>
      </c>
      <c r="D2479" s="228" t="s">
        <v>302</v>
      </c>
      <c r="E2479" s="229" t="s">
        <v>1978</v>
      </c>
      <c r="F2479" s="230" t="s">
        <v>1979</v>
      </c>
      <c r="G2479" s="231" t="s">
        <v>242</v>
      </c>
      <c r="H2479" s="232">
        <v>84.15</v>
      </c>
      <c r="I2479" s="233"/>
      <c r="J2479" s="234">
        <f>ROUND(I2479*H2479,2)</f>
        <v>0</v>
      </c>
      <c r="K2479" s="230" t="s">
        <v>203</v>
      </c>
      <c r="L2479" s="235"/>
      <c r="M2479" s="236" t="s">
        <v>23</v>
      </c>
      <c r="N2479" s="237" t="s">
        <v>48</v>
      </c>
      <c r="O2479" s="43"/>
      <c r="P2479" s="211">
        <f>O2479*H2479</f>
        <v>0</v>
      </c>
      <c r="Q2479" s="211">
        <v>2.7E-4</v>
      </c>
      <c r="R2479" s="211">
        <f>Q2479*H2479</f>
        <v>2.2720500000000001E-2</v>
      </c>
      <c r="S2479" s="211">
        <v>0</v>
      </c>
      <c r="T2479" s="212">
        <f>S2479*H2479</f>
        <v>0</v>
      </c>
      <c r="AR2479" s="25" t="s">
        <v>669</v>
      </c>
      <c r="AT2479" s="25" t="s">
        <v>302</v>
      </c>
      <c r="AU2479" s="25" t="s">
        <v>88</v>
      </c>
      <c r="AY2479" s="25" t="s">
        <v>191</v>
      </c>
      <c r="BE2479" s="213">
        <f>IF(N2479="základní",J2479,0)</f>
        <v>0</v>
      </c>
      <c r="BF2479" s="213">
        <f>IF(N2479="snížená",J2479,0)</f>
        <v>0</v>
      </c>
      <c r="BG2479" s="213">
        <f>IF(N2479="zákl. přenesená",J2479,0)</f>
        <v>0</v>
      </c>
      <c r="BH2479" s="213">
        <f>IF(N2479="sníž. přenesená",J2479,0)</f>
        <v>0</v>
      </c>
      <c r="BI2479" s="213">
        <f>IF(N2479="nulová",J2479,0)</f>
        <v>0</v>
      </c>
      <c r="BJ2479" s="25" t="s">
        <v>85</v>
      </c>
      <c r="BK2479" s="213">
        <f>ROUND(I2479*H2479,2)</f>
        <v>0</v>
      </c>
      <c r="BL2479" s="25" t="s">
        <v>279</v>
      </c>
      <c r="BM2479" s="25" t="s">
        <v>1980</v>
      </c>
    </row>
    <row r="2480" spans="2:65" s="1" customFormat="1" ht="81">
      <c r="B2480" s="42"/>
      <c r="C2480" s="64"/>
      <c r="D2480" s="214" t="s">
        <v>205</v>
      </c>
      <c r="E2480" s="64"/>
      <c r="F2480" s="215" t="s">
        <v>1981</v>
      </c>
      <c r="G2480" s="64"/>
      <c r="H2480" s="64"/>
      <c r="I2480" s="173"/>
      <c r="J2480" s="64"/>
      <c r="K2480" s="64"/>
      <c r="L2480" s="62"/>
      <c r="M2480" s="216"/>
      <c r="N2480" s="43"/>
      <c r="O2480" s="43"/>
      <c r="P2480" s="43"/>
      <c r="Q2480" s="43"/>
      <c r="R2480" s="43"/>
      <c r="S2480" s="43"/>
      <c r="T2480" s="79"/>
      <c r="AT2480" s="25" t="s">
        <v>205</v>
      </c>
      <c r="AU2480" s="25" t="s">
        <v>88</v>
      </c>
    </row>
    <row r="2481" spans="2:65" s="12" customFormat="1" ht="13.5">
      <c r="B2481" s="217"/>
      <c r="C2481" s="218"/>
      <c r="D2481" s="214" t="s">
        <v>245</v>
      </c>
      <c r="E2481" s="218"/>
      <c r="F2481" s="220" t="s">
        <v>1982</v>
      </c>
      <c r="G2481" s="218"/>
      <c r="H2481" s="221">
        <v>84.15</v>
      </c>
      <c r="I2481" s="222"/>
      <c r="J2481" s="218"/>
      <c r="K2481" s="218"/>
      <c r="L2481" s="223"/>
      <c r="M2481" s="224"/>
      <c r="N2481" s="225"/>
      <c r="O2481" s="225"/>
      <c r="P2481" s="225"/>
      <c r="Q2481" s="225"/>
      <c r="R2481" s="225"/>
      <c r="S2481" s="225"/>
      <c r="T2481" s="226"/>
      <c r="AT2481" s="227" t="s">
        <v>245</v>
      </c>
      <c r="AU2481" s="227" t="s">
        <v>88</v>
      </c>
      <c r="AV2481" s="12" t="s">
        <v>88</v>
      </c>
      <c r="AW2481" s="12" t="s">
        <v>6</v>
      </c>
      <c r="AX2481" s="12" t="s">
        <v>85</v>
      </c>
      <c r="AY2481" s="227" t="s">
        <v>191</v>
      </c>
    </row>
    <row r="2482" spans="2:65" s="1" customFormat="1" ht="16.5" customHeight="1">
      <c r="B2482" s="42"/>
      <c r="C2482" s="202" t="s">
        <v>1983</v>
      </c>
      <c r="D2482" s="202" t="s">
        <v>194</v>
      </c>
      <c r="E2482" s="203" t="s">
        <v>1984</v>
      </c>
      <c r="F2482" s="204" t="s">
        <v>1985</v>
      </c>
      <c r="G2482" s="205" t="s">
        <v>242</v>
      </c>
      <c r="H2482" s="206">
        <v>9</v>
      </c>
      <c r="I2482" s="207"/>
      <c r="J2482" s="208">
        <f>ROUND(I2482*H2482,2)</f>
        <v>0</v>
      </c>
      <c r="K2482" s="204" t="s">
        <v>203</v>
      </c>
      <c r="L2482" s="62"/>
      <c r="M2482" s="209" t="s">
        <v>23</v>
      </c>
      <c r="N2482" s="210" t="s">
        <v>48</v>
      </c>
      <c r="O2482" s="43"/>
      <c r="P2482" s="211">
        <f>O2482*H2482</f>
        <v>0</v>
      </c>
      <c r="Q2482" s="211">
        <v>0</v>
      </c>
      <c r="R2482" s="211">
        <f>Q2482*H2482</f>
        <v>0</v>
      </c>
      <c r="S2482" s="211">
        <v>0</v>
      </c>
      <c r="T2482" s="212">
        <f>S2482*H2482</f>
        <v>0</v>
      </c>
      <c r="AR2482" s="25" t="s">
        <v>279</v>
      </c>
      <c r="AT2482" s="25" t="s">
        <v>194</v>
      </c>
      <c r="AU2482" s="25" t="s">
        <v>88</v>
      </c>
      <c r="AY2482" s="25" t="s">
        <v>191</v>
      </c>
      <c r="BE2482" s="213">
        <f>IF(N2482="základní",J2482,0)</f>
        <v>0</v>
      </c>
      <c r="BF2482" s="213">
        <f>IF(N2482="snížená",J2482,0)</f>
        <v>0</v>
      </c>
      <c r="BG2482" s="213">
        <f>IF(N2482="zákl. přenesená",J2482,0)</f>
        <v>0</v>
      </c>
      <c r="BH2482" s="213">
        <f>IF(N2482="sníž. přenesená",J2482,0)</f>
        <v>0</v>
      </c>
      <c r="BI2482" s="213">
        <f>IF(N2482="nulová",J2482,0)</f>
        <v>0</v>
      </c>
      <c r="BJ2482" s="25" t="s">
        <v>85</v>
      </c>
      <c r="BK2482" s="213">
        <f>ROUND(I2482*H2482,2)</f>
        <v>0</v>
      </c>
      <c r="BL2482" s="25" t="s">
        <v>279</v>
      </c>
      <c r="BM2482" s="25" t="s">
        <v>1986</v>
      </c>
    </row>
    <row r="2483" spans="2:65" s="13" customFormat="1" ht="13.5">
      <c r="B2483" s="244"/>
      <c r="C2483" s="245"/>
      <c r="D2483" s="214" t="s">
        <v>245</v>
      </c>
      <c r="E2483" s="246" t="s">
        <v>23</v>
      </c>
      <c r="F2483" s="247" t="s">
        <v>372</v>
      </c>
      <c r="G2483" s="245"/>
      <c r="H2483" s="246" t="s">
        <v>23</v>
      </c>
      <c r="I2483" s="248"/>
      <c r="J2483" s="245"/>
      <c r="K2483" s="245"/>
      <c r="L2483" s="249"/>
      <c r="M2483" s="250"/>
      <c r="N2483" s="251"/>
      <c r="O2483" s="251"/>
      <c r="P2483" s="251"/>
      <c r="Q2483" s="251"/>
      <c r="R2483" s="251"/>
      <c r="S2483" s="251"/>
      <c r="T2483" s="252"/>
      <c r="AT2483" s="253" t="s">
        <v>245</v>
      </c>
      <c r="AU2483" s="253" t="s">
        <v>88</v>
      </c>
      <c r="AV2483" s="13" t="s">
        <v>85</v>
      </c>
      <c r="AW2483" s="13" t="s">
        <v>40</v>
      </c>
      <c r="AX2483" s="13" t="s">
        <v>77</v>
      </c>
      <c r="AY2483" s="253" t="s">
        <v>191</v>
      </c>
    </row>
    <row r="2484" spans="2:65" s="12" customFormat="1" ht="13.5">
      <c r="B2484" s="217"/>
      <c r="C2484" s="218"/>
      <c r="D2484" s="214" t="s">
        <v>245</v>
      </c>
      <c r="E2484" s="219" t="s">
        <v>23</v>
      </c>
      <c r="F2484" s="220" t="s">
        <v>1987</v>
      </c>
      <c r="G2484" s="218"/>
      <c r="H2484" s="221">
        <v>0.9</v>
      </c>
      <c r="I2484" s="222"/>
      <c r="J2484" s="218"/>
      <c r="K2484" s="218"/>
      <c r="L2484" s="223"/>
      <c r="M2484" s="224"/>
      <c r="N2484" s="225"/>
      <c r="O2484" s="225"/>
      <c r="P2484" s="225"/>
      <c r="Q2484" s="225"/>
      <c r="R2484" s="225"/>
      <c r="S2484" s="225"/>
      <c r="T2484" s="226"/>
      <c r="AT2484" s="227" t="s">
        <v>245</v>
      </c>
      <c r="AU2484" s="227" t="s">
        <v>88</v>
      </c>
      <c r="AV2484" s="12" t="s">
        <v>88</v>
      </c>
      <c r="AW2484" s="12" t="s">
        <v>40</v>
      </c>
      <c r="AX2484" s="12" t="s">
        <v>77</v>
      </c>
      <c r="AY2484" s="227" t="s">
        <v>191</v>
      </c>
    </row>
    <row r="2485" spans="2:65" s="12" customFormat="1" ht="13.5">
      <c r="B2485" s="217"/>
      <c r="C2485" s="218"/>
      <c r="D2485" s="214" t="s">
        <v>245</v>
      </c>
      <c r="E2485" s="219" t="s">
        <v>23</v>
      </c>
      <c r="F2485" s="220" t="s">
        <v>1988</v>
      </c>
      <c r="G2485" s="218"/>
      <c r="H2485" s="221">
        <v>0.9</v>
      </c>
      <c r="I2485" s="222"/>
      <c r="J2485" s="218"/>
      <c r="K2485" s="218"/>
      <c r="L2485" s="223"/>
      <c r="M2485" s="224"/>
      <c r="N2485" s="225"/>
      <c r="O2485" s="225"/>
      <c r="P2485" s="225"/>
      <c r="Q2485" s="225"/>
      <c r="R2485" s="225"/>
      <c r="S2485" s="225"/>
      <c r="T2485" s="226"/>
      <c r="AT2485" s="227" t="s">
        <v>245</v>
      </c>
      <c r="AU2485" s="227" t="s">
        <v>88</v>
      </c>
      <c r="AV2485" s="12" t="s">
        <v>88</v>
      </c>
      <c r="AW2485" s="12" t="s">
        <v>40</v>
      </c>
      <c r="AX2485" s="12" t="s">
        <v>77</v>
      </c>
      <c r="AY2485" s="227" t="s">
        <v>191</v>
      </c>
    </row>
    <row r="2486" spans="2:65" s="14" customFormat="1" ht="13.5">
      <c r="B2486" s="254"/>
      <c r="C2486" s="255"/>
      <c r="D2486" s="214" t="s">
        <v>245</v>
      </c>
      <c r="E2486" s="256" t="s">
        <v>23</v>
      </c>
      <c r="F2486" s="257" t="s">
        <v>371</v>
      </c>
      <c r="G2486" s="255"/>
      <c r="H2486" s="258">
        <v>1.8</v>
      </c>
      <c r="I2486" s="259"/>
      <c r="J2486" s="255"/>
      <c r="K2486" s="255"/>
      <c r="L2486" s="260"/>
      <c r="M2486" s="261"/>
      <c r="N2486" s="262"/>
      <c r="O2486" s="262"/>
      <c r="P2486" s="262"/>
      <c r="Q2486" s="262"/>
      <c r="R2486" s="262"/>
      <c r="S2486" s="262"/>
      <c r="T2486" s="263"/>
      <c r="AT2486" s="264" t="s">
        <v>245</v>
      </c>
      <c r="AU2486" s="264" t="s">
        <v>88</v>
      </c>
      <c r="AV2486" s="14" t="s">
        <v>207</v>
      </c>
      <c r="AW2486" s="14" t="s">
        <v>40</v>
      </c>
      <c r="AX2486" s="14" t="s">
        <v>77</v>
      </c>
      <c r="AY2486" s="264" t="s">
        <v>191</v>
      </c>
    </row>
    <row r="2487" spans="2:65" s="13" customFormat="1" ht="13.5">
      <c r="B2487" s="244"/>
      <c r="C2487" s="245"/>
      <c r="D2487" s="214" t="s">
        <v>245</v>
      </c>
      <c r="E2487" s="246" t="s">
        <v>23</v>
      </c>
      <c r="F2487" s="247" t="s">
        <v>376</v>
      </c>
      <c r="G2487" s="245"/>
      <c r="H2487" s="246" t="s">
        <v>23</v>
      </c>
      <c r="I2487" s="248"/>
      <c r="J2487" s="245"/>
      <c r="K2487" s="245"/>
      <c r="L2487" s="249"/>
      <c r="M2487" s="250"/>
      <c r="N2487" s="251"/>
      <c r="O2487" s="251"/>
      <c r="P2487" s="251"/>
      <c r="Q2487" s="251"/>
      <c r="R2487" s="251"/>
      <c r="S2487" s="251"/>
      <c r="T2487" s="252"/>
      <c r="AT2487" s="253" t="s">
        <v>245</v>
      </c>
      <c r="AU2487" s="253" t="s">
        <v>88</v>
      </c>
      <c r="AV2487" s="13" t="s">
        <v>85</v>
      </c>
      <c r="AW2487" s="13" t="s">
        <v>40</v>
      </c>
      <c r="AX2487" s="13" t="s">
        <v>77</v>
      </c>
      <c r="AY2487" s="253" t="s">
        <v>191</v>
      </c>
    </row>
    <row r="2488" spans="2:65" s="12" customFormat="1" ht="13.5">
      <c r="B2488" s="217"/>
      <c r="C2488" s="218"/>
      <c r="D2488" s="214" t="s">
        <v>245</v>
      </c>
      <c r="E2488" s="219" t="s">
        <v>23</v>
      </c>
      <c r="F2488" s="220" t="s">
        <v>1989</v>
      </c>
      <c r="G2488" s="218"/>
      <c r="H2488" s="221">
        <v>0.9</v>
      </c>
      <c r="I2488" s="222"/>
      <c r="J2488" s="218"/>
      <c r="K2488" s="218"/>
      <c r="L2488" s="223"/>
      <c r="M2488" s="224"/>
      <c r="N2488" s="225"/>
      <c r="O2488" s="225"/>
      <c r="P2488" s="225"/>
      <c r="Q2488" s="225"/>
      <c r="R2488" s="225"/>
      <c r="S2488" s="225"/>
      <c r="T2488" s="226"/>
      <c r="AT2488" s="227" t="s">
        <v>245</v>
      </c>
      <c r="AU2488" s="227" t="s">
        <v>88</v>
      </c>
      <c r="AV2488" s="12" t="s">
        <v>88</v>
      </c>
      <c r="AW2488" s="12" t="s">
        <v>40</v>
      </c>
      <c r="AX2488" s="12" t="s">
        <v>77</v>
      </c>
      <c r="AY2488" s="227" t="s">
        <v>191</v>
      </c>
    </row>
    <row r="2489" spans="2:65" s="12" customFormat="1" ht="13.5">
      <c r="B2489" s="217"/>
      <c r="C2489" s="218"/>
      <c r="D2489" s="214" t="s">
        <v>245</v>
      </c>
      <c r="E2489" s="219" t="s">
        <v>23</v>
      </c>
      <c r="F2489" s="220" t="s">
        <v>1990</v>
      </c>
      <c r="G2489" s="218"/>
      <c r="H2489" s="221">
        <v>0.9</v>
      </c>
      <c r="I2489" s="222"/>
      <c r="J2489" s="218"/>
      <c r="K2489" s="218"/>
      <c r="L2489" s="223"/>
      <c r="M2489" s="224"/>
      <c r="N2489" s="225"/>
      <c r="O2489" s="225"/>
      <c r="P2489" s="225"/>
      <c r="Q2489" s="225"/>
      <c r="R2489" s="225"/>
      <c r="S2489" s="225"/>
      <c r="T2489" s="226"/>
      <c r="AT2489" s="227" t="s">
        <v>245</v>
      </c>
      <c r="AU2489" s="227" t="s">
        <v>88</v>
      </c>
      <c r="AV2489" s="12" t="s">
        <v>88</v>
      </c>
      <c r="AW2489" s="12" t="s">
        <v>40</v>
      </c>
      <c r="AX2489" s="12" t="s">
        <v>77</v>
      </c>
      <c r="AY2489" s="227" t="s">
        <v>191</v>
      </c>
    </row>
    <row r="2490" spans="2:65" s="14" customFormat="1" ht="13.5">
      <c r="B2490" s="254"/>
      <c r="C2490" s="255"/>
      <c r="D2490" s="214" t="s">
        <v>245</v>
      </c>
      <c r="E2490" s="256" t="s">
        <v>23</v>
      </c>
      <c r="F2490" s="257" t="s">
        <v>371</v>
      </c>
      <c r="G2490" s="255"/>
      <c r="H2490" s="258">
        <v>1.8</v>
      </c>
      <c r="I2490" s="259"/>
      <c r="J2490" s="255"/>
      <c r="K2490" s="255"/>
      <c r="L2490" s="260"/>
      <c r="M2490" s="261"/>
      <c r="N2490" s="262"/>
      <c r="O2490" s="262"/>
      <c r="P2490" s="262"/>
      <c r="Q2490" s="262"/>
      <c r="R2490" s="262"/>
      <c r="S2490" s="262"/>
      <c r="T2490" s="263"/>
      <c r="AT2490" s="264" t="s">
        <v>245</v>
      </c>
      <c r="AU2490" s="264" t="s">
        <v>88</v>
      </c>
      <c r="AV2490" s="14" t="s">
        <v>207</v>
      </c>
      <c r="AW2490" s="14" t="s">
        <v>40</v>
      </c>
      <c r="AX2490" s="14" t="s">
        <v>77</v>
      </c>
      <c r="AY2490" s="264" t="s">
        <v>191</v>
      </c>
    </row>
    <row r="2491" spans="2:65" s="13" customFormat="1" ht="13.5">
      <c r="B2491" s="244"/>
      <c r="C2491" s="245"/>
      <c r="D2491" s="214" t="s">
        <v>245</v>
      </c>
      <c r="E2491" s="246" t="s">
        <v>23</v>
      </c>
      <c r="F2491" s="247" t="s">
        <v>380</v>
      </c>
      <c r="G2491" s="245"/>
      <c r="H2491" s="246" t="s">
        <v>23</v>
      </c>
      <c r="I2491" s="248"/>
      <c r="J2491" s="245"/>
      <c r="K2491" s="245"/>
      <c r="L2491" s="249"/>
      <c r="M2491" s="250"/>
      <c r="N2491" s="251"/>
      <c r="O2491" s="251"/>
      <c r="P2491" s="251"/>
      <c r="Q2491" s="251"/>
      <c r="R2491" s="251"/>
      <c r="S2491" s="251"/>
      <c r="T2491" s="252"/>
      <c r="AT2491" s="253" t="s">
        <v>245</v>
      </c>
      <c r="AU2491" s="253" t="s">
        <v>88</v>
      </c>
      <c r="AV2491" s="13" t="s">
        <v>85</v>
      </c>
      <c r="AW2491" s="13" t="s">
        <v>40</v>
      </c>
      <c r="AX2491" s="13" t="s">
        <v>77</v>
      </c>
      <c r="AY2491" s="253" t="s">
        <v>191</v>
      </c>
    </row>
    <row r="2492" spans="2:65" s="12" customFormat="1" ht="13.5">
      <c r="B2492" s="217"/>
      <c r="C2492" s="218"/>
      <c r="D2492" s="214" t="s">
        <v>245</v>
      </c>
      <c r="E2492" s="219" t="s">
        <v>23</v>
      </c>
      <c r="F2492" s="220" t="s">
        <v>1991</v>
      </c>
      <c r="G2492" s="218"/>
      <c r="H2492" s="221">
        <v>0.9</v>
      </c>
      <c r="I2492" s="222"/>
      <c r="J2492" s="218"/>
      <c r="K2492" s="218"/>
      <c r="L2492" s="223"/>
      <c r="M2492" s="224"/>
      <c r="N2492" s="225"/>
      <c r="O2492" s="225"/>
      <c r="P2492" s="225"/>
      <c r="Q2492" s="225"/>
      <c r="R2492" s="225"/>
      <c r="S2492" s="225"/>
      <c r="T2492" s="226"/>
      <c r="AT2492" s="227" t="s">
        <v>245</v>
      </c>
      <c r="AU2492" s="227" t="s">
        <v>88</v>
      </c>
      <c r="AV2492" s="12" t="s">
        <v>88</v>
      </c>
      <c r="AW2492" s="12" t="s">
        <v>40</v>
      </c>
      <c r="AX2492" s="12" t="s">
        <v>77</v>
      </c>
      <c r="AY2492" s="227" t="s">
        <v>191</v>
      </c>
    </row>
    <row r="2493" spans="2:65" s="12" customFormat="1" ht="13.5">
      <c r="B2493" s="217"/>
      <c r="C2493" s="218"/>
      <c r="D2493" s="214" t="s">
        <v>245</v>
      </c>
      <c r="E2493" s="219" t="s">
        <v>23</v>
      </c>
      <c r="F2493" s="220" t="s">
        <v>1992</v>
      </c>
      <c r="G2493" s="218"/>
      <c r="H2493" s="221">
        <v>0.9</v>
      </c>
      <c r="I2493" s="222"/>
      <c r="J2493" s="218"/>
      <c r="K2493" s="218"/>
      <c r="L2493" s="223"/>
      <c r="M2493" s="224"/>
      <c r="N2493" s="225"/>
      <c r="O2493" s="225"/>
      <c r="P2493" s="225"/>
      <c r="Q2493" s="225"/>
      <c r="R2493" s="225"/>
      <c r="S2493" s="225"/>
      <c r="T2493" s="226"/>
      <c r="AT2493" s="227" t="s">
        <v>245</v>
      </c>
      <c r="AU2493" s="227" t="s">
        <v>88</v>
      </c>
      <c r="AV2493" s="12" t="s">
        <v>88</v>
      </c>
      <c r="AW2493" s="12" t="s">
        <v>40</v>
      </c>
      <c r="AX2493" s="12" t="s">
        <v>77</v>
      </c>
      <c r="AY2493" s="227" t="s">
        <v>191</v>
      </c>
    </row>
    <row r="2494" spans="2:65" s="12" customFormat="1" ht="13.5">
      <c r="B2494" s="217"/>
      <c r="C2494" s="218"/>
      <c r="D2494" s="214" t="s">
        <v>245</v>
      </c>
      <c r="E2494" s="219" t="s">
        <v>23</v>
      </c>
      <c r="F2494" s="220" t="s">
        <v>1993</v>
      </c>
      <c r="G2494" s="218"/>
      <c r="H2494" s="221">
        <v>0.9</v>
      </c>
      <c r="I2494" s="222"/>
      <c r="J2494" s="218"/>
      <c r="K2494" s="218"/>
      <c r="L2494" s="223"/>
      <c r="M2494" s="224"/>
      <c r="N2494" s="225"/>
      <c r="O2494" s="225"/>
      <c r="P2494" s="225"/>
      <c r="Q2494" s="225"/>
      <c r="R2494" s="225"/>
      <c r="S2494" s="225"/>
      <c r="T2494" s="226"/>
      <c r="AT2494" s="227" t="s">
        <v>245</v>
      </c>
      <c r="AU2494" s="227" t="s">
        <v>88</v>
      </c>
      <c r="AV2494" s="12" t="s">
        <v>88</v>
      </c>
      <c r="AW2494" s="12" t="s">
        <v>40</v>
      </c>
      <c r="AX2494" s="12" t="s">
        <v>77</v>
      </c>
      <c r="AY2494" s="227" t="s">
        <v>191</v>
      </c>
    </row>
    <row r="2495" spans="2:65" s="14" customFormat="1" ht="13.5">
      <c r="B2495" s="254"/>
      <c r="C2495" s="255"/>
      <c r="D2495" s="214" t="s">
        <v>245</v>
      </c>
      <c r="E2495" s="256" t="s">
        <v>23</v>
      </c>
      <c r="F2495" s="257" t="s">
        <v>371</v>
      </c>
      <c r="G2495" s="255"/>
      <c r="H2495" s="258">
        <v>2.7</v>
      </c>
      <c r="I2495" s="259"/>
      <c r="J2495" s="255"/>
      <c r="K2495" s="255"/>
      <c r="L2495" s="260"/>
      <c r="M2495" s="261"/>
      <c r="N2495" s="262"/>
      <c r="O2495" s="262"/>
      <c r="P2495" s="262"/>
      <c r="Q2495" s="262"/>
      <c r="R2495" s="262"/>
      <c r="S2495" s="262"/>
      <c r="T2495" s="263"/>
      <c r="AT2495" s="264" t="s">
        <v>245</v>
      </c>
      <c r="AU2495" s="264" t="s">
        <v>88</v>
      </c>
      <c r="AV2495" s="14" t="s">
        <v>207</v>
      </c>
      <c r="AW2495" s="14" t="s">
        <v>40</v>
      </c>
      <c r="AX2495" s="14" t="s">
        <v>77</v>
      </c>
      <c r="AY2495" s="264" t="s">
        <v>191</v>
      </c>
    </row>
    <row r="2496" spans="2:65" s="13" customFormat="1" ht="13.5">
      <c r="B2496" s="244"/>
      <c r="C2496" s="245"/>
      <c r="D2496" s="214" t="s">
        <v>245</v>
      </c>
      <c r="E2496" s="246" t="s">
        <v>23</v>
      </c>
      <c r="F2496" s="247" t="s">
        <v>384</v>
      </c>
      <c r="G2496" s="245"/>
      <c r="H2496" s="246" t="s">
        <v>23</v>
      </c>
      <c r="I2496" s="248"/>
      <c r="J2496" s="245"/>
      <c r="K2496" s="245"/>
      <c r="L2496" s="249"/>
      <c r="M2496" s="250"/>
      <c r="N2496" s="251"/>
      <c r="O2496" s="251"/>
      <c r="P2496" s="251"/>
      <c r="Q2496" s="251"/>
      <c r="R2496" s="251"/>
      <c r="S2496" s="251"/>
      <c r="T2496" s="252"/>
      <c r="AT2496" s="253" t="s">
        <v>245</v>
      </c>
      <c r="AU2496" s="253" t="s">
        <v>88</v>
      </c>
      <c r="AV2496" s="13" t="s">
        <v>85</v>
      </c>
      <c r="AW2496" s="13" t="s">
        <v>40</v>
      </c>
      <c r="AX2496" s="13" t="s">
        <v>77</v>
      </c>
      <c r="AY2496" s="253" t="s">
        <v>191</v>
      </c>
    </row>
    <row r="2497" spans="2:65" s="12" customFormat="1" ht="13.5">
      <c r="B2497" s="217"/>
      <c r="C2497" s="218"/>
      <c r="D2497" s="214" t="s">
        <v>245</v>
      </c>
      <c r="E2497" s="219" t="s">
        <v>23</v>
      </c>
      <c r="F2497" s="220" t="s">
        <v>1994</v>
      </c>
      <c r="G2497" s="218"/>
      <c r="H2497" s="221">
        <v>0.9</v>
      </c>
      <c r="I2497" s="222"/>
      <c r="J2497" s="218"/>
      <c r="K2497" s="218"/>
      <c r="L2497" s="223"/>
      <c r="M2497" s="224"/>
      <c r="N2497" s="225"/>
      <c r="O2497" s="225"/>
      <c r="P2497" s="225"/>
      <c r="Q2497" s="225"/>
      <c r="R2497" s="225"/>
      <c r="S2497" s="225"/>
      <c r="T2497" s="226"/>
      <c r="AT2497" s="227" t="s">
        <v>245</v>
      </c>
      <c r="AU2497" s="227" t="s">
        <v>88</v>
      </c>
      <c r="AV2497" s="12" t="s">
        <v>88</v>
      </c>
      <c r="AW2497" s="12" t="s">
        <v>40</v>
      </c>
      <c r="AX2497" s="12" t="s">
        <v>77</v>
      </c>
      <c r="AY2497" s="227" t="s">
        <v>191</v>
      </c>
    </row>
    <row r="2498" spans="2:65" s="12" customFormat="1" ht="13.5">
      <c r="B2498" s="217"/>
      <c r="C2498" s="218"/>
      <c r="D2498" s="214" t="s">
        <v>245</v>
      </c>
      <c r="E2498" s="219" t="s">
        <v>23</v>
      </c>
      <c r="F2498" s="220" t="s">
        <v>1995</v>
      </c>
      <c r="G2498" s="218"/>
      <c r="H2498" s="221">
        <v>0.9</v>
      </c>
      <c r="I2498" s="222"/>
      <c r="J2498" s="218"/>
      <c r="K2498" s="218"/>
      <c r="L2498" s="223"/>
      <c r="M2498" s="224"/>
      <c r="N2498" s="225"/>
      <c r="O2498" s="225"/>
      <c r="P2498" s="225"/>
      <c r="Q2498" s="225"/>
      <c r="R2498" s="225"/>
      <c r="S2498" s="225"/>
      <c r="T2498" s="226"/>
      <c r="AT2498" s="227" t="s">
        <v>245</v>
      </c>
      <c r="AU2498" s="227" t="s">
        <v>88</v>
      </c>
      <c r="AV2498" s="12" t="s">
        <v>88</v>
      </c>
      <c r="AW2498" s="12" t="s">
        <v>40</v>
      </c>
      <c r="AX2498" s="12" t="s">
        <v>77</v>
      </c>
      <c r="AY2498" s="227" t="s">
        <v>191</v>
      </c>
    </row>
    <row r="2499" spans="2:65" s="12" customFormat="1" ht="13.5">
      <c r="B2499" s="217"/>
      <c r="C2499" s="218"/>
      <c r="D2499" s="214" t="s">
        <v>245</v>
      </c>
      <c r="E2499" s="219" t="s">
        <v>23</v>
      </c>
      <c r="F2499" s="220" t="s">
        <v>1996</v>
      </c>
      <c r="G2499" s="218"/>
      <c r="H2499" s="221">
        <v>0.9</v>
      </c>
      <c r="I2499" s="222"/>
      <c r="J2499" s="218"/>
      <c r="K2499" s="218"/>
      <c r="L2499" s="223"/>
      <c r="M2499" s="224"/>
      <c r="N2499" s="225"/>
      <c r="O2499" s="225"/>
      <c r="P2499" s="225"/>
      <c r="Q2499" s="225"/>
      <c r="R2499" s="225"/>
      <c r="S2499" s="225"/>
      <c r="T2499" s="226"/>
      <c r="AT2499" s="227" t="s">
        <v>245</v>
      </c>
      <c r="AU2499" s="227" t="s">
        <v>88</v>
      </c>
      <c r="AV2499" s="12" t="s">
        <v>88</v>
      </c>
      <c r="AW2499" s="12" t="s">
        <v>40</v>
      </c>
      <c r="AX2499" s="12" t="s">
        <v>77</v>
      </c>
      <c r="AY2499" s="227" t="s">
        <v>191</v>
      </c>
    </row>
    <row r="2500" spans="2:65" s="14" customFormat="1" ht="13.5">
      <c r="B2500" s="254"/>
      <c r="C2500" s="255"/>
      <c r="D2500" s="214" t="s">
        <v>245</v>
      </c>
      <c r="E2500" s="256" t="s">
        <v>23</v>
      </c>
      <c r="F2500" s="257" t="s">
        <v>371</v>
      </c>
      <c r="G2500" s="255"/>
      <c r="H2500" s="258">
        <v>2.7</v>
      </c>
      <c r="I2500" s="259"/>
      <c r="J2500" s="255"/>
      <c r="K2500" s="255"/>
      <c r="L2500" s="260"/>
      <c r="M2500" s="261"/>
      <c r="N2500" s="262"/>
      <c r="O2500" s="262"/>
      <c r="P2500" s="262"/>
      <c r="Q2500" s="262"/>
      <c r="R2500" s="262"/>
      <c r="S2500" s="262"/>
      <c r="T2500" s="263"/>
      <c r="AT2500" s="264" t="s">
        <v>245</v>
      </c>
      <c r="AU2500" s="264" t="s">
        <v>88</v>
      </c>
      <c r="AV2500" s="14" t="s">
        <v>207</v>
      </c>
      <c r="AW2500" s="14" t="s">
        <v>40</v>
      </c>
      <c r="AX2500" s="14" t="s">
        <v>77</v>
      </c>
      <c r="AY2500" s="264" t="s">
        <v>191</v>
      </c>
    </row>
    <row r="2501" spans="2:65" s="15" customFormat="1" ht="13.5">
      <c r="B2501" s="265"/>
      <c r="C2501" s="266"/>
      <c r="D2501" s="214" t="s">
        <v>245</v>
      </c>
      <c r="E2501" s="267" t="s">
        <v>23</v>
      </c>
      <c r="F2501" s="268" t="s">
        <v>388</v>
      </c>
      <c r="G2501" s="266"/>
      <c r="H2501" s="269">
        <v>9</v>
      </c>
      <c r="I2501" s="270"/>
      <c r="J2501" s="266"/>
      <c r="K2501" s="266"/>
      <c r="L2501" s="271"/>
      <c r="M2501" s="272"/>
      <c r="N2501" s="273"/>
      <c r="O2501" s="273"/>
      <c r="P2501" s="273"/>
      <c r="Q2501" s="273"/>
      <c r="R2501" s="273"/>
      <c r="S2501" s="273"/>
      <c r="T2501" s="274"/>
      <c r="AT2501" s="275" t="s">
        <v>245</v>
      </c>
      <c r="AU2501" s="275" t="s">
        <v>88</v>
      </c>
      <c r="AV2501" s="15" t="s">
        <v>215</v>
      </c>
      <c r="AW2501" s="15" t="s">
        <v>40</v>
      </c>
      <c r="AX2501" s="15" t="s">
        <v>85</v>
      </c>
      <c r="AY2501" s="275" t="s">
        <v>191</v>
      </c>
    </row>
    <row r="2502" spans="2:65" s="1" customFormat="1" ht="16.5" customHeight="1">
      <c r="B2502" s="42"/>
      <c r="C2502" s="228" t="s">
        <v>1997</v>
      </c>
      <c r="D2502" s="228" t="s">
        <v>302</v>
      </c>
      <c r="E2502" s="229" t="s">
        <v>1998</v>
      </c>
      <c r="F2502" s="230" t="s">
        <v>1999</v>
      </c>
      <c r="G2502" s="231" t="s">
        <v>242</v>
      </c>
      <c r="H2502" s="232">
        <v>9.18</v>
      </c>
      <c r="I2502" s="233"/>
      <c r="J2502" s="234">
        <f>ROUND(I2502*H2502,2)</f>
        <v>0</v>
      </c>
      <c r="K2502" s="230" t="s">
        <v>203</v>
      </c>
      <c r="L2502" s="235"/>
      <c r="M2502" s="236" t="s">
        <v>23</v>
      </c>
      <c r="N2502" s="237" t="s">
        <v>48</v>
      </c>
      <c r="O2502" s="43"/>
      <c r="P2502" s="211">
        <f>O2502*H2502</f>
        <v>0</v>
      </c>
      <c r="Q2502" s="211">
        <v>1.6000000000000001E-4</v>
      </c>
      <c r="R2502" s="211">
        <f>Q2502*H2502</f>
        <v>1.4688000000000001E-3</v>
      </c>
      <c r="S2502" s="211">
        <v>0</v>
      </c>
      <c r="T2502" s="212">
        <f>S2502*H2502</f>
        <v>0</v>
      </c>
      <c r="AR2502" s="25" t="s">
        <v>669</v>
      </c>
      <c r="AT2502" s="25" t="s">
        <v>302</v>
      </c>
      <c r="AU2502" s="25" t="s">
        <v>88</v>
      </c>
      <c r="AY2502" s="25" t="s">
        <v>191</v>
      </c>
      <c r="BE2502" s="213">
        <f>IF(N2502="základní",J2502,0)</f>
        <v>0</v>
      </c>
      <c r="BF2502" s="213">
        <f>IF(N2502="snížená",J2502,0)</f>
        <v>0</v>
      </c>
      <c r="BG2502" s="213">
        <f>IF(N2502="zákl. přenesená",J2502,0)</f>
        <v>0</v>
      </c>
      <c r="BH2502" s="213">
        <f>IF(N2502="sníž. přenesená",J2502,0)</f>
        <v>0</v>
      </c>
      <c r="BI2502" s="213">
        <f>IF(N2502="nulová",J2502,0)</f>
        <v>0</v>
      </c>
      <c r="BJ2502" s="25" t="s">
        <v>85</v>
      </c>
      <c r="BK2502" s="213">
        <f>ROUND(I2502*H2502,2)</f>
        <v>0</v>
      </c>
      <c r="BL2502" s="25" t="s">
        <v>279</v>
      </c>
      <c r="BM2502" s="25" t="s">
        <v>2000</v>
      </c>
    </row>
    <row r="2503" spans="2:65" s="12" customFormat="1" ht="13.5">
      <c r="B2503" s="217"/>
      <c r="C2503" s="218"/>
      <c r="D2503" s="214" t="s">
        <v>245</v>
      </c>
      <c r="E2503" s="218"/>
      <c r="F2503" s="220" t="s">
        <v>2001</v>
      </c>
      <c r="G2503" s="218"/>
      <c r="H2503" s="221">
        <v>9.18</v>
      </c>
      <c r="I2503" s="222"/>
      <c r="J2503" s="218"/>
      <c r="K2503" s="218"/>
      <c r="L2503" s="223"/>
      <c r="M2503" s="224"/>
      <c r="N2503" s="225"/>
      <c r="O2503" s="225"/>
      <c r="P2503" s="225"/>
      <c r="Q2503" s="225"/>
      <c r="R2503" s="225"/>
      <c r="S2503" s="225"/>
      <c r="T2503" s="226"/>
      <c r="AT2503" s="227" t="s">
        <v>245</v>
      </c>
      <c r="AU2503" s="227" t="s">
        <v>88</v>
      </c>
      <c r="AV2503" s="12" t="s">
        <v>88</v>
      </c>
      <c r="AW2503" s="12" t="s">
        <v>6</v>
      </c>
      <c r="AX2503" s="12" t="s">
        <v>85</v>
      </c>
      <c r="AY2503" s="227" t="s">
        <v>191</v>
      </c>
    </row>
    <row r="2504" spans="2:65" s="1" customFormat="1" ht="38.25" customHeight="1">
      <c r="B2504" s="42"/>
      <c r="C2504" s="202" t="s">
        <v>2002</v>
      </c>
      <c r="D2504" s="202" t="s">
        <v>194</v>
      </c>
      <c r="E2504" s="203" t="s">
        <v>2003</v>
      </c>
      <c r="F2504" s="204" t="s">
        <v>2004</v>
      </c>
      <c r="G2504" s="205" t="s">
        <v>419</v>
      </c>
      <c r="H2504" s="206">
        <v>2.2029999999999998</v>
      </c>
      <c r="I2504" s="207"/>
      <c r="J2504" s="208">
        <f>ROUND(I2504*H2504,2)</f>
        <v>0</v>
      </c>
      <c r="K2504" s="204" t="s">
        <v>203</v>
      </c>
      <c r="L2504" s="62"/>
      <c r="M2504" s="209" t="s">
        <v>23</v>
      </c>
      <c r="N2504" s="210" t="s">
        <v>48</v>
      </c>
      <c r="O2504" s="43"/>
      <c r="P2504" s="211">
        <f>O2504*H2504</f>
        <v>0</v>
      </c>
      <c r="Q2504" s="211">
        <v>0</v>
      </c>
      <c r="R2504" s="211">
        <f>Q2504*H2504</f>
        <v>0</v>
      </c>
      <c r="S2504" s="211">
        <v>0</v>
      </c>
      <c r="T2504" s="212">
        <f>S2504*H2504</f>
        <v>0</v>
      </c>
      <c r="AR2504" s="25" t="s">
        <v>279</v>
      </c>
      <c r="AT2504" s="25" t="s">
        <v>194</v>
      </c>
      <c r="AU2504" s="25" t="s">
        <v>88</v>
      </c>
      <c r="AY2504" s="25" t="s">
        <v>191</v>
      </c>
      <c r="BE2504" s="213">
        <f>IF(N2504="základní",J2504,0)</f>
        <v>0</v>
      </c>
      <c r="BF2504" s="213">
        <f>IF(N2504="snížená",J2504,0)</f>
        <v>0</v>
      </c>
      <c r="BG2504" s="213">
        <f>IF(N2504="zákl. přenesená",J2504,0)</f>
        <v>0</v>
      </c>
      <c r="BH2504" s="213">
        <f>IF(N2504="sníž. přenesená",J2504,0)</f>
        <v>0</v>
      </c>
      <c r="BI2504" s="213">
        <f>IF(N2504="nulová",J2504,0)</f>
        <v>0</v>
      </c>
      <c r="BJ2504" s="25" t="s">
        <v>85</v>
      </c>
      <c r="BK2504" s="213">
        <f>ROUND(I2504*H2504,2)</f>
        <v>0</v>
      </c>
      <c r="BL2504" s="25" t="s">
        <v>279</v>
      </c>
      <c r="BM2504" s="25" t="s">
        <v>2005</v>
      </c>
    </row>
    <row r="2505" spans="2:65" s="1" customFormat="1" ht="38.25" customHeight="1">
      <c r="B2505" s="42"/>
      <c r="C2505" s="202" t="s">
        <v>2006</v>
      </c>
      <c r="D2505" s="202" t="s">
        <v>194</v>
      </c>
      <c r="E2505" s="203" t="s">
        <v>2007</v>
      </c>
      <c r="F2505" s="204" t="s">
        <v>2008</v>
      </c>
      <c r="G2505" s="205" t="s">
        <v>419</v>
      </c>
      <c r="H2505" s="206">
        <v>2.2029999999999998</v>
      </c>
      <c r="I2505" s="207"/>
      <c r="J2505" s="208">
        <f>ROUND(I2505*H2505,2)</f>
        <v>0</v>
      </c>
      <c r="K2505" s="204" t="s">
        <v>203</v>
      </c>
      <c r="L2505" s="62"/>
      <c r="M2505" s="209" t="s">
        <v>23</v>
      </c>
      <c r="N2505" s="210" t="s">
        <v>48</v>
      </c>
      <c r="O2505" s="43"/>
      <c r="P2505" s="211">
        <f>O2505*H2505</f>
        <v>0</v>
      </c>
      <c r="Q2505" s="211">
        <v>0</v>
      </c>
      <c r="R2505" s="211">
        <f>Q2505*H2505</f>
        <v>0</v>
      </c>
      <c r="S2505" s="211">
        <v>0</v>
      </c>
      <c r="T2505" s="212">
        <f>S2505*H2505</f>
        <v>0</v>
      </c>
      <c r="AR2505" s="25" t="s">
        <v>279</v>
      </c>
      <c r="AT2505" s="25" t="s">
        <v>194</v>
      </c>
      <c r="AU2505" s="25" t="s">
        <v>88</v>
      </c>
      <c r="AY2505" s="25" t="s">
        <v>191</v>
      </c>
      <c r="BE2505" s="213">
        <f>IF(N2505="základní",J2505,0)</f>
        <v>0</v>
      </c>
      <c r="BF2505" s="213">
        <f>IF(N2505="snížená",J2505,0)</f>
        <v>0</v>
      </c>
      <c r="BG2505" s="213">
        <f>IF(N2505="zákl. přenesená",J2505,0)</f>
        <v>0</v>
      </c>
      <c r="BH2505" s="213">
        <f>IF(N2505="sníž. přenesená",J2505,0)</f>
        <v>0</v>
      </c>
      <c r="BI2505" s="213">
        <f>IF(N2505="nulová",J2505,0)</f>
        <v>0</v>
      </c>
      <c r="BJ2505" s="25" t="s">
        <v>85</v>
      </c>
      <c r="BK2505" s="213">
        <f>ROUND(I2505*H2505,2)</f>
        <v>0</v>
      </c>
      <c r="BL2505" s="25" t="s">
        <v>279</v>
      </c>
      <c r="BM2505" s="25" t="s">
        <v>2009</v>
      </c>
    </row>
    <row r="2506" spans="2:65" s="1" customFormat="1" ht="38.25" customHeight="1">
      <c r="B2506" s="42"/>
      <c r="C2506" s="202" t="s">
        <v>2010</v>
      </c>
      <c r="D2506" s="202" t="s">
        <v>194</v>
      </c>
      <c r="E2506" s="203" t="s">
        <v>2011</v>
      </c>
      <c r="F2506" s="204" t="s">
        <v>2012</v>
      </c>
      <c r="G2506" s="205" t="s">
        <v>419</v>
      </c>
      <c r="H2506" s="206">
        <v>2.2029999999999998</v>
      </c>
      <c r="I2506" s="207"/>
      <c r="J2506" s="208">
        <f>ROUND(I2506*H2506,2)</f>
        <v>0</v>
      </c>
      <c r="K2506" s="204" t="s">
        <v>203</v>
      </c>
      <c r="L2506" s="62"/>
      <c r="M2506" s="209" t="s">
        <v>23</v>
      </c>
      <c r="N2506" s="210" t="s">
        <v>48</v>
      </c>
      <c r="O2506" s="43"/>
      <c r="P2506" s="211">
        <f>O2506*H2506</f>
        <v>0</v>
      </c>
      <c r="Q2506" s="211">
        <v>0</v>
      </c>
      <c r="R2506" s="211">
        <f>Q2506*H2506</f>
        <v>0</v>
      </c>
      <c r="S2506" s="211">
        <v>0</v>
      </c>
      <c r="T2506" s="212">
        <f>S2506*H2506</f>
        <v>0</v>
      </c>
      <c r="AR2506" s="25" t="s">
        <v>279</v>
      </c>
      <c r="AT2506" s="25" t="s">
        <v>194</v>
      </c>
      <c r="AU2506" s="25" t="s">
        <v>88</v>
      </c>
      <c r="AY2506" s="25" t="s">
        <v>191</v>
      </c>
      <c r="BE2506" s="213">
        <f>IF(N2506="základní",J2506,0)</f>
        <v>0</v>
      </c>
      <c r="BF2506" s="213">
        <f>IF(N2506="snížená",J2506,0)</f>
        <v>0</v>
      </c>
      <c r="BG2506" s="213">
        <f>IF(N2506="zákl. přenesená",J2506,0)</f>
        <v>0</v>
      </c>
      <c r="BH2506" s="213">
        <f>IF(N2506="sníž. přenesená",J2506,0)</f>
        <v>0</v>
      </c>
      <c r="BI2506" s="213">
        <f>IF(N2506="nulová",J2506,0)</f>
        <v>0</v>
      </c>
      <c r="BJ2506" s="25" t="s">
        <v>85</v>
      </c>
      <c r="BK2506" s="213">
        <f>ROUND(I2506*H2506,2)</f>
        <v>0</v>
      </c>
      <c r="BL2506" s="25" t="s">
        <v>279</v>
      </c>
      <c r="BM2506" s="25" t="s">
        <v>2013</v>
      </c>
    </row>
    <row r="2507" spans="2:65" s="11" customFormat="1" ht="29.85" customHeight="1">
      <c r="B2507" s="186"/>
      <c r="C2507" s="187"/>
      <c r="D2507" s="188" t="s">
        <v>76</v>
      </c>
      <c r="E2507" s="200" t="s">
        <v>2014</v>
      </c>
      <c r="F2507" s="200" t="s">
        <v>2015</v>
      </c>
      <c r="G2507" s="187"/>
      <c r="H2507" s="187"/>
      <c r="I2507" s="190"/>
      <c r="J2507" s="201">
        <f>BK2507</f>
        <v>0</v>
      </c>
      <c r="K2507" s="187"/>
      <c r="L2507" s="192"/>
      <c r="M2507" s="193"/>
      <c r="N2507" s="194"/>
      <c r="O2507" s="194"/>
      <c r="P2507" s="195">
        <f>SUM(P2508:P2662)</f>
        <v>0</v>
      </c>
      <c r="Q2507" s="194"/>
      <c r="R2507" s="195">
        <f>SUM(R2508:R2662)</f>
        <v>4.3013249</v>
      </c>
      <c r="S2507" s="194"/>
      <c r="T2507" s="196">
        <f>SUM(T2508:T2662)</f>
        <v>0</v>
      </c>
      <c r="AR2507" s="197" t="s">
        <v>88</v>
      </c>
      <c r="AT2507" s="198" t="s">
        <v>76</v>
      </c>
      <c r="AU2507" s="198" t="s">
        <v>85</v>
      </c>
      <c r="AY2507" s="197" t="s">
        <v>191</v>
      </c>
      <c r="BK2507" s="199">
        <f>SUM(BK2508:BK2662)</f>
        <v>0</v>
      </c>
    </row>
    <row r="2508" spans="2:65" s="1" customFormat="1" ht="25.5" customHeight="1">
      <c r="B2508" s="42"/>
      <c r="C2508" s="202" t="s">
        <v>2016</v>
      </c>
      <c r="D2508" s="202" t="s">
        <v>194</v>
      </c>
      <c r="E2508" s="203" t="s">
        <v>2017</v>
      </c>
      <c r="F2508" s="204" t="s">
        <v>2018</v>
      </c>
      <c r="G2508" s="205" t="s">
        <v>218</v>
      </c>
      <c r="H2508" s="206">
        <v>173.08</v>
      </c>
      <c r="I2508" s="207"/>
      <c r="J2508" s="208">
        <f>ROUND(I2508*H2508,2)</f>
        <v>0</v>
      </c>
      <c r="K2508" s="204" t="s">
        <v>203</v>
      </c>
      <c r="L2508" s="62"/>
      <c r="M2508" s="209" t="s">
        <v>23</v>
      </c>
      <c r="N2508" s="210" t="s">
        <v>48</v>
      </c>
      <c r="O2508" s="43"/>
      <c r="P2508" s="211">
        <f>O2508*H2508</f>
        <v>0</v>
      </c>
      <c r="Q2508" s="211">
        <v>3.0000000000000001E-3</v>
      </c>
      <c r="R2508" s="211">
        <f>Q2508*H2508</f>
        <v>0.51924000000000003</v>
      </c>
      <c r="S2508" s="211">
        <v>0</v>
      </c>
      <c r="T2508" s="212">
        <f>S2508*H2508</f>
        <v>0</v>
      </c>
      <c r="AR2508" s="25" t="s">
        <v>279</v>
      </c>
      <c r="AT2508" s="25" t="s">
        <v>194</v>
      </c>
      <c r="AU2508" s="25" t="s">
        <v>88</v>
      </c>
      <c r="AY2508" s="25" t="s">
        <v>191</v>
      </c>
      <c r="BE2508" s="213">
        <f>IF(N2508="základní",J2508,0)</f>
        <v>0</v>
      </c>
      <c r="BF2508" s="213">
        <f>IF(N2508="snížená",J2508,0)</f>
        <v>0</v>
      </c>
      <c r="BG2508" s="213">
        <f>IF(N2508="zákl. přenesená",J2508,0)</f>
        <v>0</v>
      </c>
      <c r="BH2508" s="213">
        <f>IF(N2508="sníž. přenesená",J2508,0)</f>
        <v>0</v>
      </c>
      <c r="BI2508" s="213">
        <f>IF(N2508="nulová",J2508,0)</f>
        <v>0</v>
      </c>
      <c r="BJ2508" s="25" t="s">
        <v>85</v>
      </c>
      <c r="BK2508" s="213">
        <f>ROUND(I2508*H2508,2)</f>
        <v>0</v>
      </c>
      <c r="BL2508" s="25" t="s">
        <v>279</v>
      </c>
      <c r="BM2508" s="25" t="s">
        <v>2019</v>
      </c>
    </row>
    <row r="2509" spans="2:65" s="13" customFormat="1" ht="13.5">
      <c r="B2509" s="244"/>
      <c r="C2509" s="245"/>
      <c r="D2509" s="214" t="s">
        <v>245</v>
      </c>
      <c r="E2509" s="246" t="s">
        <v>23</v>
      </c>
      <c r="F2509" s="247" t="s">
        <v>372</v>
      </c>
      <c r="G2509" s="245"/>
      <c r="H2509" s="246" t="s">
        <v>23</v>
      </c>
      <c r="I2509" s="248"/>
      <c r="J2509" s="245"/>
      <c r="K2509" s="245"/>
      <c r="L2509" s="249"/>
      <c r="M2509" s="250"/>
      <c r="N2509" s="251"/>
      <c r="O2509" s="251"/>
      <c r="P2509" s="251"/>
      <c r="Q2509" s="251"/>
      <c r="R2509" s="251"/>
      <c r="S2509" s="251"/>
      <c r="T2509" s="252"/>
      <c r="AT2509" s="253" t="s">
        <v>245</v>
      </c>
      <c r="AU2509" s="253" t="s">
        <v>88</v>
      </c>
      <c r="AV2509" s="13" t="s">
        <v>85</v>
      </c>
      <c r="AW2509" s="13" t="s">
        <v>40</v>
      </c>
      <c r="AX2509" s="13" t="s">
        <v>77</v>
      </c>
      <c r="AY2509" s="253" t="s">
        <v>191</v>
      </c>
    </row>
    <row r="2510" spans="2:65" s="12" customFormat="1" ht="13.5">
      <c r="B2510" s="217"/>
      <c r="C2510" s="218"/>
      <c r="D2510" s="214" t="s">
        <v>245</v>
      </c>
      <c r="E2510" s="219" t="s">
        <v>23</v>
      </c>
      <c r="F2510" s="220" t="s">
        <v>2020</v>
      </c>
      <c r="G2510" s="218"/>
      <c r="H2510" s="221">
        <v>7.32</v>
      </c>
      <c r="I2510" s="222"/>
      <c r="J2510" s="218"/>
      <c r="K2510" s="218"/>
      <c r="L2510" s="223"/>
      <c r="M2510" s="224"/>
      <c r="N2510" s="225"/>
      <c r="O2510" s="225"/>
      <c r="P2510" s="225"/>
      <c r="Q2510" s="225"/>
      <c r="R2510" s="225"/>
      <c r="S2510" s="225"/>
      <c r="T2510" s="226"/>
      <c r="AT2510" s="227" t="s">
        <v>245</v>
      </c>
      <c r="AU2510" s="227" t="s">
        <v>88</v>
      </c>
      <c r="AV2510" s="12" t="s">
        <v>88</v>
      </c>
      <c r="AW2510" s="12" t="s">
        <v>40</v>
      </c>
      <c r="AX2510" s="12" t="s">
        <v>77</v>
      </c>
      <c r="AY2510" s="227" t="s">
        <v>191</v>
      </c>
    </row>
    <row r="2511" spans="2:65" s="12" customFormat="1" ht="13.5">
      <c r="B2511" s="217"/>
      <c r="C2511" s="218"/>
      <c r="D2511" s="214" t="s">
        <v>245</v>
      </c>
      <c r="E2511" s="219" t="s">
        <v>23</v>
      </c>
      <c r="F2511" s="220" t="s">
        <v>2021</v>
      </c>
      <c r="G2511" s="218"/>
      <c r="H2511" s="221">
        <v>16.04</v>
      </c>
      <c r="I2511" s="222"/>
      <c r="J2511" s="218"/>
      <c r="K2511" s="218"/>
      <c r="L2511" s="223"/>
      <c r="M2511" s="224"/>
      <c r="N2511" s="225"/>
      <c r="O2511" s="225"/>
      <c r="P2511" s="225"/>
      <c r="Q2511" s="225"/>
      <c r="R2511" s="225"/>
      <c r="S2511" s="225"/>
      <c r="T2511" s="226"/>
      <c r="AT2511" s="227" t="s">
        <v>245</v>
      </c>
      <c r="AU2511" s="227" t="s">
        <v>88</v>
      </c>
      <c r="AV2511" s="12" t="s">
        <v>88</v>
      </c>
      <c r="AW2511" s="12" t="s">
        <v>40</v>
      </c>
      <c r="AX2511" s="12" t="s">
        <v>77</v>
      </c>
      <c r="AY2511" s="227" t="s">
        <v>191</v>
      </c>
    </row>
    <row r="2512" spans="2:65" s="12" customFormat="1" ht="13.5">
      <c r="B2512" s="217"/>
      <c r="C2512" s="218"/>
      <c r="D2512" s="214" t="s">
        <v>245</v>
      </c>
      <c r="E2512" s="219" t="s">
        <v>23</v>
      </c>
      <c r="F2512" s="220" t="s">
        <v>2022</v>
      </c>
      <c r="G2512" s="218"/>
      <c r="H2512" s="221">
        <v>17.239999999999998</v>
      </c>
      <c r="I2512" s="222"/>
      <c r="J2512" s="218"/>
      <c r="K2512" s="218"/>
      <c r="L2512" s="223"/>
      <c r="M2512" s="224"/>
      <c r="N2512" s="225"/>
      <c r="O2512" s="225"/>
      <c r="P2512" s="225"/>
      <c r="Q2512" s="225"/>
      <c r="R2512" s="225"/>
      <c r="S2512" s="225"/>
      <c r="T2512" s="226"/>
      <c r="AT2512" s="227" t="s">
        <v>245</v>
      </c>
      <c r="AU2512" s="227" t="s">
        <v>88</v>
      </c>
      <c r="AV2512" s="12" t="s">
        <v>88</v>
      </c>
      <c r="AW2512" s="12" t="s">
        <v>40</v>
      </c>
      <c r="AX2512" s="12" t="s">
        <v>77</v>
      </c>
      <c r="AY2512" s="227" t="s">
        <v>191</v>
      </c>
    </row>
    <row r="2513" spans="2:51" s="14" customFormat="1" ht="13.5">
      <c r="B2513" s="254"/>
      <c r="C2513" s="255"/>
      <c r="D2513" s="214" t="s">
        <v>245</v>
      </c>
      <c r="E2513" s="256" t="s">
        <v>23</v>
      </c>
      <c r="F2513" s="257" t="s">
        <v>371</v>
      </c>
      <c r="G2513" s="255"/>
      <c r="H2513" s="258">
        <v>40.6</v>
      </c>
      <c r="I2513" s="259"/>
      <c r="J2513" s="255"/>
      <c r="K2513" s="255"/>
      <c r="L2513" s="260"/>
      <c r="M2513" s="261"/>
      <c r="N2513" s="262"/>
      <c r="O2513" s="262"/>
      <c r="P2513" s="262"/>
      <c r="Q2513" s="262"/>
      <c r="R2513" s="262"/>
      <c r="S2513" s="262"/>
      <c r="T2513" s="263"/>
      <c r="AT2513" s="264" t="s">
        <v>245</v>
      </c>
      <c r="AU2513" s="264" t="s">
        <v>88</v>
      </c>
      <c r="AV2513" s="14" t="s">
        <v>207</v>
      </c>
      <c r="AW2513" s="14" t="s">
        <v>40</v>
      </c>
      <c r="AX2513" s="14" t="s">
        <v>77</v>
      </c>
      <c r="AY2513" s="264" t="s">
        <v>191</v>
      </c>
    </row>
    <row r="2514" spans="2:51" s="13" customFormat="1" ht="13.5">
      <c r="B2514" s="244"/>
      <c r="C2514" s="245"/>
      <c r="D2514" s="214" t="s">
        <v>245</v>
      </c>
      <c r="E2514" s="246" t="s">
        <v>23</v>
      </c>
      <c r="F2514" s="247" t="s">
        <v>603</v>
      </c>
      <c r="G2514" s="245"/>
      <c r="H2514" s="246" t="s">
        <v>23</v>
      </c>
      <c r="I2514" s="248"/>
      <c r="J2514" s="245"/>
      <c r="K2514" s="245"/>
      <c r="L2514" s="249"/>
      <c r="M2514" s="250"/>
      <c r="N2514" s="251"/>
      <c r="O2514" s="251"/>
      <c r="P2514" s="251"/>
      <c r="Q2514" s="251"/>
      <c r="R2514" s="251"/>
      <c r="S2514" s="251"/>
      <c r="T2514" s="252"/>
      <c r="AT2514" s="253" t="s">
        <v>245</v>
      </c>
      <c r="AU2514" s="253" t="s">
        <v>88</v>
      </c>
      <c r="AV2514" s="13" t="s">
        <v>85</v>
      </c>
      <c r="AW2514" s="13" t="s">
        <v>40</v>
      </c>
      <c r="AX2514" s="13" t="s">
        <v>77</v>
      </c>
      <c r="AY2514" s="253" t="s">
        <v>191</v>
      </c>
    </row>
    <row r="2515" spans="2:51" s="12" customFormat="1" ht="13.5">
      <c r="B2515" s="217"/>
      <c r="C2515" s="218"/>
      <c r="D2515" s="214" t="s">
        <v>245</v>
      </c>
      <c r="E2515" s="219" t="s">
        <v>23</v>
      </c>
      <c r="F2515" s="220" t="s">
        <v>2023</v>
      </c>
      <c r="G2515" s="218"/>
      <c r="H2515" s="221">
        <v>16.079999999999998</v>
      </c>
      <c r="I2515" s="222"/>
      <c r="J2515" s="218"/>
      <c r="K2515" s="218"/>
      <c r="L2515" s="223"/>
      <c r="M2515" s="224"/>
      <c r="N2515" s="225"/>
      <c r="O2515" s="225"/>
      <c r="P2515" s="225"/>
      <c r="Q2515" s="225"/>
      <c r="R2515" s="225"/>
      <c r="S2515" s="225"/>
      <c r="T2515" s="226"/>
      <c r="AT2515" s="227" t="s">
        <v>245</v>
      </c>
      <c r="AU2515" s="227" t="s">
        <v>88</v>
      </c>
      <c r="AV2515" s="12" t="s">
        <v>88</v>
      </c>
      <c r="AW2515" s="12" t="s">
        <v>40</v>
      </c>
      <c r="AX2515" s="12" t="s">
        <v>77</v>
      </c>
      <c r="AY2515" s="227" t="s">
        <v>191</v>
      </c>
    </row>
    <row r="2516" spans="2:51" s="12" customFormat="1" ht="13.5">
      <c r="B2516" s="217"/>
      <c r="C2516" s="218"/>
      <c r="D2516" s="214" t="s">
        <v>245</v>
      </c>
      <c r="E2516" s="219" t="s">
        <v>23</v>
      </c>
      <c r="F2516" s="220" t="s">
        <v>2024</v>
      </c>
      <c r="G2516" s="218"/>
      <c r="H2516" s="221">
        <v>17.239999999999998</v>
      </c>
      <c r="I2516" s="222"/>
      <c r="J2516" s="218"/>
      <c r="K2516" s="218"/>
      <c r="L2516" s="223"/>
      <c r="M2516" s="224"/>
      <c r="N2516" s="225"/>
      <c r="O2516" s="225"/>
      <c r="P2516" s="225"/>
      <c r="Q2516" s="225"/>
      <c r="R2516" s="225"/>
      <c r="S2516" s="225"/>
      <c r="T2516" s="226"/>
      <c r="AT2516" s="227" t="s">
        <v>245</v>
      </c>
      <c r="AU2516" s="227" t="s">
        <v>88</v>
      </c>
      <c r="AV2516" s="12" t="s">
        <v>88</v>
      </c>
      <c r="AW2516" s="12" t="s">
        <v>40</v>
      </c>
      <c r="AX2516" s="12" t="s">
        <v>77</v>
      </c>
      <c r="AY2516" s="227" t="s">
        <v>191</v>
      </c>
    </row>
    <row r="2517" spans="2:51" s="12" customFormat="1" ht="13.5">
      <c r="B2517" s="217"/>
      <c r="C2517" s="218"/>
      <c r="D2517" s="214" t="s">
        <v>245</v>
      </c>
      <c r="E2517" s="219" t="s">
        <v>23</v>
      </c>
      <c r="F2517" s="220" t="s">
        <v>2025</v>
      </c>
      <c r="G2517" s="218"/>
      <c r="H2517" s="221">
        <v>17.239999999999998</v>
      </c>
      <c r="I2517" s="222"/>
      <c r="J2517" s="218"/>
      <c r="K2517" s="218"/>
      <c r="L2517" s="223"/>
      <c r="M2517" s="224"/>
      <c r="N2517" s="225"/>
      <c r="O2517" s="225"/>
      <c r="P2517" s="225"/>
      <c r="Q2517" s="225"/>
      <c r="R2517" s="225"/>
      <c r="S2517" s="225"/>
      <c r="T2517" s="226"/>
      <c r="AT2517" s="227" t="s">
        <v>245</v>
      </c>
      <c r="AU2517" s="227" t="s">
        <v>88</v>
      </c>
      <c r="AV2517" s="12" t="s">
        <v>88</v>
      </c>
      <c r="AW2517" s="12" t="s">
        <v>40</v>
      </c>
      <c r="AX2517" s="12" t="s">
        <v>77</v>
      </c>
      <c r="AY2517" s="227" t="s">
        <v>191</v>
      </c>
    </row>
    <row r="2518" spans="2:51" s="14" customFormat="1" ht="13.5">
      <c r="B2518" s="254"/>
      <c r="C2518" s="255"/>
      <c r="D2518" s="214" t="s">
        <v>245</v>
      </c>
      <c r="E2518" s="256" t="s">
        <v>23</v>
      </c>
      <c r="F2518" s="257" t="s">
        <v>371</v>
      </c>
      <c r="G2518" s="255"/>
      <c r="H2518" s="258">
        <v>50.56</v>
      </c>
      <c r="I2518" s="259"/>
      <c r="J2518" s="255"/>
      <c r="K2518" s="255"/>
      <c r="L2518" s="260"/>
      <c r="M2518" s="261"/>
      <c r="N2518" s="262"/>
      <c r="O2518" s="262"/>
      <c r="P2518" s="262"/>
      <c r="Q2518" s="262"/>
      <c r="R2518" s="262"/>
      <c r="S2518" s="262"/>
      <c r="T2518" s="263"/>
      <c r="AT2518" s="264" t="s">
        <v>245</v>
      </c>
      <c r="AU2518" s="264" t="s">
        <v>88</v>
      </c>
      <c r="AV2518" s="14" t="s">
        <v>207</v>
      </c>
      <c r="AW2518" s="14" t="s">
        <v>40</v>
      </c>
      <c r="AX2518" s="14" t="s">
        <v>77</v>
      </c>
      <c r="AY2518" s="264" t="s">
        <v>191</v>
      </c>
    </row>
    <row r="2519" spans="2:51" s="13" customFormat="1" ht="13.5">
      <c r="B2519" s="244"/>
      <c r="C2519" s="245"/>
      <c r="D2519" s="214" t="s">
        <v>245</v>
      </c>
      <c r="E2519" s="246" t="s">
        <v>23</v>
      </c>
      <c r="F2519" s="247" t="s">
        <v>380</v>
      </c>
      <c r="G2519" s="245"/>
      <c r="H2519" s="246" t="s">
        <v>23</v>
      </c>
      <c r="I2519" s="248"/>
      <c r="J2519" s="245"/>
      <c r="K2519" s="245"/>
      <c r="L2519" s="249"/>
      <c r="M2519" s="250"/>
      <c r="N2519" s="251"/>
      <c r="O2519" s="251"/>
      <c r="P2519" s="251"/>
      <c r="Q2519" s="251"/>
      <c r="R2519" s="251"/>
      <c r="S2519" s="251"/>
      <c r="T2519" s="252"/>
      <c r="AT2519" s="253" t="s">
        <v>245</v>
      </c>
      <c r="AU2519" s="253" t="s">
        <v>88</v>
      </c>
      <c r="AV2519" s="13" t="s">
        <v>85</v>
      </c>
      <c r="AW2519" s="13" t="s">
        <v>40</v>
      </c>
      <c r="AX2519" s="13" t="s">
        <v>77</v>
      </c>
      <c r="AY2519" s="253" t="s">
        <v>191</v>
      </c>
    </row>
    <row r="2520" spans="2:51" s="12" customFormat="1" ht="13.5">
      <c r="B2520" s="217"/>
      <c r="C2520" s="218"/>
      <c r="D2520" s="214" t="s">
        <v>245</v>
      </c>
      <c r="E2520" s="219" t="s">
        <v>23</v>
      </c>
      <c r="F2520" s="220" t="s">
        <v>2026</v>
      </c>
      <c r="G2520" s="218"/>
      <c r="H2520" s="221">
        <v>15.68</v>
      </c>
      <c r="I2520" s="222"/>
      <c r="J2520" s="218"/>
      <c r="K2520" s="218"/>
      <c r="L2520" s="223"/>
      <c r="M2520" s="224"/>
      <c r="N2520" s="225"/>
      <c r="O2520" s="225"/>
      <c r="P2520" s="225"/>
      <c r="Q2520" s="225"/>
      <c r="R2520" s="225"/>
      <c r="S2520" s="225"/>
      <c r="T2520" s="226"/>
      <c r="AT2520" s="227" t="s">
        <v>245</v>
      </c>
      <c r="AU2520" s="227" t="s">
        <v>88</v>
      </c>
      <c r="AV2520" s="12" t="s">
        <v>88</v>
      </c>
      <c r="AW2520" s="12" t="s">
        <v>40</v>
      </c>
      <c r="AX2520" s="12" t="s">
        <v>77</v>
      </c>
      <c r="AY2520" s="227" t="s">
        <v>191</v>
      </c>
    </row>
    <row r="2521" spans="2:51" s="12" customFormat="1" ht="13.5">
      <c r="B2521" s="217"/>
      <c r="C2521" s="218"/>
      <c r="D2521" s="214" t="s">
        <v>245</v>
      </c>
      <c r="E2521" s="219" t="s">
        <v>23</v>
      </c>
      <c r="F2521" s="220" t="s">
        <v>2027</v>
      </c>
      <c r="G2521" s="218"/>
      <c r="H2521" s="221">
        <v>17.239999999999998</v>
      </c>
      <c r="I2521" s="222"/>
      <c r="J2521" s="218"/>
      <c r="K2521" s="218"/>
      <c r="L2521" s="223"/>
      <c r="M2521" s="224"/>
      <c r="N2521" s="225"/>
      <c r="O2521" s="225"/>
      <c r="P2521" s="225"/>
      <c r="Q2521" s="225"/>
      <c r="R2521" s="225"/>
      <c r="S2521" s="225"/>
      <c r="T2521" s="226"/>
      <c r="AT2521" s="227" t="s">
        <v>245</v>
      </c>
      <c r="AU2521" s="227" t="s">
        <v>88</v>
      </c>
      <c r="AV2521" s="12" t="s">
        <v>88</v>
      </c>
      <c r="AW2521" s="12" t="s">
        <v>40</v>
      </c>
      <c r="AX2521" s="12" t="s">
        <v>77</v>
      </c>
      <c r="AY2521" s="227" t="s">
        <v>191</v>
      </c>
    </row>
    <row r="2522" spans="2:51" s="14" customFormat="1" ht="13.5">
      <c r="B2522" s="254"/>
      <c r="C2522" s="255"/>
      <c r="D2522" s="214" t="s">
        <v>245</v>
      </c>
      <c r="E2522" s="256" t="s">
        <v>23</v>
      </c>
      <c r="F2522" s="257" t="s">
        <v>371</v>
      </c>
      <c r="G2522" s="255"/>
      <c r="H2522" s="258">
        <v>32.92</v>
      </c>
      <c r="I2522" s="259"/>
      <c r="J2522" s="255"/>
      <c r="K2522" s="255"/>
      <c r="L2522" s="260"/>
      <c r="M2522" s="261"/>
      <c r="N2522" s="262"/>
      <c r="O2522" s="262"/>
      <c r="P2522" s="262"/>
      <c r="Q2522" s="262"/>
      <c r="R2522" s="262"/>
      <c r="S2522" s="262"/>
      <c r="T2522" s="263"/>
      <c r="AT2522" s="264" t="s">
        <v>245</v>
      </c>
      <c r="AU2522" s="264" t="s">
        <v>88</v>
      </c>
      <c r="AV2522" s="14" t="s">
        <v>207</v>
      </c>
      <c r="AW2522" s="14" t="s">
        <v>40</v>
      </c>
      <c r="AX2522" s="14" t="s">
        <v>77</v>
      </c>
      <c r="AY2522" s="264" t="s">
        <v>191</v>
      </c>
    </row>
    <row r="2523" spans="2:51" s="13" customFormat="1" ht="13.5">
      <c r="B2523" s="244"/>
      <c r="C2523" s="245"/>
      <c r="D2523" s="214" t="s">
        <v>245</v>
      </c>
      <c r="E2523" s="246" t="s">
        <v>23</v>
      </c>
      <c r="F2523" s="247" t="s">
        <v>384</v>
      </c>
      <c r="G2523" s="245"/>
      <c r="H2523" s="246" t="s">
        <v>23</v>
      </c>
      <c r="I2523" s="248"/>
      <c r="J2523" s="245"/>
      <c r="K2523" s="245"/>
      <c r="L2523" s="249"/>
      <c r="M2523" s="250"/>
      <c r="N2523" s="251"/>
      <c r="O2523" s="251"/>
      <c r="P2523" s="251"/>
      <c r="Q2523" s="251"/>
      <c r="R2523" s="251"/>
      <c r="S2523" s="251"/>
      <c r="T2523" s="252"/>
      <c r="AT2523" s="253" t="s">
        <v>245</v>
      </c>
      <c r="AU2523" s="253" t="s">
        <v>88</v>
      </c>
      <c r="AV2523" s="13" t="s">
        <v>85</v>
      </c>
      <c r="AW2523" s="13" t="s">
        <v>40</v>
      </c>
      <c r="AX2523" s="13" t="s">
        <v>77</v>
      </c>
      <c r="AY2523" s="253" t="s">
        <v>191</v>
      </c>
    </row>
    <row r="2524" spans="2:51" s="12" customFormat="1" ht="13.5">
      <c r="B2524" s="217"/>
      <c r="C2524" s="218"/>
      <c r="D2524" s="214" t="s">
        <v>245</v>
      </c>
      <c r="E2524" s="219" t="s">
        <v>23</v>
      </c>
      <c r="F2524" s="220" t="s">
        <v>2028</v>
      </c>
      <c r="G2524" s="218"/>
      <c r="H2524" s="221">
        <v>16.100000000000001</v>
      </c>
      <c r="I2524" s="222"/>
      <c r="J2524" s="218"/>
      <c r="K2524" s="218"/>
      <c r="L2524" s="223"/>
      <c r="M2524" s="224"/>
      <c r="N2524" s="225"/>
      <c r="O2524" s="225"/>
      <c r="P2524" s="225"/>
      <c r="Q2524" s="225"/>
      <c r="R2524" s="225"/>
      <c r="S2524" s="225"/>
      <c r="T2524" s="226"/>
      <c r="AT2524" s="227" t="s">
        <v>245</v>
      </c>
      <c r="AU2524" s="227" t="s">
        <v>88</v>
      </c>
      <c r="AV2524" s="12" t="s">
        <v>88</v>
      </c>
      <c r="AW2524" s="12" t="s">
        <v>40</v>
      </c>
      <c r="AX2524" s="12" t="s">
        <v>77</v>
      </c>
      <c r="AY2524" s="227" t="s">
        <v>191</v>
      </c>
    </row>
    <row r="2525" spans="2:51" s="12" customFormat="1" ht="13.5">
      <c r="B2525" s="217"/>
      <c r="C2525" s="218"/>
      <c r="D2525" s="214" t="s">
        <v>245</v>
      </c>
      <c r="E2525" s="219" t="s">
        <v>23</v>
      </c>
      <c r="F2525" s="220" t="s">
        <v>2029</v>
      </c>
      <c r="G2525" s="218"/>
      <c r="H2525" s="221">
        <v>17.36</v>
      </c>
      <c r="I2525" s="222"/>
      <c r="J2525" s="218"/>
      <c r="K2525" s="218"/>
      <c r="L2525" s="223"/>
      <c r="M2525" s="224"/>
      <c r="N2525" s="225"/>
      <c r="O2525" s="225"/>
      <c r="P2525" s="225"/>
      <c r="Q2525" s="225"/>
      <c r="R2525" s="225"/>
      <c r="S2525" s="225"/>
      <c r="T2525" s="226"/>
      <c r="AT2525" s="227" t="s">
        <v>245</v>
      </c>
      <c r="AU2525" s="227" t="s">
        <v>88</v>
      </c>
      <c r="AV2525" s="12" t="s">
        <v>88</v>
      </c>
      <c r="AW2525" s="12" t="s">
        <v>40</v>
      </c>
      <c r="AX2525" s="12" t="s">
        <v>77</v>
      </c>
      <c r="AY2525" s="227" t="s">
        <v>191</v>
      </c>
    </row>
    <row r="2526" spans="2:51" s="12" customFormat="1" ht="13.5">
      <c r="B2526" s="217"/>
      <c r="C2526" s="218"/>
      <c r="D2526" s="214" t="s">
        <v>245</v>
      </c>
      <c r="E2526" s="219" t="s">
        <v>23</v>
      </c>
      <c r="F2526" s="220" t="s">
        <v>2030</v>
      </c>
      <c r="G2526" s="218"/>
      <c r="H2526" s="221">
        <v>15.54</v>
      </c>
      <c r="I2526" s="222"/>
      <c r="J2526" s="218"/>
      <c r="K2526" s="218"/>
      <c r="L2526" s="223"/>
      <c r="M2526" s="224"/>
      <c r="N2526" s="225"/>
      <c r="O2526" s="225"/>
      <c r="P2526" s="225"/>
      <c r="Q2526" s="225"/>
      <c r="R2526" s="225"/>
      <c r="S2526" s="225"/>
      <c r="T2526" s="226"/>
      <c r="AT2526" s="227" t="s">
        <v>245</v>
      </c>
      <c r="AU2526" s="227" t="s">
        <v>88</v>
      </c>
      <c r="AV2526" s="12" t="s">
        <v>88</v>
      </c>
      <c r="AW2526" s="12" t="s">
        <v>40</v>
      </c>
      <c r="AX2526" s="12" t="s">
        <v>77</v>
      </c>
      <c r="AY2526" s="227" t="s">
        <v>191</v>
      </c>
    </row>
    <row r="2527" spans="2:51" s="14" customFormat="1" ht="13.5">
      <c r="B2527" s="254"/>
      <c r="C2527" s="255"/>
      <c r="D2527" s="214" t="s">
        <v>245</v>
      </c>
      <c r="E2527" s="256" t="s">
        <v>23</v>
      </c>
      <c r="F2527" s="257" t="s">
        <v>371</v>
      </c>
      <c r="G2527" s="255"/>
      <c r="H2527" s="258">
        <v>49</v>
      </c>
      <c r="I2527" s="259"/>
      <c r="J2527" s="255"/>
      <c r="K2527" s="255"/>
      <c r="L2527" s="260"/>
      <c r="M2527" s="261"/>
      <c r="N2527" s="262"/>
      <c r="O2527" s="262"/>
      <c r="P2527" s="262"/>
      <c r="Q2527" s="262"/>
      <c r="R2527" s="262"/>
      <c r="S2527" s="262"/>
      <c r="T2527" s="263"/>
      <c r="AT2527" s="264" t="s">
        <v>245</v>
      </c>
      <c r="AU2527" s="264" t="s">
        <v>88</v>
      </c>
      <c r="AV2527" s="14" t="s">
        <v>207</v>
      </c>
      <c r="AW2527" s="14" t="s">
        <v>40</v>
      </c>
      <c r="AX2527" s="14" t="s">
        <v>77</v>
      </c>
      <c r="AY2527" s="264" t="s">
        <v>191</v>
      </c>
    </row>
    <row r="2528" spans="2:51" s="15" customFormat="1" ht="13.5">
      <c r="B2528" s="265"/>
      <c r="C2528" s="266"/>
      <c r="D2528" s="214" t="s">
        <v>245</v>
      </c>
      <c r="E2528" s="267" t="s">
        <v>23</v>
      </c>
      <c r="F2528" s="268" t="s">
        <v>388</v>
      </c>
      <c r="G2528" s="266"/>
      <c r="H2528" s="269">
        <v>173.08</v>
      </c>
      <c r="I2528" s="270"/>
      <c r="J2528" s="266"/>
      <c r="K2528" s="266"/>
      <c r="L2528" s="271"/>
      <c r="M2528" s="272"/>
      <c r="N2528" s="273"/>
      <c r="O2528" s="273"/>
      <c r="P2528" s="273"/>
      <c r="Q2528" s="273"/>
      <c r="R2528" s="273"/>
      <c r="S2528" s="273"/>
      <c r="T2528" s="274"/>
      <c r="AT2528" s="275" t="s">
        <v>245</v>
      </c>
      <c r="AU2528" s="275" t="s">
        <v>88</v>
      </c>
      <c r="AV2528" s="15" t="s">
        <v>215</v>
      </c>
      <c r="AW2528" s="15" t="s">
        <v>40</v>
      </c>
      <c r="AX2528" s="15" t="s">
        <v>85</v>
      </c>
      <c r="AY2528" s="275" t="s">
        <v>191</v>
      </c>
    </row>
    <row r="2529" spans="2:65" s="1" customFormat="1" ht="16.5" customHeight="1">
      <c r="B2529" s="42"/>
      <c r="C2529" s="228" t="s">
        <v>2031</v>
      </c>
      <c r="D2529" s="228" t="s">
        <v>302</v>
      </c>
      <c r="E2529" s="229" t="s">
        <v>2032</v>
      </c>
      <c r="F2529" s="230" t="s">
        <v>2033</v>
      </c>
      <c r="G2529" s="231" t="s">
        <v>218</v>
      </c>
      <c r="H2529" s="232">
        <v>190.38800000000001</v>
      </c>
      <c r="I2529" s="233"/>
      <c r="J2529" s="234">
        <f>ROUND(I2529*H2529,2)</f>
        <v>0</v>
      </c>
      <c r="K2529" s="230" t="s">
        <v>203</v>
      </c>
      <c r="L2529" s="235"/>
      <c r="M2529" s="236" t="s">
        <v>23</v>
      </c>
      <c r="N2529" s="237" t="s">
        <v>48</v>
      </c>
      <c r="O2529" s="43"/>
      <c r="P2529" s="211">
        <f>O2529*H2529</f>
        <v>0</v>
      </c>
      <c r="Q2529" s="211">
        <v>1.18E-2</v>
      </c>
      <c r="R2529" s="211">
        <f>Q2529*H2529</f>
        <v>2.2465784000000002</v>
      </c>
      <c r="S2529" s="211">
        <v>0</v>
      </c>
      <c r="T2529" s="212">
        <f>S2529*H2529</f>
        <v>0</v>
      </c>
      <c r="AR2529" s="25" t="s">
        <v>669</v>
      </c>
      <c r="AT2529" s="25" t="s">
        <v>302</v>
      </c>
      <c r="AU2529" s="25" t="s">
        <v>88</v>
      </c>
      <c r="AY2529" s="25" t="s">
        <v>191</v>
      </c>
      <c r="BE2529" s="213">
        <f>IF(N2529="základní",J2529,0)</f>
        <v>0</v>
      </c>
      <c r="BF2529" s="213">
        <f>IF(N2529="snížená",J2529,0)</f>
        <v>0</v>
      </c>
      <c r="BG2529" s="213">
        <f>IF(N2529="zákl. přenesená",J2529,0)</f>
        <v>0</v>
      </c>
      <c r="BH2529" s="213">
        <f>IF(N2529="sníž. přenesená",J2529,0)</f>
        <v>0</v>
      </c>
      <c r="BI2529" s="213">
        <f>IF(N2529="nulová",J2529,0)</f>
        <v>0</v>
      </c>
      <c r="BJ2529" s="25" t="s">
        <v>85</v>
      </c>
      <c r="BK2529" s="213">
        <f>ROUND(I2529*H2529,2)</f>
        <v>0</v>
      </c>
      <c r="BL2529" s="25" t="s">
        <v>279</v>
      </c>
      <c r="BM2529" s="25" t="s">
        <v>2034</v>
      </c>
    </row>
    <row r="2530" spans="2:65" s="1" customFormat="1" ht="54">
      <c r="B2530" s="42"/>
      <c r="C2530" s="64"/>
      <c r="D2530" s="214" t="s">
        <v>205</v>
      </c>
      <c r="E2530" s="64"/>
      <c r="F2530" s="215" t="s">
        <v>2035</v>
      </c>
      <c r="G2530" s="64"/>
      <c r="H2530" s="64"/>
      <c r="I2530" s="173"/>
      <c r="J2530" s="64"/>
      <c r="K2530" s="64"/>
      <c r="L2530" s="62"/>
      <c r="M2530" s="216"/>
      <c r="N2530" s="43"/>
      <c r="O2530" s="43"/>
      <c r="P2530" s="43"/>
      <c r="Q2530" s="43"/>
      <c r="R2530" s="43"/>
      <c r="S2530" s="43"/>
      <c r="T2530" s="79"/>
      <c r="AT2530" s="25" t="s">
        <v>205</v>
      </c>
      <c r="AU2530" s="25" t="s">
        <v>88</v>
      </c>
    </row>
    <row r="2531" spans="2:65" s="12" customFormat="1" ht="13.5">
      <c r="B2531" s="217"/>
      <c r="C2531" s="218"/>
      <c r="D2531" s="214" t="s">
        <v>245</v>
      </c>
      <c r="E2531" s="218"/>
      <c r="F2531" s="220" t="s">
        <v>2036</v>
      </c>
      <c r="G2531" s="218"/>
      <c r="H2531" s="221">
        <v>190.38800000000001</v>
      </c>
      <c r="I2531" s="222"/>
      <c r="J2531" s="218"/>
      <c r="K2531" s="218"/>
      <c r="L2531" s="223"/>
      <c r="M2531" s="224"/>
      <c r="N2531" s="225"/>
      <c r="O2531" s="225"/>
      <c r="P2531" s="225"/>
      <c r="Q2531" s="225"/>
      <c r="R2531" s="225"/>
      <c r="S2531" s="225"/>
      <c r="T2531" s="226"/>
      <c r="AT2531" s="227" t="s">
        <v>245</v>
      </c>
      <c r="AU2531" s="227" t="s">
        <v>88</v>
      </c>
      <c r="AV2531" s="12" t="s">
        <v>88</v>
      </c>
      <c r="AW2531" s="12" t="s">
        <v>6</v>
      </c>
      <c r="AX2531" s="12" t="s">
        <v>85</v>
      </c>
      <c r="AY2531" s="227" t="s">
        <v>191</v>
      </c>
    </row>
    <row r="2532" spans="2:65" s="1" customFormat="1" ht="25.5" customHeight="1">
      <c r="B2532" s="42"/>
      <c r="C2532" s="202" t="s">
        <v>2037</v>
      </c>
      <c r="D2532" s="202" t="s">
        <v>194</v>
      </c>
      <c r="E2532" s="203" t="s">
        <v>2038</v>
      </c>
      <c r="F2532" s="204" t="s">
        <v>2039</v>
      </c>
      <c r="G2532" s="205" t="s">
        <v>242</v>
      </c>
      <c r="H2532" s="206">
        <v>14.25</v>
      </c>
      <c r="I2532" s="207"/>
      <c r="J2532" s="208">
        <f>ROUND(I2532*H2532,2)</f>
        <v>0</v>
      </c>
      <c r="K2532" s="204" t="s">
        <v>203</v>
      </c>
      <c r="L2532" s="62"/>
      <c r="M2532" s="209" t="s">
        <v>23</v>
      </c>
      <c r="N2532" s="210" t="s">
        <v>48</v>
      </c>
      <c r="O2532" s="43"/>
      <c r="P2532" s="211">
        <f>O2532*H2532</f>
        <v>0</v>
      </c>
      <c r="Q2532" s="211">
        <v>3.5E-4</v>
      </c>
      <c r="R2532" s="211">
        <f>Q2532*H2532</f>
        <v>4.9874999999999997E-3</v>
      </c>
      <c r="S2532" s="211">
        <v>0</v>
      </c>
      <c r="T2532" s="212">
        <f>S2532*H2532</f>
        <v>0</v>
      </c>
      <c r="AR2532" s="25" t="s">
        <v>279</v>
      </c>
      <c r="AT2532" s="25" t="s">
        <v>194</v>
      </c>
      <c r="AU2532" s="25" t="s">
        <v>88</v>
      </c>
      <c r="AY2532" s="25" t="s">
        <v>191</v>
      </c>
      <c r="BE2532" s="213">
        <f>IF(N2532="základní",J2532,0)</f>
        <v>0</v>
      </c>
      <c r="BF2532" s="213">
        <f>IF(N2532="snížená",J2532,0)</f>
        <v>0</v>
      </c>
      <c r="BG2532" s="213">
        <f>IF(N2532="zákl. přenesená",J2532,0)</f>
        <v>0</v>
      </c>
      <c r="BH2532" s="213">
        <f>IF(N2532="sníž. přenesená",J2532,0)</f>
        <v>0</v>
      </c>
      <c r="BI2532" s="213">
        <f>IF(N2532="nulová",J2532,0)</f>
        <v>0</v>
      </c>
      <c r="BJ2532" s="25" t="s">
        <v>85</v>
      </c>
      <c r="BK2532" s="213">
        <f>ROUND(I2532*H2532,2)</f>
        <v>0</v>
      </c>
      <c r="BL2532" s="25" t="s">
        <v>279</v>
      </c>
      <c r="BM2532" s="25" t="s">
        <v>2040</v>
      </c>
    </row>
    <row r="2533" spans="2:65" s="13" customFormat="1" ht="13.5">
      <c r="B2533" s="244"/>
      <c r="C2533" s="245"/>
      <c r="D2533" s="214" t="s">
        <v>245</v>
      </c>
      <c r="E2533" s="246" t="s">
        <v>23</v>
      </c>
      <c r="F2533" s="247" t="s">
        <v>372</v>
      </c>
      <c r="G2533" s="245"/>
      <c r="H2533" s="246" t="s">
        <v>23</v>
      </c>
      <c r="I2533" s="248"/>
      <c r="J2533" s="245"/>
      <c r="K2533" s="245"/>
      <c r="L2533" s="249"/>
      <c r="M2533" s="250"/>
      <c r="N2533" s="251"/>
      <c r="O2533" s="251"/>
      <c r="P2533" s="251"/>
      <c r="Q2533" s="251"/>
      <c r="R2533" s="251"/>
      <c r="S2533" s="251"/>
      <c r="T2533" s="252"/>
      <c r="AT2533" s="253" t="s">
        <v>245</v>
      </c>
      <c r="AU2533" s="253" t="s">
        <v>88</v>
      </c>
      <c r="AV2533" s="13" t="s">
        <v>85</v>
      </c>
      <c r="AW2533" s="13" t="s">
        <v>40</v>
      </c>
      <c r="AX2533" s="13" t="s">
        <v>77</v>
      </c>
      <c r="AY2533" s="253" t="s">
        <v>191</v>
      </c>
    </row>
    <row r="2534" spans="2:65" s="12" customFormat="1" ht="13.5">
      <c r="B2534" s="217"/>
      <c r="C2534" s="218"/>
      <c r="D2534" s="214" t="s">
        <v>245</v>
      </c>
      <c r="E2534" s="219" t="s">
        <v>23</v>
      </c>
      <c r="F2534" s="220" t="s">
        <v>2041</v>
      </c>
      <c r="G2534" s="218"/>
      <c r="H2534" s="221">
        <v>3.3</v>
      </c>
      <c r="I2534" s="222"/>
      <c r="J2534" s="218"/>
      <c r="K2534" s="218"/>
      <c r="L2534" s="223"/>
      <c r="M2534" s="224"/>
      <c r="N2534" s="225"/>
      <c r="O2534" s="225"/>
      <c r="P2534" s="225"/>
      <c r="Q2534" s="225"/>
      <c r="R2534" s="225"/>
      <c r="S2534" s="225"/>
      <c r="T2534" s="226"/>
      <c r="AT2534" s="227" t="s">
        <v>245</v>
      </c>
      <c r="AU2534" s="227" t="s">
        <v>88</v>
      </c>
      <c r="AV2534" s="12" t="s">
        <v>88</v>
      </c>
      <c r="AW2534" s="12" t="s">
        <v>40</v>
      </c>
      <c r="AX2534" s="12" t="s">
        <v>77</v>
      </c>
      <c r="AY2534" s="227" t="s">
        <v>191</v>
      </c>
    </row>
    <row r="2535" spans="2:65" s="14" customFormat="1" ht="13.5">
      <c r="B2535" s="254"/>
      <c r="C2535" s="255"/>
      <c r="D2535" s="214" t="s">
        <v>245</v>
      </c>
      <c r="E2535" s="256" t="s">
        <v>23</v>
      </c>
      <c r="F2535" s="257" t="s">
        <v>371</v>
      </c>
      <c r="G2535" s="255"/>
      <c r="H2535" s="258">
        <v>3.3</v>
      </c>
      <c r="I2535" s="259"/>
      <c r="J2535" s="255"/>
      <c r="K2535" s="255"/>
      <c r="L2535" s="260"/>
      <c r="M2535" s="261"/>
      <c r="N2535" s="262"/>
      <c r="O2535" s="262"/>
      <c r="P2535" s="262"/>
      <c r="Q2535" s="262"/>
      <c r="R2535" s="262"/>
      <c r="S2535" s="262"/>
      <c r="T2535" s="263"/>
      <c r="AT2535" s="264" t="s">
        <v>245</v>
      </c>
      <c r="AU2535" s="264" t="s">
        <v>88</v>
      </c>
      <c r="AV2535" s="14" t="s">
        <v>207</v>
      </c>
      <c r="AW2535" s="14" t="s">
        <v>40</v>
      </c>
      <c r="AX2535" s="14" t="s">
        <v>77</v>
      </c>
      <c r="AY2535" s="264" t="s">
        <v>191</v>
      </c>
    </row>
    <row r="2536" spans="2:65" s="13" customFormat="1" ht="13.5">
      <c r="B2536" s="244"/>
      <c r="C2536" s="245"/>
      <c r="D2536" s="214" t="s">
        <v>245</v>
      </c>
      <c r="E2536" s="246" t="s">
        <v>23</v>
      </c>
      <c r="F2536" s="247" t="s">
        <v>376</v>
      </c>
      <c r="G2536" s="245"/>
      <c r="H2536" s="246" t="s">
        <v>23</v>
      </c>
      <c r="I2536" s="248"/>
      <c r="J2536" s="245"/>
      <c r="K2536" s="245"/>
      <c r="L2536" s="249"/>
      <c r="M2536" s="250"/>
      <c r="N2536" s="251"/>
      <c r="O2536" s="251"/>
      <c r="P2536" s="251"/>
      <c r="Q2536" s="251"/>
      <c r="R2536" s="251"/>
      <c r="S2536" s="251"/>
      <c r="T2536" s="252"/>
      <c r="AT2536" s="253" t="s">
        <v>245</v>
      </c>
      <c r="AU2536" s="253" t="s">
        <v>88</v>
      </c>
      <c r="AV2536" s="13" t="s">
        <v>85</v>
      </c>
      <c r="AW2536" s="13" t="s">
        <v>40</v>
      </c>
      <c r="AX2536" s="13" t="s">
        <v>77</v>
      </c>
      <c r="AY2536" s="253" t="s">
        <v>191</v>
      </c>
    </row>
    <row r="2537" spans="2:65" s="12" customFormat="1" ht="13.5">
      <c r="B2537" s="217"/>
      <c r="C2537" s="218"/>
      <c r="D2537" s="214" t="s">
        <v>245</v>
      </c>
      <c r="E2537" s="219" t="s">
        <v>23</v>
      </c>
      <c r="F2537" s="220" t="s">
        <v>2042</v>
      </c>
      <c r="G2537" s="218"/>
      <c r="H2537" s="221">
        <v>4.3499999999999996</v>
      </c>
      <c r="I2537" s="222"/>
      <c r="J2537" s="218"/>
      <c r="K2537" s="218"/>
      <c r="L2537" s="223"/>
      <c r="M2537" s="224"/>
      <c r="N2537" s="225"/>
      <c r="O2537" s="225"/>
      <c r="P2537" s="225"/>
      <c r="Q2537" s="225"/>
      <c r="R2537" s="225"/>
      <c r="S2537" s="225"/>
      <c r="T2537" s="226"/>
      <c r="AT2537" s="227" t="s">
        <v>245</v>
      </c>
      <c r="AU2537" s="227" t="s">
        <v>88</v>
      </c>
      <c r="AV2537" s="12" t="s">
        <v>88</v>
      </c>
      <c r="AW2537" s="12" t="s">
        <v>40</v>
      </c>
      <c r="AX2537" s="12" t="s">
        <v>77</v>
      </c>
      <c r="AY2537" s="227" t="s">
        <v>191</v>
      </c>
    </row>
    <row r="2538" spans="2:65" s="14" customFormat="1" ht="13.5">
      <c r="B2538" s="254"/>
      <c r="C2538" s="255"/>
      <c r="D2538" s="214" t="s">
        <v>245</v>
      </c>
      <c r="E2538" s="256" t="s">
        <v>23</v>
      </c>
      <c r="F2538" s="257" t="s">
        <v>371</v>
      </c>
      <c r="G2538" s="255"/>
      <c r="H2538" s="258">
        <v>4.3499999999999996</v>
      </c>
      <c r="I2538" s="259"/>
      <c r="J2538" s="255"/>
      <c r="K2538" s="255"/>
      <c r="L2538" s="260"/>
      <c r="M2538" s="261"/>
      <c r="N2538" s="262"/>
      <c r="O2538" s="262"/>
      <c r="P2538" s="262"/>
      <c r="Q2538" s="262"/>
      <c r="R2538" s="262"/>
      <c r="S2538" s="262"/>
      <c r="T2538" s="263"/>
      <c r="AT2538" s="264" t="s">
        <v>245</v>
      </c>
      <c r="AU2538" s="264" t="s">
        <v>88</v>
      </c>
      <c r="AV2538" s="14" t="s">
        <v>207</v>
      </c>
      <c r="AW2538" s="14" t="s">
        <v>40</v>
      </c>
      <c r="AX2538" s="14" t="s">
        <v>77</v>
      </c>
      <c r="AY2538" s="264" t="s">
        <v>191</v>
      </c>
    </row>
    <row r="2539" spans="2:65" s="13" customFormat="1" ht="13.5">
      <c r="B2539" s="244"/>
      <c r="C2539" s="245"/>
      <c r="D2539" s="214" t="s">
        <v>245</v>
      </c>
      <c r="E2539" s="246" t="s">
        <v>23</v>
      </c>
      <c r="F2539" s="247" t="s">
        <v>380</v>
      </c>
      <c r="G2539" s="245"/>
      <c r="H2539" s="246" t="s">
        <v>23</v>
      </c>
      <c r="I2539" s="248"/>
      <c r="J2539" s="245"/>
      <c r="K2539" s="245"/>
      <c r="L2539" s="249"/>
      <c r="M2539" s="250"/>
      <c r="N2539" s="251"/>
      <c r="O2539" s="251"/>
      <c r="P2539" s="251"/>
      <c r="Q2539" s="251"/>
      <c r="R2539" s="251"/>
      <c r="S2539" s="251"/>
      <c r="T2539" s="252"/>
      <c r="AT2539" s="253" t="s">
        <v>245</v>
      </c>
      <c r="AU2539" s="253" t="s">
        <v>88</v>
      </c>
      <c r="AV2539" s="13" t="s">
        <v>85</v>
      </c>
      <c r="AW2539" s="13" t="s">
        <v>40</v>
      </c>
      <c r="AX2539" s="13" t="s">
        <v>77</v>
      </c>
      <c r="AY2539" s="253" t="s">
        <v>191</v>
      </c>
    </row>
    <row r="2540" spans="2:65" s="12" customFormat="1" ht="13.5">
      <c r="B2540" s="217"/>
      <c r="C2540" s="218"/>
      <c r="D2540" s="214" t="s">
        <v>245</v>
      </c>
      <c r="E2540" s="219" t="s">
        <v>23</v>
      </c>
      <c r="F2540" s="220" t="s">
        <v>2043</v>
      </c>
      <c r="G2540" s="218"/>
      <c r="H2540" s="221">
        <v>3.3</v>
      </c>
      <c r="I2540" s="222"/>
      <c r="J2540" s="218"/>
      <c r="K2540" s="218"/>
      <c r="L2540" s="223"/>
      <c r="M2540" s="224"/>
      <c r="N2540" s="225"/>
      <c r="O2540" s="225"/>
      <c r="P2540" s="225"/>
      <c r="Q2540" s="225"/>
      <c r="R2540" s="225"/>
      <c r="S2540" s="225"/>
      <c r="T2540" s="226"/>
      <c r="AT2540" s="227" t="s">
        <v>245</v>
      </c>
      <c r="AU2540" s="227" t="s">
        <v>88</v>
      </c>
      <c r="AV2540" s="12" t="s">
        <v>88</v>
      </c>
      <c r="AW2540" s="12" t="s">
        <v>40</v>
      </c>
      <c r="AX2540" s="12" t="s">
        <v>77</v>
      </c>
      <c r="AY2540" s="227" t="s">
        <v>191</v>
      </c>
    </row>
    <row r="2541" spans="2:65" s="14" customFormat="1" ht="13.5">
      <c r="B2541" s="254"/>
      <c r="C2541" s="255"/>
      <c r="D2541" s="214" t="s">
        <v>245</v>
      </c>
      <c r="E2541" s="256" t="s">
        <v>23</v>
      </c>
      <c r="F2541" s="257" t="s">
        <v>371</v>
      </c>
      <c r="G2541" s="255"/>
      <c r="H2541" s="258">
        <v>3.3</v>
      </c>
      <c r="I2541" s="259"/>
      <c r="J2541" s="255"/>
      <c r="K2541" s="255"/>
      <c r="L2541" s="260"/>
      <c r="M2541" s="261"/>
      <c r="N2541" s="262"/>
      <c r="O2541" s="262"/>
      <c r="P2541" s="262"/>
      <c r="Q2541" s="262"/>
      <c r="R2541" s="262"/>
      <c r="S2541" s="262"/>
      <c r="T2541" s="263"/>
      <c r="AT2541" s="264" t="s">
        <v>245</v>
      </c>
      <c r="AU2541" s="264" t="s">
        <v>88</v>
      </c>
      <c r="AV2541" s="14" t="s">
        <v>207</v>
      </c>
      <c r="AW2541" s="14" t="s">
        <v>40</v>
      </c>
      <c r="AX2541" s="14" t="s">
        <v>77</v>
      </c>
      <c r="AY2541" s="264" t="s">
        <v>191</v>
      </c>
    </row>
    <row r="2542" spans="2:65" s="13" customFormat="1" ht="13.5">
      <c r="B2542" s="244"/>
      <c r="C2542" s="245"/>
      <c r="D2542" s="214" t="s">
        <v>245</v>
      </c>
      <c r="E2542" s="246" t="s">
        <v>23</v>
      </c>
      <c r="F2542" s="247" t="s">
        <v>384</v>
      </c>
      <c r="G2542" s="245"/>
      <c r="H2542" s="246" t="s">
        <v>23</v>
      </c>
      <c r="I2542" s="248"/>
      <c r="J2542" s="245"/>
      <c r="K2542" s="245"/>
      <c r="L2542" s="249"/>
      <c r="M2542" s="250"/>
      <c r="N2542" s="251"/>
      <c r="O2542" s="251"/>
      <c r="P2542" s="251"/>
      <c r="Q2542" s="251"/>
      <c r="R2542" s="251"/>
      <c r="S2542" s="251"/>
      <c r="T2542" s="252"/>
      <c r="AT2542" s="253" t="s">
        <v>245</v>
      </c>
      <c r="AU2542" s="253" t="s">
        <v>88</v>
      </c>
      <c r="AV2542" s="13" t="s">
        <v>85</v>
      </c>
      <c r="AW2542" s="13" t="s">
        <v>40</v>
      </c>
      <c r="AX2542" s="13" t="s">
        <v>77</v>
      </c>
      <c r="AY2542" s="253" t="s">
        <v>191</v>
      </c>
    </row>
    <row r="2543" spans="2:65" s="12" customFormat="1" ht="13.5">
      <c r="B2543" s="217"/>
      <c r="C2543" s="218"/>
      <c r="D2543" s="214" t="s">
        <v>245</v>
      </c>
      <c r="E2543" s="219" t="s">
        <v>23</v>
      </c>
      <c r="F2543" s="220" t="s">
        <v>2044</v>
      </c>
      <c r="G2543" s="218"/>
      <c r="H2543" s="221">
        <v>3.3</v>
      </c>
      <c r="I2543" s="222"/>
      <c r="J2543" s="218"/>
      <c r="K2543" s="218"/>
      <c r="L2543" s="223"/>
      <c r="M2543" s="224"/>
      <c r="N2543" s="225"/>
      <c r="O2543" s="225"/>
      <c r="P2543" s="225"/>
      <c r="Q2543" s="225"/>
      <c r="R2543" s="225"/>
      <c r="S2543" s="225"/>
      <c r="T2543" s="226"/>
      <c r="AT2543" s="227" t="s">
        <v>245</v>
      </c>
      <c r="AU2543" s="227" t="s">
        <v>88</v>
      </c>
      <c r="AV2543" s="12" t="s">
        <v>88</v>
      </c>
      <c r="AW2543" s="12" t="s">
        <v>40</v>
      </c>
      <c r="AX2543" s="12" t="s">
        <v>77</v>
      </c>
      <c r="AY2543" s="227" t="s">
        <v>191</v>
      </c>
    </row>
    <row r="2544" spans="2:65" s="14" customFormat="1" ht="13.5">
      <c r="B2544" s="254"/>
      <c r="C2544" s="255"/>
      <c r="D2544" s="214" t="s">
        <v>245</v>
      </c>
      <c r="E2544" s="256" t="s">
        <v>23</v>
      </c>
      <c r="F2544" s="257" t="s">
        <v>371</v>
      </c>
      <c r="G2544" s="255"/>
      <c r="H2544" s="258">
        <v>3.3</v>
      </c>
      <c r="I2544" s="259"/>
      <c r="J2544" s="255"/>
      <c r="K2544" s="255"/>
      <c r="L2544" s="260"/>
      <c r="M2544" s="261"/>
      <c r="N2544" s="262"/>
      <c r="O2544" s="262"/>
      <c r="P2544" s="262"/>
      <c r="Q2544" s="262"/>
      <c r="R2544" s="262"/>
      <c r="S2544" s="262"/>
      <c r="T2544" s="263"/>
      <c r="AT2544" s="264" t="s">
        <v>245</v>
      </c>
      <c r="AU2544" s="264" t="s">
        <v>88</v>
      </c>
      <c r="AV2544" s="14" t="s">
        <v>207</v>
      </c>
      <c r="AW2544" s="14" t="s">
        <v>40</v>
      </c>
      <c r="AX2544" s="14" t="s">
        <v>77</v>
      </c>
      <c r="AY2544" s="264" t="s">
        <v>191</v>
      </c>
    </row>
    <row r="2545" spans="2:65" s="15" customFormat="1" ht="13.5">
      <c r="B2545" s="265"/>
      <c r="C2545" s="266"/>
      <c r="D2545" s="214" t="s">
        <v>245</v>
      </c>
      <c r="E2545" s="267" t="s">
        <v>23</v>
      </c>
      <c r="F2545" s="268" t="s">
        <v>388</v>
      </c>
      <c r="G2545" s="266"/>
      <c r="H2545" s="269">
        <v>14.25</v>
      </c>
      <c r="I2545" s="270"/>
      <c r="J2545" s="266"/>
      <c r="K2545" s="266"/>
      <c r="L2545" s="271"/>
      <c r="M2545" s="272"/>
      <c r="N2545" s="273"/>
      <c r="O2545" s="273"/>
      <c r="P2545" s="273"/>
      <c r="Q2545" s="273"/>
      <c r="R2545" s="273"/>
      <c r="S2545" s="273"/>
      <c r="T2545" s="274"/>
      <c r="AT2545" s="275" t="s">
        <v>245</v>
      </c>
      <c r="AU2545" s="275" t="s">
        <v>88</v>
      </c>
      <c r="AV2545" s="15" t="s">
        <v>215</v>
      </c>
      <c r="AW2545" s="15" t="s">
        <v>40</v>
      </c>
      <c r="AX2545" s="15" t="s">
        <v>85</v>
      </c>
      <c r="AY2545" s="275" t="s">
        <v>191</v>
      </c>
    </row>
    <row r="2546" spans="2:65" s="1" customFormat="1" ht="16.5" customHeight="1">
      <c r="B2546" s="42"/>
      <c r="C2546" s="228" t="s">
        <v>2045</v>
      </c>
      <c r="D2546" s="228" t="s">
        <v>302</v>
      </c>
      <c r="E2546" s="229" t="s">
        <v>2046</v>
      </c>
      <c r="F2546" s="230" t="s">
        <v>2047</v>
      </c>
      <c r="G2546" s="231" t="s">
        <v>222</v>
      </c>
      <c r="H2546" s="232">
        <v>62.7</v>
      </c>
      <c r="I2546" s="233"/>
      <c r="J2546" s="234">
        <f>ROUND(I2546*H2546,2)</f>
        <v>0</v>
      </c>
      <c r="K2546" s="230" t="s">
        <v>23</v>
      </c>
      <c r="L2546" s="235"/>
      <c r="M2546" s="236" t="s">
        <v>23</v>
      </c>
      <c r="N2546" s="237" t="s">
        <v>48</v>
      </c>
      <c r="O2546" s="43"/>
      <c r="P2546" s="211">
        <f>O2546*H2546</f>
        <v>0</v>
      </c>
      <c r="Q2546" s="211">
        <v>1.4999999999999999E-4</v>
      </c>
      <c r="R2546" s="211">
        <f>Q2546*H2546</f>
        <v>9.4050000000000002E-3</v>
      </c>
      <c r="S2546" s="211">
        <v>0</v>
      </c>
      <c r="T2546" s="212">
        <f>S2546*H2546</f>
        <v>0</v>
      </c>
      <c r="AR2546" s="25" t="s">
        <v>669</v>
      </c>
      <c r="AT2546" s="25" t="s">
        <v>302</v>
      </c>
      <c r="AU2546" s="25" t="s">
        <v>88</v>
      </c>
      <c r="AY2546" s="25" t="s">
        <v>191</v>
      </c>
      <c r="BE2546" s="213">
        <f>IF(N2546="základní",J2546,0)</f>
        <v>0</v>
      </c>
      <c r="BF2546" s="213">
        <f>IF(N2546="snížená",J2546,0)</f>
        <v>0</v>
      </c>
      <c r="BG2546" s="213">
        <f>IF(N2546="zákl. přenesená",J2546,0)</f>
        <v>0</v>
      </c>
      <c r="BH2546" s="213">
        <f>IF(N2546="sníž. přenesená",J2546,0)</f>
        <v>0</v>
      </c>
      <c r="BI2546" s="213">
        <f>IF(N2546="nulová",J2546,0)</f>
        <v>0</v>
      </c>
      <c r="BJ2546" s="25" t="s">
        <v>85</v>
      </c>
      <c r="BK2546" s="213">
        <f>ROUND(I2546*H2546,2)</f>
        <v>0</v>
      </c>
      <c r="BL2546" s="25" t="s">
        <v>279</v>
      </c>
      <c r="BM2546" s="25" t="s">
        <v>2048</v>
      </c>
    </row>
    <row r="2547" spans="2:65" s="1" customFormat="1" ht="54">
      <c r="B2547" s="42"/>
      <c r="C2547" s="64"/>
      <c r="D2547" s="214" t="s">
        <v>205</v>
      </c>
      <c r="E2547" s="64"/>
      <c r="F2547" s="215" t="s">
        <v>2049</v>
      </c>
      <c r="G2547" s="64"/>
      <c r="H2547" s="64"/>
      <c r="I2547" s="173"/>
      <c r="J2547" s="64"/>
      <c r="K2547" s="64"/>
      <c r="L2547" s="62"/>
      <c r="M2547" s="216"/>
      <c r="N2547" s="43"/>
      <c r="O2547" s="43"/>
      <c r="P2547" s="43"/>
      <c r="Q2547" s="43"/>
      <c r="R2547" s="43"/>
      <c r="S2547" s="43"/>
      <c r="T2547" s="79"/>
      <c r="AT2547" s="25" t="s">
        <v>205</v>
      </c>
      <c r="AU2547" s="25" t="s">
        <v>88</v>
      </c>
    </row>
    <row r="2548" spans="2:65" s="12" customFormat="1" ht="13.5">
      <c r="B2548" s="217"/>
      <c r="C2548" s="218"/>
      <c r="D2548" s="214" t="s">
        <v>245</v>
      </c>
      <c r="E2548" s="218"/>
      <c r="F2548" s="220" t="s">
        <v>2050</v>
      </c>
      <c r="G2548" s="218"/>
      <c r="H2548" s="221">
        <v>62.7</v>
      </c>
      <c r="I2548" s="222"/>
      <c r="J2548" s="218"/>
      <c r="K2548" s="218"/>
      <c r="L2548" s="223"/>
      <c r="M2548" s="224"/>
      <c r="N2548" s="225"/>
      <c r="O2548" s="225"/>
      <c r="P2548" s="225"/>
      <c r="Q2548" s="225"/>
      <c r="R2548" s="225"/>
      <c r="S2548" s="225"/>
      <c r="T2548" s="226"/>
      <c r="AT2548" s="227" t="s">
        <v>245</v>
      </c>
      <c r="AU2548" s="227" t="s">
        <v>88</v>
      </c>
      <c r="AV2548" s="12" t="s">
        <v>88</v>
      </c>
      <c r="AW2548" s="12" t="s">
        <v>6</v>
      </c>
      <c r="AX2548" s="12" t="s">
        <v>85</v>
      </c>
      <c r="AY2548" s="227" t="s">
        <v>191</v>
      </c>
    </row>
    <row r="2549" spans="2:65" s="1" customFormat="1" ht="25.5" customHeight="1">
      <c r="B2549" s="42"/>
      <c r="C2549" s="202" t="s">
        <v>2051</v>
      </c>
      <c r="D2549" s="202" t="s">
        <v>194</v>
      </c>
      <c r="E2549" s="203" t="s">
        <v>2052</v>
      </c>
      <c r="F2549" s="204" t="s">
        <v>2053</v>
      </c>
      <c r="G2549" s="205" t="s">
        <v>218</v>
      </c>
      <c r="H2549" s="206">
        <v>15.84</v>
      </c>
      <c r="I2549" s="207"/>
      <c r="J2549" s="208">
        <f>ROUND(I2549*H2549,2)</f>
        <v>0</v>
      </c>
      <c r="K2549" s="204" t="s">
        <v>203</v>
      </c>
      <c r="L2549" s="62"/>
      <c r="M2549" s="209" t="s">
        <v>23</v>
      </c>
      <c r="N2549" s="210" t="s">
        <v>48</v>
      </c>
      <c r="O2549" s="43"/>
      <c r="P2549" s="211">
        <f>O2549*H2549</f>
        <v>0</v>
      </c>
      <c r="Q2549" s="211">
        <v>0</v>
      </c>
      <c r="R2549" s="211">
        <f>Q2549*H2549</f>
        <v>0</v>
      </c>
      <c r="S2549" s="211">
        <v>0</v>
      </c>
      <c r="T2549" s="212">
        <f>S2549*H2549</f>
        <v>0</v>
      </c>
      <c r="AR2549" s="25" t="s">
        <v>279</v>
      </c>
      <c r="AT2549" s="25" t="s">
        <v>194</v>
      </c>
      <c r="AU2549" s="25" t="s">
        <v>88</v>
      </c>
      <c r="AY2549" s="25" t="s">
        <v>191</v>
      </c>
      <c r="BE2549" s="213">
        <f>IF(N2549="základní",J2549,0)</f>
        <v>0</v>
      </c>
      <c r="BF2549" s="213">
        <f>IF(N2549="snížená",J2549,0)</f>
        <v>0</v>
      </c>
      <c r="BG2549" s="213">
        <f>IF(N2549="zákl. přenesená",J2549,0)</f>
        <v>0</v>
      </c>
      <c r="BH2549" s="213">
        <f>IF(N2549="sníž. přenesená",J2549,0)</f>
        <v>0</v>
      </c>
      <c r="BI2549" s="213">
        <f>IF(N2549="nulová",J2549,0)</f>
        <v>0</v>
      </c>
      <c r="BJ2549" s="25" t="s">
        <v>85</v>
      </c>
      <c r="BK2549" s="213">
        <f>ROUND(I2549*H2549,2)</f>
        <v>0</v>
      </c>
      <c r="BL2549" s="25" t="s">
        <v>279</v>
      </c>
      <c r="BM2549" s="25" t="s">
        <v>2054</v>
      </c>
    </row>
    <row r="2550" spans="2:65" s="13" customFormat="1" ht="13.5">
      <c r="B2550" s="244"/>
      <c r="C2550" s="245"/>
      <c r="D2550" s="214" t="s">
        <v>245</v>
      </c>
      <c r="E2550" s="246" t="s">
        <v>23</v>
      </c>
      <c r="F2550" s="247" t="s">
        <v>372</v>
      </c>
      <c r="G2550" s="245"/>
      <c r="H2550" s="246" t="s">
        <v>23</v>
      </c>
      <c r="I2550" s="248"/>
      <c r="J2550" s="245"/>
      <c r="K2550" s="245"/>
      <c r="L2550" s="249"/>
      <c r="M2550" s="250"/>
      <c r="N2550" s="251"/>
      <c r="O2550" s="251"/>
      <c r="P2550" s="251"/>
      <c r="Q2550" s="251"/>
      <c r="R2550" s="251"/>
      <c r="S2550" s="251"/>
      <c r="T2550" s="252"/>
      <c r="AT2550" s="253" t="s">
        <v>245</v>
      </c>
      <c r="AU2550" s="253" t="s">
        <v>88</v>
      </c>
      <c r="AV2550" s="13" t="s">
        <v>85</v>
      </c>
      <c r="AW2550" s="13" t="s">
        <v>40</v>
      </c>
      <c r="AX2550" s="13" t="s">
        <v>77</v>
      </c>
      <c r="AY2550" s="253" t="s">
        <v>191</v>
      </c>
    </row>
    <row r="2551" spans="2:65" s="12" customFormat="1" ht="13.5">
      <c r="B2551" s="217"/>
      <c r="C2551" s="218"/>
      <c r="D2551" s="214" t="s">
        <v>245</v>
      </c>
      <c r="E2551" s="219" t="s">
        <v>23</v>
      </c>
      <c r="F2551" s="220" t="s">
        <v>2020</v>
      </c>
      <c r="G2551" s="218"/>
      <c r="H2551" s="221">
        <v>7.32</v>
      </c>
      <c r="I2551" s="222"/>
      <c r="J2551" s="218"/>
      <c r="K2551" s="218"/>
      <c r="L2551" s="223"/>
      <c r="M2551" s="224"/>
      <c r="N2551" s="225"/>
      <c r="O2551" s="225"/>
      <c r="P2551" s="225"/>
      <c r="Q2551" s="225"/>
      <c r="R2551" s="225"/>
      <c r="S2551" s="225"/>
      <c r="T2551" s="226"/>
      <c r="AT2551" s="227" t="s">
        <v>245</v>
      </c>
      <c r="AU2551" s="227" t="s">
        <v>88</v>
      </c>
      <c r="AV2551" s="12" t="s">
        <v>88</v>
      </c>
      <c r="AW2551" s="12" t="s">
        <v>40</v>
      </c>
      <c r="AX2551" s="12" t="s">
        <v>77</v>
      </c>
      <c r="AY2551" s="227" t="s">
        <v>191</v>
      </c>
    </row>
    <row r="2552" spans="2:65" s="12" customFormat="1" ht="13.5">
      <c r="B2552" s="217"/>
      <c r="C2552" s="218"/>
      <c r="D2552" s="214" t="s">
        <v>245</v>
      </c>
      <c r="E2552" s="219" t="s">
        <v>23</v>
      </c>
      <c r="F2552" s="220" t="s">
        <v>2055</v>
      </c>
      <c r="G2552" s="218"/>
      <c r="H2552" s="221">
        <v>1.98</v>
      </c>
      <c r="I2552" s="222"/>
      <c r="J2552" s="218"/>
      <c r="K2552" s="218"/>
      <c r="L2552" s="223"/>
      <c r="M2552" s="224"/>
      <c r="N2552" s="225"/>
      <c r="O2552" s="225"/>
      <c r="P2552" s="225"/>
      <c r="Q2552" s="225"/>
      <c r="R2552" s="225"/>
      <c r="S2552" s="225"/>
      <c r="T2552" s="226"/>
      <c r="AT2552" s="227" t="s">
        <v>245</v>
      </c>
      <c r="AU2552" s="227" t="s">
        <v>88</v>
      </c>
      <c r="AV2552" s="12" t="s">
        <v>88</v>
      </c>
      <c r="AW2552" s="12" t="s">
        <v>40</v>
      </c>
      <c r="AX2552" s="12" t="s">
        <v>77</v>
      </c>
      <c r="AY2552" s="227" t="s">
        <v>191</v>
      </c>
    </row>
    <row r="2553" spans="2:65" s="14" customFormat="1" ht="13.5">
      <c r="B2553" s="254"/>
      <c r="C2553" s="255"/>
      <c r="D2553" s="214" t="s">
        <v>245</v>
      </c>
      <c r="E2553" s="256" t="s">
        <v>23</v>
      </c>
      <c r="F2553" s="257" t="s">
        <v>371</v>
      </c>
      <c r="G2553" s="255"/>
      <c r="H2553" s="258">
        <v>9.3000000000000007</v>
      </c>
      <c r="I2553" s="259"/>
      <c r="J2553" s="255"/>
      <c r="K2553" s="255"/>
      <c r="L2553" s="260"/>
      <c r="M2553" s="261"/>
      <c r="N2553" s="262"/>
      <c r="O2553" s="262"/>
      <c r="P2553" s="262"/>
      <c r="Q2553" s="262"/>
      <c r="R2553" s="262"/>
      <c r="S2553" s="262"/>
      <c r="T2553" s="263"/>
      <c r="AT2553" s="264" t="s">
        <v>245</v>
      </c>
      <c r="AU2553" s="264" t="s">
        <v>88</v>
      </c>
      <c r="AV2553" s="14" t="s">
        <v>207</v>
      </c>
      <c r="AW2553" s="14" t="s">
        <v>40</v>
      </c>
      <c r="AX2553" s="14" t="s">
        <v>77</v>
      </c>
      <c r="AY2553" s="264" t="s">
        <v>191</v>
      </c>
    </row>
    <row r="2554" spans="2:65" s="13" customFormat="1" ht="13.5">
      <c r="B2554" s="244"/>
      <c r="C2554" s="245"/>
      <c r="D2554" s="214" t="s">
        <v>245</v>
      </c>
      <c r="E2554" s="246" t="s">
        <v>23</v>
      </c>
      <c r="F2554" s="247" t="s">
        <v>603</v>
      </c>
      <c r="G2554" s="245"/>
      <c r="H2554" s="246" t="s">
        <v>23</v>
      </c>
      <c r="I2554" s="248"/>
      <c r="J2554" s="245"/>
      <c r="K2554" s="245"/>
      <c r="L2554" s="249"/>
      <c r="M2554" s="250"/>
      <c r="N2554" s="251"/>
      <c r="O2554" s="251"/>
      <c r="P2554" s="251"/>
      <c r="Q2554" s="251"/>
      <c r="R2554" s="251"/>
      <c r="S2554" s="251"/>
      <c r="T2554" s="252"/>
      <c r="AT2554" s="253" t="s">
        <v>245</v>
      </c>
      <c r="AU2554" s="253" t="s">
        <v>88</v>
      </c>
      <c r="AV2554" s="13" t="s">
        <v>85</v>
      </c>
      <c r="AW2554" s="13" t="s">
        <v>40</v>
      </c>
      <c r="AX2554" s="13" t="s">
        <v>77</v>
      </c>
      <c r="AY2554" s="253" t="s">
        <v>191</v>
      </c>
    </row>
    <row r="2555" spans="2:65" s="12" customFormat="1" ht="13.5">
      <c r="B2555" s="217"/>
      <c r="C2555" s="218"/>
      <c r="D2555" s="214" t="s">
        <v>245</v>
      </c>
      <c r="E2555" s="219" t="s">
        <v>23</v>
      </c>
      <c r="F2555" s="220" t="s">
        <v>2056</v>
      </c>
      <c r="G2555" s="218"/>
      <c r="H2555" s="221">
        <v>2.58</v>
      </c>
      <c r="I2555" s="222"/>
      <c r="J2555" s="218"/>
      <c r="K2555" s="218"/>
      <c r="L2555" s="223"/>
      <c r="M2555" s="224"/>
      <c r="N2555" s="225"/>
      <c r="O2555" s="225"/>
      <c r="P2555" s="225"/>
      <c r="Q2555" s="225"/>
      <c r="R2555" s="225"/>
      <c r="S2555" s="225"/>
      <c r="T2555" s="226"/>
      <c r="AT2555" s="227" t="s">
        <v>245</v>
      </c>
      <c r="AU2555" s="227" t="s">
        <v>88</v>
      </c>
      <c r="AV2555" s="12" t="s">
        <v>88</v>
      </c>
      <c r="AW2555" s="12" t="s">
        <v>40</v>
      </c>
      <c r="AX2555" s="12" t="s">
        <v>77</v>
      </c>
      <c r="AY2555" s="227" t="s">
        <v>191</v>
      </c>
    </row>
    <row r="2556" spans="2:65" s="14" customFormat="1" ht="13.5">
      <c r="B2556" s="254"/>
      <c r="C2556" s="255"/>
      <c r="D2556" s="214" t="s">
        <v>245</v>
      </c>
      <c r="E2556" s="256" t="s">
        <v>23</v>
      </c>
      <c r="F2556" s="257" t="s">
        <v>371</v>
      </c>
      <c r="G2556" s="255"/>
      <c r="H2556" s="258">
        <v>2.58</v>
      </c>
      <c r="I2556" s="259"/>
      <c r="J2556" s="255"/>
      <c r="K2556" s="255"/>
      <c r="L2556" s="260"/>
      <c r="M2556" s="261"/>
      <c r="N2556" s="262"/>
      <c r="O2556" s="262"/>
      <c r="P2556" s="262"/>
      <c r="Q2556" s="262"/>
      <c r="R2556" s="262"/>
      <c r="S2556" s="262"/>
      <c r="T2556" s="263"/>
      <c r="AT2556" s="264" t="s">
        <v>245</v>
      </c>
      <c r="AU2556" s="264" t="s">
        <v>88</v>
      </c>
      <c r="AV2556" s="14" t="s">
        <v>207</v>
      </c>
      <c r="AW2556" s="14" t="s">
        <v>40</v>
      </c>
      <c r="AX2556" s="14" t="s">
        <v>77</v>
      </c>
      <c r="AY2556" s="264" t="s">
        <v>191</v>
      </c>
    </row>
    <row r="2557" spans="2:65" s="13" customFormat="1" ht="13.5">
      <c r="B2557" s="244"/>
      <c r="C2557" s="245"/>
      <c r="D2557" s="214" t="s">
        <v>245</v>
      </c>
      <c r="E2557" s="246" t="s">
        <v>23</v>
      </c>
      <c r="F2557" s="247" t="s">
        <v>380</v>
      </c>
      <c r="G2557" s="245"/>
      <c r="H2557" s="246" t="s">
        <v>23</v>
      </c>
      <c r="I2557" s="248"/>
      <c r="J2557" s="245"/>
      <c r="K2557" s="245"/>
      <c r="L2557" s="249"/>
      <c r="M2557" s="250"/>
      <c r="N2557" s="251"/>
      <c r="O2557" s="251"/>
      <c r="P2557" s="251"/>
      <c r="Q2557" s="251"/>
      <c r="R2557" s="251"/>
      <c r="S2557" s="251"/>
      <c r="T2557" s="252"/>
      <c r="AT2557" s="253" t="s">
        <v>245</v>
      </c>
      <c r="AU2557" s="253" t="s">
        <v>88</v>
      </c>
      <c r="AV2557" s="13" t="s">
        <v>85</v>
      </c>
      <c r="AW2557" s="13" t="s">
        <v>40</v>
      </c>
      <c r="AX2557" s="13" t="s">
        <v>77</v>
      </c>
      <c r="AY2557" s="253" t="s">
        <v>191</v>
      </c>
    </row>
    <row r="2558" spans="2:65" s="12" customFormat="1" ht="13.5">
      <c r="B2558" s="217"/>
      <c r="C2558" s="218"/>
      <c r="D2558" s="214" t="s">
        <v>245</v>
      </c>
      <c r="E2558" s="219" t="s">
        <v>23</v>
      </c>
      <c r="F2558" s="220" t="s">
        <v>2057</v>
      </c>
      <c r="G2558" s="218"/>
      <c r="H2558" s="221">
        <v>1.98</v>
      </c>
      <c r="I2558" s="222"/>
      <c r="J2558" s="218"/>
      <c r="K2558" s="218"/>
      <c r="L2558" s="223"/>
      <c r="M2558" s="224"/>
      <c r="N2558" s="225"/>
      <c r="O2558" s="225"/>
      <c r="P2558" s="225"/>
      <c r="Q2558" s="225"/>
      <c r="R2558" s="225"/>
      <c r="S2558" s="225"/>
      <c r="T2558" s="226"/>
      <c r="AT2558" s="227" t="s">
        <v>245</v>
      </c>
      <c r="AU2558" s="227" t="s">
        <v>88</v>
      </c>
      <c r="AV2558" s="12" t="s">
        <v>88</v>
      </c>
      <c r="AW2558" s="12" t="s">
        <v>40</v>
      </c>
      <c r="AX2558" s="12" t="s">
        <v>77</v>
      </c>
      <c r="AY2558" s="227" t="s">
        <v>191</v>
      </c>
    </row>
    <row r="2559" spans="2:65" s="14" customFormat="1" ht="13.5">
      <c r="B2559" s="254"/>
      <c r="C2559" s="255"/>
      <c r="D2559" s="214" t="s">
        <v>245</v>
      </c>
      <c r="E2559" s="256" t="s">
        <v>23</v>
      </c>
      <c r="F2559" s="257" t="s">
        <v>371</v>
      </c>
      <c r="G2559" s="255"/>
      <c r="H2559" s="258">
        <v>1.98</v>
      </c>
      <c r="I2559" s="259"/>
      <c r="J2559" s="255"/>
      <c r="K2559" s="255"/>
      <c r="L2559" s="260"/>
      <c r="M2559" s="261"/>
      <c r="N2559" s="262"/>
      <c r="O2559" s="262"/>
      <c r="P2559" s="262"/>
      <c r="Q2559" s="262"/>
      <c r="R2559" s="262"/>
      <c r="S2559" s="262"/>
      <c r="T2559" s="263"/>
      <c r="AT2559" s="264" t="s">
        <v>245</v>
      </c>
      <c r="AU2559" s="264" t="s">
        <v>88</v>
      </c>
      <c r="AV2559" s="14" t="s">
        <v>207</v>
      </c>
      <c r="AW2559" s="14" t="s">
        <v>40</v>
      </c>
      <c r="AX2559" s="14" t="s">
        <v>77</v>
      </c>
      <c r="AY2559" s="264" t="s">
        <v>191</v>
      </c>
    </row>
    <row r="2560" spans="2:65" s="13" customFormat="1" ht="13.5">
      <c r="B2560" s="244"/>
      <c r="C2560" s="245"/>
      <c r="D2560" s="214" t="s">
        <v>245</v>
      </c>
      <c r="E2560" s="246" t="s">
        <v>23</v>
      </c>
      <c r="F2560" s="247" t="s">
        <v>384</v>
      </c>
      <c r="G2560" s="245"/>
      <c r="H2560" s="246" t="s">
        <v>23</v>
      </c>
      <c r="I2560" s="248"/>
      <c r="J2560" s="245"/>
      <c r="K2560" s="245"/>
      <c r="L2560" s="249"/>
      <c r="M2560" s="250"/>
      <c r="N2560" s="251"/>
      <c r="O2560" s="251"/>
      <c r="P2560" s="251"/>
      <c r="Q2560" s="251"/>
      <c r="R2560" s="251"/>
      <c r="S2560" s="251"/>
      <c r="T2560" s="252"/>
      <c r="AT2560" s="253" t="s">
        <v>245</v>
      </c>
      <c r="AU2560" s="253" t="s">
        <v>88</v>
      </c>
      <c r="AV2560" s="13" t="s">
        <v>85</v>
      </c>
      <c r="AW2560" s="13" t="s">
        <v>40</v>
      </c>
      <c r="AX2560" s="13" t="s">
        <v>77</v>
      </c>
      <c r="AY2560" s="253" t="s">
        <v>191</v>
      </c>
    </row>
    <row r="2561" spans="2:65" s="12" customFormat="1" ht="13.5">
      <c r="B2561" s="217"/>
      <c r="C2561" s="218"/>
      <c r="D2561" s="214" t="s">
        <v>245</v>
      </c>
      <c r="E2561" s="219" t="s">
        <v>23</v>
      </c>
      <c r="F2561" s="220" t="s">
        <v>2058</v>
      </c>
      <c r="G2561" s="218"/>
      <c r="H2561" s="221">
        <v>1.98</v>
      </c>
      <c r="I2561" s="222"/>
      <c r="J2561" s="218"/>
      <c r="K2561" s="218"/>
      <c r="L2561" s="223"/>
      <c r="M2561" s="224"/>
      <c r="N2561" s="225"/>
      <c r="O2561" s="225"/>
      <c r="P2561" s="225"/>
      <c r="Q2561" s="225"/>
      <c r="R2561" s="225"/>
      <c r="S2561" s="225"/>
      <c r="T2561" s="226"/>
      <c r="AT2561" s="227" t="s">
        <v>245</v>
      </c>
      <c r="AU2561" s="227" t="s">
        <v>88</v>
      </c>
      <c r="AV2561" s="12" t="s">
        <v>88</v>
      </c>
      <c r="AW2561" s="12" t="s">
        <v>40</v>
      </c>
      <c r="AX2561" s="12" t="s">
        <v>77</v>
      </c>
      <c r="AY2561" s="227" t="s">
        <v>191</v>
      </c>
    </row>
    <row r="2562" spans="2:65" s="14" customFormat="1" ht="13.5">
      <c r="B2562" s="254"/>
      <c r="C2562" s="255"/>
      <c r="D2562" s="214" t="s">
        <v>245</v>
      </c>
      <c r="E2562" s="256" t="s">
        <v>23</v>
      </c>
      <c r="F2562" s="257" t="s">
        <v>371</v>
      </c>
      <c r="G2562" s="255"/>
      <c r="H2562" s="258">
        <v>1.98</v>
      </c>
      <c r="I2562" s="259"/>
      <c r="J2562" s="255"/>
      <c r="K2562" s="255"/>
      <c r="L2562" s="260"/>
      <c r="M2562" s="261"/>
      <c r="N2562" s="262"/>
      <c r="O2562" s="262"/>
      <c r="P2562" s="262"/>
      <c r="Q2562" s="262"/>
      <c r="R2562" s="262"/>
      <c r="S2562" s="262"/>
      <c r="T2562" s="263"/>
      <c r="AT2562" s="264" t="s">
        <v>245</v>
      </c>
      <c r="AU2562" s="264" t="s">
        <v>88</v>
      </c>
      <c r="AV2562" s="14" t="s">
        <v>207</v>
      </c>
      <c r="AW2562" s="14" t="s">
        <v>40</v>
      </c>
      <c r="AX2562" s="14" t="s">
        <v>77</v>
      </c>
      <c r="AY2562" s="264" t="s">
        <v>191</v>
      </c>
    </row>
    <row r="2563" spans="2:65" s="15" customFormat="1" ht="13.5">
      <c r="B2563" s="265"/>
      <c r="C2563" s="266"/>
      <c r="D2563" s="214" t="s">
        <v>245</v>
      </c>
      <c r="E2563" s="267" t="s">
        <v>23</v>
      </c>
      <c r="F2563" s="268" t="s">
        <v>388</v>
      </c>
      <c r="G2563" s="266"/>
      <c r="H2563" s="269">
        <v>15.84</v>
      </c>
      <c r="I2563" s="270"/>
      <c r="J2563" s="266"/>
      <c r="K2563" s="266"/>
      <c r="L2563" s="271"/>
      <c r="M2563" s="272"/>
      <c r="N2563" s="273"/>
      <c r="O2563" s="273"/>
      <c r="P2563" s="273"/>
      <c r="Q2563" s="273"/>
      <c r="R2563" s="273"/>
      <c r="S2563" s="273"/>
      <c r="T2563" s="274"/>
      <c r="AT2563" s="275" t="s">
        <v>245</v>
      </c>
      <c r="AU2563" s="275" t="s">
        <v>88</v>
      </c>
      <c r="AV2563" s="15" t="s">
        <v>215</v>
      </c>
      <c r="AW2563" s="15" t="s">
        <v>40</v>
      </c>
      <c r="AX2563" s="15" t="s">
        <v>85</v>
      </c>
      <c r="AY2563" s="275" t="s">
        <v>191</v>
      </c>
    </row>
    <row r="2564" spans="2:65" s="1" customFormat="1" ht="25.5" customHeight="1">
      <c r="B2564" s="42"/>
      <c r="C2564" s="202" t="s">
        <v>2059</v>
      </c>
      <c r="D2564" s="202" t="s">
        <v>194</v>
      </c>
      <c r="E2564" s="203" t="s">
        <v>2060</v>
      </c>
      <c r="F2564" s="204" t="s">
        <v>2061</v>
      </c>
      <c r="G2564" s="205" t="s">
        <v>218</v>
      </c>
      <c r="H2564" s="206">
        <v>181.6</v>
      </c>
      <c r="I2564" s="207"/>
      <c r="J2564" s="208">
        <f>ROUND(I2564*H2564,2)</f>
        <v>0</v>
      </c>
      <c r="K2564" s="204" t="s">
        <v>203</v>
      </c>
      <c r="L2564" s="62"/>
      <c r="M2564" s="209" t="s">
        <v>23</v>
      </c>
      <c r="N2564" s="210" t="s">
        <v>48</v>
      </c>
      <c r="O2564" s="43"/>
      <c r="P2564" s="211">
        <f>O2564*H2564</f>
        <v>0</v>
      </c>
      <c r="Q2564" s="211">
        <v>8.0000000000000002E-3</v>
      </c>
      <c r="R2564" s="211">
        <f>Q2564*H2564</f>
        <v>1.4528000000000001</v>
      </c>
      <c r="S2564" s="211">
        <v>0</v>
      </c>
      <c r="T2564" s="212">
        <f>S2564*H2564</f>
        <v>0</v>
      </c>
      <c r="AR2564" s="25" t="s">
        <v>279</v>
      </c>
      <c r="AT2564" s="25" t="s">
        <v>194</v>
      </c>
      <c r="AU2564" s="25" t="s">
        <v>88</v>
      </c>
      <c r="AY2564" s="25" t="s">
        <v>191</v>
      </c>
      <c r="BE2564" s="213">
        <f>IF(N2564="základní",J2564,0)</f>
        <v>0</v>
      </c>
      <c r="BF2564" s="213">
        <f>IF(N2564="snížená",J2564,0)</f>
        <v>0</v>
      </c>
      <c r="BG2564" s="213">
        <f>IF(N2564="zákl. přenesená",J2564,0)</f>
        <v>0</v>
      </c>
      <c r="BH2564" s="213">
        <f>IF(N2564="sníž. přenesená",J2564,0)</f>
        <v>0</v>
      </c>
      <c r="BI2564" s="213">
        <f>IF(N2564="nulová",J2564,0)</f>
        <v>0</v>
      </c>
      <c r="BJ2564" s="25" t="s">
        <v>85</v>
      </c>
      <c r="BK2564" s="213">
        <f>ROUND(I2564*H2564,2)</f>
        <v>0</v>
      </c>
      <c r="BL2564" s="25" t="s">
        <v>279</v>
      </c>
      <c r="BM2564" s="25" t="s">
        <v>2062</v>
      </c>
    </row>
    <row r="2565" spans="2:65" s="13" customFormat="1" ht="13.5">
      <c r="B2565" s="244"/>
      <c r="C2565" s="245"/>
      <c r="D2565" s="214" t="s">
        <v>245</v>
      </c>
      <c r="E2565" s="246" t="s">
        <v>23</v>
      </c>
      <c r="F2565" s="247" t="s">
        <v>372</v>
      </c>
      <c r="G2565" s="245"/>
      <c r="H2565" s="246" t="s">
        <v>23</v>
      </c>
      <c r="I2565" s="248"/>
      <c r="J2565" s="245"/>
      <c r="K2565" s="245"/>
      <c r="L2565" s="249"/>
      <c r="M2565" s="250"/>
      <c r="N2565" s="251"/>
      <c r="O2565" s="251"/>
      <c r="P2565" s="251"/>
      <c r="Q2565" s="251"/>
      <c r="R2565" s="251"/>
      <c r="S2565" s="251"/>
      <c r="T2565" s="252"/>
      <c r="AT2565" s="253" t="s">
        <v>245</v>
      </c>
      <c r="AU2565" s="253" t="s">
        <v>88</v>
      </c>
      <c r="AV2565" s="13" t="s">
        <v>85</v>
      </c>
      <c r="AW2565" s="13" t="s">
        <v>40</v>
      </c>
      <c r="AX2565" s="13" t="s">
        <v>77</v>
      </c>
      <c r="AY2565" s="253" t="s">
        <v>191</v>
      </c>
    </row>
    <row r="2566" spans="2:65" s="12" customFormat="1" ht="13.5">
      <c r="B2566" s="217"/>
      <c r="C2566" s="218"/>
      <c r="D2566" s="214" t="s">
        <v>245</v>
      </c>
      <c r="E2566" s="219" t="s">
        <v>23</v>
      </c>
      <c r="F2566" s="220" t="s">
        <v>2020</v>
      </c>
      <c r="G2566" s="218"/>
      <c r="H2566" s="221">
        <v>7.32</v>
      </c>
      <c r="I2566" s="222"/>
      <c r="J2566" s="218"/>
      <c r="K2566" s="218"/>
      <c r="L2566" s="223"/>
      <c r="M2566" s="224"/>
      <c r="N2566" s="225"/>
      <c r="O2566" s="225"/>
      <c r="P2566" s="225"/>
      <c r="Q2566" s="225"/>
      <c r="R2566" s="225"/>
      <c r="S2566" s="225"/>
      <c r="T2566" s="226"/>
      <c r="AT2566" s="227" t="s">
        <v>245</v>
      </c>
      <c r="AU2566" s="227" t="s">
        <v>88</v>
      </c>
      <c r="AV2566" s="12" t="s">
        <v>88</v>
      </c>
      <c r="AW2566" s="12" t="s">
        <v>40</v>
      </c>
      <c r="AX2566" s="12" t="s">
        <v>77</v>
      </c>
      <c r="AY2566" s="227" t="s">
        <v>191</v>
      </c>
    </row>
    <row r="2567" spans="2:65" s="12" customFormat="1" ht="13.5">
      <c r="B2567" s="217"/>
      <c r="C2567" s="218"/>
      <c r="D2567" s="214" t="s">
        <v>245</v>
      </c>
      <c r="E2567" s="219" t="s">
        <v>23</v>
      </c>
      <c r="F2567" s="220" t="s">
        <v>2021</v>
      </c>
      <c r="G2567" s="218"/>
      <c r="H2567" s="221">
        <v>16.04</v>
      </c>
      <c r="I2567" s="222"/>
      <c r="J2567" s="218"/>
      <c r="K2567" s="218"/>
      <c r="L2567" s="223"/>
      <c r="M2567" s="224"/>
      <c r="N2567" s="225"/>
      <c r="O2567" s="225"/>
      <c r="P2567" s="225"/>
      <c r="Q2567" s="225"/>
      <c r="R2567" s="225"/>
      <c r="S2567" s="225"/>
      <c r="T2567" s="226"/>
      <c r="AT2567" s="227" t="s">
        <v>245</v>
      </c>
      <c r="AU2567" s="227" t="s">
        <v>88</v>
      </c>
      <c r="AV2567" s="12" t="s">
        <v>88</v>
      </c>
      <c r="AW2567" s="12" t="s">
        <v>40</v>
      </c>
      <c r="AX2567" s="12" t="s">
        <v>77</v>
      </c>
      <c r="AY2567" s="227" t="s">
        <v>191</v>
      </c>
    </row>
    <row r="2568" spans="2:65" s="12" customFormat="1" ht="13.5">
      <c r="B2568" s="217"/>
      <c r="C2568" s="218"/>
      <c r="D2568" s="214" t="s">
        <v>245</v>
      </c>
      <c r="E2568" s="219" t="s">
        <v>23</v>
      </c>
      <c r="F2568" s="220" t="s">
        <v>2022</v>
      </c>
      <c r="G2568" s="218"/>
      <c r="H2568" s="221">
        <v>17.239999999999998</v>
      </c>
      <c r="I2568" s="222"/>
      <c r="J2568" s="218"/>
      <c r="K2568" s="218"/>
      <c r="L2568" s="223"/>
      <c r="M2568" s="224"/>
      <c r="N2568" s="225"/>
      <c r="O2568" s="225"/>
      <c r="P2568" s="225"/>
      <c r="Q2568" s="225"/>
      <c r="R2568" s="225"/>
      <c r="S2568" s="225"/>
      <c r="T2568" s="226"/>
      <c r="AT2568" s="227" t="s">
        <v>245</v>
      </c>
      <c r="AU2568" s="227" t="s">
        <v>88</v>
      </c>
      <c r="AV2568" s="12" t="s">
        <v>88</v>
      </c>
      <c r="AW2568" s="12" t="s">
        <v>40</v>
      </c>
      <c r="AX2568" s="12" t="s">
        <v>77</v>
      </c>
      <c r="AY2568" s="227" t="s">
        <v>191</v>
      </c>
    </row>
    <row r="2569" spans="2:65" s="12" customFormat="1" ht="13.5">
      <c r="B2569" s="217"/>
      <c r="C2569" s="218"/>
      <c r="D2569" s="214" t="s">
        <v>245</v>
      </c>
      <c r="E2569" s="219" t="s">
        <v>23</v>
      </c>
      <c r="F2569" s="220" t="s">
        <v>2055</v>
      </c>
      <c r="G2569" s="218"/>
      <c r="H2569" s="221">
        <v>1.98</v>
      </c>
      <c r="I2569" s="222"/>
      <c r="J2569" s="218"/>
      <c r="K2569" s="218"/>
      <c r="L2569" s="223"/>
      <c r="M2569" s="224"/>
      <c r="N2569" s="225"/>
      <c r="O2569" s="225"/>
      <c r="P2569" s="225"/>
      <c r="Q2569" s="225"/>
      <c r="R2569" s="225"/>
      <c r="S2569" s="225"/>
      <c r="T2569" s="226"/>
      <c r="AT2569" s="227" t="s">
        <v>245</v>
      </c>
      <c r="AU2569" s="227" t="s">
        <v>88</v>
      </c>
      <c r="AV2569" s="12" t="s">
        <v>88</v>
      </c>
      <c r="AW2569" s="12" t="s">
        <v>40</v>
      </c>
      <c r="AX2569" s="12" t="s">
        <v>77</v>
      </c>
      <c r="AY2569" s="227" t="s">
        <v>191</v>
      </c>
    </row>
    <row r="2570" spans="2:65" s="14" customFormat="1" ht="13.5">
      <c r="B2570" s="254"/>
      <c r="C2570" s="255"/>
      <c r="D2570" s="214" t="s">
        <v>245</v>
      </c>
      <c r="E2570" s="256" t="s">
        <v>23</v>
      </c>
      <c r="F2570" s="257" t="s">
        <v>371</v>
      </c>
      <c r="G2570" s="255"/>
      <c r="H2570" s="258">
        <v>42.58</v>
      </c>
      <c r="I2570" s="259"/>
      <c r="J2570" s="255"/>
      <c r="K2570" s="255"/>
      <c r="L2570" s="260"/>
      <c r="M2570" s="261"/>
      <c r="N2570" s="262"/>
      <c r="O2570" s="262"/>
      <c r="P2570" s="262"/>
      <c r="Q2570" s="262"/>
      <c r="R2570" s="262"/>
      <c r="S2570" s="262"/>
      <c r="T2570" s="263"/>
      <c r="AT2570" s="264" t="s">
        <v>245</v>
      </c>
      <c r="AU2570" s="264" t="s">
        <v>88</v>
      </c>
      <c r="AV2570" s="14" t="s">
        <v>207</v>
      </c>
      <c r="AW2570" s="14" t="s">
        <v>40</v>
      </c>
      <c r="AX2570" s="14" t="s">
        <v>77</v>
      </c>
      <c r="AY2570" s="264" t="s">
        <v>191</v>
      </c>
    </row>
    <row r="2571" spans="2:65" s="13" customFormat="1" ht="13.5">
      <c r="B2571" s="244"/>
      <c r="C2571" s="245"/>
      <c r="D2571" s="214" t="s">
        <v>245</v>
      </c>
      <c r="E2571" s="246" t="s">
        <v>23</v>
      </c>
      <c r="F2571" s="247" t="s">
        <v>603</v>
      </c>
      <c r="G2571" s="245"/>
      <c r="H2571" s="246" t="s">
        <v>23</v>
      </c>
      <c r="I2571" s="248"/>
      <c r="J2571" s="245"/>
      <c r="K2571" s="245"/>
      <c r="L2571" s="249"/>
      <c r="M2571" s="250"/>
      <c r="N2571" s="251"/>
      <c r="O2571" s="251"/>
      <c r="P2571" s="251"/>
      <c r="Q2571" s="251"/>
      <c r="R2571" s="251"/>
      <c r="S2571" s="251"/>
      <c r="T2571" s="252"/>
      <c r="AT2571" s="253" t="s">
        <v>245</v>
      </c>
      <c r="AU2571" s="253" t="s">
        <v>88</v>
      </c>
      <c r="AV2571" s="13" t="s">
        <v>85</v>
      </c>
      <c r="AW2571" s="13" t="s">
        <v>40</v>
      </c>
      <c r="AX2571" s="13" t="s">
        <v>77</v>
      </c>
      <c r="AY2571" s="253" t="s">
        <v>191</v>
      </c>
    </row>
    <row r="2572" spans="2:65" s="12" customFormat="1" ht="13.5">
      <c r="B2572" s="217"/>
      <c r="C2572" s="218"/>
      <c r="D2572" s="214" t="s">
        <v>245</v>
      </c>
      <c r="E2572" s="219" t="s">
        <v>23</v>
      </c>
      <c r="F2572" s="220" t="s">
        <v>2023</v>
      </c>
      <c r="G2572" s="218"/>
      <c r="H2572" s="221">
        <v>16.079999999999998</v>
      </c>
      <c r="I2572" s="222"/>
      <c r="J2572" s="218"/>
      <c r="K2572" s="218"/>
      <c r="L2572" s="223"/>
      <c r="M2572" s="224"/>
      <c r="N2572" s="225"/>
      <c r="O2572" s="225"/>
      <c r="P2572" s="225"/>
      <c r="Q2572" s="225"/>
      <c r="R2572" s="225"/>
      <c r="S2572" s="225"/>
      <c r="T2572" s="226"/>
      <c r="AT2572" s="227" t="s">
        <v>245</v>
      </c>
      <c r="AU2572" s="227" t="s">
        <v>88</v>
      </c>
      <c r="AV2572" s="12" t="s">
        <v>88</v>
      </c>
      <c r="AW2572" s="12" t="s">
        <v>40</v>
      </c>
      <c r="AX2572" s="12" t="s">
        <v>77</v>
      </c>
      <c r="AY2572" s="227" t="s">
        <v>191</v>
      </c>
    </row>
    <row r="2573" spans="2:65" s="12" customFormat="1" ht="13.5">
      <c r="B2573" s="217"/>
      <c r="C2573" s="218"/>
      <c r="D2573" s="214" t="s">
        <v>245</v>
      </c>
      <c r="E2573" s="219" t="s">
        <v>23</v>
      </c>
      <c r="F2573" s="220" t="s">
        <v>2024</v>
      </c>
      <c r="G2573" s="218"/>
      <c r="H2573" s="221">
        <v>17.239999999999998</v>
      </c>
      <c r="I2573" s="222"/>
      <c r="J2573" s="218"/>
      <c r="K2573" s="218"/>
      <c r="L2573" s="223"/>
      <c r="M2573" s="224"/>
      <c r="N2573" s="225"/>
      <c r="O2573" s="225"/>
      <c r="P2573" s="225"/>
      <c r="Q2573" s="225"/>
      <c r="R2573" s="225"/>
      <c r="S2573" s="225"/>
      <c r="T2573" s="226"/>
      <c r="AT2573" s="227" t="s">
        <v>245</v>
      </c>
      <c r="AU2573" s="227" t="s">
        <v>88</v>
      </c>
      <c r="AV2573" s="12" t="s">
        <v>88</v>
      </c>
      <c r="AW2573" s="12" t="s">
        <v>40</v>
      </c>
      <c r="AX2573" s="12" t="s">
        <v>77</v>
      </c>
      <c r="AY2573" s="227" t="s">
        <v>191</v>
      </c>
    </row>
    <row r="2574" spans="2:65" s="12" customFormat="1" ht="13.5">
      <c r="B2574" s="217"/>
      <c r="C2574" s="218"/>
      <c r="D2574" s="214" t="s">
        <v>245</v>
      </c>
      <c r="E2574" s="219" t="s">
        <v>23</v>
      </c>
      <c r="F2574" s="220" t="s">
        <v>2025</v>
      </c>
      <c r="G2574" s="218"/>
      <c r="H2574" s="221">
        <v>17.239999999999998</v>
      </c>
      <c r="I2574" s="222"/>
      <c r="J2574" s="218"/>
      <c r="K2574" s="218"/>
      <c r="L2574" s="223"/>
      <c r="M2574" s="224"/>
      <c r="N2574" s="225"/>
      <c r="O2574" s="225"/>
      <c r="P2574" s="225"/>
      <c r="Q2574" s="225"/>
      <c r="R2574" s="225"/>
      <c r="S2574" s="225"/>
      <c r="T2574" s="226"/>
      <c r="AT2574" s="227" t="s">
        <v>245</v>
      </c>
      <c r="AU2574" s="227" t="s">
        <v>88</v>
      </c>
      <c r="AV2574" s="12" t="s">
        <v>88</v>
      </c>
      <c r="AW2574" s="12" t="s">
        <v>40</v>
      </c>
      <c r="AX2574" s="12" t="s">
        <v>77</v>
      </c>
      <c r="AY2574" s="227" t="s">
        <v>191</v>
      </c>
    </row>
    <row r="2575" spans="2:65" s="12" customFormat="1" ht="13.5">
      <c r="B2575" s="217"/>
      <c r="C2575" s="218"/>
      <c r="D2575" s="214" t="s">
        <v>245</v>
      </c>
      <c r="E2575" s="219" t="s">
        <v>23</v>
      </c>
      <c r="F2575" s="220" t="s">
        <v>2056</v>
      </c>
      <c r="G2575" s="218"/>
      <c r="H2575" s="221">
        <v>2.58</v>
      </c>
      <c r="I2575" s="222"/>
      <c r="J2575" s="218"/>
      <c r="K2575" s="218"/>
      <c r="L2575" s="223"/>
      <c r="M2575" s="224"/>
      <c r="N2575" s="225"/>
      <c r="O2575" s="225"/>
      <c r="P2575" s="225"/>
      <c r="Q2575" s="225"/>
      <c r="R2575" s="225"/>
      <c r="S2575" s="225"/>
      <c r="T2575" s="226"/>
      <c r="AT2575" s="227" t="s">
        <v>245</v>
      </c>
      <c r="AU2575" s="227" t="s">
        <v>88</v>
      </c>
      <c r="AV2575" s="12" t="s">
        <v>88</v>
      </c>
      <c r="AW2575" s="12" t="s">
        <v>40</v>
      </c>
      <c r="AX2575" s="12" t="s">
        <v>77</v>
      </c>
      <c r="AY2575" s="227" t="s">
        <v>191</v>
      </c>
    </row>
    <row r="2576" spans="2:65" s="14" customFormat="1" ht="13.5">
      <c r="B2576" s="254"/>
      <c r="C2576" s="255"/>
      <c r="D2576" s="214" t="s">
        <v>245</v>
      </c>
      <c r="E2576" s="256" t="s">
        <v>23</v>
      </c>
      <c r="F2576" s="257" t="s">
        <v>371</v>
      </c>
      <c r="G2576" s="255"/>
      <c r="H2576" s="258">
        <v>53.14</v>
      </c>
      <c r="I2576" s="259"/>
      <c r="J2576" s="255"/>
      <c r="K2576" s="255"/>
      <c r="L2576" s="260"/>
      <c r="M2576" s="261"/>
      <c r="N2576" s="262"/>
      <c r="O2576" s="262"/>
      <c r="P2576" s="262"/>
      <c r="Q2576" s="262"/>
      <c r="R2576" s="262"/>
      <c r="S2576" s="262"/>
      <c r="T2576" s="263"/>
      <c r="AT2576" s="264" t="s">
        <v>245</v>
      </c>
      <c r="AU2576" s="264" t="s">
        <v>88</v>
      </c>
      <c r="AV2576" s="14" t="s">
        <v>207</v>
      </c>
      <c r="AW2576" s="14" t="s">
        <v>40</v>
      </c>
      <c r="AX2576" s="14" t="s">
        <v>77</v>
      </c>
      <c r="AY2576" s="264" t="s">
        <v>191</v>
      </c>
    </row>
    <row r="2577" spans="2:65" s="13" customFormat="1" ht="13.5">
      <c r="B2577" s="244"/>
      <c r="C2577" s="245"/>
      <c r="D2577" s="214" t="s">
        <v>245</v>
      </c>
      <c r="E2577" s="246" t="s">
        <v>23</v>
      </c>
      <c r="F2577" s="247" t="s">
        <v>380</v>
      </c>
      <c r="G2577" s="245"/>
      <c r="H2577" s="246" t="s">
        <v>23</v>
      </c>
      <c r="I2577" s="248"/>
      <c r="J2577" s="245"/>
      <c r="K2577" s="245"/>
      <c r="L2577" s="249"/>
      <c r="M2577" s="250"/>
      <c r="N2577" s="251"/>
      <c r="O2577" s="251"/>
      <c r="P2577" s="251"/>
      <c r="Q2577" s="251"/>
      <c r="R2577" s="251"/>
      <c r="S2577" s="251"/>
      <c r="T2577" s="252"/>
      <c r="AT2577" s="253" t="s">
        <v>245</v>
      </c>
      <c r="AU2577" s="253" t="s">
        <v>88</v>
      </c>
      <c r="AV2577" s="13" t="s">
        <v>85</v>
      </c>
      <c r="AW2577" s="13" t="s">
        <v>40</v>
      </c>
      <c r="AX2577" s="13" t="s">
        <v>77</v>
      </c>
      <c r="AY2577" s="253" t="s">
        <v>191</v>
      </c>
    </row>
    <row r="2578" spans="2:65" s="12" customFormat="1" ht="13.5">
      <c r="B2578" s="217"/>
      <c r="C2578" s="218"/>
      <c r="D2578" s="214" t="s">
        <v>245</v>
      </c>
      <c r="E2578" s="219" t="s">
        <v>23</v>
      </c>
      <c r="F2578" s="220" t="s">
        <v>2026</v>
      </c>
      <c r="G2578" s="218"/>
      <c r="H2578" s="221">
        <v>15.68</v>
      </c>
      <c r="I2578" s="222"/>
      <c r="J2578" s="218"/>
      <c r="K2578" s="218"/>
      <c r="L2578" s="223"/>
      <c r="M2578" s="224"/>
      <c r="N2578" s="225"/>
      <c r="O2578" s="225"/>
      <c r="P2578" s="225"/>
      <c r="Q2578" s="225"/>
      <c r="R2578" s="225"/>
      <c r="S2578" s="225"/>
      <c r="T2578" s="226"/>
      <c r="AT2578" s="227" t="s">
        <v>245</v>
      </c>
      <c r="AU2578" s="227" t="s">
        <v>88</v>
      </c>
      <c r="AV2578" s="12" t="s">
        <v>88</v>
      </c>
      <c r="AW2578" s="12" t="s">
        <v>40</v>
      </c>
      <c r="AX2578" s="12" t="s">
        <v>77</v>
      </c>
      <c r="AY2578" s="227" t="s">
        <v>191</v>
      </c>
    </row>
    <row r="2579" spans="2:65" s="12" customFormat="1" ht="13.5">
      <c r="B2579" s="217"/>
      <c r="C2579" s="218"/>
      <c r="D2579" s="214" t="s">
        <v>245</v>
      </c>
      <c r="E2579" s="219" t="s">
        <v>23</v>
      </c>
      <c r="F2579" s="220" t="s">
        <v>2027</v>
      </c>
      <c r="G2579" s="218"/>
      <c r="H2579" s="221">
        <v>17.239999999999998</v>
      </c>
      <c r="I2579" s="222"/>
      <c r="J2579" s="218"/>
      <c r="K2579" s="218"/>
      <c r="L2579" s="223"/>
      <c r="M2579" s="224"/>
      <c r="N2579" s="225"/>
      <c r="O2579" s="225"/>
      <c r="P2579" s="225"/>
      <c r="Q2579" s="225"/>
      <c r="R2579" s="225"/>
      <c r="S2579" s="225"/>
      <c r="T2579" s="226"/>
      <c r="AT2579" s="227" t="s">
        <v>245</v>
      </c>
      <c r="AU2579" s="227" t="s">
        <v>88</v>
      </c>
      <c r="AV2579" s="12" t="s">
        <v>88</v>
      </c>
      <c r="AW2579" s="12" t="s">
        <v>40</v>
      </c>
      <c r="AX2579" s="12" t="s">
        <v>77</v>
      </c>
      <c r="AY2579" s="227" t="s">
        <v>191</v>
      </c>
    </row>
    <row r="2580" spans="2:65" s="12" customFormat="1" ht="13.5">
      <c r="B2580" s="217"/>
      <c r="C2580" s="218"/>
      <c r="D2580" s="214" t="s">
        <v>245</v>
      </c>
      <c r="E2580" s="219" t="s">
        <v>23</v>
      </c>
      <c r="F2580" s="220" t="s">
        <v>2057</v>
      </c>
      <c r="G2580" s="218"/>
      <c r="H2580" s="221">
        <v>1.98</v>
      </c>
      <c r="I2580" s="222"/>
      <c r="J2580" s="218"/>
      <c r="K2580" s="218"/>
      <c r="L2580" s="223"/>
      <c r="M2580" s="224"/>
      <c r="N2580" s="225"/>
      <c r="O2580" s="225"/>
      <c r="P2580" s="225"/>
      <c r="Q2580" s="225"/>
      <c r="R2580" s="225"/>
      <c r="S2580" s="225"/>
      <c r="T2580" s="226"/>
      <c r="AT2580" s="227" t="s">
        <v>245</v>
      </c>
      <c r="AU2580" s="227" t="s">
        <v>88</v>
      </c>
      <c r="AV2580" s="12" t="s">
        <v>88</v>
      </c>
      <c r="AW2580" s="12" t="s">
        <v>40</v>
      </c>
      <c r="AX2580" s="12" t="s">
        <v>77</v>
      </c>
      <c r="AY2580" s="227" t="s">
        <v>191</v>
      </c>
    </row>
    <row r="2581" spans="2:65" s="14" customFormat="1" ht="13.5">
      <c r="B2581" s="254"/>
      <c r="C2581" s="255"/>
      <c r="D2581" s="214" t="s">
        <v>245</v>
      </c>
      <c r="E2581" s="256" t="s">
        <v>23</v>
      </c>
      <c r="F2581" s="257" t="s">
        <v>371</v>
      </c>
      <c r="G2581" s="255"/>
      <c r="H2581" s="258">
        <v>34.9</v>
      </c>
      <c r="I2581" s="259"/>
      <c r="J2581" s="255"/>
      <c r="K2581" s="255"/>
      <c r="L2581" s="260"/>
      <c r="M2581" s="261"/>
      <c r="N2581" s="262"/>
      <c r="O2581" s="262"/>
      <c r="P2581" s="262"/>
      <c r="Q2581" s="262"/>
      <c r="R2581" s="262"/>
      <c r="S2581" s="262"/>
      <c r="T2581" s="263"/>
      <c r="AT2581" s="264" t="s">
        <v>245</v>
      </c>
      <c r="AU2581" s="264" t="s">
        <v>88</v>
      </c>
      <c r="AV2581" s="14" t="s">
        <v>207</v>
      </c>
      <c r="AW2581" s="14" t="s">
        <v>40</v>
      </c>
      <c r="AX2581" s="14" t="s">
        <v>77</v>
      </c>
      <c r="AY2581" s="264" t="s">
        <v>191</v>
      </c>
    </row>
    <row r="2582" spans="2:65" s="13" customFormat="1" ht="13.5">
      <c r="B2582" s="244"/>
      <c r="C2582" s="245"/>
      <c r="D2582" s="214" t="s">
        <v>245</v>
      </c>
      <c r="E2582" s="246" t="s">
        <v>23</v>
      </c>
      <c r="F2582" s="247" t="s">
        <v>384</v>
      </c>
      <c r="G2582" s="245"/>
      <c r="H2582" s="246" t="s">
        <v>23</v>
      </c>
      <c r="I2582" s="248"/>
      <c r="J2582" s="245"/>
      <c r="K2582" s="245"/>
      <c r="L2582" s="249"/>
      <c r="M2582" s="250"/>
      <c r="N2582" s="251"/>
      <c r="O2582" s="251"/>
      <c r="P2582" s="251"/>
      <c r="Q2582" s="251"/>
      <c r="R2582" s="251"/>
      <c r="S2582" s="251"/>
      <c r="T2582" s="252"/>
      <c r="AT2582" s="253" t="s">
        <v>245</v>
      </c>
      <c r="AU2582" s="253" t="s">
        <v>88</v>
      </c>
      <c r="AV2582" s="13" t="s">
        <v>85</v>
      </c>
      <c r="AW2582" s="13" t="s">
        <v>40</v>
      </c>
      <c r="AX2582" s="13" t="s">
        <v>77</v>
      </c>
      <c r="AY2582" s="253" t="s">
        <v>191</v>
      </c>
    </row>
    <row r="2583" spans="2:65" s="12" customFormat="1" ht="13.5">
      <c r="B2583" s="217"/>
      <c r="C2583" s="218"/>
      <c r="D2583" s="214" t="s">
        <v>245</v>
      </c>
      <c r="E2583" s="219" t="s">
        <v>23</v>
      </c>
      <c r="F2583" s="220" t="s">
        <v>2028</v>
      </c>
      <c r="G2583" s="218"/>
      <c r="H2583" s="221">
        <v>16.100000000000001</v>
      </c>
      <c r="I2583" s="222"/>
      <c r="J2583" s="218"/>
      <c r="K2583" s="218"/>
      <c r="L2583" s="223"/>
      <c r="M2583" s="224"/>
      <c r="N2583" s="225"/>
      <c r="O2583" s="225"/>
      <c r="P2583" s="225"/>
      <c r="Q2583" s="225"/>
      <c r="R2583" s="225"/>
      <c r="S2583" s="225"/>
      <c r="T2583" s="226"/>
      <c r="AT2583" s="227" t="s">
        <v>245</v>
      </c>
      <c r="AU2583" s="227" t="s">
        <v>88</v>
      </c>
      <c r="AV2583" s="12" t="s">
        <v>88</v>
      </c>
      <c r="AW2583" s="12" t="s">
        <v>40</v>
      </c>
      <c r="AX2583" s="12" t="s">
        <v>77</v>
      </c>
      <c r="AY2583" s="227" t="s">
        <v>191</v>
      </c>
    </row>
    <row r="2584" spans="2:65" s="12" customFormat="1" ht="13.5">
      <c r="B2584" s="217"/>
      <c r="C2584" s="218"/>
      <c r="D2584" s="214" t="s">
        <v>245</v>
      </c>
      <c r="E2584" s="219" t="s">
        <v>23</v>
      </c>
      <c r="F2584" s="220" t="s">
        <v>2029</v>
      </c>
      <c r="G2584" s="218"/>
      <c r="H2584" s="221">
        <v>17.36</v>
      </c>
      <c r="I2584" s="222"/>
      <c r="J2584" s="218"/>
      <c r="K2584" s="218"/>
      <c r="L2584" s="223"/>
      <c r="M2584" s="224"/>
      <c r="N2584" s="225"/>
      <c r="O2584" s="225"/>
      <c r="P2584" s="225"/>
      <c r="Q2584" s="225"/>
      <c r="R2584" s="225"/>
      <c r="S2584" s="225"/>
      <c r="T2584" s="226"/>
      <c r="AT2584" s="227" t="s">
        <v>245</v>
      </c>
      <c r="AU2584" s="227" t="s">
        <v>88</v>
      </c>
      <c r="AV2584" s="12" t="s">
        <v>88</v>
      </c>
      <c r="AW2584" s="12" t="s">
        <v>40</v>
      </c>
      <c r="AX2584" s="12" t="s">
        <v>77</v>
      </c>
      <c r="AY2584" s="227" t="s">
        <v>191</v>
      </c>
    </row>
    <row r="2585" spans="2:65" s="12" customFormat="1" ht="13.5">
      <c r="B2585" s="217"/>
      <c r="C2585" s="218"/>
      <c r="D2585" s="214" t="s">
        <v>245</v>
      </c>
      <c r="E2585" s="219" t="s">
        <v>23</v>
      </c>
      <c r="F2585" s="220" t="s">
        <v>2058</v>
      </c>
      <c r="G2585" s="218"/>
      <c r="H2585" s="221">
        <v>1.98</v>
      </c>
      <c r="I2585" s="222"/>
      <c r="J2585" s="218"/>
      <c r="K2585" s="218"/>
      <c r="L2585" s="223"/>
      <c r="M2585" s="224"/>
      <c r="N2585" s="225"/>
      <c r="O2585" s="225"/>
      <c r="P2585" s="225"/>
      <c r="Q2585" s="225"/>
      <c r="R2585" s="225"/>
      <c r="S2585" s="225"/>
      <c r="T2585" s="226"/>
      <c r="AT2585" s="227" t="s">
        <v>245</v>
      </c>
      <c r="AU2585" s="227" t="s">
        <v>88</v>
      </c>
      <c r="AV2585" s="12" t="s">
        <v>88</v>
      </c>
      <c r="AW2585" s="12" t="s">
        <v>40</v>
      </c>
      <c r="AX2585" s="12" t="s">
        <v>77</v>
      </c>
      <c r="AY2585" s="227" t="s">
        <v>191</v>
      </c>
    </row>
    <row r="2586" spans="2:65" s="12" customFormat="1" ht="13.5">
      <c r="B2586" s="217"/>
      <c r="C2586" s="218"/>
      <c r="D2586" s="214" t="s">
        <v>245</v>
      </c>
      <c r="E2586" s="219" t="s">
        <v>23</v>
      </c>
      <c r="F2586" s="220" t="s">
        <v>2030</v>
      </c>
      <c r="G2586" s="218"/>
      <c r="H2586" s="221">
        <v>15.54</v>
      </c>
      <c r="I2586" s="222"/>
      <c r="J2586" s="218"/>
      <c r="K2586" s="218"/>
      <c r="L2586" s="223"/>
      <c r="M2586" s="224"/>
      <c r="N2586" s="225"/>
      <c r="O2586" s="225"/>
      <c r="P2586" s="225"/>
      <c r="Q2586" s="225"/>
      <c r="R2586" s="225"/>
      <c r="S2586" s="225"/>
      <c r="T2586" s="226"/>
      <c r="AT2586" s="227" t="s">
        <v>245</v>
      </c>
      <c r="AU2586" s="227" t="s">
        <v>88</v>
      </c>
      <c r="AV2586" s="12" t="s">
        <v>88</v>
      </c>
      <c r="AW2586" s="12" t="s">
        <v>40</v>
      </c>
      <c r="AX2586" s="12" t="s">
        <v>77</v>
      </c>
      <c r="AY2586" s="227" t="s">
        <v>191</v>
      </c>
    </row>
    <row r="2587" spans="2:65" s="14" customFormat="1" ht="13.5">
      <c r="B2587" s="254"/>
      <c r="C2587" s="255"/>
      <c r="D2587" s="214" t="s">
        <v>245</v>
      </c>
      <c r="E2587" s="256" t="s">
        <v>23</v>
      </c>
      <c r="F2587" s="257" t="s">
        <v>371</v>
      </c>
      <c r="G2587" s="255"/>
      <c r="H2587" s="258">
        <v>50.98</v>
      </c>
      <c r="I2587" s="259"/>
      <c r="J2587" s="255"/>
      <c r="K2587" s="255"/>
      <c r="L2587" s="260"/>
      <c r="M2587" s="261"/>
      <c r="N2587" s="262"/>
      <c r="O2587" s="262"/>
      <c r="P2587" s="262"/>
      <c r="Q2587" s="262"/>
      <c r="R2587" s="262"/>
      <c r="S2587" s="262"/>
      <c r="T2587" s="263"/>
      <c r="AT2587" s="264" t="s">
        <v>245</v>
      </c>
      <c r="AU2587" s="264" t="s">
        <v>88</v>
      </c>
      <c r="AV2587" s="14" t="s">
        <v>207</v>
      </c>
      <c r="AW2587" s="14" t="s">
        <v>40</v>
      </c>
      <c r="AX2587" s="14" t="s">
        <v>77</v>
      </c>
      <c r="AY2587" s="264" t="s">
        <v>191</v>
      </c>
    </row>
    <row r="2588" spans="2:65" s="15" customFormat="1" ht="13.5">
      <c r="B2588" s="265"/>
      <c r="C2588" s="266"/>
      <c r="D2588" s="214" t="s">
        <v>245</v>
      </c>
      <c r="E2588" s="267" t="s">
        <v>23</v>
      </c>
      <c r="F2588" s="268" t="s">
        <v>388</v>
      </c>
      <c r="G2588" s="266"/>
      <c r="H2588" s="269">
        <v>181.6</v>
      </c>
      <c r="I2588" s="270"/>
      <c r="J2588" s="266"/>
      <c r="K2588" s="266"/>
      <c r="L2588" s="271"/>
      <c r="M2588" s="272"/>
      <c r="N2588" s="273"/>
      <c r="O2588" s="273"/>
      <c r="P2588" s="273"/>
      <c r="Q2588" s="273"/>
      <c r="R2588" s="273"/>
      <c r="S2588" s="273"/>
      <c r="T2588" s="274"/>
      <c r="AT2588" s="275" t="s">
        <v>245</v>
      </c>
      <c r="AU2588" s="275" t="s">
        <v>88</v>
      </c>
      <c r="AV2588" s="15" t="s">
        <v>215</v>
      </c>
      <c r="AW2588" s="15" t="s">
        <v>40</v>
      </c>
      <c r="AX2588" s="15" t="s">
        <v>85</v>
      </c>
      <c r="AY2588" s="275" t="s">
        <v>191</v>
      </c>
    </row>
    <row r="2589" spans="2:65" s="1" customFormat="1" ht="25.5" customHeight="1">
      <c r="B2589" s="42"/>
      <c r="C2589" s="202" t="s">
        <v>2063</v>
      </c>
      <c r="D2589" s="202" t="s">
        <v>194</v>
      </c>
      <c r="E2589" s="203" t="s">
        <v>2064</v>
      </c>
      <c r="F2589" s="204" t="s">
        <v>2065</v>
      </c>
      <c r="G2589" s="205" t="s">
        <v>242</v>
      </c>
      <c r="H2589" s="206">
        <v>44</v>
      </c>
      <c r="I2589" s="207"/>
      <c r="J2589" s="208">
        <f>ROUND(I2589*H2589,2)</f>
        <v>0</v>
      </c>
      <c r="K2589" s="204" t="s">
        <v>203</v>
      </c>
      <c r="L2589" s="62"/>
      <c r="M2589" s="209" t="s">
        <v>23</v>
      </c>
      <c r="N2589" s="210" t="s">
        <v>48</v>
      </c>
      <c r="O2589" s="43"/>
      <c r="P2589" s="211">
        <f>O2589*H2589</f>
        <v>0</v>
      </c>
      <c r="Q2589" s="211">
        <v>2.5999999999999998E-4</v>
      </c>
      <c r="R2589" s="211">
        <f>Q2589*H2589</f>
        <v>1.1439999999999999E-2</v>
      </c>
      <c r="S2589" s="211">
        <v>0</v>
      </c>
      <c r="T2589" s="212">
        <f>S2589*H2589</f>
        <v>0</v>
      </c>
      <c r="AR2589" s="25" t="s">
        <v>279</v>
      </c>
      <c r="AT2589" s="25" t="s">
        <v>194</v>
      </c>
      <c r="AU2589" s="25" t="s">
        <v>88</v>
      </c>
      <c r="AY2589" s="25" t="s">
        <v>191</v>
      </c>
      <c r="BE2589" s="213">
        <f>IF(N2589="základní",J2589,0)</f>
        <v>0</v>
      </c>
      <c r="BF2589" s="213">
        <f>IF(N2589="snížená",J2589,0)</f>
        <v>0</v>
      </c>
      <c r="BG2589" s="213">
        <f>IF(N2589="zákl. přenesená",J2589,0)</f>
        <v>0</v>
      </c>
      <c r="BH2589" s="213">
        <f>IF(N2589="sníž. přenesená",J2589,0)</f>
        <v>0</v>
      </c>
      <c r="BI2589" s="213">
        <f>IF(N2589="nulová",J2589,0)</f>
        <v>0</v>
      </c>
      <c r="BJ2589" s="25" t="s">
        <v>85</v>
      </c>
      <c r="BK2589" s="213">
        <f>ROUND(I2589*H2589,2)</f>
        <v>0</v>
      </c>
      <c r="BL2589" s="25" t="s">
        <v>279</v>
      </c>
      <c r="BM2589" s="25" t="s">
        <v>2066</v>
      </c>
    </row>
    <row r="2590" spans="2:65" s="13" customFormat="1" ht="13.5">
      <c r="B2590" s="244"/>
      <c r="C2590" s="245"/>
      <c r="D2590" s="214" t="s">
        <v>245</v>
      </c>
      <c r="E2590" s="246" t="s">
        <v>23</v>
      </c>
      <c r="F2590" s="247" t="s">
        <v>372</v>
      </c>
      <c r="G2590" s="245"/>
      <c r="H2590" s="246" t="s">
        <v>23</v>
      </c>
      <c r="I2590" s="248"/>
      <c r="J2590" s="245"/>
      <c r="K2590" s="245"/>
      <c r="L2590" s="249"/>
      <c r="M2590" s="250"/>
      <c r="N2590" s="251"/>
      <c r="O2590" s="251"/>
      <c r="P2590" s="251"/>
      <c r="Q2590" s="251"/>
      <c r="R2590" s="251"/>
      <c r="S2590" s="251"/>
      <c r="T2590" s="252"/>
      <c r="AT2590" s="253" t="s">
        <v>245</v>
      </c>
      <c r="AU2590" s="253" t="s">
        <v>88</v>
      </c>
      <c r="AV2590" s="13" t="s">
        <v>85</v>
      </c>
      <c r="AW2590" s="13" t="s">
        <v>40</v>
      </c>
      <c r="AX2590" s="13" t="s">
        <v>77</v>
      </c>
      <c r="AY2590" s="253" t="s">
        <v>191</v>
      </c>
    </row>
    <row r="2591" spans="2:65" s="12" customFormat="1" ht="13.5">
      <c r="B2591" s="217"/>
      <c r="C2591" s="218"/>
      <c r="D2591" s="214" t="s">
        <v>245</v>
      </c>
      <c r="E2591" s="219" t="s">
        <v>23</v>
      </c>
      <c r="F2591" s="220" t="s">
        <v>2067</v>
      </c>
      <c r="G2591" s="218"/>
      <c r="H2591" s="221">
        <v>4</v>
      </c>
      <c r="I2591" s="222"/>
      <c r="J2591" s="218"/>
      <c r="K2591" s="218"/>
      <c r="L2591" s="223"/>
      <c r="M2591" s="224"/>
      <c r="N2591" s="225"/>
      <c r="O2591" s="225"/>
      <c r="P2591" s="225"/>
      <c r="Q2591" s="225"/>
      <c r="R2591" s="225"/>
      <c r="S2591" s="225"/>
      <c r="T2591" s="226"/>
      <c r="AT2591" s="227" t="s">
        <v>245</v>
      </c>
      <c r="AU2591" s="227" t="s">
        <v>88</v>
      </c>
      <c r="AV2591" s="12" t="s">
        <v>88</v>
      </c>
      <c r="AW2591" s="12" t="s">
        <v>40</v>
      </c>
      <c r="AX2591" s="12" t="s">
        <v>77</v>
      </c>
      <c r="AY2591" s="227" t="s">
        <v>191</v>
      </c>
    </row>
    <row r="2592" spans="2:65" s="12" customFormat="1" ht="13.5">
      <c r="B2592" s="217"/>
      <c r="C2592" s="218"/>
      <c r="D2592" s="214" t="s">
        <v>245</v>
      </c>
      <c r="E2592" s="219" t="s">
        <v>23</v>
      </c>
      <c r="F2592" s="220" t="s">
        <v>2068</v>
      </c>
      <c r="G2592" s="218"/>
      <c r="H2592" s="221">
        <v>4</v>
      </c>
      <c r="I2592" s="222"/>
      <c r="J2592" s="218"/>
      <c r="K2592" s="218"/>
      <c r="L2592" s="223"/>
      <c r="M2592" s="224"/>
      <c r="N2592" s="225"/>
      <c r="O2592" s="225"/>
      <c r="P2592" s="225"/>
      <c r="Q2592" s="225"/>
      <c r="R2592" s="225"/>
      <c r="S2592" s="225"/>
      <c r="T2592" s="226"/>
      <c r="AT2592" s="227" t="s">
        <v>245</v>
      </c>
      <c r="AU2592" s="227" t="s">
        <v>88</v>
      </c>
      <c r="AV2592" s="12" t="s">
        <v>88</v>
      </c>
      <c r="AW2592" s="12" t="s">
        <v>40</v>
      </c>
      <c r="AX2592" s="12" t="s">
        <v>77</v>
      </c>
      <c r="AY2592" s="227" t="s">
        <v>191</v>
      </c>
    </row>
    <row r="2593" spans="2:51" s="12" customFormat="1" ht="13.5">
      <c r="B2593" s="217"/>
      <c r="C2593" s="218"/>
      <c r="D2593" s="214" t="s">
        <v>245</v>
      </c>
      <c r="E2593" s="219" t="s">
        <v>23</v>
      </c>
      <c r="F2593" s="220" t="s">
        <v>2069</v>
      </c>
      <c r="G2593" s="218"/>
      <c r="H2593" s="221">
        <v>4</v>
      </c>
      <c r="I2593" s="222"/>
      <c r="J2593" s="218"/>
      <c r="K2593" s="218"/>
      <c r="L2593" s="223"/>
      <c r="M2593" s="224"/>
      <c r="N2593" s="225"/>
      <c r="O2593" s="225"/>
      <c r="P2593" s="225"/>
      <c r="Q2593" s="225"/>
      <c r="R2593" s="225"/>
      <c r="S2593" s="225"/>
      <c r="T2593" s="226"/>
      <c r="AT2593" s="227" t="s">
        <v>245</v>
      </c>
      <c r="AU2593" s="227" t="s">
        <v>88</v>
      </c>
      <c r="AV2593" s="12" t="s">
        <v>88</v>
      </c>
      <c r="AW2593" s="12" t="s">
        <v>40</v>
      </c>
      <c r="AX2593" s="12" t="s">
        <v>77</v>
      </c>
      <c r="AY2593" s="227" t="s">
        <v>191</v>
      </c>
    </row>
    <row r="2594" spans="2:51" s="14" customFormat="1" ht="13.5">
      <c r="B2594" s="254"/>
      <c r="C2594" s="255"/>
      <c r="D2594" s="214" t="s">
        <v>245</v>
      </c>
      <c r="E2594" s="256" t="s">
        <v>23</v>
      </c>
      <c r="F2594" s="257" t="s">
        <v>371</v>
      </c>
      <c r="G2594" s="255"/>
      <c r="H2594" s="258">
        <v>12</v>
      </c>
      <c r="I2594" s="259"/>
      <c r="J2594" s="255"/>
      <c r="K2594" s="255"/>
      <c r="L2594" s="260"/>
      <c r="M2594" s="261"/>
      <c r="N2594" s="262"/>
      <c r="O2594" s="262"/>
      <c r="P2594" s="262"/>
      <c r="Q2594" s="262"/>
      <c r="R2594" s="262"/>
      <c r="S2594" s="262"/>
      <c r="T2594" s="263"/>
      <c r="AT2594" s="264" t="s">
        <v>245</v>
      </c>
      <c r="AU2594" s="264" t="s">
        <v>88</v>
      </c>
      <c r="AV2594" s="14" t="s">
        <v>207</v>
      </c>
      <c r="AW2594" s="14" t="s">
        <v>40</v>
      </c>
      <c r="AX2594" s="14" t="s">
        <v>77</v>
      </c>
      <c r="AY2594" s="264" t="s">
        <v>191</v>
      </c>
    </row>
    <row r="2595" spans="2:51" s="13" customFormat="1" ht="13.5">
      <c r="B2595" s="244"/>
      <c r="C2595" s="245"/>
      <c r="D2595" s="214" t="s">
        <v>245</v>
      </c>
      <c r="E2595" s="246" t="s">
        <v>23</v>
      </c>
      <c r="F2595" s="247" t="s">
        <v>603</v>
      </c>
      <c r="G2595" s="245"/>
      <c r="H2595" s="246" t="s">
        <v>23</v>
      </c>
      <c r="I2595" s="248"/>
      <c r="J2595" s="245"/>
      <c r="K2595" s="245"/>
      <c r="L2595" s="249"/>
      <c r="M2595" s="250"/>
      <c r="N2595" s="251"/>
      <c r="O2595" s="251"/>
      <c r="P2595" s="251"/>
      <c r="Q2595" s="251"/>
      <c r="R2595" s="251"/>
      <c r="S2595" s="251"/>
      <c r="T2595" s="252"/>
      <c r="AT2595" s="253" t="s">
        <v>245</v>
      </c>
      <c r="AU2595" s="253" t="s">
        <v>88</v>
      </c>
      <c r="AV2595" s="13" t="s">
        <v>85</v>
      </c>
      <c r="AW2595" s="13" t="s">
        <v>40</v>
      </c>
      <c r="AX2595" s="13" t="s">
        <v>77</v>
      </c>
      <c r="AY2595" s="253" t="s">
        <v>191</v>
      </c>
    </row>
    <row r="2596" spans="2:51" s="12" customFormat="1" ht="13.5">
      <c r="B2596" s="217"/>
      <c r="C2596" s="218"/>
      <c r="D2596" s="214" t="s">
        <v>245</v>
      </c>
      <c r="E2596" s="219" t="s">
        <v>23</v>
      </c>
      <c r="F2596" s="220" t="s">
        <v>2070</v>
      </c>
      <c r="G2596" s="218"/>
      <c r="H2596" s="221">
        <v>4</v>
      </c>
      <c r="I2596" s="222"/>
      <c r="J2596" s="218"/>
      <c r="K2596" s="218"/>
      <c r="L2596" s="223"/>
      <c r="M2596" s="224"/>
      <c r="N2596" s="225"/>
      <c r="O2596" s="225"/>
      <c r="P2596" s="225"/>
      <c r="Q2596" s="225"/>
      <c r="R2596" s="225"/>
      <c r="S2596" s="225"/>
      <c r="T2596" s="226"/>
      <c r="AT2596" s="227" t="s">
        <v>245</v>
      </c>
      <c r="AU2596" s="227" t="s">
        <v>88</v>
      </c>
      <c r="AV2596" s="12" t="s">
        <v>88</v>
      </c>
      <c r="AW2596" s="12" t="s">
        <v>40</v>
      </c>
      <c r="AX2596" s="12" t="s">
        <v>77</v>
      </c>
      <c r="AY2596" s="227" t="s">
        <v>191</v>
      </c>
    </row>
    <row r="2597" spans="2:51" s="12" customFormat="1" ht="13.5">
      <c r="B2597" s="217"/>
      <c r="C2597" s="218"/>
      <c r="D2597" s="214" t="s">
        <v>245</v>
      </c>
      <c r="E2597" s="219" t="s">
        <v>23</v>
      </c>
      <c r="F2597" s="220" t="s">
        <v>2071</v>
      </c>
      <c r="G2597" s="218"/>
      <c r="H2597" s="221">
        <v>4</v>
      </c>
      <c r="I2597" s="222"/>
      <c r="J2597" s="218"/>
      <c r="K2597" s="218"/>
      <c r="L2597" s="223"/>
      <c r="M2597" s="224"/>
      <c r="N2597" s="225"/>
      <c r="O2597" s="225"/>
      <c r="P2597" s="225"/>
      <c r="Q2597" s="225"/>
      <c r="R2597" s="225"/>
      <c r="S2597" s="225"/>
      <c r="T2597" s="226"/>
      <c r="AT2597" s="227" t="s">
        <v>245</v>
      </c>
      <c r="AU2597" s="227" t="s">
        <v>88</v>
      </c>
      <c r="AV2597" s="12" t="s">
        <v>88</v>
      </c>
      <c r="AW2597" s="12" t="s">
        <v>40</v>
      </c>
      <c r="AX2597" s="12" t="s">
        <v>77</v>
      </c>
      <c r="AY2597" s="227" t="s">
        <v>191</v>
      </c>
    </row>
    <row r="2598" spans="2:51" s="12" customFormat="1" ht="13.5">
      <c r="B2598" s="217"/>
      <c r="C2598" s="218"/>
      <c r="D2598" s="214" t="s">
        <v>245</v>
      </c>
      <c r="E2598" s="219" t="s">
        <v>23</v>
      </c>
      <c r="F2598" s="220" t="s">
        <v>2072</v>
      </c>
      <c r="G2598" s="218"/>
      <c r="H2598" s="221">
        <v>4</v>
      </c>
      <c r="I2598" s="222"/>
      <c r="J2598" s="218"/>
      <c r="K2598" s="218"/>
      <c r="L2598" s="223"/>
      <c r="M2598" s="224"/>
      <c r="N2598" s="225"/>
      <c r="O2598" s="225"/>
      <c r="P2598" s="225"/>
      <c r="Q2598" s="225"/>
      <c r="R2598" s="225"/>
      <c r="S2598" s="225"/>
      <c r="T2598" s="226"/>
      <c r="AT2598" s="227" t="s">
        <v>245</v>
      </c>
      <c r="AU2598" s="227" t="s">
        <v>88</v>
      </c>
      <c r="AV2598" s="12" t="s">
        <v>88</v>
      </c>
      <c r="AW2598" s="12" t="s">
        <v>40</v>
      </c>
      <c r="AX2598" s="12" t="s">
        <v>77</v>
      </c>
      <c r="AY2598" s="227" t="s">
        <v>191</v>
      </c>
    </row>
    <row r="2599" spans="2:51" s="14" customFormat="1" ht="13.5">
      <c r="B2599" s="254"/>
      <c r="C2599" s="255"/>
      <c r="D2599" s="214" t="s">
        <v>245</v>
      </c>
      <c r="E2599" s="256" t="s">
        <v>23</v>
      </c>
      <c r="F2599" s="257" t="s">
        <v>371</v>
      </c>
      <c r="G2599" s="255"/>
      <c r="H2599" s="258">
        <v>12</v>
      </c>
      <c r="I2599" s="259"/>
      <c r="J2599" s="255"/>
      <c r="K2599" s="255"/>
      <c r="L2599" s="260"/>
      <c r="M2599" s="261"/>
      <c r="N2599" s="262"/>
      <c r="O2599" s="262"/>
      <c r="P2599" s="262"/>
      <c r="Q2599" s="262"/>
      <c r="R2599" s="262"/>
      <c r="S2599" s="262"/>
      <c r="T2599" s="263"/>
      <c r="AT2599" s="264" t="s">
        <v>245</v>
      </c>
      <c r="AU2599" s="264" t="s">
        <v>88</v>
      </c>
      <c r="AV2599" s="14" t="s">
        <v>207</v>
      </c>
      <c r="AW2599" s="14" t="s">
        <v>40</v>
      </c>
      <c r="AX2599" s="14" t="s">
        <v>77</v>
      </c>
      <c r="AY2599" s="264" t="s">
        <v>191</v>
      </c>
    </row>
    <row r="2600" spans="2:51" s="13" customFormat="1" ht="13.5">
      <c r="B2600" s="244"/>
      <c r="C2600" s="245"/>
      <c r="D2600" s="214" t="s">
        <v>245</v>
      </c>
      <c r="E2600" s="246" t="s">
        <v>23</v>
      </c>
      <c r="F2600" s="247" t="s">
        <v>380</v>
      </c>
      <c r="G2600" s="245"/>
      <c r="H2600" s="246" t="s">
        <v>23</v>
      </c>
      <c r="I2600" s="248"/>
      <c r="J2600" s="245"/>
      <c r="K2600" s="245"/>
      <c r="L2600" s="249"/>
      <c r="M2600" s="250"/>
      <c r="N2600" s="251"/>
      <c r="O2600" s="251"/>
      <c r="P2600" s="251"/>
      <c r="Q2600" s="251"/>
      <c r="R2600" s="251"/>
      <c r="S2600" s="251"/>
      <c r="T2600" s="252"/>
      <c r="AT2600" s="253" t="s">
        <v>245</v>
      </c>
      <c r="AU2600" s="253" t="s">
        <v>88</v>
      </c>
      <c r="AV2600" s="13" t="s">
        <v>85</v>
      </c>
      <c r="AW2600" s="13" t="s">
        <v>40</v>
      </c>
      <c r="AX2600" s="13" t="s">
        <v>77</v>
      </c>
      <c r="AY2600" s="253" t="s">
        <v>191</v>
      </c>
    </row>
    <row r="2601" spans="2:51" s="12" customFormat="1" ht="13.5">
      <c r="B2601" s="217"/>
      <c r="C2601" s="218"/>
      <c r="D2601" s="214" t="s">
        <v>245</v>
      </c>
      <c r="E2601" s="219" t="s">
        <v>23</v>
      </c>
      <c r="F2601" s="220" t="s">
        <v>2073</v>
      </c>
      <c r="G2601" s="218"/>
      <c r="H2601" s="221">
        <v>4</v>
      </c>
      <c r="I2601" s="222"/>
      <c r="J2601" s="218"/>
      <c r="K2601" s="218"/>
      <c r="L2601" s="223"/>
      <c r="M2601" s="224"/>
      <c r="N2601" s="225"/>
      <c r="O2601" s="225"/>
      <c r="P2601" s="225"/>
      <c r="Q2601" s="225"/>
      <c r="R2601" s="225"/>
      <c r="S2601" s="225"/>
      <c r="T2601" s="226"/>
      <c r="AT2601" s="227" t="s">
        <v>245</v>
      </c>
      <c r="AU2601" s="227" t="s">
        <v>88</v>
      </c>
      <c r="AV2601" s="12" t="s">
        <v>88</v>
      </c>
      <c r="AW2601" s="12" t="s">
        <v>40</v>
      </c>
      <c r="AX2601" s="12" t="s">
        <v>77</v>
      </c>
      <c r="AY2601" s="227" t="s">
        <v>191</v>
      </c>
    </row>
    <row r="2602" spans="2:51" s="12" customFormat="1" ht="13.5">
      <c r="B2602" s="217"/>
      <c r="C2602" s="218"/>
      <c r="D2602" s="214" t="s">
        <v>245</v>
      </c>
      <c r="E2602" s="219" t="s">
        <v>23</v>
      </c>
      <c r="F2602" s="220" t="s">
        <v>2074</v>
      </c>
      <c r="G2602" s="218"/>
      <c r="H2602" s="221">
        <v>4</v>
      </c>
      <c r="I2602" s="222"/>
      <c r="J2602" s="218"/>
      <c r="K2602" s="218"/>
      <c r="L2602" s="223"/>
      <c r="M2602" s="224"/>
      <c r="N2602" s="225"/>
      <c r="O2602" s="225"/>
      <c r="P2602" s="225"/>
      <c r="Q2602" s="225"/>
      <c r="R2602" s="225"/>
      <c r="S2602" s="225"/>
      <c r="T2602" s="226"/>
      <c r="AT2602" s="227" t="s">
        <v>245</v>
      </c>
      <c r="AU2602" s="227" t="s">
        <v>88</v>
      </c>
      <c r="AV2602" s="12" t="s">
        <v>88</v>
      </c>
      <c r="AW2602" s="12" t="s">
        <v>40</v>
      </c>
      <c r="AX2602" s="12" t="s">
        <v>77</v>
      </c>
      <c r="AY2602" s="227" t="s">
        <v>191</v>
      </c>
    </row>
    <row r="2603" spans="2:51" s="14" customFormat="1" ht="13.5">
      <c r="B2603" s="254"/>
      <c r="C2603" s="255"/>
      <c r="D2603" s="214" t="s">
        <v>245</v>
      </c>
      <c r="E2603" s="256" t="s">
        <v>23</v>
      </c>
      <c r="F2603" s="257" t="s">
        <v>371</v>
      </c>
      <c r="G2603" s="255"/>
      <c r="H2603" s="258">
        <v>8</v>
      </c>
      <c r="I2603" s="259"/>
      <c r="J2603" s="255"/>
      <c r="K2603" s="255"/>
      <c r="L2603" s="260"/>
      <c r="M2603" s="261"/>
      <c r="N2603" s="262"/>
      <c r="O2603" s="262"/>
      <c r="P2603" s="262"/>
      <c r="Q2603" s="262"/>
      <c r="R2603" s="262"/>
      <c r="S2603" s="262"/>
      <c r="T2603" s="263"/>
      <c r="AT2603" s="264" t="s">
        <v>245</v>
      </c>
      <c r="AU2603" s="264" t="s">
        <v>88</v>
      </c>
      <c r="AV2603" s="14" t="s">
        <v>207</v>
      </c>
      <c r="AW2603" s="14" t="s">
        <v>40</v>
      </c>
      <c r="AX2603" s="14" t="s">
        <v>77</v>
      </c>
      <c r="AY2603" s="264" t="s">
        <v>191</v>
      </c>
    </row>
    <row r="2604" spans="2:51" s="13" customFormat="1" ht="13.5">
      <c r="B2604" s="244"/>
      <c r="C2604" s="245"/>
      <c r="D2604" s="214" t="s">
        <v>245</v>
      </c>
      <c r="E2604" s="246" t="s">
        <v>23</v>
      </c>
      <c r="F2604" s="247" t="s">
        <v>384</v>
      </c>
      <c r="G2604" s="245"/>
      <c r="H2604" s="246" t="s">
        <v>23</v>
      </c>
      <c r="I2604" s="248"/>
      <c r="J2604" s="245"/>
      <c r="K2604" s="245"/>
      <c r="L2604" s="249"/>
      <c r="M2604" s="250"/>
      <c r="N2604" s="251"/>
      <c r="O2604" s="251"/>
      <c r="P2604" s="251"/>
      <c r="Q2604" s="251"/>
      <c r="R2604" s="251"/>
      <c r="S2604" s="251"/>
      <c r="T2604" s="252"/>
      <c r="AT2604" s="253" t="s">
        <v>245</v>
      </c>
      <c r="AU2604" s="253" t="s">
        <v>88</v>
      </c>
      <c r="AV2604" s="13" t="s">
        <v>85</v>
      </c>
      <c r="AW2604" s="13" t="s">
        <v>40</v>
      </c>
      <c r="AX2604" s="13" t="s">
        <v>77</v>
      </c>
      <c r="AY2604" s="253" t="s">
        <v>191</v>
      </c>
    </row>
    <row r="2605" spans="2:51" s="12" customFormat="1" ht="13.5">
      <c r="B2605" s="217"/>
      <c r="C2605" s="218"/>
      <c r="D2605" s="214" t="s">
        <v>245</v>
      </c>
      <c r="E2605" s="219" t="s">
        <v>23</v>
      </c>
      <c r="F2605" s="220" t="s">
        <v>2075</v>
      </c>
      <c r="G2605" s="218"/>
      <c r="H2605" s="221">
        <v>4</v>
      </c>
      <c r="I2605" s="222"/>
      <c r="J2605" s="218"/>
      <c r="K2605" s="218"/>
      <c r="L2605" s="223"/>
      <c r="M2605" s="224"/>
      <c r="N2605" s="225"/>
      <c r="O2605" s="225"/>
      <c r="P2605" s="225"/>
      <c r="Q2605" s="225"/>
      <c r="R2605" s="225"/>
      <c r="S2605" s="225"/>
      <c r="T2605" s="226"/>
      <c r="AT2605" s="227" t="s">
        <v>245</v>
      </c>
      <c r="AU2605" s="227" t="s">
        <v>88</v>
      </c>
      <c r="AV2605" s="12" t="s">
        <v>88</v>
      </c>
      <c r="AW2605" s="12" t="s">
        <v>40</v>
      </c>
      <c r="AX2605" s="12" t="s">
        <v>77</v>
      </c>
      <c r="AY2605" s="227" t="s">
        <v>191</v>
      </c>
    </row>
    <row r="2606" spans="2:51" s="12" customFormat="1" ht="13.5">
      <c r="B2606" s="217"/>
      <c r="C2606" s="218"/>
      <c r="D2606" s="214" t="s">
        <v>245</v>
      </c>
      <c r="E2606" s="219" t="s">
        <v>23</v>
      </c>
      <c r="F2606" s="220" t="s">
        <v>2076</v>
      </c>
      <c r="G2606" s="218"/>
      <c r="H2606" s="221">
        <v>4</v>
      </c>
      <c r="I2606" s="222"/>
      <c r="J2606" s="218"/>
      <c r="K2606" s="218"/>
      <c r="L2606" s="223"/>
      <c r="M2606" s="224"/>
      <c r="N2606" s="225"/>
      <c r="O2606" s="225"/>
      <c r="P2606" s="225"/>
      <c r="Q2606" s="225"/>
      <c r="R2606" s="225"/>
      <c r="S2606" s="225"/>
      <c r="T2606" s="226"/>
      <c r="AT2606" s="227" t="s">
        <v>245</v>
      </c>
      <c r="AU2606" s="227" t="s">
        <v>88</v>
      </c>
      <c r="AV2606" s="12" t="s">
        <v>88</v>
      </c>
      <c r="AW2606" s="12" t="s">
        <v>40</v>
      </c>
      <c r="AX2606" s="12" t="s">
        <v>77</v>
      </c>
      <c r="AY2606" s="227" t="s">
        <v>191</v>
      </c>
    </row>
    <row r="2607" spans="2:51" s="12" customFormat="1" ht="13.5">
      <c r="B2607" s="217"/>
      <c r="C2607" s="218"/>
      <c r="D2607" s="214" t="s">
        <v>245</v>
      </c>
      <c r="E2607" s="219" t="s">
        <v>23</v>
      </c>
      <c r="F2607" s="220" t="s">
        <v>2077</v>
      </c>
      <c r="G2607" s="218"/>
      <c r="H2607" s="221">
        <v>4</v>
      </c>
      <c r="I2607" s="222"/>
      <c r="J2607" s="218"/>
      <c r="K2607" s="218"/>
      <c r="L2607" s="223"/>
      <c r="M2607" s="224"/>
      <c r="N2607" s="225"/>
      <c r="O2607" s="225"/>
      <c r="P2607" s="225"/>
      <c r="Q2607" s="225"/>
      <c r="R2607" s="225"/>
      <c r="S2607" s="225"/>
      <c r="T2607" s="226"/>
      <c r="AT2607" s="227" t="s">
        <v>245</v>
      </c>
      <c r="AU2607" s="227" t="s">
        <v>88</v>
      </c>
      <c r="AV2607" s="12" t="s">
        <v>88</v>
      </c>
      <c r="AW2607" s="12" t="s">
        <v>40</v>
      </c>
      <c r="AX2607" s="12" t="s">
        <v>77</v>
      </c>
      <c r="AY2607" s="227" t="s">
        <v>191</v>
      </c>
    </row>
    <row r="2608" spans="2:51" s="14" customFormat="1" ht="13.5">
      <c r="B2608" s="254"/>
      <c r="C2608" s="255"/>
      <c r="D2608" s="214" t="s">
        <v>245</v>
      </c>
      <c r="E2608" s="256" t="s">
        <v>23</v>
      </c>
      <c r="F2608" s="257" t="s">
        <v>371</v>
      </c>
      <c r="G2608" s="255"/>
      <c r="H2608" s="258">
        <v>12</v>
      </c>
      <c r="I2608" s="259"/>
      <c r="J2608" s="255"/>
      <c r="K2608" s="255"/>
      <c r="L2608" s="260"/>
      <c r="M2608" s="261"/>
      <c r="N2608" s="262"/>
      <c r="O2608" s="262"/>
      <c r="P2608" s="262"/>
      <c r="Q2608" s="262"/>
      <c r="R2608" s="262"/>
      <c r="S2608" s="262"/>
      <c r="T2608" s="263"/>
      <c r="AT2608" s="264" t="s">
        <v>245</v>
      </c>
      <c r="AU2608" s="264" t="s">
        <v>88</v>
      </c>
      <c r="AV2608" s="14" t="s">
        <v>207</v>
      </c>
      <c r="AW2608" s="14" t="s">
        <v>40</v>
      </c>
      <c r="AX2608" s="14" t="s">
        <v>77</v>
      </c>
      <c r="AY2608" s="264" t="s">
        <v>191</v>
      </c>
    </row>
    <row r="2609" spans="2:65" s="15" customFormat="1" ht="13.5">
      <c r="B2609" s="265"/>
      <c r="C2609" s="266"/>
      <c r="D2609" s="214" t="s">
        <v>245</v>
      </c>
      <c r="E2609" s="267" t="s">
        <v>23</v>
      </c>
      <c r="F2609" s="268" t="s">
        <v>388</v>
      </c>
      <c r="G2609" s="266"/>
      <c r="H2609" s="269">
        <v>44</v>
      </c>
      <c r="I2609" s="270"/>
      <c r="J2609" s="266"/>
      <c r="K2609" s="266"/>
      <c r="L2609" s="271"/>
      <c r="M2609" s="272"/>
      <c r="N2609" s="273"/>
      <c r="O2609" s="273"/>
      <c r="P2609" s="273"/>
      <c r="Q2609" s="273"/>
      <c r="R2609" s="273"/>
      <c r="S2609" s="273"/>
      <c r="T2609" s="274"/>
      <c r="AT2609" s="275" t="s">
        <v>245</v>
      </c>
      <c r="AU2609" s="275" t="s">
        <v>88</v>
      </c>
      <c r="AV2609" s="15" t="s">
        <v>215</v>
      </c>
      <c r="AW2609" s="15" t="s">
        <v>40</v>
      </c>
      <c r="AX2609" s="15" t="s">
        <v>85</v>
      </c>
      <c r="AY2609" s="275" t="s">
        <v>191</v>
      </c>
    </row>
    <row r="2610" spans="2:65" s="1" customFormat="1" ht="16.5" customHeight="1">
      <c r="B2610" s="42"/>
      <c r="C2610" s="202" t="s">
        <v>2078</v>
      </c>
      <c r="D2610" s="202" t="s">
        <v>194</v>
      </c>
      <c r="E2610" s="203" t="s">
        <v>2079</v>
      </c>
      <c r="F2610" s="204" t="s">
        <v>2080</v>
      </c>
      <c r="G2610" s="205" t="s">
        <v>218</v>
      </c>
      <c r="H2610" s="206">
        <v>181.6</v>
      </c>
      <c r="I2610" s="207"/>
      <c r="J2610" s="208">
        <f>ROUND(I2610*H2610,2)</f>
        <v>0</v>
      </c>
      <c r="K2610" s="204" t="s">
        <v>203</v>
      </c>
      <c r="L2610" s="62"/>
      <c r="M2610" s="209" t="s">
        <v>23</v>
      </c>
      <c r="N2610" s="210" t="s">
        <v>48</v>
      </c>
      <c r="O2610" s="43"/>
      <c r="P2610" s="211">
        <f>O2610*H2610</f>
        <v>0</v>
      </c>
      <c r="Q2610" s="211">
        <v>2.9999999999999997E-4</v>
      </c>
      <c r="R2610" s="211">
        <f>Q2610*H2610</f>
        <v>5.4479999999999994E-2</v>
      </c>
      <c r="S2610" s="211">
        <v>0</v>
      </c>
      <c r="T2610" s="212">
        <f>S2610*H2610</f>
        <v>0</v>
      </c>
      <c r="AR2610" s="25" t="s">
        <v>279</v>
      </c>
      <c r="AT2610" s="25" t="s">
        <v>194</v>
      </c>
      <c r="AU2610" s="25" t="s">
        <v>88</v>
      </c>
      <c r="AY2610" s="25" t="s">
        <v>191</v>
      </c>
      <c r="BE2610" s="213">
        <f>IF(N2610="základní",J2610,0)</f>
        <v>0</v>
      </c>
      <c r="BF2610" s="213">
        <f>IF(N2610="snížená",J2610,0)</f>
        <v>0</v>
      </c>
      <c r="BG2610" s="213">
        <f>IF(N2610="zákl. přenesená",J2610,0)</f>
        <v>0</v>
      </c>
      <c r="BH2610" s="213">
        <f>IF(N2610="sníž. přenesená",J2610,0)</f>
        <v>0</v>
      </c>
      <c r="BI2610" s="213">
        <f>IF(N2610="nulová",J2610,0)</f>
        <v>0</v>
      </c>
      <c r="BJ2610" s="25" t="s">
        <v>85</v>
      </c>
      <c r="BK2610" s="213">
        <f>ROUND(I2610*H2610,2)</f>
        <v>0</v>
      </c>
      <c r="BL2610" s="25" t="s">
        <v>279</v>
      </c>
      <c r="BM2610" s="25" t="s">
        <v>2081</v>
      </c>
    </row>
    <row r="2611" spans="2:65" s="13" customFormat="1" ht="13.5">
      <c r="B2611" s="244"/>
      <c r="C2611" s="245"/>
      <c r="D2611" s="214" t="s">
        <v>245</v>
      </c>
      <c r="E2611" s="246" t="s">
        <v>23</v>
      </c>
      <c r="F2611" s="247" t="s">
        <v>372</v>
      </c>
      <c r="G2611" s="245"/>
      <c r="H2611" s="246" t="s">
        <v>23</v>
      </c>
      <c r="I2611" s="248"/>
      <c r="J2611" s="245"/>
      <c r="K2611" s="245"/>
      <c r="L2611" s="249"/>
      <c r="M2611" s="250"/>
      <c r="N2611" s="251"/>
      <c r="O2611" s="251"/>
      <c r="P2611" s="251"/>
      <c r="Q2611" s="251"/>
      <c r="R2611" s="251"/>
      <c r="S2611" s="251"/>
      <c r="T2611" s="252"/>
      <c r="AT2611" s="253" t="s">
        <v>245</v>
      </c>
      <c r="AU2611" s="253" t="s">
        <v>88</v>
      </c>
      <c r="AV2611" s="13" t="s">
        <v>85</v>
      </c>
      <c r="AW2611" s="13" t="s">
        <v>40</v>
      </c>
      <c r="AX2611" s="13" t="s">
        <v>77</v>
      </c>
      <c r="AY2611" s="253" t="s">
        <v>191</v>
      </c>
    </row>
    <row r="2612" spans="2:65" s="12" customFormat="1" ht="13.5">
      <c r="B2612" s="217"/>
      <c r="C2612" s="218"/>
      <c r="D2612" s="214" t="s">
        <v>245</v>
      </c>
      <c r="E2612" s="219" t="s">
        <v>23</v>
      </c>
      <c r="F2612" s="220" t="s">
        <v>2020</v>
      </c>
      <c r="G2612" s="218"/>
      <c r="H2612" s="221">
        <v>7.32</v>
      </c>
      <c r="I2612" s="222"/>
      <c r="J2612" s="218"/>
      <c r="K2612" s="218"/>
      <c r="L2612" s="223"/>
      <c r="M2612" s="224"/>
      <c r="N2612" s="225"/>
      <c r="O2612" s="225"/>
      <c r="P2612" s="225"/>
      <c r="Q2612" s="225"/>
      <c r="R2612" s="225"/>
      <c r="S2612" s="225"/>
      <c r="T2612" s="226"/>
      <c r="AT2612" s="227" t="s">
        <v>245</v>
      </c>
      <c r="AU2612" s="227" t="s">
        <v>88</v>
      </c>
      <c r="AV2612" s="12" t="s">
        <v>88</v>
      </c>
      <c r="AW2612" s="12" t="s">
        <v>40</v>
      </c>
      <c r="AX2612" s="12" t="s">
        <v>77</v>
      </c>
      <c r="AY2612" s="227" t="s">
        <v>191</v>
      </c>
    </row>
    <row r="2613" spans="2:65" s="12" customFormat="1" ht="13.5">
      <c r="B2613" s="217"/>
      <c r="C2613" s="218"/>
      <c r="D2613" s="214" t="s">
        <v>245</v>
      </c>
      <c r="E2613" s="219" t="s">
        <v>23</v>
      </c>
      <c r="F2613" s="220" t="s">
        <v>2021</v>
      </c>
      <c r="G2613" s="218"/>
      <c r="H2613" s="221">
        <v>16.04</v>
      </c>
      <c r="I2613" s="222"/>
      <c r="J2613" s="218"/>
      <c r="K2613" s="218"/>
      <c r="L2613" s="223"/>
      <c r="M2613" s="224"/>
      <c r="N2613" s="225"/>
      <c r="O2613" s="225"/>
      <c r="P2613" s="225"/>
      <c r="Q2613" s="225"/>
      <c r="R2613" s="225"/>
      <c r="S2613" s="225"/>
      <c r="T2613" s="226"/>
      <c r="AT2613" s="227" t="s">
        <v>245</v>
      </c>
      <c r="AU2613" s="227" t="s">
        <v>88</v>
      </c>
      <c r="AV2613" s="12" t="s">
        <v>88</v>
      </c>
      <c r="AW2613" s="12" t="s">
        <v>40</v>
      </c>
      <c r="AX2613" s="12" t="s">
        <v>77</v>
      </c>
      <c r="AY2613" s="227" t="s">
        <v>191</v>
      </c>
    </row>
    <row r="2614" spans="2:65" s="12" customFormat="1" ht="13.5">
      <c r="B2614" s="217"/>
      <c r="C2614" s="218"/>
      <c r="D2614" s="214" t="s">
        <v>245</v>
      </c>
      <c r="E2614" s="219" t="s">
        <v>23</v>
      </c>
      <c r="F2614" s="220" t="s">
        <v>2022</v>
      </c>
      <c r="G2614" s="218"/>
      <c r="H2614" s="221">
        <v>17.239999999999998</v>
      </c>
      <c r="I2614" s="222"/>
      <c r="J2614" s="218"/>
      <c r="K2614" s="218"/>
      <c r="L2614" s="223"/>
      <c r="M2614" s="224"/>
      <c r="N2614" s="225"/>
      <c r="O2614" s="225"/>
      <c r="P2614" s="225"/>
      <c r="Q2614" s="225"/>
      <c r="R2614" s="225"/>
      <c r="S2614" s="225"/>
      <c r="T2614" s="226"/>
      <c r="AT2614" s="227" t="s">
        <v>245</v>
      </c>
      <c r="AU2614" s="227" t="s">
        <v>88</v>
      </c>
      <c r="AV2614" s="12" t="s">
        <v>88</v>
      </c>
      <c r="AW2614" s="12" t="s">
        <v>40</v>
      </c>
      <c r="AX2614" s="12" t="s">
        <v>77</v>
      </c>
      <c r="AY2614" s="227" t="s">
        <v>191</v>
      </c>
    </row>
    <row r="2615" spans="2:65" s="12" customFormat="1" ht="13.5">
      <c r="B2615" s="217"/>
      <c r="C2615" s="218"/>
      <c r="D2615" s="214" t="s">
        <v>245</v>
      </c>
      <c r="E2615" s="219" t="s">
        <v>23</v>
      </c>
      <c r="F2615" s="220" t="s">
        <v>2055</v>
      </c>
      <c r="G2615" s="218"/>
      <c r="H2615" s="221">
        <v>1.98</v>
      </c>
      <c r="I2615" s="222"/>
      <c r="J2615" s="218"/>
      <c r="K2615" s="218"/>
      <c r="L2615" s="223"/>
      <c r="M2615" s="224"/>
      <c r="N2615" s="225"/>
      <c r="O2615" s="225"/>
      <c r="P2615" s="225"/>
      <c r="Q2615" s="225"/>
      <c r="R2615" s="225"/>
      <c r="S2615" s="225"/>
      <c r="T2615" s="226"/>
      <c r="AT2615" s="227" t="s">
        <v>245</v>
      </c>
      <c r="AU2615" s="227" t="s">
        <v>88</v>
      </c>
      <c r="AV2615" s="12" t="s">
        <v>88</v>
      </c>
      <c r="AW2615" s="12" t="s">
        <v>40</v>
      </c>
      <c r="AX2615" s="12" t="s">
        <v>77</v>
      </c>
      <c r="AY2615" s="227" t="s">
        <v>191</v>
      </c>
    </row>
    <row r="2616" spans="2:65" s="14" customFormat="1" ht="13.5">
      <c r="B2616" s="254"/>
      <c r="C2616" s="255"/>
      <c r="D2616" s="214" t="s">
        <v>245</v>
      </c>
      <c r="E2616" s="256" t="s">
        <v>23</v>
      </c>
      <c r="F2616" s="257" t="s">
        <v>371</v>
      </c>
      <c r="G2616" s="255"/>
      <c r="H2616" s="258">
        <v>42.58</v>
      </c>
      <c r="I2616" s="259"/>
      <c r="J2616" s="255"/>
      <c r="K2616" s="255"/>
      <c r="L2616" s="260"/>
      <c r="M2616" s="261"/>
      <c r="N2616" s="262"/>
      <c r="O2616" s="262"/>
      <c r="P2616" s="262"/>
      <c r="Q2616" s="262"/>
      <c r="R2616" s="262"/>
      <c r="S2616" s="262"/>
      <c r="T2616" s="263"/>
      <c r="AT2616" s="264" t="s">
        <v>245</v>
      </c>
      <c r="AU2616" s="264" t="s">
        <v>88</v>
      </c>
      <c r="AV2616" s="14" t="s">
        <v>207</v>
      </c>
      <c r="AW2616" s="14" t="s">
        <v>40</v>
      </c>
      <c r="AX2616" s="14" t="s">
        <v>77</v>
      </c>
      <c r="AY2616" s="264" t="s">
        <v>191</v>
      </c>
    </row>
    <row r="2617" spans="2:65" s="13" customFormat="1" ht="13.5">
      <c r="B2617" s="244"/>
      <c r="C2617" s="245"/>
      <c r="D2617" s="214" t="s">
        <v>245</v>
      </c>
      <c r="E2617" s="246" t="s">
        <v>23</v>
      </c>
      <c r="F2617" s="247" t="s">
        <v>603</v>
      </c>
      <c r="G2617" s="245"/>
      <c r="H2617" s="246" t="s">
        <v>23</v>
      </c>
      <c r="I2617" s="248"/>
      <c r="J2617" s="245"/>
      <c r="K2617" s="245"/>
      <c r="L2617" s="249"/>
      <c r="M2617" s="250"/>
      <c r="N2617" s="251"/>
      <c r="O2617" s="251"/>
      <c r="P2617" s="251"/>
      <c r="Q2617" s="251"/>
      <c r="R2617" s="251"/>
      <c r="S2617" s="251"/>
      <c r="T2617" s="252"/>
      <c r="AT2617" s="253" t="s">
        <v>245</v>
      </c>
      <c r="AU2617" s="253" t="s">
        <v>88</v>
      </c>
      <c r="AV2617" s="13" t="s">
        <v>85</v>
      </c>
      <c r="AW2617" s="13" t="s">
        <v>40</v>
      </c>
      <c r="AX2617" s="13" t="s">
        <v>77</v>
      </c>
      <c r="AY2617" s="253" t="s">
        <v>191</v>
      </c>
    </row>
    <row r="2618" spans="2:65" s="12" customFormat="1" ht="13.5">
      <c r="B2618" s="217"/>
      <c r="C2618" s="218"/>
      <c r="D2618" s="214" t="s">
        <v>245</v>
      </c>
      <c r="E2618" s="219" t="s">
        <v>23</v>
      </c>
      <c r="F2618" s="220" t="s">
        <v>2023</v>
      </c>
      <c r="G2618" s="218"/>
      <c r="H2618" s="221">
        <v>16.079999999999998</v>
      </c>
      <c r="I2618" s="222"/>
      <c r="J2618" s="218"/>
      <c r="K2618" s="218"/>
      <c r="L2618" s="223"/>
      <c r="M2618" s="224"/>
      <c r="N2618" s="225"/>
      <c r="O2618" s="225"/>
      <c r="P2618" s="225"/>
      <c r="Q2618" s="225"/>
      <c r="R2618" s="225"/>
      <c r="S2618" s="225"/>
      <c r="T2618" s="226"/>
      <c r="AT2618" s="227" t="s">
        <v>245</v>
      </c>
      <c r="AU2618" s="227" t="s">
        <v>88</v>
      </c>
      <c r="AV2618" s="12" t="s">
        <v>88</v>
      </c>
      <c r="AW2618" s="12" t="s">
        <v>40</v>
      </c>
      <c r="AX2618" s="12" t="s">
        <v>77</v>
      </c>
      <c r="AY2618" s="227" t="s">
        <v>191</v>
      </c>
    </row>
    <row r="2619" spans="2:65" s="12" customFormat="1" ht="13.5">
      <c r="B2619" s="217"/>
      <c r="C2619" s="218"/>
      <c r="D2619" s="214" t="s">
        <v>245</v>
      </c>
      <c r="E2619" s="219" t="s">
        <v>23</v>
      </c>
      <c r="F2619" s="220" t="s">
        <v>2024</v>
      </c>
      <c r="G2619" s="218"/>
      <c r="H2619" s="221">
        <v>17.239999999999998</v>
      </c>
      <c r="I2619" s="222"/>
      <c r="J2619" s="218"/>
      <c r="K2619" s="218"/>
      <c r="L2619" s="223"/>
      <c r="M2619" s="224"/>
      <c r="N2619" s="225"/>
      <c r="O2619" s="225"/>
      <c r="P2619" s="225"/>
      <c r="Q2619" s="225"/>
      <c r="R2619" s="225"/>
      <c r="S2619" s="225"/>
      <c r="T2619" s="226"/>
      <c r="AT2619" s="227" t="s">
        <v>245</v>
      </c>
      <c r="AU2619" s="227" t="s">
        <v>88</v>
      </c>
      <c r="AV2619" s="12" t="s">
        <v>88</v>
      </c>
      <c r="AW2619" s="12" t="s">
        <v>40</v>
      </c>
      <c r="AX2619" s="12" t="s">
        <v>77</v>
      </c>
      <c r="AY2619" s="227" t="s">
        <v>191</v>
      </c>
    </row>
    <row r="2620" spans="2:65" s="12" customFormat="1" ht="13.5">
      <c r="B2620" s="217"/>
      <c r="C2620" s="218"/>
      <c r="D2620" s="214" t="s">
        <v>245</v>
      </c>
      <c r="E2620" s="219" t="s">
        <v>23</v>
      </c>
      <c r="F2620" s="220" t="s">
        <v>2025</v>
      </c>
      <c r="G2620" s="218"/>
      <c r="H2620" s="221">
        <v>17.239999999999998</v>
      </c>
      <c r="I2620" s="222"/>
      <c r="J2620" s="218"/>
      <c r="K2620" s="218"/>
      <c r="L2620" s="223"/>
      <c r="M2620" s="224"/>
      <c r="N2620" s="225"/>
      <c r="O2620" s="225"/>
      <c r="P2620" s="225"/>
      <c r="Q2620" s="225"/>
      <c r="R2620" s="225"/>
      <c r="S2620" s="225"/>
      <c r="T2620" s="226"/>
      <c r="AT2620" s="227" t="s">
        <v>245</v>
      </c>
      <c r="AU2620" s="227" t="s">
        <v>88</v>
      </c>
      <c r="AV2620" s="12" t="s">
        <v>88</v>
      </c>
      <c r="AW2620" s="12" t="s">
        <v>40</v>
      </c>
      <c r="AX2620" s="12" t="s">
        <v>77</v>
      </c>
      <c r="AY2620" s="227" t="s">
        <v>191</v>
      </c>
    </row>
    <row r="2621" spans="2:65" s="12" customFormat="1" ht="13.5">
      <c r="B2621" s="217"/>
      <c r="C2621" s="218"/>
      <c r="D2621" s="214" t="s">
        <v>245</v>
      </c>
      <c r="E2621" s="219" t="s">
        <v>23</v>
      </c>
      <c r="F2621" s="220" t="s">
        <v>2056</v>
      </c>
      <c r="G2621" s="218"/>
      <c r="H2621" s="221">
        <v>2.58</v>
      </c>
      <c r="I2621" s="222"/>
      <c r="J2621" s="218"/>
      <c r="K2621" s="218"/>
      <c r="L2621" s="223"/>
      <c r="M2621" s="224"/>
      <c r="N2621" s="225"/>
      <c r="O2621" s="225"/>
      <c r="P2621" s="225"/>
      <c r="Q2621" s="225"/>
      <c r="R2621" s="225"/>
      <c r="S2621" s="225"/>
      <c r="T2621" s="226"/>
      <c r="AT2621" s="227" t="s">
        <v>245</v>
      </c>
      <c r="AU2621" s="227" t="s">
        <v>88</v>
      </c>
      <c r="AV2621" s="12" t="s">
        <v>88</v>
      </c>
      <c r="AW2621" s="12" t="s">
        <v>40</v>
      </c>
      <c r="AX2621" s="12" t="s">
        <v>77</v>
      </c>
      <c r="AY2621" s="227" t="s">
        <v>191</v>
      </c>
    </row>
    <row r="2622" spans="2:65" s="14" customFormat="1" ht="13.5">
      <c r="B2622" s="254"/>
      <c r="C2622" s="255"/>
      <c r="D2622" s="214" t="s">
        <v>245</v>
      </c>
      <c r="E2622" s="256" t="s">
        <v>23</v>
      </c>
      <c r="F2622" s="257" t="s">
        <v>371</v>
      </c>
      <c r="G2622" s="255"/>
      <c r="H2622" s="258">
        <v>53.14</v>
      </c>
      <c r="I2622" s="259"/>
      <c r="J2622" s="255"/>
      <c r="K2622" s="255"/>
      <c r="L2622" s="260"/>
      <c r="M2622" s="261"/>
      <c r="N2622" s="262"/>
      <c r="O2622" s="262"/>
      <c r="P2622" s="262"/>
      <c r="Q2622" s="262"/>
      <c r="R2622" s="262"/>
      <c r="S2622" s="262"/>
      <c r="T2622" s="263"/>
      <c r="AT2622" s="264" t="s">
        <v>245</v>
      </c>
      <c r="AU2622" s="264" t="s">
        <v>88</v>
      </c>
      <c r="AV2622" s="14" t="s">
        <v>207</v>
      </c>
      <c r="AW2622" s="14" t="s">
        <v>40</v>
      </c>
      <c r="AX2622" s="14" t="s">
        <v>77</v>
      </c>
      <c r="AY2622" s="264" t="s">
        <v>191</v>
      </c>
    </row>
    <row r="2623" spans="2:65" s="13" customFormat="1" ht="13.5">
      <c r="B2623" s="244"/>
      <c r="C2623" s="245"/>
      <c r="D2623" s="214" t="s">
        <v>245</v>
      </c>
      <c r="E2623" s="246" t="s">
        <v>23</v>
      </c>
      <c r="F2623" s="247" t="s">
        <v>380</v>
      </c>
      <c r="G2623" s="245"/>
      <c r="H2623" s="246" t="s">
        <v>23</v>
      </c>
      <c r="I2623" s="248"/>
      <c r="J2623" s="245"/>
      <c r="K2623" s="245"/>
      <c r="L2623" s="249"/>
      <c r="M2623" s="250"/>
      <c r="N2623" s="251"/>
      <c r="O2623" s="251"/>
      <c r="P2623" s="251"/>
      <c r="Q2623" s="251"/>
      <c r="R2623" s="251"/>
      <c r="S2623" s="251"/>
      <c r="T2623" s="252"/>
      <c r="AT2623" s="253" t="s">
        <v>245</v>
      </c>
      <c r="AU2623" s="253" t="s">
        <v>88</v>
      </c>
      <c r="AV2623" s="13" t="s">
        <v>85</v>
      </c>
      <c r="AW2623" s="13" t="s">
        <v>40</v>
      </c>
      <c r="AX2623" s="13" t="s">
        <v>77</v>
      </c>
      <c r="AY2623" s="253" t="s">
        <v>191</v>
      </c>
    </row>
    <row r="2624" spans="2:65" s="12" customFormat="1" ht="13.5">
      <c r="B2624" s="217"/>
      <c r="C2624" s="218"/>
      <c r="D2624" s="214" t="s">
        <v>245</v>
      </c>
      <c r="E2624" s="219" t="s">
        <v>23</v>
      </c>
      <c r="F2624" s="220" t="s">
        <v>2026</v>
      </c>
      <c r="G2624" s="218"/>
      <c r="H2624" s="221">
        <v>15.68</v>
      </c>
      <c r="I2624" s="222"/>
      <c r="J2624" s="218"/>
      <c r="K2624" s="218"/>
      <c r="L2624" s="223"/>
      <c r="M2624" s="224"/>
      <c r="N2624" s="225"/>
      <c r="O2624" s="225"/>
      <c r="P2624" s="225"/>
      <c r="Q2624" s="225"/>
      <c r="R2624" s="225"/>
      <c r="S2624" s="225"/>
      <c r="T2624" s="226"/>
      <c r="AT2624" s="227" t="s">
        <v>245</v>
      </c>
      <c r="AU2624" s="227" t="s">
        <v>88</v>
      </c>
      <c r="AV2624" s="12" t="s">
        <v>88</v>
      </c>
      <c r="AW2624" s="12" t="s">
        <v>40</v>
      </c>
      <c r="AX2624" s="12" t="s">
        <v>77</v>
      </c>
      <c r="AY2624" s="227" t="s">
        <v>191</v>
      </c>
    </row>
    <row r="2625" spans="2:65" s="12" customFormat="1" ht="13.5">
      <c r="B2625" s="217"/>
      <c r="C2625" s="218"/>
      <c r="D2625" s="214" t="s">
        <v>245</v>
      </c>
      <c r="E2625" s="219" t="s">
        <v>23</v>
      </c>
      <c r="F2625" s="220" t="s">
        <v>2027</v>
      </c>
      <c r="G2625" s="218"/>
      <c r="H2625" s="221">
        <v>17.239999999999998</v>
      </c>
      <c r="I2625" s="222"/>
      <c r="J2625" s="218"/>
      <c r="K2625" s="218"/>
      <c r="L2625" s="223"/>
      <c r="M2625" s="224"/>
      <c r="N2625" s="225"/>
      <c r="O2625" s="225"/>
      <c r="P2625" s="225"/>
      <c r="Q2625" s="225"/>
      <c r="R2625" s="225"/>
      <c r="S2625" s="225"/>
      <c r="T2625" s="226"/>
      <c r="AT2625" s="227" t="s">
        <v>245</v>
      </c>
      <c r="AU2625" s="227" t="s">
        <v>88</v>
      </c>
      <c r="AV2625" s="12" t="s">
        <v>88</v>
      </c>
      <c r="AW2625" s="12" t="s">
        <v>40</v>
      </c>
      <c r="AX2625" s="12" t="s">
        <v>77</v>
      </c>
      <c r="AY2625" s="227" t="s">
        <v>191</v>
      </c>
    </row>
    <row r="2626" spans="2:65" s="12" customFormat="1" ht="13.5">
      <c r="B2626" s="217"/>
      <c r="C2626" s="218"/>
      <c r="D2626" s="214" t="s">
        <v>245</v>
      </c>
      <c r="E2626" s="219" t="s">
        <v>23</v>
      </c>
      <c r="F2626" s="220" t="s">
        <v>2057</v>
      </c>
      <c r="G2626" s="218"/>
      <c r="H2626" s="221">
        <v>1.98</v>
      </c>
      <c r="I2626" s="222"/>
      <c r="J2626" s="218"/>
      <c r="K2626" s="218"/>
      <c r="L2626" s="223"/>
      <c r="M2626" s="224"/>
      <c r="N2626" s="225"/>
      <c r="O2626" s="225"/>
      <c r="P2626" s="225"/>
      <c r="Q2626" s="225"/>
      <c r="R2626" s="225"/>
      <c r="S2626" s="225"/>
      <c r="T2626" s="226"/>
      <c r="AT2626" s="227" t="s">
        <v>245</v>
      </c>
      <c r="AU2626" s="227" t="s">
        <v>88</v>
      </c>
      <c r="AV2626" s="12" t="s">
        <v>88</v>
      </c>
      <c r="AW2626" s="12" t="s">
        <v>40</v>
      </c>
      <c r="AX2626" s="12" t="s">
        <v>77</v>
      </c>
      <c r="AY2626" s="227" t="s">
        <v>191</v>
      </c>
    </row>
    <row r="2627" spans="2:65" s="14" customFormat="1" ht="13.5">
      <c r="B2627" s="254"/>
      <c r="C2627" s="255"/>
      <c r="D2627" s="214" t="s">
        <v>245</v>
      </c>
      <c r="E2627" s="256" t="s">
        <v>23</v>
      </c>
      <c r="F2627" s="257" t="s">
        <v>371</v>
      </c>
      <c r="G2627" s="255"/>
      <c r="H2627" s="258">
        <v>34.9</v>
      </c>
      <c r="I2627" s="259"/>
      <c r="J2627" s="255"/>
      <c r="K2627" s="255"/>
      <c r="L2627" s="260"/>
      <c r="M2627" s="261"/>
      <c r="N2627" s="262"/>
      <c r="O2627" s="262"/>
      <c r="P2627" s="262"/>
      <c r="Q2627" s="262"/>
      <c r="R2627" s="262"/>
      <c r="S2627" s="262"/>
      <c r="T2627" s="263"/>
      <c r="AT2627" s="264" t="s">
        <v>245</v>
      </c>
      <c r="AU2627" s="264" t="s">
        <v>88</v>
      </c>
      <c r="AV2627" s="14" t="s">
        <v>207</v>
      </c>
      <c r="AW2627" s="14" t="s">
        <v>40</v>
      </c>
      <c r="AX2627" s="14" t="s">
        <v>77</v>
      </c>
      <c r="AY2627" s="264" t="s">
        <v>191</v>
      </c>
    </row>
    <row r="2628" spans="2:65" s="13" customFormat="1" ht="13.5">
      <c r="B2628" s="244"/>
      <c r="C2628" s="245"/>
      <c r="D2628" s="214" t="s">
        <v>245</v>
      </c>
      <c r="E2628" s="246" t="s">
        <v>23</v>
      </c>
      <c r="F2628" s="247" t="s">
        <v>384</v>
      </c>
      <c r="G2628" s="245"/>
      <c r="H2628" s="246" t="s">
        <v>23</v>
      </c>
      <c r="I2628" s="248"/>
      <c r="J2628" s="245"/>
      <c r="K2628" s="245"/>
      <c r="L2628" s="249"/>
      <c r="M2628" s="250"/>
      <c r="N2628" s="251"/>
      <c r="O2628" s="251"/>
      <c r="P2628" s="251"/>
      <c r="Q2628" s="251"/>
      <c r="R2628" s="251"/>
      <c r="S2628" s="251"/>
      <c r="T2628" s="252"/>
      <c r="AT2628" s="253" t="s">
        <v>245</v>
      </c>
      <c r="AU2628" s="253" t="s">
        <v>88</v>
      </c>
      <c r="AV2628" s="13" t="s">
        <v>85</v>
      </c>
      <c r="AW2628" s="13" t="s">
        <v>40</v>
      </c>
      <c r="AX2628" s="13" t="s">
        <v>77</v>
      </c>
      <c r="AY2628" s="253" t="s">
        <v>191</v>
      </c>
    </row>
    <row r="2629" spans="2:65" s="12" customFormat="1" ht="13.5">
      <c r="B2629" s="217"/>
      <c r="C2629" s="218"/>
      <c r="D2629" s="214" t="s">
        <v>245</v>
      </c>
      <c r="E2629" s="219" t="s">
        <v>23</v>
      </c>
      <c r="F2629" s="220" t="s">
        <v>2028</v>
      </c>
      <c r="G2629" s="218"/>
      <c r="H2629" s="221">
        <v>16.100000000000001</v>
      </c>
      <c r="I2629" s="222"/>
      <c r="J2629" s="218"/>
      <c r="K2629" s="218"/>
      <c r="L2629" s="223"/>
      <c r="M2629" s="224"/>
      <c r="N2629" s="225"/>
      <c r="O2629" s="225"/>
      <c r="P2629" s="225"/>
      <c r="Q2629" s="225"/>
      <c r="R2629" s="225"/>
      <c r="S2629" s="225"/>
      <c r="T2629" s="226"/>
      <c r="AT2629" s="227" t="s">
        <v>245</v>
      </c>
      <c r="AU2629" s="227" t="s">
        <v>88</v>
      </c>
      <c r="AV2629" s="12" t="s">
        <v>88</v>
      </c>
      <c r="AW2629" s="12" t="s">
        <v>40</v>
      </c>
      <c r="AX2629" s="12" t="s">
        <v>77</v>
      </c>
      <c r="AY2629" s="227" t="s">
        <v>191</v>
      </c>
    </row>
    <row r="2630" spans="2:65" s="12" customFormat="1" ht="13.5">
      <c r="B2630" s="217"/>
      <c r="C2630" s="218"/>
      <c r="D2630" s="214" t="s">
        <v>245</v>
      </c>
      <c r="E2630" s="219" t="s">
        <v>23</v>
      </c>
      <c r="F2630" s="220" t="s">
        <v>2029</v>
      </c>
      <c r="G2630" s="218"/>
      <c r="H2630" s="221">
        <v>17.36</v>
      </c>
      <c r="I2630" s="222"/>
      <c r="J2630" s="218"/>
      <c r="K2630" s="218"/>
      <c r="L2630" s="223"/>
      <c r="M2630" s="224"/>
      <c r="N2630" s="225"/>
      <c r="O2630" s="225"/>
      <c r="P2630" s="225"/>
      <c r="Q2630" s="225"/>
      <c r="R2630" s="225"/>
      <c r="S2630" s="225"/>
      <c r="T2630" s="226"/>
      <c r="AT2630" s="227" t="s">
        <v>245</v>
      </c>
      <c r="AU2630" s="227" t="s">
        <v>88</v>
      </c>
      <c r="AV2630" s="12" t="s">
        <v>88</v>
      </c>
      <c r="AW2630" s="12" t="s">
        <v>40</v>
      </c>
      <c r="AX2630" s="12" t="s">
        <v>77</v>
      </c>
      <c r="AY2630" s="227" t="s">
        <v>191</v>
      </c>
    </row>
    <row r="2631" spans="2:65" s="12" customFormat="1" ht="13.5">
      <c r="B2631" s="217"/>
      <c r="C2631" s="218"/>
      <c r="D2631" s="214" t="s">
        <v>245</v>
      </c>
      <c r="E2631" s="219" t="s">
        <v>23</v>
      </c>
      <c r="F2631" s="220" t="s">
        <v>2058</v>
      </c>
      <c r="G2631" s="218"/>
      <c r="H2631" s="221">
        <v>1.98</v>
      </c>
      <c r="I2631" s="222"/>
      <c r="J2631" s="218"/>
      <c r="K2631" s="218"/>
      <c r="L2631" s="223"/>
      <c r="M2631" s="224"/>
      <c r="N2631" s="225"/>
      <c r="O2631" s="225"/>
      <c r="P2631" s="225"/>
      <c r="Q2631" s="225"/>
      <c r="R2631" s="225"/>
      <c r="S2631" s="225"/>
      <c r="T2631" s="226"/>
      <c r="AT2631" s="227" t="s">
        <v>245</v>
      </c>
      <c r="AU2631" s="227" t="s">
        <v>88</v>
      </c>
      <c r="AV2631" s="12" t="s">
        <v>88</v>
      </c>
      <c r="AW2631" s="12" t="s">
        <v>40</v>
      </c>
      <c r="AX2631" s="12" t="s">
        <v>77</v>
      </c>
      <c r="AY2631" s="227" t="s">
        <v>191</v>
      </c>
    </row>
    <row r="2632" spans="2:65" s="12" customFormat="1" ht="13.5">
      <c r="B2632" s="217"/>
      <c r="C2632" s="218"/>
      <c r="D2632" s="214" t="s">
        <v>245</v>
      </c>
      <c r="E2632" s="219" t="s">
        <v>23</v>
      </c>
      <c r="F2632" s="220" t="s">
        <v>2030</v>
      </c>
      <c r="G2632" s="218"/>
      <c r="H2632" s="221">
        <v>15.54</v>
      </c>
      <c r="I2632" s="222"/>
      <c r="J2632" s="218"/>
      <c r="K2632" s="218"/>
      <c r="L2632" s="223"/>
      <c r="M2632" s="224"/>
      <c r="N2632" s="225"/>
      <c r="O2632" s="225"/>
      <c r="P2632" s="225"/>
      <c r="Q2632" s="225"/>
      <c r="R2632" s="225"/>
      <c r="S2632" s="225"/>
      <c r="T2632" s="226"/>
      <c r="AT2632" s="227" t="s">
        <v>245</v>
      </c>
      <c r="AU2632" s="227" t="s">
        <v>88</v>
      </c>
      <c r="AV2632" s="12" t="s">
        <v>88</v>
      </c>
      <c r="AW2632" s="12" t="s">
        <v>40</v>
      </c>
      <c r="AX2632" s="12" t="s">
        <v>77</v>
      </c>
      <c r="AY2632" s="227" t="s">
        <v>191</v>
      </c>
    </row>
    <row r="2633" spans="2:65" s="14" customFormat="1" ht="13.5">
      <c r="B2633" s="254"/>
      <c r="C2633" s="255"/>
      <c r="D2633" s="214" t="s">
        <v>245</v>
      </c>
      <c r="E2633" s="256" t="s">
        <v>23</v>
      </c>
      <c r="F2633" s="257" t="s">
        <v>371</v>
      </c>
      <c r="G2633" s="255"/>
      <c r="H2633" s="258">
        <v>50.98</v>
      </c>
      <c r="I2633" s="259"/>
      <c r="J2633" s="255"/>
      <c r="K2633" s="255"/>
      <c r="L2633" s="260"/>
      <c r="M2633" s="261"/>
      <c r="N2633" s="262"/>
      <c r="O2633" s="262"/>
      <c r="P2633" s="262"/>
      <c r="Q2633" s="262"/>
      <c r="R2633" s="262"/>
      <c r="S2633" s="262"/>
      <c r="T2633" s="263"/>
      <c r="AT2633" s="264" t="s">
        <v>245</v>
      </c>
      <c r="AU2633" s="264" t="s">
        <v>88</v>
      </c>
      <c r="AV2633" s="14" t="s">
        <v>207</v>
      </c>
      <c r="AW2633" s="14" t="s">
        <v>40</v>
      </c>
      <c r="AX2633" s="14" t="s">
        <v>77</v>
      </c>
      <c r="AY2633" s="264" t="s">
        <v>191</v>
      </c>
    </row>
    <row r="2634" spans="2:65" s="15" customFormat="1" ht="13.5">
      <c r="B2634" s="265"/>
      <c r="C2634" s="266"/>
      <c r="D2634" s="214" t="s">
        <v>245</v>
      </c>
      <c r="E2634" s="267" t="s">
        <v>23</v>
      </c>
      <c r="F2634" s="268" t="s">
        <v>388</v>
      </c>
      <c r="G2634" s="266"/>
      <c r="H2634" s="269">
        <v>181.6</v>
      </c>
      <c r="I2634" s="270"/>
      <c r="J2634" s="266"/>
      <c r="K2634" s="266"/>
      <c r="L2634" s="271"/>
      <c r="M2634" s="272"/>
      <c r="N2634" s="273"/>
      <c r="O2634" s="273"/>
      <c r="P2634" s="273"/>
      <c r="Q2634" s="273"/>
      <c r="R2634" s="273"/>
      <c r="S2634" s="273"/>
      <c r="T2634" s="274"/>
      <c r="AT2634" s="275" t="s">
        <v>245</v>
      </c>
      <c r="AU2634" s="275" t="s">
        <v>88</v>
      </c>
      <c r="AV2634" s="15" t="s">
        <v>215</v>
      </c>
      <c r="AW2634" s="15" t="s">
        <v>40</v>
      </c>
      <c r="AX2634" s="15" t="s">
        <v>85</v>
      </c>
      <c r="AY2634" s="275" t="s">
        <v>191</v>
      </c>
    </row>
    <row r="2635" spans="2:65" s="1" customFormat="1" ht="16.5" customHeight="1">
      <c r="B2635" s="42"/>
      <c r="C2635" s="202" t="s">
        <v>2082</v>
      </c>
      <c r="D2635" s="202" t="s">
        <v>194</v>
      </c>
      <c r="E2635" s="203" t="s">
        <v>2083</v>
      </c>
      <c r="F2635" s="204" t="s">
        <v>2084</v>
      </c>
      <c r="G2635" s="205" t="s">
        <v>242</v>
      </c>
      <c r="H2635" s="206">
        <v>79.8</v>
      </c>
      <c r="I2635" s="207"/>
      <c r="J2635" s="208">
        <f>ROUND(I2635*H2635,2)</f>
        <v>0</v>
      </c>
      <c r="K2635" s="204" t="s">
        <v>203</v>
      </c>
      <c r="L2635" s="62"/>
      <c r="M2635" s="209" t="s">
        <v>23</v>
      </c>
      <c r="N2635" s="210" t="s">
        <v>48</v>
      </c>
      <c r="O2635" s="43"/>
      <c r="P2635" s="211">
        <f>O2635*H2635</f>
        <v>0</v>
      </c>
      <c r="Q2635" s="211">
        <v>3.0000000000000001E-5</v>
      </c>
      <c r="R2635" s="211">
        <f>Q2635*H2635</f>
        <v>2.3939999999999999E-3</v>
      </c>
      <c r="S2635" s="211">
        <v>0</v>
      </c>
      <c r="T2635" s="212">
        <f>S2635*H2635</f>
        <v>0</v>
      </c>
      <c r="AR2635" s="25" t="s">
        <v>279</v>
      </c>
      <c r="AT2635" s="25" t="s">
        <v>194</v>
      </c>
      <c r="AU2635" s="25" t="s">
        <v>88</v>
      </c>
      <c r="AY2635" s="25" t="s">
        <v>191</v>
      </c>
      <c r="BE2635" s="213">
        <f>IF(N2635="základní",J2635,0)</f>
        <v>0</v>
      </c>
      <c r="BF2635" s="213">
        <f>IF(N2635="snížená",J2635,0)</f>
        <v>0</v>
      </c>
      <c r="BG2635" s="213">
        <f>IF(N2635="zákl. přenesená",J2635,0)</f>
        <v>0</v>
      </c>
      <c r="BH2635" s="213">
        <f>IF(N2635="sníž. přenesená",J2635,0)</f>
        <v>0</v>
      </c>
      <c r="BI2635" s="213">
        <f>IF(N2635="nulová",J2635,0)</f>
        <v>0</v>
      </c>
      <c r="BJ2635" s="25" t="s">
        <v>85</v>
      </c>
      <c r="BK2635" s="213">
        <f>ROUND(I2635*H2635,2)</f>
        <v>0</v>
      </c>
      <c r="BL2635" s="25" t="s">
        <v>279</v>
      </c>
      <c r="BM2635" s="25" t="s">
        <v>2085</v>
      </c>
    </row>
    <row r="2636" spans="2:65" s="13" customFormat="1" ht="13.5">
      <c r="B2636" s="244"/>
      <c r="C2636" s="245"/>
      <c r="D2636" s="214" t="s">
        <v>245</v>
      </c>
      <c r="E2636" s="246" t="s">
        <v>23</v>
      </c>
      <c r="F2636" s="247" t="s">
        <v>372</v>
      </c>
      <c r="G2636" s="245"/>
      <c r="H2636" s="246" t="s">
        <v>23</v>
      </c>
      <c r="I2636" s="248"/>
      <c r="J2636" s="245"/>
      <c r="K2636" s="245"/>
      <c r="L2636" s="249"/>
      <c r="M2636" s="250"/>
      <c r="N2636" s="251"/>
      <c r="O2636" s="251"/>
      <c r="P2636" s="251"/>
      <c r="Q2636" s="251"/>
      <c r="R2636" s="251"/>
      <c r="S2636" s="251"/>
      <c r="T2636" s="252"/>
      <c r="AT2636" s="253" t="s">
        <v>245</v>
      </c>
      <c r="AU2636" s="253" t="s">
        <v>88</v>
      </c>
      <c r="AV2636" s="13" t="s">
        <v>85</v>
      </c>
      <c r="AW2636" s="13" t="s">
        <v>40</v>
      </c>
      <c r="AX2636" s="13" t="s">
        <v>77</v>
      </c>
      <c r="AY2636" s="253" t="s">
        <v>191</v>
      </c>
    </row>
    <row r="2637" spans="2:65" s="12" customFormat="1" ht="13.5">
      <c r="B2637" s="217"/>
      <c r="C2637" s="218"/>
      <c r="D2637" s="214" t="s">
        <v>245</v>
      </c>
      <c r="E2637" s="219" t="s">
        <v>23</v>
      </c>
      <c r="F2637" s="220" t="s">
        <v>2086</v>
      </c>
      <c r="G2637" s="218"/>
      <c r="H2637" s="221">
        <v>8</v>
      </c>
      <c r="I2637" s="222"/>
      <c r="J2637" s="218"/>
      <c r="K2637" s="218"/>
      <c r="L2637" s="223"/>
      <c r="M2637" s="224"/>
      <c r="N2637" s="225"/>
      <c r="O2637" s="225"/>
      <c r="P2637" s="225"/>
      <c r="Q2637" s="225"/>
      <c r="R2637" s="225"/>
      <c r="S2637" s="225"/>
      <c r="T2637" s="226"/>
      <c r="AT2637" s="227" t="s">
        <v>245</v>
      </c>
      <c r="AU2637" s="227" t="s">
        <v>88</v>
      </c>
      <c r="AV2637" s="12" t="s">
        <v>88</v>
      </c>
      <c r="AW2637" s="12" t="s">
        <v>40</v>
      </c>
      <c r="AX2637" s="12" t="s">
        <v>77</v>
      </c>
      <c r="AY2637" s="227" t="s">
        <v>191</v>
      </c>
    </row>
    <row r="2638" spans="2:65" s="12" customFormat="1" ht="13.5">
      <c r="B2638" s="217"/>
      <c r="C2638" s="218"/>
      <c r="D2638" s="214" t="s">
        <v>245</v>
      </c>
      <c r="E2638" s="219" t="s">
        <v>23</v>
      </c>
      <c r="F2638" s="220" t="s">
        <v>2087</v>
      </c>
      <c r="G2638" s="218"/>
      <c r="H2638" s="221">
        <v>6</v>
      </c>
      <c r="I2638" s="222"/>
      <c r="J2638" s="218"/>
      <c r="K2638" s="218"/>
      <c r="L2638" s="223"/>
      <c r="M2638" s="224"/>
      <c r="N2638" s="225"/>
      <c r="O2638" s="225"/>
      <c r="P2638" s="225"/>
      <c r="Q2638" s="225"/>
      <c r="R2638" s="225"/>
      <c r="S2638" s="225"/>
      <c r="T2638" s="226"/>
      <c r="AT2638" s="227" t="s">
        <v>245</v>
      </c>
      <c r="AU2638" s="227" t="s">
        <v>88</v>
      </c>
      <c r="AV2638" s="12" t="s">
        <v>88</v>
      </c>
      <c r="AW2638" s="12" t="s">
        <v>40</v>
      </c>
      <c r="AX2638" s="12" t="s">
        <v>77</v>
      </c>
      <c r="AY2638" s="227" t="s">
        <v>191</v>
      </c>
    </row>
    <row r="2639" spans="2:65" s="12" customFormat="1" ht="13.5">
      <c r="B2639" s="217"/>
      <c r="C2639" s="218"/>
      <c r="D2639" s="214" t="s">
        <v>245</v>
      </c>
      <c r="E2639" s="219" t="s">
        <v>23</v>
      </c>
      <c r="F2639" s="220" t="s">
        <v>2088</v>
      </c>
      <c r="G2639" s="218"/>
      <c r="H2639" s="221">
        <v>8</v>
      </c>
      <c r="I2639" s="222"/>
      <c r="J2639" s="218"/>
      <c r="K2639" s="218"/>
      <c r="L2639" s="223"/>
      <c r="M2639" s="224"/>
      <c r="N2639" s="225"/>
      <c r="O2639" s="225"/>
      <c r="P2639" s="225"/>
      <c r="Q2639" s="225"/>
      <c r="R2639" s="225"/>
      <c r="S2639" s="225"/>
      <c r="T2639" s="226"/>
      <c r="AT2639" s="227" t="s">
        <v>245</v>
      </c>
      <c r="AU2639" s="227" t="s">
        <v>88</v>
      </c>
      <c r="AV2639" s="12" t="s">
        <v>88</v>
      </c>
      <c r="AW2639" s="12" t="s">
        <v>40</v>
      </c>
      <c r="AX2639" s="12" t="s">
        <v>77</v>
      </c>
      <c r="AY2639" s="227" t="s">
        <v>191</v>
      </c>
    </row>
    <row r="2640" spans="2:65" s="12" customFormat="1" ht="13.5">
      <c r="B2640" s="217"/>
      <c r="C2640" s="218"/>
      <c r="D2640" s="214" t="s">
        <v>245</v>
      </c>
      <c r="E2640" s="219" t="s">
        <v>23</v>
      </c>
      <c r="F2640" s="220" t="s">
        <v>2089</v>
      </c>
      <c r="G2640" s="218"/>
      <c r="H2640" s="221">
        <v>0.6</v>
      </c>
      <c r="I2640" s="222"/>
      <c r="J2640" s="218"/>
      <c r="K2640" s="218"/>
      <c r="L2640" s="223"/>
      <c r="M2640" s="224"/>
      <c r="N2640" s="225"/>
      <c r="O2640" s="225"/>
      <c r="P2640" s="225"/>
      <c r="Q2640" s="225"/>
      <c r="R2640" s="225"/>
      <c r="S2640" s="225"/>
      <c r="T2640" s="226"/>
      <c r="AT2640" s="227" t="s">
        <v>245</v>
      </c>
      <c r="AU2640" s="227" t="s">
        <v>88</v>
      </c>
      <c r="AV2640" s="12" t="s">
        <v>88</v>
      </c>
      <c r="AW2640" s="12" t="s">
        <v>40</v>
      </c>
      <c r="AX2640" s="12" t="s">
        <v>77</v>
      </c>
      <c r="AY2640" s="227" t="s">
        <v>191</v>
      </c>
    </row>
    <row r="2641" spans="2:51" s="14" customFormat="1" ht="13.5">
      <c r="B2641" s="254"/>
      <c r="C2641" s="255"/>
      <c r="D2641" s="214" t="s">
        <v>245</v>
      </c>
      <c r="E2641" s="256" t="s">
        <v>23</v>
      </c>
      <c r="F2641" s="257" t="s">
        <v>371</v>
      </c>
      <c r="G2641" s="255"/>
      <c r="H2641" s="258">
        <v>22.6</v>
      </c>
      <c r="I2641" s="259"/>
      <c r="J2641" s="255"/>
      <c r="K2641" s="255"/>
      <c r="L2641" s="260"/>
      <c r="M2641" s="261"/>
      <c r="N2641" s="262"/>
      <c r="O2641" s="262"/>
      <c r="P2641" s="262"/>
      <c r="Q2641" s="262"/>
      <c r="R2641" s="262"/>
      <c r="S2641" s="262"/>
      <c r="T2641" s="263"/>
      <c r="AT2641" s="264" t="s">
        <v>245</v>
      </c>
      <c r="AU2641" s="264" t="s">
        <v>88</v>
      </c>
      <c r="AV2641" s="14" t="s">
        <v>207</v>
      </c>
      <c r="AW2641" s="14" t="s">
        <v>40</v>
      </c>
      <c r="AX2641" s="14" t="s">
        <v>77</v>
      </c>
      <c r="AY2641" s="264" t="s">
        <v>191</v>
      </c>
    </row>
    <row r="2642" spans="2:51" s="13" customFormat="1" ht="13.5">
      <c r="B2642" s="244"/>
      <c r="C2642" s="245"/>
      <c r="D2642" s="214" t="s">
        <v>245</v>
      </c>
      <c r="E2642" s="246" t="s">
        <v>23</v>
      </c>
      <c r="F2642" s="247" t="s">
        <v>603</v>
      </c>
      <c r="G2642" s="245"/>
      <c r="H2642" s="246" t="s">
        <v>23</v>
      </c>
      <c r="I2642" s="248"/>
      <c r="J2642" s="245"/>
      <c r="K2642" s="245"/>
      <c r="L2642" s="249"/>
      <c r="M2642" s="250"/>
      <c r="N2642" s="251"/>
      <c r="O2642" s="251"/>
      <c r="P2642" s="251"/>
      <c r="Q2642" s="251"/>
      <c r="R2642" s="251"/>
      <c r="S2642" s="251"/>
      <c r="T2642" s="252"/>
      <c r="AT2642" s="253" t="s">
        <v>245</v>
      </c>
      <c r="AU2642" s="253" t="s">
        <v>88</v>
      </c>
      <c r="AV2642" s="13" t="s">
        <v>85</v>
      </c>
      <c r="AW2642" s="13" t="s">
        <v>40</v>
      </c>
      <c r="AX2642" s="13" t="s">
        <v>77</v>
      </c>
      <c r="AY2642" s="253" t="s">
        <v>191</v>
      </c>
    </row>
    <row r="2643" spans="2:51" s="12" customFormat="1" ht="13.5">
      <c r="B2643" s="217"/>
      <c r="C2643" s="218"/>
      <c r="D2643" s="214" t="s">
        <v>245</v>
      </c>
      <c r="E2643" s="219" t="s">
        <v>23</v>
      </c>
      <c r="F2643" s="220" t="s">
        <v>2090</v>
      </c>
      <c r="G2643" s="218"/>
      <c r="H2643" s="221">
        <v>6</v>
      </c>
      <c r="I2643" s="222"/>
      <c r="J2643" s="218"/>
      <c r="K2643" s="218"/>
      <c r="L2643" s="223"/>
      <c r="M2643" s="224"/>
      <c r="N2643" s="225"/>
      <c r="O2643" s="225"/>
      <c r="P2643" s="225"/>
      <c r="Q2643" s="225"/>
      <c r="R2643" s="225"/>
      <c r="S2643" s="225"/>
      <c r="T2643" s="226"/>
      <c r="AT2643" s="227" t="s">
        <v>245</v>
      </c>
      <c r="AU2643" s="227" t="s">
        <v>88</v>
      </c>
      <c r="AV2643" s="12" t="s">
        <v>88</v>
      </c>
      <c r="AW2643" s="12" t="s">
        <v>40</v>
      </c>
      <c r="AX2643" s="12" t="s">
        <v>77</v>
      </c>
      <c r="AY2643" s="227" t="s">
        <v>191</v>
      </c>
    </row>
    <row r="2644" spans="2:51" s="12" customFormat="1" ht="13.5">
      <c r="B2644" s="217"/>
      <c r="C2644" s="218"/>
      <c r="D2644" s="214" t="s">
        <v>245</v>
      </c>
      <c r="E2644" s="219" t="s">
        <v>23</v>
      </c>
      <c r="F2644" s="220" t="s">
        <v>2091</v>
      </c>
      <c r="G2644" s="218"/>
      <c r="H2644" s="221">
        <v>8</v>
      </c>
      <c r="I2644" s="222"/>
      <c r="J2644" s="218"/>
      <c r="K2644" s="218"/>
      <c r="L2644" s="223"/>
      <c r="M2644" s="224"/>
      <c r="N2644" s="225"/>
      <c r="O2644" s="225"/>
      <c r="P2644" s="225"/>
      <c r="Q2644" s="225"/>
      <c r="R2644" s="225"/>
      <c r="S2644" s="225"/>
      <c r="T2644" s="226"/>
      <c r="AT2644" s="227" t="s">
        <v>245</v>
      </c>
      <c r="AU2644" s="227" t="s">
        <v>88</v>
      </c>
      <c r="AV2644" s="12" t="s">
        <v>88</v>
      </c>
      <c r="AW2644" s="12" t="s">
        <v>40</v>
      </c>
      <c r="AX2644" s="12" t="s">
        <v>77</v>
      </c>
      <c r="AY2644" s="227" t="s">
        <v>191</v>
      </c>
    </row>
    <row r="2645" spans="2:51" s="12" customFormat="1" ht="13.5">
      <c r="B2645" s="217"/>
      <c r="C2645" s="218"/>
      <c r="D2645" s="214" t="s">
        <v>245</v>
      </c>
      <c r="E2645" s="219" t="s">
        <v>23</v>
      </c>
      <c r="F2645" s="220" t="s">
        <v>2092</v>
      </c>
      <c r="G2645" s="218"/>
      <c r="H2645" s="221">
        <v>6</v>
      </c>
      <c r="I2645" s="222"/>
      <c r="J2645" s="218"/>
      <c r="K2645" s="218"/>
      <c r="L2645" s="223"/>
      <c r="M2645" s="224"/>
      <c r="N2645" s="225"/>
      <c r="O2645" s="225"/>
      <c r="P2645" s="225"/>
      <c r="Q2645" s="225"/>
      <c r="R2645" s="225"/>
      <c r="S2645" s="225"/>
      <c r="T2645" s="226"/>
      <c r="AT2645" s="227" t="s">
        <v>245</v>
      </c>
      <c r="AU2645" s="227" t="s">
        <v>88</v>
      </c>
      <c r="AV2645" s="12" t="s">
        <v>88</v>
      </c>
      <c r="AW2645" s="12" t="s">
        <v>40</v>
      </c>
      <c r="AX2645" s="12" t="s">
        <v>77</v>
      </c>
      <c r="AY2645" s="227" t="s">
        <v>191</v>
      </c>
    </row>
    <row r="2646" spans="2:51" s="13" customFormat="1" ht="13.5">
      <c r="B2646" s="244"/>
      <c r="C2646" s="245"/>
      <c r="D2646" s="214" t="s">
        <v>245</v>
      </c>
      <c r="E2646" s="246" t="s">
        <v>23</v>
      </c>
      <c r="F2646" s="247" t="s">
        <v>2093</v>
      </c>
      <c r="G2646" s="245"/>
      <c r="H2646" s="246" t="s">
        <v>23</v>
      </c>
      <c r="I2646" s="248"/>
      <c r="J2646" s="245"/>
      <c r="K2646" s="245"/>
      <c r="L2646" s="249"/>
      <c r="M2646" s="250"/>
      <c r="N2646" s="251"/>
      <c r="O2646" s="251"/>
      <c r="P2646" s="251"/>
      <c r="Q2646" s="251"/>
      <c r="R2646" s="251"/>
      <c r="S2646" s="251"/>
      <c r="T2646" s="252"/>
      <c r="AT2646" s="253" t="s">
        <v>245</v>
      </c>
      <c r="AU2646" s="253" t="s">
        <v>88</v>
      </c>
      <c r="AV2646" s="13" t="s">
        <v>85</v>
      </c>
      <c r="AW2646" s="13" t="s">
        <v>40</v>
      </c>
      <c r="AX2646" s="13" t="s">
        <v>77</v>
      </c>
      <c r="AY2646" s="253" t="s">
        <v>191</v>
      </c>
    </row>
    <row r="2647" spans="2:51" s="14" customFormat="1" ht="13.5">
      <c r="B2647" s="254"/>
      <c r="C2647" s="255"/>
      <c r="D2647" s="214" t="s">
        <v>245</v>
      </c>
      <c r="E2647" s="256" t="s">
        <v>23</v>
      </c>
      <c r="F2647" s="257" t="s">
        <v>371</v>
      </c>
      <c r="G2647" s="255"/>
      <c r="H2647" s="258">
        <v>20</v>
      </c>
      <c r="I2647" s="259"/>
      <c r="J2647" s="255"/>
      <c r="K2647" s="255"/>
      <c r="L2647" s="260"/>
      <c r="M2647" s="261"/>
      <c r="N2647" s="262"/>
      <c r="O2647" s="262"/>
      <c r="P2647" s="262"/>
      <c r="Q2647" s="262"/>
      <c r="R2647" s="262"/>
      <c r="S2647" s="262"/>
      <c r="T2647" s="263"/>
      <c r="AT2647" s="264" t="s">
        <v>245</v>
      </c>
      <c r="AU2647" s="264" t="s">
        <v>88</v>
      </c>
      <c r="AV2647" s="14" t="s">
        <v>207</v>
      </c>
      <c r="AW2647" s="14" t="s">
        <v>40</v>
      </c>
      <c r="AX2647" s="14" t="s">
        <v>77</v>
      </c>
      <c r="AY2647" s="264" t="s">
        <v>191</v>
      </c>
    </row>
    <row r="2648" spans="2:51" s="13" customFormat="1" ht="13.5">
      <c r="B2648" s="244"/>
      <c r="C2648" s="245"/>
      <c r="D2648" s="214" t="s">
        <v>245</v>
      </c>
      <c r="E2648" s="246" t="s">
        <v>23</v>
      </c>
      <c r="F2648" s="247" t="s">
        <v>380</v>
      </c>
      <c r="G2648" s="245"/>
      <c r="H2648" s="246" t="s">
        <v>23</v>
      </c>
      <c r="I2648" s="248"/>
      <c r="J2648" s="245"/>
      <c r="K2648" s="245"/>
      <c r="L2648" s="249"/>
      <c r="M2648" s="250"/>
      <c r="N2648" s="251"/>
      <c r="O2648" s="251"/>
      <c r="P2648" s="251"/>
      <c r="Q2648" s="251"/>
      <c r="R2648" s="251"/>
      <c r="S2648" s="251"/>
      <c r="T2648" s="252"/>
      <c r="AT2648" s="253" t="s">
        <v>245</v>
      </c>
      <c r="AU2648" s="253" t="s">
        <v>88</v>
      </c>
      <c r="AV2648" s="13" t="s">
        <v>85</v>
      </c>
      <c r="AW2648" s="13" t="s">
        <v>40</v>
      </c>
      <c r="AX2648" s="13" t="s">
        <v>77</v>
      </c>
      <c r="AY2648" s="253" t="s">
        <v>191</v>
      </c>
    </row>
    <row r="2649" spans="2:51" s="12" customFormat="1" ht="13.5">
      <c r="B2649" s="217"/>
      <c r="C2649" s="218"/>
      <c r="D2649" s="214" t="s">
        <v>245</v>
      </c>
      <c r="E2649" s="219" t="s">
        <v>23</v>
      </c>
      <c r="F2649" s="220" t="s">
        <v>2094</v>
      </c>
      <c r="G2649" s="218"/>
      <c r="H2649" s="221">
        <v>6</v>
      </c>
      <c r="I2649" s="222"/>
      <c r="J2649" s="218"/>
      <c r="K2649" s="218"/>
      <c r="L2649" s="223"/>
      <c r="M2649" s="224"/>
      <c r="N2649" s="225"/>
      <c r="O2649" s="225"/>
      <c r="P2649" s="225"/>
      <c r="Q2649" s="225"/>
      <c r="R2649" s="225"/>
      <c r="S2649" s="225"/>
      <c r="T2649" s="226"/>
      <c r="AT2649" s="227" t="s">
        <v>245</v>
      </c>
      <c r="AU2649" s="227" t="s">
        <v>88</v>
      </c>
      <c r="AV2649" s="12" t="s">
        <v>88</v>
      </c>
      <c r="AW2649" s="12" t="s">
        <v>40</v>
      </c>
      <c r="AX2649" s="12" t="s">
        <v>77</v>
      </c>
      <c r="AY2649" s="227" t="s">
        <v>191</v>
      </c>
    </row>
    <row r="2650" spans="2:51" s="12" customFormat="1" ht="13.5">
      <c r="B2650" s="217"/>
      <c r="C2650" s="218"/>
      <c r="D2650" s="214" t="s">
        <v>245</v>
      </c>
      <c r="E2650" s="219" t="s">
        <v>23</v>
      </c>
      <c r="F2650" s="220" t="s">
        <v>2095</v>
      </c>
      <c r="G2650" s="218"/>
      <c r="H2650" s="221">
        <v>8</v>
      </c>
      <c r="I2650" s="222"/>
      <c r="J2650" s="218"/>
      <c r="K2650" s="218"/>
      <c r="L2650" s="223"/>
      <c r="M2650" s="224"/>
      <c r="N2650" s="225"/>
      <c r="O2650" s="225"/>
      <c r="P2650" s="225"/>
      <c r="Q2650" s="225"/>
      <c r="R2650" s="225"/>
      <c r="S2650" s="225"/>
      <c r="T2650" s="226"/>
      <c r="AT2650" s="227" t="s">
        <v>245</v>
      </c>
      <c r="AU2650" s="227" t="s">
        <v>88</v>
      </c>
      <c r="AV2650" s="12" t="s">
        <v>88</v>
      </c>
      <c r="AW2650" s="12" t="s">
        <v>40</v>
      </c>
      <c r="AX2650" s="12" t="s">
        <v>77</v>
      </c>
      <c r="AY2650" s="227" t="s">
        <v>191</v>
      </c>
    </row>
    <row r="2651" spans="2:51" s="12" customFormat="1" ht="13.5">
      <c r="B2651" s="217"/>
      <c r="C2651" s="218"/>
      <c r="D2651" s="214" t="s">
        <v>245</v>
      </c>
      <c r="E2651" s="219" t="s">
        <v>23</v>
      </c>
      <c r="F2651" s="220" t="s">
        <v>2096</v>
      </c>
      <c r="G2651" s="218"/>
      <c r="H2651" s="221">
        <v>0.6</v>
      </c>
      <c r="I2651" s="222"/>
      <c r="J2651" s="218"/>
      <c r="K2651" s="218"/>
      <c r="L2651" s="223"/>
      <c r="M2651" s="224"/>
      <c r="N2651" s="225"/>
      <c r="O2651" s="225"/>
      <c r="P2651" s="225"/>
      <c r="Q2651" s="225"/>
      <c r="R2651" s="225"/>
      <c r="S2651" s="225"/>
      <c r="T2651" s="226"/>
      <c r="AT2651" s="227" t="s">
        <v>245</v>
      </c>
      <c r="AU2651" s="227" t="s">
        <v>88</v>
      </c>
      <c r="AV2651" s="12" t="s">
        <v>88</v>
      </c>
      <c r="AW2651" s="12" t="s">
        <v>40</v>
      </c>
      <c r="AX2651" s="12" t="s">
        <v>77</v>
      </c>
      <c r="AY2651" s="227" t="s">
        <v>191</v>
      </c>
    </row>
    <row r="2652" spans="2:51" s="14" customFormat="1" ht="13.5">
      <c r="B2652" s="254"/>
      <c r="C2652" s="255"/>
      <c r="D2652" s="214" t="s">
        <v>245</v>
      </c>
      <c r="E2652" s="256" t="s">
        <v>23</v>
      </c>
      <c r="F2652" s="257" t="s">
        <v>371</v>
      </c>
      <c r="G2652" s="255"/>
      <c r="H2652" s="258">
        <v>14.6</v>
      </c>
      <c r="I2652" s="259"/>
      <c r="J2652" s="255"/>
      <c r="K2652" s="255"/>
      <c r="L2652" s="260"/>
      <c r="M2652" s="261"/>
      <c r="N2652" s="262"/>
      <c r="O2652" s="262"/>
      <c r="P2652" s="262"/>
      <c r="Q2652" s="262"/>
      <c r="R2652" s="262"/>
      <c r="S2652" s="262"/>
      <c r="T2652" s="263"/>
      <c r="AT2652" s="264" t="s">
        <v>245</v>
      </c>
      <c r="AU2652" s="264" t="s">
        <v>88</v>
      </c>
      <c r="AV2652" s="14" t="s">
        <v>207</v>
      </c>
      <c r="AW2652" s="14" t="s">
        <v>40</v>
      </c>
      <c r="AX2652" s="14" t="s">
        <v>77</v>
      </c>
      <c r="AY2652" s="264" t="s">
        <v>191</v>
      </c>
    </row>
    <row r="2653" spans="2:51" s="13" customFormat="1" ht="13.5">
      <c r="B2653" s="244"/>
      <c r="C2653" s="245"/>
      <c r="D2653" s="214" t="s">
        <v>245</v>
      </c>
      <c r="E2653" s="246" t="s">
        <v>23</v>
      </c>
      <c r="F2653" s="247" t="s">
        <v>384</v>
      </c>
      <c r="G2653" s="245"/>
      <c r="H2653" s="246" t="s">
        <v>23</v>
      </c>
      <c r="I2653" s="248"/>
      <c r="J2653" s="245"/>
      <c r="K2653" s="245"/>
      <c r="L2653" s="249"/>
      <c r="M2653" s="250"/>
      <c r="N2653" s="251"/>
      <c r="O2653" s="251"/>
      <c r="P2653" s="251"/>
      <c r="Q2653" s="251"/>
      <c r="R2653" s="251"/>
      <c r="S2653" s="251"/>
      <c r="T2653" s="252"/>
      <c r="AT2653" s="253" t="s">
        <v>245</v>
      </c>
      <c r="AU2653" s="253" t="s">
        <v>88</v>
      </c>
      <c r="AV2653" s="13" t="s">
        <v>85</v>
      </c>
      <c r="AW2653" s="13" t="s">
        <v>40</v>
      </c>
      <c r="AX2653" s="13" t="s">
        <v>77</v>
      </c>
      <c r="AY2653" s="253" t="s">
        <v>191</v>
      </c>
    </row>
    <row r="2654" spans="2:51" s="12" customFormat="1" ht="13.5">
      <c r="B2654" s="217"/>
      <c r="C2654" s="218"/>
      <c r="D2654" s="214" t="s">
        <v>245</v>
      </c>
      <c r="E2654" s="219" t="s">
        <v>23</v>
      </c>
      <c r="F2654" s="220" t="s">
        <v>2097</v>
      </c>
      <c r="G2654" s="218"/>
      <c r="H2654" s="221">
        <v>6</v>
      </c>
      <c r="I2654" s="222"/>
      <c r="J2654" s="218"/>
      <c r="K2654" s="218"/>
      <c r="L2654" s="223"/>
      <c r="M2654" s="224"/>
      <c r="N2654" s="225"/>
      <c r="O2654" s="225"/>
      <c r="P2654" s="225"/>
      <c r="Q2654" s="225"/>
      <c r="R2654" s="225"/>
      <c r="S2654" s="225"/>
      <c r="T2654" s="226"/>
      <c r="AT2654" s="227" t="s">
        <v>245</v>
      </c>
      <c r="AU2654" s="227" t="s">
        <v>88</v>
      </c>
      <c r="AV2654" s="12" t="s">
        <v>88</v>
      </c>
      <c r="AW2654" s="12" t="s">
        <v>40</v>
      </c>
      <c r="AX2654" s="12" t="s">
        <v>77</v>
      </c>
      <c r="AY2654" s="227" t="s">
        <v>191</v>
      </c>
    </row>
    <row r="2655" spans="2:51" s="12" customFormat="1" ht="13.5">
      <c r="B2655" s="217"/>
      <c r="C2655" s="218"/>
      <c r="D2655" s="214" t="s">
        <v>245</v>
      </c>
      <c r="E2655" s="219" t="s">
        <v>23</v>
      </c>
      <c r="F2655" s="220" t="s">
        <v>2098</v>
      </c>
      <c r="G2655" s="218"/>
      <c r="H2655" s="221">
        <v>8</v>
      </c>
      <c r="I2655" s="222"/>
      <c r="J2655" s="218"/>
      <c r="K2655" s="218"/>
      <c r="L2655" s="223"/>
      <c r="M2655" s="224"/>
      <c r="N2655" s="225"/>
      <c r="O2655" s="225"/>
      <c r="P2655" s="225"/>
      <c r="Q2655" s="225"/>
      <c r="R2655" s="225"/>
      <c r="S2655" s="225"/>
      <c r="T2655" s="226"/>
      <c r="AT2655" s="227" t="s">
        <v>245</v>
      </c>
      <c r="AU2655" s="227" t="s">
        <v>88</v>
      </c>
      <c r="AV2655" s="12" t="s">
        <v>88</v>
      </c>
      <c r="AW2655" s="12" t="s">
        <v>40</v>
      </c>
      <c r="AX2655" s="12" t="s">
        <v>77</v>
      </c>
      <c r="AY2655" s="227" t="s">
        <v>191</v>
      </c>
    </row>
    <row r="2656" spans="2:51" s="12" customFormat="1" ht="13.5">
      <c r="B2656" s="217"/>
      <c r="C2656" s="218"/>
      <c r="D2656" s="214" t="s">
        <v>245</v>
      </c>
      <c r="E2656" s="219" t="s">
        <v>23</v>
      </c>
      <c r="F2656" s="220" t="s">
        <v>2099</v>
      </c>
      <c r="G2656" s="218"/>
      <c r="H2656" s="221">
        <v>0.6</v>
      </c>
      <c r="I2656" s="222"/>
      <c r="J2656" s="218"/>
      <c r="K2656" s="218"/>
      <c r="L2656" s="223"/>
      <c r="M2656" s="224"/>
      <c r="N2656" s="225"/>
      <c r="O2656" s="225"/>
      <c r="P2656" s="225"/>
      <c r="Q2656" s="225"/>
      <c r="R2656" s="225"/>
      <c r="S2656" s="225"/>
      <c r="T2656" s="226"/>
      <c r="AT2656" s="227" t="s">
        <v>245</v>
      </c>
      <c r="AU2656" s="227" t="s">
        <v>88</v>
      </c>
      <c r="AV2656" s="12" t="s">
        <v>88</v>
      </c>
      <c r="AW2656" s="12" t="s">
        <v>40</v>
      </c>
      <c r="AX2656" s="12" t="s">
        <v>77</v>
      </c>
      <c r="AY2656" s="227" t="s">
        <v>191</v>
      </c>
    </row>
    <row r="2657" spans="2:65" s="12" customFormat="1" ht="13.5">
      <c r="B2657" s="217"/>
      <c r="C2657" s="218"/>
      <c r="D2657" s="214" t="s">
        <v>245</v>
      </c>
      <c r="E2657" s="219" t="s">
        <v>23</v>
      </c>
      <c r="F2657" s="220" t="s">
        <v>2100</v>
      </c>
      <c r="G2657" s="218"/>
      <c r="H2657" s="221">
        <v>8</v>
      </c>
      <c r="I2657" s="222"/>
      <c r="J2657" s="218"/>
      <c r="K2657" s="218"/>
      <c r="L2657" s="223"/>
      <c r="M2657" s="224"/>
      <c r="N2657" s="225"/>
      <c r="O2657" s="225"/>
      <c r="P2657" s="225"/>
      <c r="Q2657" s="225"/>
      <c r="R2657" s="225"/>
      <c r="S2657" s="225"/>
      <c r="T2657" s="226"/>
      <c r="AT2657" s="227" t="s">
        <v>245</v>
      </c>
      <c r="AU2657" s="227" t="s">
        <v>88</v>
      </c>
      <c r="AV2657" s="12" t="s">
        <v>88</v>
      </c>
      <c r="AW2657" s="12" t="s">
        <v>40</v>
      </c>
      <c r="AX2657" s="12" t="s">
        <v>77</v>
      </c>
      <c r="AY2657" s="227" t="s">
        <v>191</v>
      </c>
    </row>
    <row r="2658" spans="2:65" s="14" customFormat="1" ht="13.5">
      <c r="B2658" s="254"/>
      <c r="C2658" s="255"/>
      <c r="D2658" s="214" t="s">
        <v>245</v>
      </c>
      <c r="E2658" s="256" t="s">
        <v>23</v>
      </c>
      <c r="F2658" s="257" t="s">
        <v>371</v>
      </c>
      <c r="G2658" s="255"/>
      <c r="H2658" s="258">
        <v>22.6</v>
      </c>
      <c r="I2658" s="259"/>
      <c r="J2658" s="255"/>
      <c r="K2658" s="255"/>
      <c r="L2658" s="260"/>
      <c r="M2658" s="261"/>
      <c r="N2658" s="262"/>
      <c r="O2658" s="262"/>
      <c r="P2658" s="262"/>
      <c r="Q2658" s="262"/>
      <c r="R2658" s="262"/>
      <c r="S2658" s="262"/>
      <c r="T2658" s="263"/>
      <c r="AT2658" s="264" t="s">
        <v>245</v>
      </c>
      <c r="AU2658" s="264" t="s">
        <v>88</v>
      </c>
      <c r="AV2658" s="14" t="s">
        <v>207</v>
      </c>
      <c r="AW2658" s="14" t="s">
        <v>40</v>
      </c>
      <c r="AX2658" s="14" t="s">
        <v>77</v>
      </c>
      <c r="AY2658" s="264" t="s">
        <v>191</v>
      </c>
    </row>
    <row r="2659" spans="2:65" s="15" customFormat="1" ht="13.5">
      <c r="B2659" s="265"/>
      <c r="C2659" s="266"/>
      <c r="D2659" s="214" t="s">
        <v>245</v>
      </c>
      <c r="E2659" s="267" t="s">
        <v>23</v>
      </c>
      <c r="F2659" s="268" t="s">
        <v>388</v>
      </c>
      <c r="G2659" s="266"/>
      <c r="H2659" s="269">
        <v>79.8</v>
      </c>
      <c r="I2659" s="270"/>
      <c r="J2659" s="266"/>
      <c r="K2659" s="266"/>
      <c r="L2659" s="271"/>
      <c r="M2659" s="272"/>
      <c r="N2659" s="273"/>
      <c r="O2659" s="273"/>
      <c r="P2659" s="273"/>
      <c r="Q2659" s="273"/>
      <c r="R2659" s="273"/>
      <c r="S2659" s="273"/>
      <c r="T2659" s="274"/>
      <c r="AT2659" s="275" t="s">
        <v>245</v>
      </c>
      <c r="AU2659" s="275" t="s">
        <v>88</v>
      </c>
      <c r="AV2659" s="15" t="s">
        <v>215</v>
      </c>
      <c r="AW2659" s="15" t="s">
        <v>40</v>
      </c>
      <c r="AX2659" s="15" t="s">
        <v>85</v>
      </c>
      <c r="AY2659" s="275" t="s">
        <v>191</v>
      </c>
    </row>
    <row r="2660" spans="2:65" s="1" customFormat="1" ht="38.25" customHeight="1">
      <c r="B2660" s="42"/>
      <c r="C2660" s="202" t="s">
        <v>2101</v>
      </c>
      <c r="D2660" s="202" t="s">
        <v>194</v>
      </c>
      <c r="E2660" s="203" t="s">
        <v>2102</v>
      </c>
      <c r="F2660" s="204" t="s">
        <v>2103</v>
      </c>
      <c r="G2660" s="205" t="s">
        <v>419</v>
      </c>
      <c r="H2660" s="206">
        <v>4.3010000000000002</v>
      </c>
      <c r="I2660" s="207"/>
      <c r="J2660" s="208">
        <f>ROUND(I2660*H2660,2)</f>
        <v>0</v>
      </c>
      <c r="K2660" s="204" t="s">
        <v>203</v>
      </c>
      <c r="L2660" s="62"/>
      <c r="M2660" s="209" t="s">
        <v>23</v>
      </c>
      <c r="N2660" s="210" t="s">
        <v>48</v>
      </c>
      <c r="O2660" s="43"/>
      <c r="P2660" s="211">
        <f>O2660*H2660</f>
        <v>0</v>
      </c>
      <c r="Q2660" s="211">
        <v>0</v>
      </c>
      <c r="R2660" s="211">
        <f>Q2660*H2660</f>
        <v>0</v>
      </c>
      <c r="S2660" s="211">
        <v>0</v>
      </c>
      <c r="T2660" s="212">
        <f>S2660*H2660</f>
        <v>0</v>
      </c>
      <c r="AR2660" s="25" t="s">
        <v>279</v>
      </c>
      <c r="AT2660" s="25" t="s">
        <v>194</v>
      </c>
      <c r="AU2660" s="25" t="s">
        <v>88</v>
      </c>
      <c r="AY2660" s="25" t="s">
        <v>191</v>
      </c>
      <c r="BE2660" s="213">
        <f>IF(N2660="základní",J2660,0)</f>
        <v>0</v>
      </c>
      <c r="BF2660" s="213">
        <f>IF(N2660="snížená",J2660,0)</f>
        <v>0</v>
      </c>
      <c r="BG2660" s="213">
        <f>IF(N2660="zákl. přenesená",J2660,0)</f>
        <v>0</v>
      </c>
      <c r="BH2660" s="213">
        <f>IF(N2660="sníž. přenesená",J2660,0)</f>
        <v>0</v>
      </c>
      <c r="BI2660" s="213">
        <f>IF(N2660="nulová",J2660,0)</f>
        <v>0</v>
      </c>
      <c r="BJ2660" s="25" t="s">
        <v>85</v>
      </c>
      <c r="BK2660" s="213">
        <f>ROUND(I2660*H2660,2)</f>
        <v>0</v>
      </c>
      <c r="BL2660" s="25" t="s">
        <v>279</v>
      </c>
      <c r="BM2660" s="25" t="s">
        <v>2104</v>
      </c>
    </row>
    <row r="2661" spans="2:65" s="1" customFormat="1" ht="38.25" customHeight="1">
      <c r="B2661" s="42"/>
      <c r="C2661" s="202" t="s">
        <v>2105</v>
      </c>
      <c r="D2661" s="202" t="s">
        <v>194</v>
      </c>
      <c r="E2661" s="203" t="s">
        <v>2106</v>
      </c>
      <c r="F2661" s="204" t="s">
        <v>2107</v>
      </c>
      <c r="G2661" s="205" t="s">
        <v>419</v>
      </c>
      <c r="H2661" s="206">
        <v>4.3010000000000002</v>
      </c>
      <c r="I2661" s="207"/>
      <c r="J2661" s="208">
        <f>ROUND(I2661*H2661,2)</f>
        <v>0</v>
      </c>
      <c r="K2661" s="204" t="s">
        <v>203</v>
      </c>
      <c r="L2661" s="62"/>
      <c r="M2661" s="209" t="s">
        <v>23</v>
      </c>
      <c r="N2661" s="210" t="s">
        <v>48</v>
      </c>
      <c r="O2661" s="43"/>
      <c r="P2661" s="211">
        <f>O2661*H2661</f>
        <v>0</v>
      </c>
      <c r="Q2661" s="211">
        <v>0</v>
      </c>
      <c r="R2661" s="211">
        <f>Q2661*H2661</f>
        <v>0</v>
      </c>
      <c r="S2661" s="211">
        <v>0</v>
      </c>
      <c r="T2661" s="212">
        <f>S2661*H2661</f>
        <v>0</v>
      </c>
      <c r="AR2661" s="25" t="s">
        <v>279</v>
      </c>
      <c r="AT2661" s="25" t="s">
        <v>194</v>
      </c>
      <c r="AU2661" s="25" t="s">
        <v>88</v>
      </c>
      <c r="AY2661" s="25" t="s">
        <v>191</v>
      </c>
      <c r="BE2661" s="213">
        <f>IF(N2661="základní",J2661,0)</f>
        <v>0</v>
      </c>
      <c r="BF2661" s="213">
        <f>IF(N2661="snížená",J2661,0)</f>
        <v>0</v>
      </c>
      <c r="BG2661" s="213">
        <f>IF(N2661="zákl. přenesená",J2661,0)</f>
        <v>0</v>
      </c>
      <c r="BH2661" s="213">
        <f>IF(N2661="sníž. přenesená",J2661,0)</f>
        <v>0</v>
      </c>
      <c r="BI2661" s="213">
        <f>IF(N2661="nulová",J2661,0)</f>
        <v>0</v>
      </c>
      <c r="BJ2661" s="25" t="s">
        <v>85</v>
      </c>
      <c r="BK2661" s="213">
        <f>ROUND(I2661*H2661,2)</f>
        <v>0</v>
      </c>
      <c r="BL2661" s="25" t="s">
        <v>279</v>
      </c>
      <c r="BM2661" s="25" t="s">
        <v>2108</v>
      </c>
    </row>
    <row r="2662" spans="2:65" s="1" customFormat="1" ht="38.25" customHeight="1">
      <c r="B2662" s="42"/>
      <c r="C2662" s="202" t="s">
        <v>2109</v>
      </c>
      <c r="D2662" s="202" t="s">
        <v>194</v>
      </c>
      <c r="E2662" s="203" t="s">
        <v>2110</v>
      </c>
      <c r="F2662" s="204" t="s">
        <v>2111</v>
      </c>
      <c r="G2662" s="205" t="s">
        <v>419</v>
      </c>
      <c r="H2662" s="206">
        <v>4.3010000000000002</v>
      </c>
      <c r="I2662" s="207"/>
      <c r="J2662" s="208">
        <f>ROUND(I2662*H2662,2)</f>
        <v>0</v>
      </c>
      <c r="K2662" s="204" t="s">
        <v>203</v>
      </c>
      <c r="L2662" s="62"/>
      <c r="M2662" s="209" t="s">
        <v>23</v>
      </c>
      <c r="N2662" s="210" t="s">
        <v>48</v>
      </c>
      <c r="O2662" s="43"/>
      <c r="P2662" s="211">
        <f>O2662*H2662</f>
        <v>0</v>
      </c>
      <c r="Q2662" s="211">
        <v>0</v>
      </c>
      <c r="R2662" s="211">
        <f>Q2662*H2662</f>
        <v>0</v>
      </c>
      <c r="S2662" s="211">
        <v>0</v>
      </c>
      <c r="T2662" s="212">
        <f>S2662*H2662</f>
        <v>0</v>
      </c>
      <c r="AR2662" s="25" t="s">
        <v>279</v>
      </c>
      <c r="AT2662" s="25" t="s">
        <v>194</v>
      </c>
      <c r="AU2662" s="25" t="s">
        <v>88</v>
      </c>
      <c r="AY2662" s="25" t="s">
        <v>191</v>
      </c>
      <c r="BE2662" s="213">
        <f>IF(N2662="základní",J2662,0)</f>
        <v>0</v>
      </c>
      <c r="BF2662" s="213">
        <f>IF(N2662="snížená",J2662,0)</f>
        <v>0</v>
      </c>
      <c r="BG2662" s="213">
        <f>IF(N2662="zákl. přenesená",J2662,0)</f>
        <v>0</v>
      </c>
      <c r="BH2662" s="213">
        <f>IF(N2662="sníž. přenesená",J2662,0)</f>
        <v>0</v>
      </c>
      <c r="BI2662" s="213">
        <f>IF(N2662="nulová",J2662,0)</f>
        <v>0</v>
      </c>
      <c r="BJ2662" s="25" t="s">
        <v>85</v>
      </c>
      <c r="BK2662" s="213">
        <f>ROUND(I2662*H2662,2)</f>
        <v>0</v>
      </c>
      <c r="BL2662" s="25" t="s">
        <v>279</v>
      </c>
      <c r="BM2662" s="25" t="s">
        <v>2112</v>
      </c>
    </row>
    <row r="2663" spans="2:65" s="11" customFormat="1" ht="29.85" customHeight="1">
      <c r="B2663" s="186"/>
      <c r="C2663" s="187"/>
      <c r="D2663" s="188" t="s">
        <v>76</v>
      </c>
      <c r="E2663" s="200" t="s">
        <v>2113</v>
      </c>
      <c r="F2663" s="200" t="s">
        <v>2114</v>
      </c>
      <c r="G2663" s="187"/>
      <c r="H2663" s="187"/>
      <c r="I2663" s="190"/>
      <c r="J2663" s="201">
        <f>BK2663</f>
        <v>0</v>
      </c>
      <c r="K2663" s="187"/>
      <c r="L2663" s="192"/>
      <c r="M2663" s="193"/>
      <c r="N2663" s="194"/>
      <c r="O2663" s="194"/>
      <c r="P2663" s="195">
        <f>SUM(P2664:P2686)</f>
        <v>0</v>
      </c>
      <c r="Q2663" s="194"/>
      <c r="R2663" s="195">
        <f>SUM(R2664:R2686)</f>
        <v>0.40471104000000002</v>
      </c>
      <c r="S2663" s="194"/>
      <c r="T2663" s="196">
        <f>SUM(T2664:T2686)</f>
        <v>0</v>
      </c>
      <c r="AR2663" s="197" t="s">
        <v>88</v>
      </c>
      <c r="AT2663" s="198" t="s">
        <v>76</v>
      </c>
      <c r="AU2663" s="198" t="s">
        <v>85</v>
      </c>
      <c r="AY2663" s="197" t="s">
        <v>191</v>
      </c>
      <c r="BK2663" s="199">
        <f>SUM(BK2664:BK2686)</f>
        <v>0</v>
      </c>
    </row>
    <row r="2664" spans="2:65" s="1" customFormat="1" ht="25.5" customHeight="1">
      <c r="B2664" s="42"/>
      <c r="C2664" s="202" t="s">
        <v>2115</v>
      </c>
      <c r="D2664" s="202" t="s">
        <v>194</v>
      </c>
      <c r="E2664" s="203" t="s">
        <v>2116</v>
      </c>
      <c r="F2664" s="204" t="s">
        <v>2117</v>
      </c>
      <c r="G2664" s="205" t="s">
        <v>218</v>
      </c>
      <c r="H2664" s="206">
        <v>17.597999999999999</v>
      </c>
      <c r="I2664" s="207"/>
      <c r="J2664" s="208">
        <f>ROUND(I2664*H2664,2)</f>
        <v>0</v>
      </c>
      <c r="K2664" s="204" t="s">
        <v>203</v>
      </c>
      <c r="L2664" s="62"/>
      <c r="M2664" s="209" t="s">
        <v>23</v>
      </c>
      <c r="N2664" s="210" t="s">
        <v>48</v>
      </c>
      <c r="O2664" s="43"/>
      <c r="P2664" s="211">
        <f>O2664*H2664</f>
        <v>0</v>
      </c>
      <c r="Q2664" s="211">
        <v>6.9999999999999994E-5</v>
      </c>
      <c r="R2664" s="211">
        <f>Q2664*H2664</f>
        <v>1.2318599999999998E-3</v>
      </c>
      <c r="S2664" s="211">
        <v>0</v>
      </c>
      <c r="T2664" s="212">
        <f>S2664*H2664</f>
        <v>0</v>
      </c>
      <c r="AR2664" s="25" t="s">
        <v>279</v>
      </c>
      <c r="AT2664" s="25" t="s">
        <v>194</v>
      </c>
      <c r="AU2664" s="25" t="s">
        <v>88</v>
      </c>
      <c r="AY2664" s="25" t="s">
        <v>191</v>
      </c>
      <c r="BE2664" s="213">
        <f>IF(N2664="základní",J2664,0)</f>
        <v>0</v>
      </c>
      <c r="BF2664" s="213">
        <f>IF(N2664="snížená",J2664,0)</f>
        <v>0</v>
      </c>
      <c r="BG2664" s="213">
        <f>IF(N2664="zákl. přenesená",J2664,0)</f>
        <v>0</v>
      </c>
      <c r="BH2664" s="213">
        <f>IF(N2664="sníž. přenesená",J2664,0)</f>
        <v>0</v>
      </c>
      <c r="BI2664" s="213">
        <f>IF(N2664="nulová",J2664,0)</f>
        <v>0</v>
      </c>
      <c r="BJ2664" s="25" t="s">
        <v>85</v>
      </c>
      <c r="BK2664" s="213">
        <f>ROUND(I2664*H2664,2)</f>
        <v>0</v>
      </c>
      <c r="BL2664" s="25" t="s">
        <v>279</v>
      </c>
      <c r="BM2664" s="25" t="s">
        <v>2118</v>
      </c>
    </row>
    <row r="2665" spans="2:65" s="13" customFormat="1" ht="13.5">
      <c r="B2665" s="244"/>
      <c r="C2665" s="245"/>
      <c r="D2665" s="214" t="s">
        <v>245</v>
      </c>
      <c r="E2665" s="246" t="s">
        <v>23</v>
      </c>
      <c r="F2665" s="247" t="s">
        <v>368</v>
      </c>
      <c r="G2665" s="245"/>
      <c r="H2665" s="246" t="s">
        <v>23</v>
      </c>
      <c r="I2665" s="248"/>
      <c r="J2665" s="245"/>
      <c r="K2665" s="245"/>
      <c r="L2665" s="249"/>
      <c r="M2665" s="250"/>
      <c r="N2665" s="251"/>
      <c r="O2665" s="251"/>
      <c r="P2665" s="251"/>
      <c r="Q2665" s="251"/>
      <c r="R2665" s="251"/>
      <c r="S2665" s="251"/>
      <c r="T2665" s="252"/>
      <c r="AT2665" s="253" t="s">
        <v>245</v>
      </c>
      <c r="AU2665" s="253" t="s">
        <v>88</v>
      </c>
      <c r="AV2665" s="13" t="s">
        <v>85</v>
      </c>
      <c r="AW2665" s="13" t="s">
        <v>40</v>
      </c>
      <c r="AX2665" s="13" t="s">
        <v>77</v>
      </c>
      <c r="AY2665" s="253" t="s">
        <v>191</v>
      </c>
    </row>
    <row r="2666" spans="2:65" s="12" customFormat="1" ht="13.5">
      <c r="B2666" s="217"/>
      <c r="C2666" s="218"/>
      <c r="D2666" s="214" t="s">
        <v>245</v>
      </c>
      <c r="E2666" s="219" t="s">
        <v>23</v>
      </c>
      <c r="F2666" s="220" t="s">
        <v>1593</v>
      </c>
      <c r="G2666" s="218"/>
      <c r="H2666" s="221">
        <v>0.19</v>
      </c>
      <c r="I2666" s="222"/>
      <c r="J2666" s="218"/>
      <c r="K2666" s="218"/>
      <c r="L2666" s="223"/>
      <c r="M2666" s="224"/>
      <c r="N2666" s="225"/>
      <c r="O2666" s="225"/>
      <c r="P2666" s="225"/>
      <c r="Q2666" s="225"/>
      <c r="R2666" s="225"/>
      <c r="S2666" s="225"/>
      <c r="T2666" s="226"/>
      <c r="AT2666" s="227" t="s">
        <v>245</v>
      </c>
      <c r="AU2666" s="227" t="s">
        <v>88</v>
      </c>
      <c r="AV2666" s="12" t="s">
        <v>88</v>
      </c>
      <c r="AW2666" s="12" t="s">
        <v>40</v>
      </c>
      <c r="AX2666" s="12" t="s">
        <v>77</v>
      </c>
      <c r="AY2666" s="227" t="s">
        <v>191</v>
      </c>
    </row>
    <row r="2667" spans="2:65" s="12" customFormat="1" ht="13.5">
      <c r="B2667" s="217"/>
      <c r="C2667" s="218"/>
      <c r="D2667" s="214" t="s">
        <v>245</v>
      </c>
      <c r="E2667" s="219" t="s">
        <v>23</v>
      </c>
      <c r="F2667" s="220" t="s">
        <v>1594</v>
      </c>
      <c r="G2667" s="218"/>
      <c r="H2667" s="221">
        <v>1.425</v>
      </c>
      <c r="I2667" s="222"/>
      <c r="J2667" s="218"/>
      <c r="K2667" s="218"/>
      <c r="L2667" s="223"/>
      <c r="M2667" s="224"/>
      <c r="N2667" s="225"/>
      <c r="O2667" s="225"/>
      <c r="P2667" s="225"/>
      <c r="Q2667" s="225"/>
      <c r="R2667" s="225"/>
      <c r="S2667" s="225"/>
      <c r="T2667" s="226"/>
      <c r="AT2667" s="227" t="s">
        <v>245</v>
      </c>
      <c r="AU2667" s="227" t="s">
        <v>88</v>
      </c>
      <c r="AV2667" s="12" t="s">
        <v>88</v>
      </c>
      <c r="AW2667" s="12" t="s">
        <v>40</v>
      </c>
      <c r="AX2667" s="12" t="s">
        <v>77</v>
      </c>
      <c r="AY2667" s="227" t="s">
        <v>191</v>
      </c>
    </row>
    <row r="2668" spans="2:65" s="12" customFormat="1" ht="13.5">
      <c r="B2668" s="217"/>
      <c r="C2668" s="218"/>
      <c r="D2668" s="214" t="s">
        <v>245</v>
      </c>
      <c r="E2668" s="219" t="s">
        <v>23</v>
      </c>
      <c r="F2668" s="220" t="s">
        <v>1595</v>
      </c>
      <c r="G2668" s="218"/>
      <c r="H2668" s="221">
        <v>0.375</v>
      </c>
      <c r="I2668" s="222"/>
      <c r="J2668" s="218"/>
      <c r="K2668" s="218"/>
      <c r="L2668" s="223"/>
      <c r="M2668" s="224"/>
      <c r="N2668" s="225"/>
      <c r="O2668" s="225"/>
      <c r="P2668" s="225"/>
      <c r="Q2668" s="225"/>
      <c r="R2668" s="225"/>
      <c r="S2668" s="225"/>
      <c r="T2668" s="226"/>
      <c r="AT2668" s="227" t="s">
        <v>245</v>
      </c>
      <c r="AU2668" s="227" t="s">
        <v>88</v>
      </c>
      <c r="AV2668" s="12" t="s">
        <v>88</v>
      </c>
      <c r="AW2668" s="12" t="s">
        <v>40</v>
      </c>
      <c r="AX2668" s="12" t="s">
        <v>77</v>
      </c>
      <c r="AY2668" s="227" t="s">
        <v>191</v>
      </c>
    </row>
    <row r="2669" spans="2:65" s="12" customFormat="1" ht="13.5">
      <c r="B2669" s="217"/>
      <c r="C2669" s="218"/>
      <c r="D2669" s="214" t="s">
        <v>245</v>
      </c>
      <c r="E2669" s="219" t="s">
        <v>23</v>
      </c>
      <c r="F2669" s="220" t="s">
        <v>1596</v>
      </c>
      <c r="G2669" s="218"/>
      <c r="H2669" s="221">
        <v>1.2749999999999999</v>
      </c>
      <c r="I2669" s="222"/>
      <c r="J2669" s="218"/>
      <c r="K2669" s="218"/>
      <c r="L2669" s="223"/>
      <c r="M2669" s="224"/>
      <c r="N2669" s="225"/>
      <c r="O2669" s="225"/>
      <c r="P2669" s="225"/>
      <c r="Q2669" s="225"/>
      <c r="R2669" s="225"/>
      <c r="S2669" s="225"/>
      <c r="T2669" s="226"/>
      <c r="AT2669" s="227" t="s">
        <v>245</v>
      </c>
      <c r="AU2669" s="227" t="s">
        <v>88</v>
      </c>
      <c r="AV2669" s="12" t="s">
        <v>88</v>
      </c>
      <c r="AW2669" s="12" t="s">
        <v>40</v>
      </c>
      <c r="AX2669" s="12" t="s">
        <v>77</v>
      </c>
      <c r="AY2669" s="227" t="s">
        <v>191</v>
      </c>
    </row>
    <row r="2670" spans="2:65" s="14" customFormat="1" ht="13.5">
      <c r="B2670" s="254"/>
      <c r="C2670" s="255"/>
      <c r="D2670" s="214" t="s">
        <v>245</v>
      </c>
      <c r="E2670" s="256" t="s">
        <v>23</v>
      </c>
      <c r="F2670" s="257" t="s">
        <v>371</v>
      </c>
      <c r="G2670" s="255"/>
      <c r="H2670" s="258">
        <v>3.2650000000000001</v>
      </c>
      <c r="I2670" s="259"/>
      <c r="J2670" s="255"/>
      <c r="K2670" s="255"/>
      <c r="L2670" s="260"/>
      <c r="M2670" s="261"/>
      <c r="N2670" s="262"/>
      <c r="O2670" s="262"/>
      <c r="P2670" s="262"/>
      <c r="Q2670" s="262"/>
      <c r="R2670" s="262"/>
      <c r="S2670" s="262"/>
      <c r="T2670" s="263"/>
      <c r="AT2670" s="264" t="s">
        <v>245</v>
      </c>
      <c r="AU2670" s="264" t="s">
        <v>88</v>
      </c>
      <c r="AV2670" s="14" t="s">
        <v>207</v>
      </c>
      <c r="AW2670" s="14" t="s">
        <v>40</v>
      </c>
      <c r="AX2670" s="14" t="s">
        <v>77</v>
      </c>
      <c r="AY2670" s="264" t="s">
        <v>191</v>
      </c>
    </row>
    <row r="2671" spans="2:65" s="13" customFormat="1" ht="13.5">
      <c r="B2671" s="244"/>
      <c r="C2671" s="245"/>
      <c r="D2671" s="214" t="s">
        <v>245</v>
      </c>
      <c r="E2671" s="246" t="s">
        <v>23</v>
      </c>
      <c r="F2671" s="247" t="s">
        <v>372</v>
      </c>
      <c r="G2671" s="245"/>
      <c r="H2671" s="246" t="s">
        <v>23</v>
      </c>
      <c r="I2671" s="248"/>
      <c r="J2671" s="245"/>
      <c r="K2671" s="245"/>
      <c r="L2671" s="249"/>
      <c r="M2671" s="250"/>
      <c r="N2671" s="251"/>
      <c r="O2671" s="251"/>
      <c r="P2671" s="251"/>
      <c r="Q2671" s="251"/>
      <c r="R2671" s="251"/>
      <c r="S2671" s="251"/>
      <c r="T2671" s="252"/>
      <c r="AT2671" s="253" t="s">
        <v>245</v>
      </c>
      <c r="AU2671" s="253" t="s">
        <v>88</v>
      </c>
      <c r="AV2671" s="13" t="s">
        <v>85</v>
      </c>
      <c r="AW2671" s="13" t="s">
        <v>40</v>
      </c>
      <c r="AX2671" s="13" t="s">
        <v>77</v>
      </c>
      <c r="AY2671" s="253" t="s">
        <v>191</v>
      </c>
    </row>
    <row r="2672" spans="2:65" s="12" customFormat="1" ht="13.5">
      <c r="B2672" s="217"/>
      <c r="C2672" s="218"/>
      <c r="D2672" s="214" t="s">
        <v>245</v>
      </c>
      <c r="E2672" s="219" t="s">
        <v>23</v>
      </c>
      <c r="F2672" s="220" t="s">
        <v>1597</v>
      </c>
      <c r="G2672" s="218"/>
      <c r="H2672" s="221">
        <v>14.333</v>
      </c>
      <c r="I2672" s="222"/>
      <c r="J2672" s="218"/>
      <c r="K2672" s="218"/>
      <c r="L2672" s="223"/>
      <c r="M2672" s="224"/>
      <c r="N2672" s="225"/>
      <c r="O2672" s="225"/>
      <c r="P2672" s="225"/>
      <c r="Q2672" s="225"/>
      <c r="R2672" s="225"/>
      <c r="S2672" s="225"/>
      <c r="T2672" s="226"/>
      <c r="AT2672" s="227" t="s">
        <v>245</v>
      </c>
      <c r="AU2672" s="227" t="s">
        <v>88</v>
      </c>
      <c r="AV2672" s="12" t="s">
        <v>88</v>
      </c>
      <c r="AW2672" s="12" t="s">
        <v>40</v>
      </c>
      <c r="AX2672" s="12" t="s">
        <v>77</v>
      </c>
      <c r="AY2672" s="227" t="s">
        <v>191</v>
      </c>
    </row>
    <row r="2673" spans="2:65" s="14" customFormat="1" ht="13.5">
      <c r="B2673" s="254"/>
      <c r="C2673" s="255"/>
      <c r="D2673" s="214" t="s">
        <v>245</v>
      </c>
      <c r="E2673" s="256" t="s">
        <v>23</v>
      </c>
      <c r="F2673" s="257" t="s">
        <v>371</v>
      </c>
      <c r="G2673" s="255"/>
      <c r="H2673" s="258">
        <v>14.333</v>
      </c>
      <c r="I2673" s="259"/>
      <c r="J2673" s="255"/>
      <c r="K2673" s="255"/>
      <c r="L2673" s="260"/>
      <c r="M2673" s="261"/>
      <c r="N2673" s="262"/>
      <c r="O2673" s="262"/>
      <c r="P2673" s="262"/>
      <c r="Q2673" s="262"/>
      <c r="R2673" s="262"/>
      <c r="S2673" s="262"/>
      <c r="T2673" s="263"/>
      <c r="AT2673" s="264" t="s">
        <v>245</v>
      </c>
      <c r="AU2673" s="264" t="s">
        <v>88</v>
      </c>
      <c r="AV2673" s="14" t="s">
        <v>207</v>
      </c>
      <c r="AW2673" s="14" t="s">
        <v>40</v>
      </c>
      <c r="AX2673" s="14" t="s">
        <v>77</v>
      </c>
      <c r="AY2673" s="264" t="s">
        <v>191</v>
      </c>
    </row>
    <row r="2674" spans="2:65" s="15" customFormat="1" ht="13.5">
      <c r="B2674" s="265"/>
      <c r="C2674" s="266"/>
      <c r="D2674" s="214" t="s">
        <v>245</v>
      </c>
      <c r="E2674" s="267" t="s">
        <v>332</v>
      </c>
      <c r="F2674" s="268" t="s">
        <v>388</v>
      </c>
      <c r="G2674" s="266"/>
      <c r="H2674" s="269">
        <v>17.597999999999999</v>
      </c>
      <c r="I2674" s="270"/>
      <c r="J2674" s="266"/>
      <c r="K2674" s="266"/>
      <c r="L2674" s="271"/>
      <c r="M2674" s="272"/>
      <c r="N2674" s="273"/>
      <c r="O2674" s="273"/>
      <c r="P2674" s="273"/>
      <c r="Q2674" s="273"/>
      <c r="R2674" s="273"/>
      <c r="S2674" s="273"/>
      <c r="T2674" s="274"/>
      <c r="AT2674" s="275" t="s">
        <v>245</v>
      </c>
      <c r="AU2674" s="275" t="s">
        <v>88</v>
      </c>
      <c r="AV2674" s="15" t="s">
        <v>215</v>
      </c>
      <c r="AW2674" s="15" t="s">
        <v>40</v>
      </c>
      <c r="AX2674" s="15" t="s">
        <v>85</v>
      </c>
      <c r="AY2674" s="275" t="s">
        <v>191</v>
      </c>
    </row>
    <row r="2675" spans="2:65" s="1" customFormat="1" ht="25.5" customHeight="1">
      <c r="B2675" s="42"/>
      <c r="C2675" s="202" t="s">
        <v>2119</v>
      </c>
      <c r="D2675" s="202" t="s">
        <v>194</v>
      </c>
      <c r="E2675" s="203" t="s">
        <v>2120</v>
      </c>
      <c r="F2675" s="204" t="s">
        <v>2121</v>
      </c>
      <c r="G2675" s="205" t="s">
        <v>218</v>
      </c>
      <c r="H2675" s="206">
        <v>17.597999999999999</v>
      </c>
      <c r="I2675" s="207"/>
      <c r="J2675" s="208">
        <f>ROUND(I2675*H2675,2)</f>
        <v>0</v>
      </c>
      <c r="K2675" s="204" t="s">
        <v>203</v>
      </c>
      <c r="L2675" s="62"/>
      <c r="M2675" s="209" t="s">
        <v>23</v>
      </c>
      <c r="N2675" s="210" t="s">
        <v>48</v>
      </c>
      <c r="O2675" s="43"/>
      <c r="P2675" s="211">
        <f>O2675*H2675</f>
        <v>0</v>
      </c>
      <c r="Q2675" s="211">
        <v>1.7000000000000001E-4</v>
      </c>
      <c r="R2675" s="211">
        <f>Q2675*H2675</f>
        <v>2.9916600000000002E-3</v>
      </c>
      <c r="S2675" s="211">
        <v>0</v>
      </c>
      <c r="T2675" s="212">
        <f>S2675*H2675</f>
        <v>0</v>
      </c>
      <c r="AR2675" s="25" t="s">
        <v>279</v>
      </c>
      <c r="AT2675" s="25" t="s">
        <v>194</v>
      </c>
      <c r="AU2675" s="25" t="s">
        <v>88</v>
      </c>
      <c r="AY2675" s="25" t="s">
        <v>191</v>
      </c>
      <c r="BE2675" s="213">
        <f>IF(N2675="základní",J2675,0)</f>
        <v>0</v>
      </c>
      <c r="BF2675" s="213">
        <f>IF(N2675="snížená",J2675,0)</f>
        <v>0</v>
      </c>
      <c r="BG2675" s="213">
        <f>IF(N2675="zákl. přenesená",J2675,0)</f>
        <v>0</v>
      </c>
      <c r="BH2675" s="213">
        <f>IF(N2675="sníž. přenesená",J2675,0)</f>
        <v>0</v>
      </c>
      <c r="BI2675" s="213">
        <f>IF(N2675="nulová",J2675,0)</f>
        <v>0</v>
      </c>
      <c r="BJ2675" s="25" t="s">
        <v>85</v>
      </c>
      <c r="BK2675" s="213">
        <f>ROUND(I2675*H2675,2)</f>
        <v>0</v>
      </c>
      <c r="BL2675" s="25" t="s">
        <v>279</v>
      </c>
      <c r="BM2675" s="25" t="s">
        <v>2122</v>
      </c>
    </row>
    <row r="2676" spans="2:65" s="12" customFormat="1" ht="13.5">
      <c r="B2676" s="217"/>
      <c r="C2676" s="218"/>
      <c r="D2676" s="214" t="s">
        <v>245</v>
      </c>
      <c r="E2676" s="219" t="s">
        <v>23</v>
      </c>
      <c r="F2676" s="220" t="s">
        <v>332</v>
      </c>
      <c r="G2676" s="218"/>
      <c r="H2676" s="221">
        <v>17.597999999999999</v>
      </c>
      <c r="I2676" s="222"/>
      <c r="J2676" s="218"/>
      <c r="K2676" s="218"/>
      <c r="L2676" s="223"/>
      <c r="M2676" s="224"/>
      <c r="N2676" s="225"/>
      <c r="O2676" s="225"/>
      <c r="P2676" s="225"/>
      <c r="Q2676" s="225"/>
      <c r="R2676" s="225"/>
      <c r="S2676" s="225"/>
      <c r="T2676" s="226"/>
      <c r="AT2676" s="227" t="s">
        <v>245</v>
      </c>
      <c r="AU2676" s="227" t="s">
        <v>88</v>
      </c>
      <c r="AV2676" s="12" t="s">
        <v>88</v>
      </c>
      <c r="AW2676" s="12" t="s">
        <v>40</v>
      </c>
      <c r="AX2676" s="12" t="s">
        <v>85</v>
      </c>
      <c r="AY2676" s="227" t="s">
        <v>191</v>
      </c>
    </row>
    <row r="2677" spans="2:65" s="1" customFormat="1" ht="16.5" customHeight="1">
      <c r="B2677" s="42"/>
      <c r="C2677" s="202" t="s">
        <v>2123</v>
      </c>
      <c r="D2677" s="202" t="s">
        <v>194</v>
      </c>
      <c r="E2677" s="203" t="s">
        <v>2124</v>
      </c>
      <c r="F2677" s="204" t="s">
        <v>2125</v>
      </c>
      <c r="G2677" s="205" t="s">
        <v>218</v>
      </c>
      <c r="H2677" s="206">
        <v>17.597999999999999</v>
      </c>
      <c r="I2677" s="207"/>
      <c r="J2677" s="208">
        <f>ROUND(I2677*H2677,2)</f>
        <v>0</v>
      </c>
      <c r="K2677" s="204" t="s">
        <v>203</v>
      </c>
      <c r="L2677" s="62"/>
      <c r="M2677" s="209" t="s">
        <v>23</v>
      </c>
      <c r="N2677" s="210" t="s">
        <v>48</v>
      </c>
      <c r="O2677" s="43"/>
      <c r="P2677" s="211">
        <f>O2677*H2677</f>
        <v>0</v>
      </c>
      <c r="Q2677" s="211">
        <v>1.2E-4</v>
      </c>
      <c r="R2677" s="211">
        <f>Q2677*H2677</f>
        <v>2.1117599999999999E-3</v>
      </c>
      <c r="S2677" s="211">
        <v>0</v>
      </c>
      <c r="T2677" s="212">
        <f>S2677*H2677</f>
        <v>0</v>
      </c>
      <c r="AR2677" s="25" t="s">
        <v>279</v>
      </c>
      <c r="AT2677" s="25" t="s">
        <v>194</v>
      </c>
      <c r="AU2677" s="25" t="s">
        <v>88</v>
      </c>
      <c r="AY2677" s="25" t="s">
        <v>191</v>
      </c>
      <c r="BE2677" s="213">
        <f>IF(N2677="základní",J2677,0)</f>
        <v>0</v>
      </c>
      <c r="BF2677" s="213">
        <f>IF(N2677="snížená",J2677,0)</f>
        <v>0</v>
      </c>
      <c r="BG2677" s="213">
        <f>IF(N2677="zákl. přenesená",J2677,0)</f>
        <v>0</v>
      </c>
      <c r="BH2677" s="213">
        <f>IF(N2677="sníž. přenesená",J2677,0)</f>
        <v>0</v>
      </c>
      <c r="BI2677" s="213">
        <f>IF(N2677="nulová",J2677,0)</f>
        <v>0</v>
      </c>
      <c r="BJ2677" s="25" t="s">
        <v>85</v>
      </c>
      <c r="BK2677" s="213">
        <f>ROUND(I2677*H2677,2)</f>
        <v>0</v>
      </c>
      <c r="BL2677" s="25" t="s">
        <v>279</v>
      </c>
      <c r="BM2677" s="25" t="s">
        <v>2126</v>
      </c>
    </row>
    <row r="2678" spans="2:65" s="12" customFormat="1" ht="13.5">
      <c r="B2678" s="217"/>
      <c r="C2678" s="218"/>
      <c r="D2678" s="214" t="s">
        <v>245</v>
      </c>
      <c r="E2678" s="219" t="s">
        <v>23</v>
      </c>
      <c r="F2678" s="220" t="s">
        <v>332</v>
      </c>
      <c r="G2678" s="218"/>
      <c r="H2678" s="221">
        <v>17.597999999999999</v>
      </c>
      <c r="I2678" s="222"/>
      <c r="J2678" s="218"/>
      <c r="K2678" s="218"/>
      <c r="L2678" s="223"/>
      <c r="M2678" s="224"/>
      <c r="N2678" s="225"/>
      <c r="O2678" s="225"/>
      <c r="P2678" s="225"/>
      <c r="Q2678" s="225"/>
      <c r="R2678" s="225"/>
      <c r="S2678" s="225"/>
      <c r="T2678" s="226"/>
      <c r="AT2678" s="227" t="s">
        <v>245</v>
      </c>
      <c r="AU2678" s="227" t="s">
        <v>88</v>
      </c>
      <c r="AV2678" s="12" t="s">
        <v>88</v>
      </c>
      <c r="AW2678" s="12" t="s">
        <v>40</v>
      </c>
      <c r="AX2678" s="12" t="s">
        <v>85</v>
      </c>
      <c r="AY2678" s="227" t="s">
        <v>191</v>
      </c>
    </row>
    <row r="2679" spans="2:65" s="1" customFormat="1" ht="25.5" customHeight="1">
      <c r="B2679" s="42"/>
      <c r="C2679" s="202" t="s">
        <v>2127</v>
      </c>
      <c r="D2679" s="202" t="s">
        <v>194</v>
      </c>
      <c r="E2679" s="203" t="s">
        <v>2128</v>
      </c>
      <c r="F2679" s="204" t="s">
        <v>2129</v>
      </c>
      <c r="G2679" s="205" t="s">
        <v>218</v>
      </c>
      <c r="H2679" s="206">
        <v>17.597999999999999</v>
      </c>
      <c r="I2679" s="207"/>
      <c r="J2679" s="208">
        <f>ROUND(I2679*H2679,2)</f>
        <v>0</v>
      </c>
      <c r="K2679" s="204" t="s">
        <v>203</v>
      </c>
      <c r="L2679" s="62"/>
      <c r="M2679" s="209" t="s">
        <v>23</v>
      </c>
      <c r="N2679" s="210" t="s">
        <v>48</v>
      </c>
      <c r="O2679" s="43"/>
      <c r="P2679" s="211">
        <f>O2679*H2679</f>
        <v>0</v>
      </c>
      <c r="Q2679" s="211">
        <v>1.2E-4</v>
      </c>
      <c r="R2679" s="211">
        <f>Q2679*H2679</f>
        <v>2.1117599999999999E-3</v>
      </c>
      <c r="S2679" s="211">
        <v>0</v>
      </c>
      <c r="T2679" s="212">
        <f>S2679*H2679</f>
        <v>0</v>
      </c>
      <c r="AR2679" s="25" t="s">
        <v>279</v>
      </c>
      <c r="AT2679" s="25" t="s">
        <v>194</v>
      </c>
      <c r="AU2679" s="25" t="s">
        <v>88</v>
      </c>
      <c r="AY2679" s="25" t="s">
        <v>191</v>
      </c>
      <c r="BE2679" s="213">
        <f>IF(N2679="základní",J2679,0)</f>
        <v>0</v>
      </c>
      <c r="BF2679" s="213">
        <f>IF(N2679="snížená",J2679,0)</f>
        <v>0</v>
      </c>
      <c r="BG2679" s="213">
        <f>IF(N2679="zákl. přenesená",J2679,0)</f>
        <v>0</v>
      </c>
      <c r="BH2679" s="213">
        <f>IF(N2679="sníž. přenesená",J2679,0)</f>
        <v>0</v>
      </c>
      <c r="BI2679" s="213">
        <f>IF(N2679="nulová",J2679,0)</f>
        <v>0</v>
      </c>
      <c r="BJ2679" s="25" t="s">
        <v>85</v>
      </c>
      <c r="BK2679" s="213">
        <f>ROUND(I2679*H2679,2)</f>
        <v>0</v>
      </c>
      <c r="BL2679" s="25" t="s">
        <v>279</v>
      </c>
      <c r="BM2679" s="25" t="s">
        <v>2130</v>
      </c>
    </row>
    <row r="2680" spans="2:65" s="12" customFormat="1" ht="13.5">
      <c r="B2680" s="217"/>
      <c r="C2680" s="218"/>
      <c r="D2680" s="214" t="s">
        <v>245</v>
      </c>
      <c r="E2680" s="219" t="s">
        <v>23</v>
      </c>
      <c r="F2680" s="220" t="s">
        <v>332</v>
      </c>
      <c r="G2680" s="218"/>
      <c r="H2680" s="221">
        <v>17.597999999999999</v>
      </c>
      <c r="I2680" s="222"/>
      <c r="J2680" s="218"/>
      <c r="K2680" s="218"/>
      <c r="L2680" s="223"/>
      <c r="M2680" s="224"/>
      <c r="N2680" s="225"/>
      <c r="O2680" s="225"/>
      <c r="P2680" s="225"/>
      <c r="Q2680" s="225"/>
      <c r="R2680" s="225"/>
      <c r="S2680" s="225"/>
      <c r="T2680" s="226"/>
      <c r="AT2680" s="227" t="s">
        <v>245</v>
      </c>
      <c r="AU2680" s="227" t="s">
        <v>88</v>
      </c>
      <c r="AV2680" s="12" t="s">
        <v>88</v>
      </c>
      <c r="AW2680" s="12" t="s">
        <v>40</v>
      </c>
      <c r="AX2680" s="12" t="s">
        <v>85</v>
      </c>
      <c r="AY2680" s="227" t="s">
        <v>191</v>
      </c>
    </row>
    <row r="2681" spans="2:65" s="1" customFormat="1" ht="16.5" customHeight="1">
      <c r="B2681" s="42"/>
      <c r="C2681" s="202" t="s">
        <v>2131</v>
      </c>
      <c r="D2681" s="202" t="s">
        <v>194</v>
      </c>
      <c r="E2681" s="203" t="s">
        <v>2132</v>
      </c>
      <c r="F2681" s="204" t="s">
        <v>2133</v>
      </c>
      <c r="G2681" s="205" t="s">
        <v>218</v>
      </c>
      <c r="H2681" s="206">
        <v>94.8</v>
      </c>
      <c r="I2681" s="207"/>
      <c r="J2681" s="208">
        <f>ROUND(I2681*H2681,2)</f>
        <v>0</v>
      </c>
      <c r="K2681" s="204" t="s">
        <v>203</v>
      </c>
      <c r="L2681" s="62"/>
      <c r="M2681" s="209" t="s">
        <v>23</v>
      </c>
      <c r="N2681" s="210" t="s">
        <v>48</v>
      </c>
      <c r="O2681" s="43"/>
      <c r="P2681" s="211">
        <f>O2681*H2681</f>
        <v>0</v>
      </c>
      <c r="Q2681" s="211">
        <v>0</v>
      </c>
      <c r="R2681" s="211">
        <f>Q2681*H2681</f>
        <v>0</v>
      </c>
      <c r="S2681" s="211">
        <v>0</v>
      </c>
      <c r="T2681" s="212">
        <f>S2681*H2681</f>
        <v>0</v>
      </c>
      <c r="AR2681" s="25" t="s">
        <v>279</v>
      </c>
      <c r="AT2681" s="25" t="s">
        <v>194</v>
      </c>
      <c r="AU2681" s="25" t="s">
        <v>88</v>
      </c>
      <c r="AY2681" s="25" t="s">
        <v>191</v>
      </c>
      <c r="BE2681" s="213">
        <f>IF(N2681="základní",J2681,0)</f>
        <v>0</v>
      </c>
      <c r="BF2681" s="213">
        <f>IF(N2681="snížená",J2681,0)</f>
        <v>0</v>
      </c>
      <c r="BG2681" s="213">
        <f>IF(N2681="zákl. přenesená",J2681,0)</f>
        <v>0</v>
      </c>
      <c r="BH2681" s="213">
        <f>IF(N2681="sníž. přenesená",J2681,0)</f>
        <v>0</v>
      </c>
      <c r="BI2681" s="213">
        <f>IF(N2681="nulová",J2681,0)</f>
        <v>0</v>
      </c>
      <c r="BJ2681" s="25" t="s">
        <v>85</v>
      </c>
      <c r="BK2681" s="213">
        <f>ROUND(I2681*H2681,2)</f>
        <v>0</v>
      </c>
      <c r="BL2681" s="25" t="s">
        <v>279</v>
      </c>
      <c r="BM2681" s="25" t="s">
        <v>2134</v>
      </c>
    </row>
    <row r="2682" spans="2:65" s="12" customFormat="1" ht="13.5">
      <c r="B2682" s="217"/>
      <c r="C2682" s="218"/>
      <c r="D2682" s="214" t="s">
        <v>245</v>
      </c>
      <c r="E2682" s="219" t="s">
        <v>23</v>
      </c>
      <c r="F2682" s="220" t="s">
        <v>751</v>
      </c>
      <c r="G2682" s="218"/>
      <c r="H2682" s="221">
        <v>94.8</v>
      </c>
      <c r="I2682" s="222"/>
      <c r="J2682" s="218"/>
      <c r="K2682" s="218"/>
      <c r="L2682" s="223"/>
      <c r="M2682" s="224"/>
      <c r="N2682" s="225"/>
      <c r="O2682" s="225"/>
      <c r="P2682" s="225"/>
      <c r="Q2682" s="225"/>
      <c r="R2682" s="225"/>
      <c r="S2682" s="225"/>
      <c r="T2682" s="226"/>
      <c r="AT2682" s="227" t="s">
        <v>245</v>
      </c>
      <c r="AU2682" s="227" t="s">
        <v>88</v>
      </c>
      <c r="AV2682" s="12" t="s">
        <v>88</v>
      </c>
      <c r="AW2682" s="12" t="s">
        <v>40</v>
      </c>
      <c r="AX2682" s="12" t="s">
        <v>85</v>
      </c>
      <c r="AY2682" s="227" t="s">
        <v>191</v>
      </c>
    </row>
    <row r="2683" spans="2:65" s="1" customFormat="1" ht="16.5" customHeight="1">
      <c r="B2683" s="42"/>
      <c r="C2683" s="202" t="s">
        <v>2135</v>
      </c>
      <c r="D2683" s="202" t="s">
        <v>194</v>
      </c>
      <c r="E2683" s="203" t="s">
        <v>2136</v>
      </c>
      <c r="F2683" s="204" t="s">
        <v>2137</v>
      </c>
      <c r="G2683" s="205" t="s">
        <v>218</v>
      </c>
      <c r="H2683" s="206">
        <v>94.8</v>
      </c>
      <c r="I2683" s="207"/>
      <c r="J2683" s="208">
        <f>ROUND(I2683*H2683,2)</f>
        <v>0</v>
      </c>
      <c r="K2683" s="204" t="s">
        <v>203</v>
      </c>
      <c r="L2683" s="62"/>
      <c r="M2683" s="209" t="s">
        <v>23</v>
      </c>
      <c r="N2683" s="210" t="s">
        <v>48</v>
      </c>
      <c r="O2683" s="43"/>
      <c r="P2683" s="211">
        <f>O2683*H2683</f>
        <v>0</v>
      </c>
      <c r="Q2683" s="211">
        <v>0</v>
      </c>
      <c r="R2683" s="211">
        <f>Q2683*H2683</f>
        <v>0</v>
      </c>
      <c r="S2683" s="211">
        <v>0</v>
      </c>
      <c r="T2683" s="212">
        <f>S2683*H2683</f>
        <v>0</v>
      </c>
      <c r="AR2683" s="25" t="s">
        <v>279</v>
      </c>
      <c r="AT2683" s="25" t="s">
        <v>194</v>
      </c>
      <c r="AU2683" s="25" t="s">
        <v>88</v>
      </c>
      <c r="AY2683" s="25" t="s">
        <v>191</v>
      </c>
      <c r="BE2683" s="213">
        <f>IF(N2683="základní",J2683,0)</f>
        <v>0</v>
      </c>
      <c r="BF2683" s="213">
        <f>IF(N2683="snížená",J2683,0)</f>
        <v>0</v>
      </c>
      <c r="BG2683" s="213">
        <f>IF(N2683="zákl. přenesená",J2683,0)</f>
        <v>0</v>
      </c>
      <c r="BH2683" s="213">
        <f>IF(N2683="sníž. přenesená",J2683,0)</f>
        <v>0</v>
      </c>
      <c r="BI2683" s="213">
        <f>IF(N2683="nulová",J2683,0)</f>
        <v>0</v>
      </c>
      <c r="BJ2683" s="25" t="s">
        <v>85</v>
      </c>
      <c r="BK2683" s="213">
        <f>ROUND(I2683*H2683,2)</f>
        <v>0</v>
      </c>
      <c r="BL2683" s="25" t="s">
        <v>279</v>
      </c>
      <c r="BM2683" s="25" t="s">
        <v>2138</v>
      </c>
    </row>
    <row r="2684" spans="2:65" s="1" customFormat="1" ht="16.5" customHeight="1">
      <c r="B2684" s="42"/>
      <c r="C2684" s="202" t="s">
        <v>2139</v>
      </c>
      <c r="D2684" s="202" t="s">
        <v>194</v>
      </c>
      <c r="E2684" s="203" t="s">
        <v>2140</v>
      </c>
      <c r="F2684" s="204" t="s">
        <v>2141</v>
      </c>
      <c r="G2684" s="205" t="s">
        <v>218</v>
      </c>
      <c r="H2684" s="206">
        <v>94.8</v>
      </c>
      <c r="I2684" s="207"/>
      <c r="J2684" s="208">
        <f>ROUND(I2684*H2684,2)</f>
        <v>0</v>
      </c>
      <c r="K2684" s="204" t="s">
        <v>203</v>
      </c>
      <c r="L2684" s="62"/>
      <c r="M2684" s="209" t="s">
        <v>23</v>
      </c>
      <c r="N2684" s="210" t="s">
        <v>48</v>
      </c>
      <c r="O2684" s="43"/>
      <c r="P2684" s="211">
        <f>O2684*H2684</f>
        <v>0</v>
      </c>
      <c r="Q2684" s="211">
        <v>2.4000000000000001E-4</v>
      </c>
      <c r="R2684" s="211">
        <f>Q2684*H2684</f>
        <v>2.2752000000000001E-2</v>
      </c>
      <c r="S2684" s="211">
        <v>0</v>
      </c>
      <c r="T2684" s="212">
        <f>S2684*H2684</f>
        <v>0</v>
      </c>
      <c r="AR2684" s="25" t="s">
        <v>279</v>
      </c>
      <c r="AT2684" s="25" t="s">
        <v>194</v>
      </c>
      <c r="AU2684" s="25" t="s">
        <v>88</v>
      </c>
      <c r="AY2684" s="25" t="s">
        <v>191</v>
      </c>
      <c r="BE2684" s="213">
        <f>IF(N2684="základní",J2684,0)</f>
        <v>0</v>
      </c>
      <c r="BF2684" s="213">
        <f>IF(N2684="snížená",J2684,0)</f>
        <v>0</v>
      </c>
      <c r="BG2684" s="213">
        <f>IF(N2684="zákl. přenesená",J2684,0)</f>
        <v>0</v>
      </c>
      <c r="BH2684" s="213">
        <f>IF(N2684="sníž. přenesená",J2684,0)</f>
        <v>0</v>
      </c>
      <c r="BI2684" s="213">
        <f>IF(N2684="nulová",J2684,0)</f>
        <v>0</v>
      </c>
      <c r="BJ2684" s="25" t="s">
        <v>85</v>
      </c>
      <c r="BK2684" s="213">
        <f>ROUND(I2684*H2684,2)</f>
        <v>0</v>
      </c>
      <c r="BL2684" s="25" t="s">
        <v>279</v>
      </c>
      <c r="BM2684" s="25" t="s">
        <v>2142</v>
      </c>
    </row>
    <row r="2685" spans="2:65" s="1" customFormat="1" ht="25.5" customHeight="1">
      <c r="B2685" s="42"/>
      <c r="C2685" s="202" t="s">
        <v>2143</v>
      </c>
      <c r="D2685" s="202" t="s">
        <v>194</v>
      </c>
      <c r="E2685" s="203" t="s">
        <v>2144</v>
      </c>
      <c r="F2685" s="204" t="s">
        <v>2145</v>
      </c>
      <c r="G2685" s="205" t="s">
        <v>218</v>
      </c>
      <c r="H2685" s="206">
        <v>94.8</v>
      </c>
      <c r="I2685" s="207"/>
      <c r="J2685" s="208">
        <f>ROUND(I2685*H2685,2)</f>
        <v>0</v>
      </c>
      <c r="K2685" s="204" t="s">
        <v>203</v>
      </c>
      <c r="L2685" s="62"/>
      <c r="M2685" s="209" t="s">
        <v>23</v>
      </c>
      <c r="N2685" s="210" t="s">
        <v>48</v>
      </c>
      <c r="O2685" s="43"/>
      <c r="P2685" s="211">
        <f>O2685*H2685</f>
        <v>0</v>
      </c>
      <c r="Q2685" s="211">
        <v>1.4400000000000001E-3</v>
      </c>
      <c r="R2685" s="211">
        <f>Q2685*H2685</f>
        <v>0.13651199999999999</v>
      </c>
      <c r="S2685" s="211">
        <v>0</v>
      </c>
      <c r="T2685" s="212">
        <f>S2685*H2685</f>
        <v>0</v>
      </c>
      <c r="AR2685" s="25" t="s">
        <v>279</v>
      </c>
      <c r="AT2685" s="25" t="s">
        <v>194</v>
      </c>
      <c r="AU2685" s="25" t="s">
        <v>88</v>
      </c>
      <c r="AY2685" s="25" t="s">
        <v>191</v>
      </c>
      <c r="BE2685" s="213">
        <f>IF(N2685="základní",J2685,0)</f>
        <v>0</v>
      </c>
      <c r="BF2685" s="213">
        <f>IF(N2685="snížená",J2685,0)</f>
        <v>0</v>
      </c>
      <c r="BG2685" s="213">
        <f>IF(N2685="zákl. přenesená",J2685,0)</f>
        <v>0</v>
      </c>
      <c r="BH2685" s="213">
        <f>IF(N2685="sníž. přenesená",J2685,0)</f>
        <v>0</v>
      </c>
      <c r="BI2685" s="213">
        <f>IF(N2685="nulová",J2685,0)</f>
        <v>0</v>
      </c>
      <c r="BJ2685" s="25" t="s">
        <v>85</v>
      </c>
      <c r="BK2685" s="213">
        <f>ROUND(I2685*H2685,2)</f>
        <v>0</v>
      </c>
      <c r="BL2685" s="25" t="s">
        <v>279</v>
      </c>
      <c r="BM2685" s="25" t="s">
        <v>2146</v>
      </c>
    </row>
    <row r="2686" spans="2:65" s="1" customFormat="1" ht="25.5" customHeight="1">
      <c r="B2686" s="42"/>
      <c r="C2686" s="202" t="s">
        <v>2147</v>
      </c>
      <c r="D2686" s="202" t="s">
        <v>194</v>
      </c>
      <c r="E2686" s="203" t="s">
        <v>2148</v>
      </c>
      <c r="F2686" s="204" t="s">
        <v>2149</v>
      </c>
      <c r="G2686" s="205" t="s">
        <v>218</v>
      </c>
      <c r="H2686" s="206">
        <v>94.8</v>
      </c>
      <c r="I2686" s="207"/>
      <c r="J2686" s="208">
        <f>ROUND(I2686*H2686,2)</f>
        <v>0</v>
      </c>
      <c r="K2686" s="204" t="s">
        <v>203</v>
      </c>
      <c r="L2686" s="62"/>
      <c r="M2686" s="209" t="s">
        <v>23</v>
      </c>
      <c r="N2686" s="210" t="s">
        <v>48</v>
      </c>
      <c r="O2686" s="43"/>
      <c r="P2686" s="211">
        <f>O2686*H2686</f>
        <v>0</v>
      </c>
      <c r="Q2686" s="211">
        <v>2.5000000000000001E-3</v>
      </c>
      <c r="R2686" s="211">
        <f>Q2686*H2686</f>
        <v>0.23699999999999999</v>
      </c>
      <c r="S2686" s="211">
        <v>0</v>
      </c>
      <c r="T2686" s="212">
        <f>S2686*H2686</f>
        <v>0</v>
      </c>
      <c r="AR2686" s="25" t="s">
        <v>279</v>
      </c>
      <c r="AT2686" s="25" t="s">
        <v>194</v>
      </c>
      <c r="AU2686" s="25" t="s">
        <v>88</v>
      </c>
      <c r="AY2686" s="25" t="s">
        <v>191</v>
      </c>
      <c r="BE2686" s="213">
        <f>IF(N2686="základní",J2686,0)</f>
        <v>0</v>
      </c>
      <c r="BF2686" s="213">
        <f>IF(N2686="snížená",J2686,0)</f>
        <v>0</v>
      </c>
      <c r="BG2686" s="213">
        <f>IF(N2686="zákl. přenesená",J2686,0)</f>
        <v>0</v>
      </c>
      <c r="BH2686" s="213">
        <f>IF(N2686="sníž. přenesená",J2686,0)</f>
        <v>0</v>
      </c>
      <c r="BI2686" s="213">
        <f>IF(N2686="nulová",J2686,0)</f>
        <v>0</v>
      </c>
      <c r="BJ2686" s="25" t="s">
        <v>85</v>
      </c>
      <c r="BK2686" s="213">
        <f>ROUND(I2686*H2686,2)</f>
        <v>0</v>
      </c>
      <c r="BL2686" s="25" t="s">
        <v>279</v>
      </c>
      <c r="BM2686" s="25" t="s">
        <v>2150</v>
      </c>
    </row>
    <row r="2687" spans="2:65" s="11" customFormat="1" ht="29.85" customHeight="1">
      <c r="B2687" s="186"/>
      <c r="C2687" s="187"/>
      <c r="D2687" s="188" t="s">
        <v>76</v>
      </c>
      <c r="E2687" s="200" t="s">
        <v>2151</v>
      </c>
      <c r="F2687" s="200" t="s">
        <v>2152</v>
      </c>
      <c r="G2687" s="187"/>
      <c r="H2687" s="187"/>
      <c r="I2687" s="190"/>
      <c r="J2687" s="201">
        <f>BK2687</f>
        <v>0</v>
      </c>
      <c r="K2687" s="187"/>
      <c r="L2687" s="192"/>
      <c r="M2687" s="193"/>
      <c r="N2687" s="194"/>
      <c r="O2687" s="194"/>
      <c r="P2687" s="195">
        <f>SUM(P2688:P3224)</f>
        <v>0</v>
      </c>
      <c r="Q2687" s="194"/>
      <c r="R2687" s="195">
        <f>SUM(R2688:R3224)</f>
        <v>1.74402214</v>
      </c>
      <c r="S2687" s="194"/>
      <c r="T2687" s="196">
        <f>SUM(T2688:T3224)</f>
        <v>0</v>
      </c>
      <c r="AR2687" s="197" t="s">
        <v>88</v>
      </c>
      <c r="AT2687" s="198" t="s">
        <v>76</v>
      </c>
      <c r="AU2687" s="198" t="s">
        <v>85</v>
      </c>
      <c r="AY2687" s="197" t="s">
        <v>191</v>
      </c>
      <c r="BK2687" s="199">
        <f>SUM(BK2688:BK3224)</f>
        <v>0</v>
      </c>
    </row>
    <row r="2688" spans="2:65" s="1" customFormat="1" ht="16.5" customHeight="1">
      <c r="B2688" s="42"/>
      <c r="C2688" s="202" t="s">
        <v>2153</v>
      </c>
      <c r="D2688" s="202" t="s">
        <v>194</v>
      </c>
      <c r="E2688" s="203" t="s">
        <v>2154</v>
      </c>
      <c r="F2688" s="204" t="s">
        <v>2155</v>
      </c>
      <c r="G2688" s="205" t="s">
        <v>218</v>
      </c>
      <c r="H2688" s="206">
        <v>3247.0509999999999</v>
      </c>
      <c r="I2688" s="207"/>
      <c r="J2688" s="208">
        <f>ROUND(I2688*H2688,2)</f>
        <v>0</v>
      </c>
      <c r="K2688" s="204" t="s">
        <v>203</v>
      </c>
      <c r="L2688" s="62"/>
      <c r="M2688" s="209" t="s">
        <v>23</v>
      </c>
      <c r="N2688" s="210" t="s">
        <v>48</v>
      </c>
      <c r="O2688" s="43"/>
      <c r="P2688" s="211">
        <f>O2688*H2688</f>
        <v>0</v>
      </c>
      <c r="Q2688" s="211">
        <v>0</v>
      </c>
      <c r="R2688" s="211">
        <f>Q2688*H2688</f>
        <v>0</v>
      </c>
      <c r="S2688" s="211">
        <v>0</v>
      </c>
      <c r="T2688" s="212">
        <f>S2688*H2688</f>
        <v>0</v>
      </c>
      <c r="AR2688" s="25" t="s">
        <v>279</v>
      </c>
      <c r="AT2688" s="25" t="s">
        <v>194</v>
      </c>
      <c r="AU2688" s="25" t="s">
        <v>88</v>
      </c>
      <c r="AY2688" s="25" t="s">
        <v>191</v>
      </c>
      <c r="BE2688" s="213">
        <f>IF(N2688="základní",J2688,0)</f>
        <v>0</v>
      </c>
      <c r="BF2688" s="213">
        <f>IF(N2688="snížená",J2688,0)</f>
        <v>0</v>
      </c>
      <c r="BG2688" s="213">
        <f>IF(N2688="zákl. přenesená",J2688,0)</f>
        <v>0</v>
      </c>
      <c r="BH2688" s="213">
        <f>IF(N2688="sníž. přenesená",J2688,0)</f>
        <v>0</v>
      </c>
      <c r="BI2688" s="213">
        <f>IF(N2688="nulová",J2688,0)</f>
        <v>0</v>
      </c>
      <c r="BJ2688" s="25" t="s">
        <v>85</v>
      </c>
      <c r="BK2688" s="213">
        <f>ROUND(I2688*H2688,2)</f>
        <v>0</v>
      </c>
      <c r="BL2688" s="25" t="s">
        <v>279</v>
      </c>
      <c r="BM2688" s="25" t="s">
        <v>2156</v>
      </c>
    </row>
    <row r="2689" spans="2:51" s="13" customFormat="1" ht="13.5">
      <c r="B2689" s="244"/>
      <c r="C2689" s="245"/>
      <c r="D2689" s="214" t="s">
        <v>245</v>
      </c>
      <c r="E2689" s="246" t="s">
        <v>23</v>
      </c>
      <c r="F2689" s="247" t="s">
        <v>368</v>
      </c>
      <c r="G2689" s="245"/>
      <c r="H2689" s="246" t="s">
        <v>23</v>
      </c>
      <c r="I2689" s="248"/>
      <c r="J2689" s="245"/>
      <c r="K2689" s="245"/>
      <c r="L2689" s="249"/>
      <c r="M2689" s="250"/>
      <c r="N2689" s="251"/>
      <c r="O2689" s="251"/>
      <c r="P2689" s="251"/>
      <c r="Q2689" s="251"/>
      <c r="R2689" s="251"/>
      <c r="S2689" s="251"/>
      <c r="T2689" s="252"/>
      <c r="AT2689" s="253" t="s">
        <v>245</v>
      </c>
      <c r="AU2689" s="253" t="s">
        <v>88</v>
      </c>
      <c r="AV2689" s="13" t="s">
        <v>85</v>
      </c>
      <c r="AW2689" s="13" t="s">
        <v>40</v>
      </c>
      <c r="AX2689" s="13" t="s">
        <v>77</v>
      </c>
      <c r="AY2689" s="253" t="s">
        <v>191</v>
      </c>
    </row>
    <row r="2690" spans="2:51" s="12" customFormat="1" ht="13.5">
      <c r="B2690" s="217"/>
      <c r="C2690" s="218"/>
      <c r="D2690" s="214" t="s">
        <v>245</v>
      </c>
      <c r="E2690" s="219" t="s">
        <v>23</v>
      </c>
      <c r="F2690" s="220" t="s">
        <v>2157</v>
      </c>
      <c r="G2690" s="218"/>
      <c r="H2690" s="221">
        <v>35.64</v>
      </c>
      <c r="I2690" s="222"/>
      <c r="J2690" s="218"/>
      <c r="K2690" s="218"/>
      <c r="L2690" s="223"/>
      <c r="M2690" s="224"/>
      <c r="N2690" s="225"/>
      <c r="O2690" s="225"/>
      <c r="P2690" s="225"/>
      <c r="Q2690" s="225"/>
      <c r="R2690" s="225"/>
      <c r="S2690" s="225"/>
      <c r="T2690" s="226"/>
      <c r="AT2690" s="227" t="s">
        <v>245</v>
      </c>
      <c r="AU2690" s="227" t="s">
        <v>88</v>
      </c>
      <c r="AV2690" s="12" t="s">
        <v>88</v>
      </c>
      <c r="AW2690" s="12" t="s">
        <v>40</v>
      </c>
      <c r="AX2690" s="12" t="s">
        <v>77</v>
      </c>
      <c r="AY2690" s="227" t="s">
        <v>191</v>
      </c>
    </row>
    <row r="2691" spans="2:51" s="12" customFormat="1" ht="13.5">
      <c r="B2691" s="217"/>
      <c r="C2691" s="218"/>
      <c r="D2691" s="214" t="s">
        <v>245</v>
      </c>
      <c r="E2691" s="219" t="s">
        <v>23</v>
      </c>
      <c r="F2691" s="220" t="s">
        <v>2158</v>
      </c>
      <c r="G2691" s="218"/>
      <c r="H2691" s="221">
        <v>12.91</v>
      </c>
      <c r="I2691" s="222"/>
      <c r="J2691" s="218"/>
      <c r="K2691" s="218"/>
      <c r="L2691" s="223"/>
      <c r="M2691" s="224"/>
      <c r="N2691" s="225"/>
      <c r="O2691" s="225"/>
      <c r="P2691" s="225"/>
      <c r="Q2691" s="225"/>
      <c r="R2691" s="225"/>
      <c r="S2691" s="225"/>
      <c r="T2691" s="226"/>
      <c r="AT2691" s="227" t="s">
        <v>245</v>
      </c>
      <c r="AU2691" s="227" t="s">
        <v>88</v>
      </c>
      <c r="AV2691" s="12" t="s">
        <v>88</v>
      </c>
      <c r="AW2691" s="12" t="s">
        <v>40</v>
      </c>
      <c r="AX2691" s="12" t="s">
        <v>77</v>
      </c>
      <c r="AY2691" s="227" t="s">
        <v>191</v>
      </c>
    </row>
    <row r="2692" spans="2:51" s="12" customFormat="1" ht="13.5">
      <c r="B2692" s="217"/>
      <c r="C2692" s="218"/>
      <c r="D2692" s="214" t="s">
        <v>245</v>
      </c>
      <c r="E2692" s="219" t="s">
        <v>23</v>
      </c>
      <c r="F2692" s="220" t="s">
        <v>2159</v>
      </c>
      <c r="G2692" s="218"/>
      <c r="H2692" s="221">
        <v>90.07</v>
      </c>
      <c r="I2692" s="222"/>
      <c r="J2692" s="218"/>
      <c r="K2692" s="218"/>
      <c r="L2692" s="223"/>
      <c r="M2692" s="224"/>
      <c r="N2692" s="225"/>
      <c r="O2692" s="225"/>
      <c r="P2692" s="225"/>
      <c r="Q2692" s="225"/>
      <c r="R2692" s="225"/>
      <c r="S2692" s="225"/>
      <c r="T2692" s="226"/>
      <c r="AT2692" s="227" t="s">
        <v>245</v>
      </c>
      <c r="AU2692" s="227" t="s">
        <v>88</v>
      </c>
      <c r="AV2692" s="12" t="s">
        <v>88</v>
      </c>
      <c r="AW2692" s="12" t="s">
        <v>40</v>
      </c>
      <c r="AX2692" s="12" t="s">
        <v>77</v>
      </c>
      <c r="AY2692" s="227" t="s">
        <v>191</v>
      </c>
    </row>
    <row r="2693" spans="2:51" s="12" customFormat="1" ht="13.5">
      <c r="B2693" s="217"/>
      <c r="C2693" s="218"/>
      <c r="D2693" s="214" t="s">
        <v>245</v>
      </c>
      <c r="E2693" s="219" t="s">
        <v>23</v>
      </c>
      <c r="F2693" s="220" t="s">
        <v>2160</v>
      </c>
      <c r="G2693" s="218"/>
      <c r="H2693" s="221">
        <v>89.52</v>
      </c>
      <c r="I2693" s="222"/>
      <c r="J2693" s="218"/>
      <c r="K2693" s="218"/>
      <c r="L2693" s="223"/>
      <c r="M2693" s="224"/>
      <c r="N2693" s="225"/>
      <c r="O2693" s="225"/>
      <c r="P2693" s="225"/>
      <c r="Q2693" s="225"/>
      <c r="R2693" s="225"/>
      <c r="S2693" s="225"/>
      <c r="T2693" s="226"/>
      <c r="AT2693" s="227" t="s">
        <v>245</v>
      </c>
      <c r="AU2693" s="227" t="s">
        <v>88</v>
      </c>
      <c r="AV2693" s="12" t="s">
        <v>88</v>
      </c>
      <c r="AW2693" s="12" t="s">
        <v>40</v>
      </c>
      <c r="AX2693" s="12" t="s">
        <v>77</v>
      </c>
      <c r="AY2693" s="227" t="s">
        <v>191</v>
      </c>
    </row>
    <row r="2694" spans="2:51" s="12" customFormat="1" ht="13.5">
      <c r="B2694" s="217"/>
      <c r="C2694" s="218"/>
      <c r="D2694" s="214" t="s">
        <v>245</v>
      </c>
      <c r="E2694" s="219" t="s">
        <v>23</v>
      </c>
      <c r="F2694" s="220" t="s">
        <v>2161</v>
      </c>
      <c r="G2694" s="218"/>
      <c r="H2694" s="221">
        <v>16.850000000000001</v>
      </c>
      <c r="I2694" s="222"/>
      <c r="J2694" s="218"/>
      <c r="K2694" s="218"/>
      <c r="L2694" s="223"/>
      <c r="M2694" s="224"/>
      <c r="N2694" s="225"/>
      <c r="O2694" s="225"/>
      <c r="P2694" s="225"/>
      <c r="Q2694" s="225"/>
      <c r="R2694" s="225"/>
      <c r="S2694" s="225"/>
      <c r="T2694" s="226"/>
      <c r="AT2694" s="227" t="s">
        <v>245</v>
      </c>
      <c r="AU2694" s="227" t="s">
        <v>88</v>
      </c>
      <c r="AV2694" s="12" t="s">
        <v>88</v>
      </c>
      <c r="AW2694" s="12" t="s">
        <v>40</v>
      </c>
      <c r="AX2694" s="12" t="s">
        <v>77</v>
      </c>
      <c r="AY2694" s="227" t="s">
        <v>191</v>
      </c>
    </row>
    <row r="2695" spans="2:51" s="12" customFormat="1" ht="13.5">
      <c r="B2695" s="217"/>
      <c r="C2695" s="218"/>
      <c r="D2695" s="214" t="s">
        <v>245</v>
      </c>
      <c r="E2695" s="219" t="s">
        <v>23</v>
      </c>
      <c r="F2695" s="220" t="s">
        <v>2162</v>
      </c>
      <c r="G2695" s="218"/>
      <c r="H2695" s="221">
        <v>73.849999999999994</v>
      </c>
      <c r="I2695" s="222"/>
      <c r="J2695" s="218"/>
      <c r="K2695" s="218"/>
      <c r="L2695" s="223"/>
      <c r="M2695" s="224"/>
      <c r="N2695" s="225"/>
      <c r="O2695" s="225"/>
      <c r="P2695" s="225"/>
      <c r="Q2695" s="225"/>
      <c r="R2695" s="225"/>
      <c r="S2695" s="225"/>
      <c r="T2695" s="226"/>
      <c r="AT2695" s="227" t="s">
        <v>245</v>
      </c>
      <c r="AU2695" s="227" t="s">
        <v>88</v>
      </c>
      <c r="AV2695" s="12" t="s">
        <v>88</v>
      </c>
      <c r="AW2695" s="12" t="s">
        <v>40</v>
      </c>
      <c r="AX2695" s="12" t="s">
        <v>77</v>
      </c>
      <c r="AY2695" s="227" t="s">
        <v>191</v>
      </c>
    </row>
    <row r="2696" spans="2:51" s="12" customFormat="1" ht="13.5">
      <c r="B2696" s="217"/>
      <c r="C2696" s="218"/>
      <c r="D2696" s="214" t="s">
        <v>245</v>
      </c>
      <c r="E2696" s="219" t="s">
        <v>23</v>
      </c>
      <c r="F2696" s="220" t="s">
        <v>2163</v>
      </c>
      <c r="G2696" s="218"/>
      <c r="H2696" s="221">
        <v>42.71</v>
      </c>
      <c r="I2696" s="222"/>
      <c r="J2696" s="218"/>
      <c r="K2696" s="218"/>
      <c r="L2696" s="223"/>
      <c r="M2696" s="224"/>
      <c r="N2696" s="225"/>
      <c r="O2696" s="225"/>
      <c r="P2696" s="225"/>
      <c r="Q2696" s="225"/>
      <c r="R2696" s="225"/>
      <c r="S2696" s="225"/>
      <c r="T2696" s="226"/>
      <c r="AT2696" s="227" t="s">
        <v>245</v>
      </c>
      <c r="AU2696" s="227" t="s">
        <v>88</v>
      </c>
      <c r="AV2696" s="12" t="s">
        <v>88</v>
      </c>
      <c r="AW2696" s="12" t="s">
        <v>40</v>
      </c>
      <c r="AX2696" s="12" t="s">
        <v>77</v>
      </c>
      <c r="AY2696" s="227" t="s">
        <v>191</v>
      </c>
    </row>
    <row r="2697" spans="2:51" s="14" customFormat="1" ht="13.5">
      <c r="B2697" s="254"/>
      <c r="C2697" s="255"/>
      <c r="D2697" s="214" t="s">
        <v>245</v>
      </c>
      <c r="E2697" s="256" t="s">
        <v>23</v>
      </c>
      <c r="F2697" s="257" t="s">
        <v>371</v>
      </c>
      <c r="G2697" s="255"/>
      <c r="H2697" s="258">
        <v>361.55</v>
      </c>
      <c r="I2697" s="259"/>
      <c r="J2697" s="255"/>
      <c r="K2697" s="255"/>
      <c r="L2697" s="260"/>
      <c r="M2697" s="261"/>
      <c r="N2697" s="262"/>
      <c r="O2697" s="262"/>
      <c r="P2697" s="262"/>
      <c r="Q2697" s="262"/>
      <c r="R2697" s="262"/>
      <c r="S2697" s="262"/>
      <c r="T2697" s="263"/>
      <c r="AT2697" s="264" t="s">
        <v>245</v>
      </c>
      <c r="AU2697" s="264" t="s">
        <v>88</v>
      </c>
      <c r="AV2697" s="14" t="s">
        <v>207</v>
      </c>
      <c r="AW2697" s="14" t="s">
        <v>40</v>
      </c>
      <c r="AX2697" s="14" t="s">
        <v>77</v>
      </c>
      <c r="AY2697" s="264" t="s">
        <v>191</v>
      </c>
    </row>
    <row r="2698" spans="2:51" s="13" customFormat="1" ht="13.5">
      <c r="B2698" s="244"/>
      <c r="C2698" s="245"/>
      <c r="D2698" s="214" t="s">
        <v>245</v>
      </c>
      <c r="E2698" s="246" t="s">
        <v>23</v>
      </c>
      <c r="F2698" s="247" t="s">
        <v>372</v>
      </c>
      <c r="G2698" s="245"/>
      <c r="H2698" s="246" t="s">
        <v>23</v>
      </c>
      <c r="I2698" s="248"/>
      <c r="J2698" s="245"/>
      <c r="K2698" s="245"/>
      <c r="L2698" s="249"/>
      <c r="M2698" s="250"/>
      <c r="N2698" s="251"/>
      <c r="O2698" s="251"/>
      <c r="P2698" s="251"/>
      <c r="Q2698" s="251"/>
      <c r="R2698" s="251"/>
      <c r="S2698" s="251"/>
      <c r="T2698" s="252"/>
      <c r="AT2698" s="253" t="s">
        <v>245</v>
      </c>
      <c r="AU2698" s="253" t="s">
        <v>88</v>
      </c>
      <c r="AV2698" s="13" t="s">
        <v>85</v>
      </c>
      <c r="AW2698" s="13" t="s">
        <v>40</v>
      </c>
      <c r="AX2698" s="13" t="s">
        <v>77</v>
      </c>
      <c r="AY2698" s="253" t="s">
        <v>191</v>
      </c>
    </row>
    <row r="2699" spans="2:51" s="12" customFormat="1" ht="27">
      <c r="B2699" s="217"/>
      <c r="C2699" s="218"/>
      <c r="D2699" s="214" t="s">
        <v>245</v>
      </c>
      <c r="E2699" s="219" t="s">
        <v>23</v>
      </c>
      <c r="F2699" s="220" t="s">
        <v>2164</v>
      </c>
      <c r="G2699" s="218"/>
      <c r="H2699" s="221">
        <v>102.124</v>
      </c>
      <c r="I2699" s="222"/>
      <c r="J2699" s="218"/>
      <c r="K2699" s="218"/>
      <c r="L2699" s="223"/>
      <c r="M2699" s="224"/>
      <c r="N2699" s="225"/>
      <c r="O2699" s="225"/>
      <c r="P2699" s="225"/>
      <c r="Q2699" s="225"/>
      <c r="R2699" s="225"/>
      <c r="S2699" s="225"/>
      <c r="T2699" s="226"/>
      <c r="AT2699" s="227" t="s">
        <v>245</v>
      </c>
      <c r="AU2699" s="227" t="s">
        <v>88</v>
      </c>
      <c r="AV2699" s="12" t="s">
        <v>88</v>
      </c>
      <c r="AW2699" s="12" t="s">
        <v>40</v>
      </c>
      <c r="AX2699" s="12" t="s">
        <v>77</v>
      </c>
      <c r="AY2699" s="227" t="s">
        <v>191</v>
      </c>
    </row>
    <row r="2700" spans="2:51" s="12" customFormat="1" ht="13.5">
      <c r="B2700" s="217"/>
      <c r="C2700" s="218"/>
      <c r="D2700" s="214" t="s">
        <v>245</v>
      </c>
      <c r="E2700" s="219" t="s">
        <v>23</v>
      </c>
      <c r="F2700" s="220" t="s">
        <v>2165</v>
      </c>
      <c r="G2700" s="218"/>
      <c r="H2700" s="221">
        <v>20.045000000000002</v>
      </c>
      <c r="I2700" s="222"/>
      <c r="J2700" s="218"/>
      <c r="K2700" s="218"/>
      <c r="L2700" s="223"/>
      <c r="M2700" s="224"/>
      <c r="N2700" s="225"/>
      <c r="O2700" s="225"/>
      <c r="P2700" s="225"/>
      <c r="Q2700" s="225"/>
      <c r="R2700" s="225"/>
      <c r="S2700" s="225"/>
      <c r="T2700" s="226"/>
      <c r="AT2700" s="227" t="s">
        <v>245</v>
      </c>
      <c r="AU2700" s="227" t="s">
        <v>88</v>
      </c>
      <c r="AV2700" s="12" t="s">
        <v>88</v>
      </c>
      <c r="AW2700" s="12" t="s">
        <v>40</v>
      </c>
      <c r="AX2700" s="12" t="s">
        <v>77</v>
      </c>
      <c r="AY2700" s="227" t="s">
        <v>191</v>
      </c>
    </row>
    <row r="2701" spans="2:51" s="12" customFormat="1" ht="13.5">
      <c r="B2701" s="217"/>
      <c r="C2701" s="218"/>
      <c r="D2701" s="214" t="s">
        <v>245</v>
      </c>
      <c r="E2701" s="219" t="s">
        <v>23</v>
      </c>
      <c r="F2701" s="220" t="s">
        <v>2166</v>
      </c>
      <c r="G2701" s="218"/>
      <c r="H2701" s="221">
        <v>14.208</v>
      </c>
      <c r="I2701" s="222"/>
      <c r="J2701" s="218"/>
      <c r="K2701" s="218"/>
      <c r="L2701" s="223"/>
      <c r="M2701" s="224"/>
      <c r="N2701" s="225"/>
      <c r="O2701" s="225"/>
      <c r="P2701" s="225"/>
      <c r="Q2701" s="225"/>
      <c r="R2701" s="225"/>
      <c r="S2701" s="225"/>
      <c r="T2701" s="226"/>
      <c r="AT2701" s="227" t="s">
        <v>245</v>
      </c>
      <c r="AU2701" s="227" t="s">
        <v>88</v>
      </c>
      <c r="AV2701" s="12" t="s">
        <v>88</v>
      </c>
      <c r="AW2701" s="12" t="s">
        <v>40</v>
      </c>
      <c r="AX2701" s="12" t="s">
        <v>77</v>
      </c>
      <c r="AY2701" s="227" t="s">
        <v>191</v>
      </c>
    </row>
    <row r="2702" spans="2:51" s="12" customFormat="1" ht="13.5">
      <c r="B2702" s="217"/>
      <c r="C2702" s="218"/>
      <c r="D2702" s="214" t="s">
        <v>245</v>
      </c>
      <c r="E2702" s="219" t="s">
        <v>23</v>
      </c>
      <c r="F2702" s="220" t="s">
        <v>2167</v>
      </c>
      <c r="G2702" s="218"/>
      <c r="H2702" s="221">
        <v>7.452</v>
      </c>
      <c r="I2702" s="222"/>
      <c r="J2702" s="218"/>
      <c r="K2702" s="218"/>
      <c r="L2702" s="223"/>
      <c r="M2702" s="224"/>
      <c r="N2702" s="225"/>
      <c r="O2702" s="225"/>
      <c r="P2702" s="225"/>
      <c r="Q2702" s="225"/>
      <c r="R2702" s="225"/>
      <c r="S2702" s="225"/>
      <c r="T2702" s="226"/>
      <c r="AT2702" s="227" t="s">
        <v>245</v>
      </c>
      <c r="AU2702" s="227" t="s">
        <v>88</v>
      </c>
      <c r="AV2702" s="12" t="s">
        <v>88</v>
      </c>
      <c r="AW2702" s="12" t="s">
        <v>40</v>
      </c>
      <c r="AX2702" s="12" t="s">
        <v>77</v>
      </c>
      <c r="AY2702" s="227" t="s">
        <v>191</v>
      </c>
    </row>
    <row r="2703" spans="2:51" s="12" customFormat="1" ht="27">
      <c r="B2703" s="217"/>
      <c r="C2703" s="218"/>
      <c r="D2703" s="214" t="s">
        <v>245</v>
      </c>
      <c r="E2703" s="219" t="s">
        <v>23</v>
      </c>
      <c r="F2703" s="220" t="s">
        <v>2168</v>
      </c>
      <c r="G2703" s="218"/>
      <c r="H2703" s="221">
        <v>86.512</v>
      </c>
      <c r="I2703" s="222"/>
      <c r="J2703" s="218"/>
      <c r="K2703" s="218"/>
      <c r="L2703" s="223"/>
      <c r="M2703" s="224"/>
      <c r="N2703" s="225"/>
      <c r="O2703" s="225"/>
      <c r="P2703" s="225"/>
      <c r="Q2703" s="225"/>
      <c r="R2703" s="225"/>
      <c r="S2703" s="225"/>
      <c r="T2703" s="226"/>
      <c r="AT2703" s="227" t="s">
        <v>245</v>
      </c>
      <c r="AU2703" s="227" t="s">
        <v>88</v>
      </c>
      <c r="AV2703" s="12" t="s">
        <v>88</v>
      </c>
      <c r="AW2703" s="12" t="s">
        <v>40</v>
      </c>
      <c r="AX2703" s="12" t="s">
        <v>77</v>
      </c>
      <c r="AY2703" s="227" t="s">
        <v>191</v>
      </c>
    </row>
    <row r="2704" spans="2:51" s="12" customFormat="1" ht="13.5">
      <c r="B2704" s="217"/>
      <c r="C2704" s="218"/>
      <c r="D2704" s="214" t="s">
        <v>245</v>
      </c>
      <c r="E2704" s="219" t="s">
        <v>23</v>
      </c>
      <c r="F2704" s="220" t="s">
        <v>2169</v>
      </c>
      <c r="G2704" s="218"/>
      <c r="H2704" s="221">
        <v>54.968000000000004</v>
      </c>
      <c r="I2704" s="222"/>
      <c r="J2704" s="218"/>
      <c r="K2704" s="218"/>
      <c r="L2704" s="223"/>
      <c r="M2704" s="224"/>
      <c r="N2704" s="225"/>
      <c r="O2704" s="225"/>
      <c r="P2704" s="225"/>
      <c r="Q2704" s="225"/>
      <c r="R2704" s="225"/>
      <c r="S2704" s="225"/>
      <c r="T2704" s="226"/>
      <c r="AT2704" s="227" t="s">
        <v>245</v>
      </c>
      <c r="AU2704" s="227" t="s">
        <v>88</v>
      </c>
      <c r="AV2704" s="12" t="s">
        <v>88</v>
      </c>
      <c r="AW2704" s="12" t="s">
        <v>40</v>
      </c>
      <c r="AX2704" s="12" t="s">
        <v>77</v>
      </c>
      <c r="AY2704" s="227" t="s">
        <v>191</v>
      </c>
    </row>
    <row r="2705" spans="2:51" s="12" customFormat="1" ht="13.5">
      <c r="B2705" s="217"/>
      <c r="C2705" s="218"/>
      <c r="D2705" s="214" t="s">
        <v>245</v>
      </c>
      <c r="E2705" s="219" t="s">
        <v>23</v>
      </c>
      <c r="F2705" s="220" t="s">
        <v>2170</v>
      </c>
      <c r="G2705" s="218"/>
      <c r="H2705" s="221">
        <v>10.214</v>
      </c>
      <c r="I2705" s="222"/>
      <c r="J2705" s="218"/>
      <c r="K2705" s="218"/>
      <c r="L2705" s="223"/>
      <c r="M2705" s="224"/>
      <c r="N2705" s="225"/>
      <c r="O2705" s="225"/>
      <c r="P2705" s="225"/>
      <c r="Q2705" s="225"/>
      <c r="R2705" s="225"/>
      <c r="S2705" s="225"/>
      <c r="T2705" s="226"/>
      <c r="AT2705" s="227" t="s">
        <v>245</v>
      </c>
      <c r="AU2705" s="227" t="s">
        <v>88</v>
      </c>
      <c r="AV2705" s="12" t="s">
        <v>88</v>
      </c>
      <c r="AW2705" s="12" t="s">
        <v>40</v>
      </c>
      <c r="AX2705" s="12" t="s">
        <v>77</v>
      </c>
      <c r="AY2705" s="227" t="s">
        <v>191</v>
      </c>
    </row>
    <row r="2706" spans="2:51" s="12" customFormat="1" ht="13.5">
      <c r="B2706" s="217"/>
      <c r="C2706" s="218"/>
      <c r="D2706" s="214" t="s">
        <v>245</v>
      </c>
      <c r="E2706" s="219" t="s">
        <v>23</v>
      </c>
      <c r="F2706" s="220" t="s">
        <v>2171</v>
      </c>
      <c r="G2706" s="218"/>
      <c r="H2706" s="221">
        <v>11.334</v>
      </c>
      <c r="I2706" s="222"/>
      <c r="J2706" s="218"/>
      <c r="K2706" s="218"/>
      <c r="L2706" s="223"/>
      <c r="M2706" s="224"/>
      <c r="N2706" s="225"/>
      <c r="O2706" s="225"/>
      <c r="P2706" s="225"/>
      <c r="Q2706" s="225"/>
      <c r="R2706" s="225"/>
      <c r="S2706" s="225"/>
      <c r="T2706" s="226"/>
      <c r="AT2706" s="227" t="s">
        <v>245</v>
      </c>
      <c r="AU2706" s="227" t="s">
        <v>88</v>
      </c>
      <c r="AV2706" s="12" t="s">
        <v>88</v>
      </c>
      <c r="AW2706" s="12" t="s">
        <v>40</v>
      </c>
      <c r="AX2706" s="12" t="s">
        <v>77</v>
      </c>
      <c r="AY2706" s="227" t="s">
        <v>191</v>
      </c>
    </row>
    <row r="2707" spans="2:51" s="12" customFormat="1" ht="13.5">
      <c r="B2707" s="217"/>
      <c r="C2707" s="218"/>
      <c r="D2707" s="214" t="s">
        <v>245</v>
      </c>
      <c r="E2707" s="219" t="s">
        <v>23</v>
      </c>
      <c r="F2707" s="220" t="s">
        <v>2172</v>
      </c>
      <c r="G2707" s="218"/>
      <c r="H2707" s="221">
        <v>27.154</v>
      </c>
      <c r="I2707" s="222"/>
      <c r="J2707" s="218"/>
      <c r="K2707" s="218"/>
      <c r="L2707" s="223"/>
      <c r="M2707" s="224"/>
      <c r="N2707" s="225"/>
      <c r="O2707" s="225"/>
      <c r="P2707" s="225"/>
      <c r="Q2707" s="225"/>
      <c r="R2707" s="225"/>
      <c r="S2707" s="225"/>
      <c r="T2707" s="226"/>
      <c r="AT2707" s="227" t="s">
        <v>245</v>
      </c>
      <c r="AU2707" s="227" t="s">
        <v>88</v>
      </c>
      <c r="AV2707" s="12" t="s">
        <v>88</v>
      </c>
      <c r="AW2707" s="12" t="s">
        <v>40</v>
      </c>
      <c r="AX2707" s="12" t="s">
        <v>77</v>
      </c>
      <c r="AY2707" s="227" t="s">
        <v>191</v>
      </c>
    </row>
    <row r="2708" spans="2:51" s="12" customFormat="1" ht="27">
      <c r="B2708" s="217"/>
      <c r="C2708" s="218"/>
      <c r="D2708" s="214" t="s">
        <v>245</v>
      </c>
      <c r="E2708" s="219" t="s">
        <v>23</v>
      </c>
      <c r="F2708" s="220" t="s">
        <v>2173</v>
      </c>
      <c r="G2708" s="218"/>
      <c r="H2708" s="221">
        <v>90.564999999999998</v>
      </c>
      <c r="I2708" s="222"/>
      <c r="J2708" s="218"/>
      <c r="K2708" s="218"/>
      <c r="L2708" s="223"/>
      <c r="M2708" s="224"/>
      <c r="N2708" s="225"/>
      <c r="O2708" s="225"/>
      <c r="P2708" s="225"/>
      <c r="Q2708" s="225"/>
      <c r="R2708" s="225"/>
      <c r="S2708" s="225"/>
      <c r="T2708" s="226"/>
      <c r="AT2708" s="227" t="s">
        <v>245</v>
      </c>
      <c r="AU2708" s="227" t="s">
        <v>88</v>
      </c>
      <c r="AV2708" s="12" t="s">
        <v>88</v>
      </c>
      <c r="AW2708" s="12" t="s">
        <v>40</v>
      </c>
      <c r="AX2708" s="12" t="s">
        <v>77</v>
      </c>
      <c r="AY2708" s="227" t="s">
        <v>191</v>
      </c>
    </row>
    <row r="2709" spans="2:51" s="12" customFormat="1" ht="13.5">
      <c r="B2709" s="217"/>
      <c r="C2709" s="218"/>
      <c r="D2709" s="214" t="s">
        <v>245</v>
      </c>
      <c r="E2709" s="219" t="s">
        <v>23</v>
      </c>
      <c r="F2709" s="220" t="s">
        <v>2174</v>
      </c>
      <c r="G2709" s="218"/>
      <c r="H2709" s="221">
        <v>72.673000000000002</v>
      </c>
      <c r="I2709" s="222"/>
      <c r="J2709" s="218"/>
      <c r="K2709" s="218"/>
      <c r="L2709" s="223"/>
      <c r="M2709" s="224"/>
      <c r="N2709" s="225"/>
      <c r="O2709" s="225"/>
      <c r="P2709" s="225"/>
      <c r="Q2709" s="225"/>
      <c r="R2709" s="225"/>
      <c r="S2709" s="225"/>
      <c r="T2709" s="226"/>
      <c r="AT2709" s="227" t="s">
        <v>245</v>
      </c>
      <c r="AU2709" s="227" t="s">
        <v>88</v>
      </c>
      <c r="AV2709" s="12" t="s">
        <v>88</v>
      </c>
      <c r="AW2709" s="12" t="s">
        <v>40</v>
      </c>
      <c r="AX2709" s="12" t="s">
        <v>77</v>
      </c>
      <c r="AY2709" s="227" t="s">
        <v>191</v>
      </c>
    </row>
    <row r="2710" spans="2:51" s="12" customFormat="1" ht="27">
      <c r="B2710" s="217"/>
      <c r="C2710" s="218"/>
      <c r="D2710" s="214" t="s">
        <v>245</v>
      </c>
      <c r="E2710" s="219" t="s">
        <v>23</v>
      </c>
      <c r="F2710" s="220" t="s">
        <v>2175</v>
      </c>
      <c r="G2710" s="218"/>
      <c r="H2710" s="221">
        <v>58.11</v>
      </c>
      <c r="I2710" s="222"/>
      <c r="J2710" s="218"/>
      <c r="K2710" s="218"/>
      <c r="L2710" s="223"/>
      <c r="M2710" s="224"/>
      <c r="N2710" s="225"/>
      <c r="O2710" s="225"/>
      <c r="P2710" s="225"/>
      <c r="Q2710" s="225"/>
      <c r="R2710" s="225"/>
      <c r="S2710" s="225"/>
      <c r="T2710" s="226"/>
      <c r="AT2710" s="227" t="s">
        <v>245</v>
      </c>
      <c r="AU2710" s="227" t="s">
        <v>88</v>
      </c>
      <c r="AV2710" s="12" t="s">
        <v>88</v>
      </c>
      <c r="AW2710" s="12" t="s">
        <v>40</v>
      </c>
      <c r="AX2710" s="12" t="s">
        <v>77</v>
      </c>
      <c r="AY2710" s="227" t="s">
        <v>191</v>
      </c>
    </row>
    <row r="2711" spans="2:51" s="12" customFormat="1" ht="13.5">
      <c r="B2711" s="217"/>
      <c r="C2711" s="218"/>
      <c r="D2711" s="214" t="s">
        <v>245</v>
      </c>
      <c r="E2711" s="219" t="s">
        <v>23</v>
      </c>
      <c r="F2711" s="220" t="s">
        <v>2176</v>
      </c>
      <c r="G2711" s="218"/>
      <c r="H2711" s="221">
        <v>32.515999999999998</v>
      </c>
      <c r="I2711" s="222"/>
      <c r="J2711" s="218"/>
      <c r="K2711" s="218"/>
      <c r="L2711" s="223"/>
      <c r="M2711" s="224"/>
      <c r="N2711" s="225"/>
      <c r="O2711" s="225"/>
      <c r="P2711" s="225"/>
      <c r="Q2711" s="225"/>
      <c r="R2711" s="225"/>
      <c r="S2711" s="225"/>
      <c r="T2711" s="226"/>
      <c r="AT2711" s="227" t="s">
        <v>245</v>
      </c>
      <c r="AU2711" s="227" t="s">
        <v>88</v>
      </c>
      <c r="AV2711" s="12" t="s">
        <v>88</v>
      </c>
      <c r="AW2711" s="12" t="s">
        <v>40</v>
      </c>
      <c r="AX2711" s="12" t="s">
        <v>77</v>
      </c>
      <c r="AY2711" s="227" t="s">
        <v>191</v>
      </c>
    </row>
    <row r="2712" spans="2:51" s="14" customFormat="1" ht="13.5">
      <c r="B2712" s="254"/>
      <c r="C2712" s="255"/>
      <c r="D2712" s="214" t="s">
        <v>245</v>
      </c>
      <c r="E2712" s="256" t="s">
        <v>23</v>
      </c>
      <c r="F2712" s="257" t="s">
        <v>371</v>
      </c>
      <c r="G2712" s="255"/>
      <c r="H2712" s="258">
        <v>587.875</v>
      </c>
      <c r="I2712" s="259"/>
      <c r="J2712" s="255"/>
      <c r="K2712" s="255"/>
      <c r="L2712" s="260"/>
      <c r="M2712" s="261"/>
      <c r="N2712" s="262"/>
      <c r="O2712" s="262"/>
      <c r="P2712" s="262"/>
      <c r="Q2712" s="262"/>
      <c r="R2712" s="262"/>
      <c r="S2712" s="262"/>
      <c r="T2712" s="263"/>
      <c r="AT2712" s="264" t="s">
        <v>245</v>
      </c>
      <c r="AU2712" s="264" t="s">
        <v>88</v>
      </c>
      <c r="AV2712" s="14" t="s">
        <v>207</v>
      </c>
      <c r="AW2712" s="14" t="s">
        <v>40</v>
      </c>
      <c r="AX2712" s="14" t="s">
        <v>77</v>
      </c>
      <c r="AY2712" s="264" t="s">
        <v>191</v>
      </c>
    </row>
    <row r="2713" spans="2:51" s="13" customFormat="1" ht="13.5">
      <c r="B2713" s="244"/>
      <c r="C2713" s="245"/>
      <c r="D2713" s="214" t="s">
        <v>245</v>
      </c>
      <c r="E2713" s="246" t="s">
        <v>23</v>
      </c>
      <c r="F2713" s="247" t="s">
        <v>603</v>
      </c>
      <c r="G2713" s="245"/>
      <c r="H2713" s="246" t="s">
        <v>23</v>
      </c>
      <c r="I2713" s="248"/>
      <c r="J2713" s="245"/>
      <c r="K2713" s="245"/>
      <c r="L2713" s="249"/>
      <c r="M2713" s="250"/>
      <c r="N2713" s="251"/>
      <c r="O2713" s="251"/>
      <c r="P2713" s="251"/>
      <c r="Q2713" s="251"/>
      <c r="R2713" s="251"/>
      <c r="S2713" s="251"/>
      <c r="T2713" s="252"/>
      <c r="AT2713" s="253" t="s">
        <v>245</v>
      </c>
      <c r="AU2713" s="253" t="s">
        <v>88</v>
      </c>
      <c r="AV2713" s="13" t="s">
        <v>85</v>
      </c>
      <c r="AW2713" s="13" t="s">
        <v>40</v>
      </c>
      <c r="AX2713" s="13" t="s">
        <v>77</v>
      </c>
      <c r="AY2713" s="253" t="s">
        <v>191</v>
      </c>
    </row>
    <row r="2714" spans="2:51" s="12" customFormat="1" ht="13.5">
      <c r="B2714" s="217"/>
      <c r="C2714" s="218"/>
      <c r="D2714" s="214" t="s">
        <v>245</v>
      </c>
      <c r="E2714" s="219" t="s">
        <v>23</v>
      </c>
      <c r="F2714" s="220" t="s">
        <v>2177</v>
      </c>
      <c r="G2714" s="218"/>
      <c r="H2714" s="221">
        <v>55.526000000000003</v>
      </c>
      <c r="I2714" s="222"/>
      <c r="J2714" s="218"/>
      <c r="K2714" s="218"/>
      <c r="L2714" s="223"/>
      <c r="M2714" s="224"/>
      <c r="N2714" s="225"/>
      <c r="O2714" s="225"/>
      <c r="P2714" s="225"/>
      <c r="Q2714" s="225"/>
      <c r="R2714" s="225"/>
      <c r="S2714" s="225"/>
      <c r="T2714" s="226"/>
      <c r="AT2714" s="227" t="s">
        <v>245</v>
      </c>
      <c r="AU2714" s="227" t="s">
        <v>88</v>
      </c>
      <c r="AV2714" s="12" t="s">
        <v>88</v>
      </c>
      <c r="AW2714" s="12" t="s">
        <v>40</v>
      </c>
      <c r="AX2714" s="12" t="s">
        <v>77</v>
      </c>
      <c r="AY2714" s="227" t="s">
        <v>191</v>
      </c>
    </row>
    <row r="2715" spans="2:51" s="12" customFormat="1" ht="13.5">
      <c r="B2715" s="217"/>
      <c r="C2715" s="218"/>
      <c r="D2715" s="214" t="s">
        <v>245</v>
      </c>
      <c r="E2715" s="219" t="s">
        <v>23</v>
      </c>
      <c r="F2715" s="220" t="s">
        <v>2178</v>
      </c>
      <c r="G2715" s="218"/>
      <c r="H2715" s="221">
        <v>14.234999999999999</v>
      </c>
      <c r="I2715" s="222"/>
      <c r="J2715" s="218"/>
      <c r="K2715" s="218"/>
      <c r="L2715" s="223"/>
      <c r="M2715" s="224"/>
      <c r="N2715" s="225"/>
      <c r="O2715" s="225"/>
      <c r="P2715" s="225"/>
      <c r="Q2715" s="225"/>
      <c r="R2715" s="225"/>
      <c r="S2715" s="225"/>
      <c r="T2715" s="226"/>
      <c r="AT2715" s="227" t="s">
        <v>245</v>
      </c>
      <c r="AU2715" s="227" t="s">
        <v>88</v>
      </c>
      <c r="AV2715" s="12" t="s">
        <v>88</v>
      </c>
      <c r="AW2715" s="12" t="s">
        <v>40</v>
      </c>
      <c r="AX2715" s="12" t="s">
        <v>77</v>
      </c>
      <c r="AY2715" s="227" t="s">
        <v>191</v>
      </c>
    </row>
    <row r="2716" spans="2:51" s="12" customFormat="1" ht="13.5">
      <c r="B2716" s="217"/>
      <c r="C2716" s="218"/>
      <c r="D2716" s="214" t="s">
        <v>245</v>
      </c>
      <c r="E2716" s="219" t="s">
        <v>23</v>
      </c>
      <c r="F2716" s="220" t="s">
        <v>2179</v>
      </c>
      <c r="G2716" s="218"/>
      <c r="H2716" s="221">
        <v>56.98</v>
      </c>
      <c r="I2716" s="222"/>
      <c r="J2716" s="218"/>
      <c r="K2716" s="218"/>
      <c r="L2716" s="223"/>
      <c r="M2716" s="224"/>
      <c r="N2716" s="225"/>
      <c r="O2716" s="225"/>
      <c r="P2716" s="225"/>
      <c r="Q2716" s="225"/>
      <c r="R2716" s="225"/>
      <c r="S2716" s="225"/>
      <c r="T2716" s="226"/>
      <c r="AT2716" s="227" t="s">
        <v>245</v>
      </c>
      <c r="AU2716" s="227" t="s">
        <v>88</v>
      </c>
      <c r="AV2716" s="12" t="s">
        <v>88</v>
      </c>
      <c r="AW2716" s="12" t="s">
        <v>40</v>
      </c>
      <c r="AX2716" s="12" t="s">
        <v>77</v>
      </c>
      <c r="AY2716" s="227" t="s">
        <v>191</v>
      </c>
    </row>
    <row r="2717" spans="2:51" s="12" customFormat="1" ht="13.5">
      <c r="B2717" s="217"/>
      <c r="C2717" s="218"/>
      <c r="D2717" s="214" t="s">
        <v>245</v>
      </c>
      <c r="E2717" s="219" t="s">
        <v>23</v>
      </c>
      <c r="F2717" s="220" t="s">
        <v>2180</v>
      </c>
      <c r="G2717" s="218"/>
      <c r="H2717" s="221">
        <v>12.64</v>
      </c>
      <c r="I2717" s="222"/>
      <c r="J2717" s="218"/>
      <c r="K2717" s="218"/>
      <c r="L2717" s="223"/>
      <c r="M2717" s="224"/>
      <c r="N2717" s="225"/>
      <c r="O2717" s="225"/>
      <c r="P2717" s="225"/>
      <c r="Q2717" s="225"/>
      <c r="R2717" s="225"/>
      <c r="S2717" s="225"/>
      <c r="T2717" s="226"/>
      <c r="AT2717" s="227" t="s">
        <v>245</v>
      </c>
      <c r="AU2717" s="227" t="s">
        <v>88</v>
      </c>
      <c r="AV2717" s="12" t="s">
        <v>88</v>
      </c>
      <c r="AW2717" s="12" t="s">
        <v>40</v>
      </c>
      <c r="AX2717" s="12" t="s">
        <v>77</v>
      </c>
      <c r="AY2717" s="227" t="s">
        <v>191</v>
      </c>
    </row>
    <row r="2718" spans="2:51" s="12" customFormat="1" ht="13.5">
      <c r="B2718" s="217"/>
      <c r="C2718" s="218"/>
      <c r="D2718" s="214" t="s">
        <v>245</v>
      </c>
      <c r="E2718" s="219" t="s">
        <v>23</v>
      </c>
      <c r="F2718" s="220" t="s">
        <v>2181</v>
      </c>
      <c r="G2718" s="218"/>
      <c r="H2718" s="221">
        <v>14.72</v>
      </c>
      <c r="I2718" s="222"/>
      <c r="J2718" s="218"/>
      <c r="K2718" s="218"/>
      <c r="L2718" s="223"/>
      <c r="M2718" s="224"/>
      <c r="N2718" s="225"/>
      <c r="O2718" s="225"/>
      <c r="P2718" s="225"/>
      <c r="Q2718" s="225"/>
      <c r="R2718" s="225"/>
      <c r="S2718" s="225"/>
      <c r="T2718" s="226"/>
      <c r="AT2718" s="227" t="s">
        <v>245</v>
      </c>
      <c r="AU2718" s="227" t="s">
        <v>88</v>
      </c>
      <c r="AV2718" s="12" t="s">
        <v>88</v>
      </c>
      <c r="AW2718" s="12" t="s">
        <v>40</v>
      </c>
      <c r="AX2718" s="12" t="s">
        <v>77</v>
      </c>
      <c r="AY2718" s="227" t="s">
        <v>191</v>
      </c>
    </row>
    <row r="2719" spans="2:51" s="12" customFormat="1" ht="13.5">
      <c r="B2719" s="217"/>
      <c r="C2719" s="218"/>
      <c r="D2719" s="214" t="s">
        <v>245</v>
      </c>
      <c r="E2719" s="219" t="s">
        <v>23</v>
      </c>
      <c r="F2719" s="220" t="s">
        <v>2182</v>
      </c>
      <c r="G2719" s="218"/>
      <c r="H2719" s="221">
        <v>14.72</v>
      </c>
      <c r="I2719" s="222"/>
      <c r="J2719" s="218"/>
      <c r="K2719" s="218"/>
      <c r="L2719" s="223"/>
      <c r="M2719" s="224"/>
      <c r="N2719" s="225"/>
      <c r="O2719" s="225"/>
      <c r="P2719" s="225"/>
      <c r="Q2719" s="225"/>
      <c r="R2719" s="225"/>
      <c r="S2719" s="225"/>
      <c r="T2719" s="226"/>
      <c r="AT2719" s="227" t="s">
        <v>245</v>
      </c>
      <c r="AU2719" s="227" t="s">
        <v>88</v>
      </c>
      <c r="AV2719" s="12" t="s">
        <v>88</v>
      </c>
      <c r="AW2719" s="12" t="s">
        <v>40</v>
      </c>
      <c r="AX2719" s="12" t="s">
        <v>77</v>
      </c>
      <c r="AY2719" s="227" t="s">
        <v>191</v>
      </c>
    </row>
    <row r="2720" spans="2:51" s="12" customFormat="1" ht="27">
      <c r="B2720" s="217"/>
      <c r="C2720" s="218"/>
      <c r="D2720" s="214" t="s">
        <v>245</v>
      </c>
      <c r="E2720" s="219" t="s">
        <v>23</v>
      </c>
      <c r="F2720" s="220" t="s">
        <v>2183</v>
      </c>
      <c r="G2720" s="218"/>
      <c r="H2720" s="221">
        <v>132.81200000000001</v>
      </c>
      <c r="I2720" s="222"/>
      <c r="J2720" s="218"/>
      <c r="K2720" s="218"/>
      <c r="L2720" s="223"/>
      <c r="M2720" s="224"/>
      <c r="N2720" s="225"/>
      <c r="O2720" s="225"/>
      <c r="P2720" s="225"/>
      <c r="Q2720" s="225"/>
      <c r="R2720" s="225"/>
      <c r="S2720" s="225"/>
      <c r="T2720" s="226"/>
      <c r="AT2720" s="227" t="s">
        <v>245</v>
      </c>
      <c r="AU2720" s="227" t="s">
        <v>88</v>
      </c>
      <c r="AV2720" s="12" t="s">
        <v>88</v>
      </c>
      <c r="AW2720" s="12" t="s">
        <v>40</v>
      </c>
      <c r="AX2720" s="12" t="s">
        <v>77</v>
      </c>
      <c r="AY2720" s="227" t="s">
        <v>191</v>
      </c>
    </row>
    <row r="2721" spans="2:51" s="12" customFormat="1" ht="27">
      <c r="B2721" s="217"/>
      <c r="C2721" s="218"/>
      <c r="D2721" s="214" t="s">
        <v>245</v>
      </c>
      <c r="E2721" s="219" t="s">
        <v>23</v>
      </c>
      <c r="F2721" s="220" t="s">
        <v>2184</v>
      </c>
      <c r="G2721" s="218"/>
      <c r="H2721" s="221">
        <v>49.875</v>
      </c>
      <c r="I2721" s="222"/>
      <c r="J2721" s="218"/>
      <c r="K2721" s="218"/>
      <c r="L2721" s="223"/>
      <c r="M2721" s="224"/>
      <c r="N2721" s="225"/>
      <c r="O2721" s="225"/>
      <c r="P2721" s="225"/>
      <c r="Q2721" s="225"/>
      <c r="R2721" s="225"/>
      <c r="S2721" s="225"/>
      <c r="T2721" s="226"/>
      <c r="AT2721" s="227" t="s">
        <v>245</v>
      </c>
      <c r="AU2721" s="227" t="s">
        <v>88</v>
      </c>
      <c r="AV2721" s="12" t="s">
        <v>88</v>
      </c>
      <c r="AW2721" s="12" t="s">
        <v>40</v>
      </c>
      <c r="AX2721" s="12" t="s">
        <v>77</v>
      </c>
      <c r="AY2721" s="227" t="s">
        <v>191</v>
      </c>
    </row>
    <row r="2722" spans="2:51" s="12" customFormat="1" ht="27">
      <c r="B2722" s="217"/>
      <c r="C2722" s="218"/>
      <c r="D2722" s="214" t="s">
        <v>245</v>
      </c>
      <c r="E2722" s="219" t="s">
        <v>23</v>
      </c>
      <c r="F2722" s="220" t="s">
        <v>2185</v>
      </c>
      <c r="G2722" s="218"/>
      <c r="H2722" s="221">
        <v>65.257999999999996</v>
      </c>
      <c r="I2722" s="222"/>
      <c r="J2722" s="218"/>
      <c r="K2722" s="218"/>
      <c r="L2722" s="223"/>
      <c r="M2722" s="224"/>
      <c r="N2722" s="225"/>
      <c r="O2722" s="225"/>
      <c r="P2722" s="225"/>
      <c r="Q2722" s="225"/>
      <c r="R2722" s="225"/>
      <c r="S2722" s="225"/>
      <c r="T2722" s="226"/>
      <c r="AT2722" s="227" t="s">
        <v>245</v>
      </c>
      <c r="AU2722" s="227" t="s">
        <v>88</v>
      </c>
      <c r="AV2722" s="12" t="s">
        <v>88</v>
      </c>
      <c r="AW2722" s="12" t="s">
        <v>40</v>
      </c>
      <c r="AX2722" s="12" t="s">
        <v>77</v>
      </c>
      <c r="AY2722" s="227" t="s">
        <v>191</v>
      </c>
    </row>
    <row r="2723" spans="2:51" s="12" customFormat="1" ht="13.5">
      <c r="B2723" s="217"/>
      <c r="C2723" s="218"/>
      <c r="D2723" s="214" t="s">
        <v>245</v>
      </c>
      <c r="E2723" s="219" t="s">
        <v>23</v>
      </c>
      <c r="F2723" s="220" t="s">
        <v>2186</v>
      </c>
      <c r="G2723" s="218"/>
      <c r="H2723" s="221">
        <v>30.329000000000001</v>
      </c>
      <c r="I2723" s="222"/>
      <c r="J2723" s="218"/>
      <c r="K2723" s="218"/>
      <c r="L2723" s="223"/>
      <c r="M2723" s="224"/>
      <c r="N2723" s="225"/>
      <c r="O2723" s="225"/>
      <c r="P2723" s="225"/>
      <c r="Q2723" s="225"/>
      <c r="R2723" s="225"/>
      <c r="S2723" s="225"/>
      <c r="T2723" s="226"/>
      <c r="AT2723" s="227" t="s">
        <v>245</v>
      </c>
      <c r="AU2723" s="227" t="s">
        <v>88</v>
      </c>
      <c r="AV2723" s="12" t="s">
        <v>88</v>
      </c>
      <c r="AW2723" s="12" t="s">
        <v>40</v>
      </c>
      <c r="AX2723" s="12" t="s">
        <v>77</v>
      </c>
      <c r="AY2723" s="227" t="s">
        <v>191</v>
      </c>
    </row>
    <row r="2724" spans="2:51" s="14" customFormat="1" ht="13.5">
      <c r="B2724" s="254"/>
      <c r="C2724" s="255"/>
      <c r="D2724" s="214" t="s">
        <v>245</v>
      </c>
      <c r="E2724" s="256" t="s">
        <v>23</v>
      </c>
      <c r="F2724" s="257" t="s">
        <v>371</v>
      </c>
      <c r="G2724" s="255"/>
      <c r="H2724" s="258">
        <v>447.09500000000003</v>
      </c>
      <c r="I2724" s="259"/>
      <c r="J2724" s="255"/>
      <c r="K2724" s="255"/>
      <c r="L2724" s="260"/>
      <c r="M2724" s="261"/>
      <c r="N2724" s="262"/>
      <c r="O2724" s="262"/>
      <c r="P2724" s="262"/>
      <c r="Q2724" s="262"/>
      <c r="R2724" s="262"/>
      <c r="S2724" s="262"/>
      <c r="T2724" s="263"/>
      <c r="AT2724" s="264" t="s">
        <v>245</v>
      </c>
      <c r="AU2724" s="264" t="s">
        <v>88</v>
      </c>
      <c r="AV2724" s="14" t="s">
        <v>207</v>
      </c>
      <c r="AW2724" s="14" t="s">
        <v>40</v>
      </c>
      <c r="AX2724" s="14" t="s">
        <v>77</v>
      </c>
      <c r="AY2724" s="264" t="s">
        <v>191</v>
      </c>
    </row>
    <row r="2725" spans="2:51" s="13" customFormat="1" ht="13.5">
      <c r="B2725" s="244"/>
      <c r="C2725" s="245"/>
      <c r="D2725" s="214" t="s">
        <v>245</v>
      </c>
      <c r="E2725" s="246" t="s">
        <v>23</v>
      </c>
      <c r="F2725" s="247" t="s">
        <v>380</v>
      </c>
      <c r="G2725" s="245"/>
      <c r="H2725" s="246" t="s">
        <v>23</v>
      </c>
      <c r="I2725" s="248"/>
      <c r="J2725" s="245"/>
      <c r="K2725" s="245"/>
      <c r="L2725" s="249"/>
      <c r="M2725" s="250"/>
      <c r="N2725" s="251"/>
      <c r="O2725" s="251"/>
      <c r="P2725" s="251"/>
      <c r="Q2725" s="251"/>
      <c r="R2725" s="251"/>
      <c r="S2725" s="251"/>
      <c r="T2725" s="252"/>
      <c r="AT2725" s="253" t="s">
        <v>245</v>
      </c>
      <c r="AU2725" s="253" t="s">
        <v>88</v>
      </c>
      <c r="AV2725" s="13" t="s">
        <v>85</v>
      </c>
      <c r="AW2725" s="13" t="s">
        <v>40</v>
      </c>
      <c r="AX2725" s="13" t="s">
        <v>77</v>
      </c>
      <c r="AY2725" s="253" t="s">
        <v>191</v>
      </c>
    </row>
    <row r="2726" spans="2:51" s="12" customFormat="1" ht="13.5">
      <c r="B2726" s="217"/>
      <c r="C2726" s="218"/>
      <c r="D2726" s="214" t="s">
        <v>245</v>
      </c>
      <c r="E2726" s="219" t="s">
        <v>23</v>
      </c>
      <c r="F2726" s="220" t="s">
        <v>2187</v>
      </c>
      <c r="G2726" s="218"/>
      <c r="H2726" s="221">
        <v>55.526000000000003</v>
      </c>
      <c r="I2726" s="222"/>
      <c r="J2726" s="218"/>
      <c r="K2726" s="218"/>
      <c r="L2726" s="223"/>
      <c r="M2726" s="224"/>
      <c r="N2726" s="225"/>
      <c r="O2726" s="225"/>
      <c r="P2726" s="225"/>
      <c r="Q2726" s="225"/>
      <c r="R2726" s="225"/>
      <c r="S2726" s="225"/>
      <c r="T2726" s="226"/>
      <c r="AT2726" s="227" t="s">
        <v>245</v>
      </c>
      <c r="AU2726" s="227" t="s">
        <v>88</v>
      </c>
      <c r="AV2726" s="12" t="s">
        <v>88</v>
      </c>
      <c r="AW2726" s="12" t="s">
        <v>40</v>
      </c>
      <c r="AX2726" s="12" t="s">
        <v>77</v>
      </c>
      <c r="AY2726" s="227" t="s">
        <v>191</v>
      </c>
    </row>
    <row r="2727" spans="2:51" s="12" customFormat="1" ht="13.5">
      <c r="B2727" s="217"/>
      <c r="C2727" s="218"/>
      <c r="D2727" s="214" t="s">
        <v>245</v>
      </c>
      <c r="E2727" s="219" t="s">
        <v>23</v>
      </c>
      <c r="F2727" s="220" t="s">
        <v>2188</v>
      </c>
      <c r="G2727" s="218"/>
      <c r="H2727" s="221">
        <v>14.234999999999999</v>
      </c>
      <c r="I2727" s="222"/>
      <c r="J2727" s="218"/>
      <c r="K2727" s="218"/>
      <c r="L2727" s="223"/>
      <c r="M2727" s="224"/>
      <c r="N2727" s="225"/>
      <c r="O2727" s="225"/>
      <c r="P2727" s="225"/>
      <c r="Q2727" s="225"/>
      <c r="R2727" s="225"/>
      <c r="S2727" s="225"/>
      <c r="T2727" s="226"/>
      <c r="AT2727" s="227" t="s">
        <v>245</v>
      </c>
      <c r="AU2727" s="227" t="s">
        <v>88</v>
      </c>
      <c r="AV2727" s="12" t="s">
        <v>88</v>
      </c>
      <c r="AW2727" s="12" t="s">
        <v>40</v>
      </c>
      <c r="AX2727" s="12" t="s">
        <v>77</v>
      </c>
      <c r="AY2727" s="227" t="s">
        <v>191</v>
      </c>
    </row>
    <row r="2728" spans="2:51" s="12" customFormat="1" ht="13.5">
      <c r="B2728" s="217"/>
      <c r="C2728" s="218"/>
      <c r="D2728" s="214" t="s">
        <v>245</v>
      </c>
      <c r="E2728" s="219" t="s">
        <v>23</v>
      </c>
      <c r="F2728" s="220" t="s">
        <v>2189</v>
      </c>
      <c r="G2728" s="218"/>
      <c r="H2728" s="221">
        <v>56.08</v>
      </c>
      <c r="I2728" s="222"/>
      <c r="J2728" s="218"/>
      <c r="K2728" s="218"/>
      <c r="L2728" s="223"/>
      <c r="M2728" s="224"/>
      <c r="N2728" s="225"/>
      <c r="O2728" s="225"/>
      <c r="P2728" s="225"/>
      <c r="Q2728" s="225"/>
      <c r="R2728" s="225"/>
      <c r="S2728" s="225"/>
      <c r="T2728" s="226"/>
      <c r="AT2728" s="227" t="s">
        <v>245</v>
      </c>
      <c r="AU2728" s="227" t="s">
        <v>88</v>
      </c>
      <c r="AV2728" s="12" t="s">
        <v>88</v>
      </c>
      <c r="AW2728" s="12" t="s">
        <v>40</v>
      </c>
      <c r="AX2728" s="12" t="s">
        <v>77</v>
      </c>
      <c r="AY2728" s="227" t="s">
        <v>191</v>
      </c>
    </row>
    <row r="2729" spans="2:51" s="12" customFormat="1" ht="13.5">
      <c r="B2729" s="217"/>
      <c r="C2729" s="218"/>
      <c r="D2729" s="214" t="s">
        <v>245</v>
      </c>
      <c r="E2729" s="219" t="s">
        <v>23</v>
      </c>
      <c r="F2729" s="220" t="s">
        <v>2190</v>
      </c>
      <c r="G2729" s="218"/>
      <c r="H2729" s="221">
        <v>13.04</v>
      </c>
      <c r="I2729" s="222"/>
      <c r="J2729" s="218"/>
      <c r="K2729" s="218"/>
      <c r="L2729" s="223"/>
      <c r="M2729" s="224"/>
      <c r="N2729" s="225"/>
      <c r="O2729" s="225"/>
      <c r="P2729" s="225"/>
      <c r="Q2729" s="225"/>
      <c r="R2729" s="225"/>
      <c r="S2729" s="225"/>
      <c r="T2729" s="226"/>
      <c r="AT2729" s="227" t="s">
        <v>245</v>
      </c>
      <c r="AU2729" s="227" t="s">
        <v>88</v>
      </c>
      <c r="AV2729" s="12" t="s">
        <v>88</v>
      </c>
      <c r="AW2729" s="12" t="s">
        <v>40</v>
      </c>
      <c r="AX2729" s="12" t="s">
        <v>77</v>
      </c>
      <c r="AY2729" s="227" t="s">
        <v>191</v>
      </c>
    </row>
    <row r="2730" spans="2:51" s="12" customFormat="1" ht="13.5">
      <c r="B2730" s="217"/>
      <c r="C2730" s="218"/>
      <c r="D2730" s="214" t="s">
        <v>245</v>
      </c>
      <c r="E2730" s="219" t="s">
        <v>23</v>
      </c>
      <c r="F2730" s="220" t="s">
        <v>2191</v>
      </c>
      <c r="G2730" s="218"/>
      <c r="H2730" s="221">
        <v>14.72</v>
      </c>
      <c r="I2730" s="222"/>
      <c r="J2730" s="218"/>
      <c r="K2730" s="218"/>
      <c r="L2730" s="223"/>
      <c r="M2730" s="224"/>
      <c r="N2730" s="225"/>
      <c r="O2730" s="225"/>
      <c r="P2730" s="225"/>
      <c r="Q2730" s="225"/>
      <c r="R2730" s="225"/>
      <c r="S2730" s="225"/>
      <c r="T2730" s="226"/>
      <c r="AT2730" s="227" t="s">
        <v>245</v>
      </c>
      <c r="AU2730" s="227" t="s">
        <v>88</v>
      </c>
      <c r="AV2730" s="12" t="s">
        <v>88</v>
      </c>
      <c r="AW2730" s="12" t="s">
        <v>40</v>
      </c>
      <c r="AX2730" s="12" t="s">
        <v>77</v>
      </c>
      <c r="AY2730" s="227" t="s">
        <v>191</v>
      </c>
    </row>
    <row r="2731" spans="2:51" s="12" customFormat="1" ht="13.5">
      <c r="B2731" s="217"/>
      <c r="C2731" s="218"/>
      <c r="D2731" s="214" t="s">
        <v>245</v>
      </c>
      <c r="E2731" s="219" t="s">
        <v>23</v>
      </c>
      <c r="F2731" s="220" t="s">
        <v>2192</v>
      </c>
      <c r="G2731" s="218"/>
      <c r="H2731" s="221">
        <v>29.98</v>
      </c>
      <c r="I2731" s="222"/>
      <c r="J2731" s="218"/>
      <c r="K2731" s="218"/>
      <c r="L2731" s="223"/>
      <c r="M2731" s="224"/>
      <c r="N2731" s="225"/>
      <c r="O2731" s="225"/>
      <c r="P2731" s="225"/>
      <c r="Q2731" s="225"/>
      <c r="R2731" s="225"/>
      <c r="S2731" s="225"/>
      <c r="T2731" s="226"/>
      <c r="AT2731" s="227" t="s">
        <v>245</v>
      </c>
      <c r="AU2731" s="227" t="s">
        <v>88</v>
      </c>
      <c r="AV2731" s="12" t="s">
        <v>88</v>
      </c>
      <c r="AW2731" s="12" t="s">
        <v>40</v>
      </c>
      <c r="AX2731" s="12" t="s">
        <v>77</v>
      </c>
      <c r="AY2731" s="227" t="s">
        <v>191</v>
      </c>
    </row>
    <row r="2732" spans="2:51" s="12" customFormat="1" ht="27">
      <c r="B2732" s="217"/>
      <c r="C2732" s="218"/>
      <c r="D2732" s="214" t="s">
        <v>245</v>
      </c>
      <c r="E2732" s="219" t="s">
        <v>23</v>
      </c>
      <c r="F2732" s="220" t="s">
        <v>2193</v>
      </c>
      <c r="G2732" s="218"/>
      <c r="H2732" s="221">
        <v>80.474999999999994</v>
      </c>
      <c r="I2732" s="222"/>
      <c r="J2732" s="218"/>
      <c r="K2732" s="218"/>
      <c r="L2732" s="223"/>
      <c r="M2732" s="224"/>
      <c r="N2732" s="225"/>
      <c r="O2732" s="225"/>
      <c r="P2732" s="225"/>
      <c r="Q2732" s="225"/>
      <c r="R2732" s="225"/>
      <c r="S2732" s="225"/>
      <c r="T2732" s="226"/>
      <c r="AT2732" s="227" t="s">
        <v>245</v>
      </c>
      <c r="AU2732" s="227" t="s">
        <v>88</v>
      </c>
      <c r="AV2732" s="12" t="s">
        <v>88</v>
      </c>
      <c r="AW2732" s="12" t="s">
        <v>40</v>
      </c>
      <c r="AX2732" s="12" t="s">
        <v>77</v>
      </c>
      <c r="AY2732" s="227" t="s">
        <v>191</v>
      </c>
    </row>
    <row r="2733" spans="2:51" s="12" customFormat="1" ht="27">
      <c r="B2733" s="217"/>
      <c r="C2733" s="218"/>
      <c r="D2733" s="214" t="s">
        <v>245</v>
      </c>
      <c r="E2733" s="219" t="s">
        <v>23</v>
      </c>
      <c r="F2733" s="220" t="s">
        <v>2194</v>
      </c>
      <c r="G2733" s="218"/>
      <c r="H2733" s="221">
        <v>55.947000000000003</v>
      </c>
      <c r="I2733" s="222"/>
      <c r="J2733" s="218"/>
      <c r="K2733" s="218"/>
      <c r="L2733" s="223"/>
      <c r="M2733" s="224"/>
      <c r="N2733" s="225"/>
      <c r="O2733" s="225"/>
      <c r="P2733" s="225"/>
      <c r="Q2733" s="225"/>
      <c r="R2733" s="225"/>
      <c r="S2733" s="225"/>
      <c r="T2733" s="226"/>
      <c r="AT2733" s="227" t="s">
        <v>245</v>
      </c>
      <c r="AU2733" s="227" t="s">
        <v>88</v>
      </c>
      <c r="AV2733" s="12" t="s">
        <v>88</v>
      </c>
      <c r="AW2733" s="12" t="s">
        <v>40</v>
      </c>
      <c r="AX2733" s="12" t="s">
        <v>77</v>
      </c>
      <c r="AY2733" s="227" t="s">
        <v>191</v>
      </c>
    </row>
    <row r="2734" spans="2:51" s="12" customFormat="1" ht="27">
      <c r="B2734" s="217"/>
      <c r="C2734" s="218"/>
      <c r="D2734" s="214" t="s">
        <v>245</v>
      </c>
      <c r="E2734" s="219" t="s">
        <v>23</v>
      </c>
      <c r="F2734" s="220" t="s">
        <v>2195</v>
      </c>
      <c r="G2734" s="218"/>
      <c r="H2734" s="221">
        <v>74.185000000000002</v>
      </c>
      <c r="I2734" s="222"/>
      <c r="J2734" s="218"/>
      <c r="K2734" s="218"/>
      <c r="L2734" s="223"/>
      <c r="M2734" s="224"/>
      <c r="N2734" s="225"/>
      <c r="O2734" s="225"/>
      <c r="P2734" s="225"/>
      <c r="Q2734" s="225"/>
      <c r="R2734" s="225"/>
      <c r="S2734" s="225"/>
      <c r="T2734" s="226"/>
      <c r="AT2734" s="227" t="s">
        <v>245</v>
      </c>
      <c r="AU2734" s="227" t="s">
        <v>88</v>
      </c>
      <c r="AV2734" s="12" t="s">
        <v>88</v>
      </c>
      <c r="AW2734" s="12" t="s">
        <v>40</v>
      </c>
      <c r="AX2734" s="12" t="s">
        <v>77</v>
      </c>
      <c r="AY2734" s="227" t="s">
        <v>191</v>
      </c>
    </row>
    <row r="2735" spans="2:51" s="12" customFormat="1" ht="27">
      <c r="B2735" s="217"/>
      <c r="C2735" s="218"/>
      <c r="D2735" s="214" t="s">
        <v>245</v>
      </c>
      <c r="E2735" s="219" t="s">
        <v>23</v>
      </c>
      <c r="F2735" s="220" t="s">
        <v>2196</v>
      </c>
      <c r="G2735" s="218"/>
      <c r="H2735" s="221">
        <v>58.658000000000001</v>
      </c>
      <c r="I2735" s="222"/>
      <c r="J2735" s="218"/>
      <c r="K2735" s="218"/>
      <c r="L2735" s="223"/>
      <c r="M2735" s="224"/>
      <c r="N2735" s="225"/>
      <c r="O2735" s="225"/>
      <c r="P2735" s="225"/>
      <c r="Q2735" s="225"/>
      <c r="R2735" s="225"/>
      <c r="S2735" s="225"/>
      <c r="T2735" s="226"/>
      <c r="AT2735" s="227" t="s">
        <v>245</v>
      </c>
      <c r="AU2735" s="227" t="s">
        <v>88</v>
      </c>
      <c r="AV2735" s="12" t="s">
        <v>88</v>
      </c>
      <c r="AW2735" s="12" t="s">
        <v>40</v>
      </c>
      <c r="AX2735" s="12" t="s">
        <v>77</v>
      </c>
      <c r="AY2735" s="227" t="s">
        <v>191</v>
      </c>
    </row>
    <row r="2736" spans="2:51" s="12" customFormat="1" ht="13.5">
      <c r="B2736" s="217"/>
      <c r="C2736" s="218"/>
      <c r="D2736" s="214" t="s">
        <v>245</v>
      </c>
      <c r="E2736" s="219" t="s">
        <v>23</v>
      </c>
      <c r="F2736" s="220" t="s">
        <v>2197</v>
      </c>
      <c r="G2736" s="218"/>
      <c r="H2736" s="221">
        <v>32.103000000000002</v>
      </c>
      <c r="I2736" s="222"/>
      <c r="J2736" s="218"/>
      <c r="K2736" s="218"/>
      <c r="L2736" s="223"/>
      <c r="M2736" s="224"/>
      <c r="N2736" s="225"/>
      <c r="O2736" s="225"/>
      <c r="P2736" s="225"/>
      <c r="Q2736" s="225"/>
      <c r="R2736" s="225"/>
      <c r="S2736" s="225"/>
      <c r="T2736" s="226"/>
      <c r="AT2736" s="227" t="s">
        <v>245</v>
      </c>
      <c r="AU2736" s="227" t="s">
        <v>88</v>
      </c>
      <c r="AV2736" s="12" t="s">
        <v>88</v>
      </c>
      <c r="AW2736" s="12" t="s">
        <v>40</v>
      </c>
      <c r="AX2736" s="12" t="s">
        <v>77</v>
      </c>
      <c r="AY2736" s="227" t="s">
        <v>191</v>
      </c>
    </row>
    <row r="2737" spans="2:51" s="14" customFormat="1" ht="13.5">
      <c r="B2737" s="254"/>
      <c r="C2737" s="255"/>
      <c r="D2737" s="214" t="s">
        <v>245</v>
      </c>
      <c r="E2737" s="256" t="s">
        <v>23</v>
      </c>
      <c r="F2737" s="257" t="s">
        <v>371</v>
      </c>
      <c r="G2737" s="255"/>
      <c r="H2737" s="258">
        <v>484.94900000000001</v>
      </c>
      <c r="I2737" s="259"/>
      <c r="J2737" s="255"/>
      <c r="K2737" s="255"/>
      <c r="L2737" s="260"/>
      <c r="M2737" s="261"/>
      <c r="N2737" s="262"/>
      <c r="O2737" s="262"/>
      <c r="P2737" s="262"/>
      <c r="Q2737" s="262"/>
      <c r="R2737" s="262"/>
      <c r="S2737" s="262"/>
      <c r="T2737" s="263"/>
      <c r="AT2737" s="264" t="s">
        <v>245</v>
      </c>
      <c r="AU2737" s="264" t="s">
        <v>88</v>
      </c>
      <c r="AV2737" s="14" t="s">
        <v>207</v>
      </c>
      <c r="AW2737" s="14" t="s">
        <v>40</v>
      </c>
      <c r="AX2737" s="14" t="s">
        <v>77</v>
      </c>
      <c r="AY2737" s="264" t="s">
        <v>191</v>
      </c>
    </row>
    <row r="2738" spans="2:51" s="13" customFormat="1" ht="13.5">
      <c r="B2738" s="244"/>
      <c r="C2738" s="245"/>
      <c r="D2738" s="214" t="s">
        <v>245</v>
      </c>
      <c r="E2738" s="246" t="s">
        <v>23</v>
      </c>
      <c r="F2738" s="247" t="s">
        <v>384</v>
      </c>
      <c r="G2738" s="245"/>
      <c r="H2738" s="246" t="s">
        <v>23</v>
      </c>
      <c r="I2738" s="248"/>
      <c r="J2738" s="245"/>
      <c r="K2738" s="245"/>
      <c r="L2738" s="249"/>
      <c r="M2738" s="250"/>
      <c r="N2738" s="251"/>
      <c r="O2738" s="251"/>
      <c r="P2738" s="251"/>
      <c r="Q2738" s="251"/>
      <c r="R2738" s="251"/>
      <c r="S2738" s="251"/>
      <c r="T2738" s="252"/>
      <c r="AT2738" s="253" t="s">
        <v>245</v>
      </c>
      <c r="AU2738" s="253" t="s">
        <v>88</v>
      </c>
      <c r="AV2738" s="13" t="s">
        <v>85</v>
      </c>
      <c r="AW2738" s="13" t="s">
        <v>40</v>
      </c>
      <c r="AX2738" s="13" t="s">
        <v>77</v>
      </c>
      <c r="AY2738" s="253" t="s">
        <v>191</v>
      </c>
    </row>
    <row r="2739" spans="2:51" s="12" customFormat="1" ht="27">
      <c r="B2739" s="217"/>
      <c r="C2739" s="218"/>
      <c r="D2739" s="214" t="s">
        <v>245</v>
      </c>
      <c r="E2739" s="219" t="s">
        <v>23</v>
      </c>
      <c r="F2739" s="220" t="s">
        <v>2198</v>
      </c>
      <c r="G2739" s="218"/>
      <c r="H2739" s="221">
        <v>53.728999999999999</v>
      </c>
      <c r="I2739" s="222"/>
      <c r="J2739" s="218"/>
      <c r="K2739" s="218"/>
      <c r="L2739" s="223"/>
      <c r="M2739" s="224"/>
      <c r="N2739" s="225"/>
      <c r="O2739" s="225"/>
      <c r="P2739" s="225"/>
      <c r="Q2739" s="225"/>
      <c r="R2739" s="225"/>
      <c r="S2739" s="225"/>
      <c r="T2739" s="226"/>
      <c r="AT2739" s="227" t="s">
        <v>245</v>
      </c>
      <c r="AU2739" s="227" t="s">
        <v>88</v>
      </c>
      <c r="AV2739" s="12" t="s">
        <v>88</v>
      </c>
      <c r="AW2739" s="12" t="s">
        <v>40</v>
      </c>
      <c r="AX2739" s="12" t="s">
        <v>77</v>
      </c>
      <c r="AY2739" s="227" t="s">
        <v>191</v>
      </c>
    </row>
    <row r="2740" spans="2:51" s="12" customFormat="1" ht="13.5">
      <c r="B2740" s="217"/>
      <c r="C2740" s="218"/>
      <c r="D2740" s="214" t="s">
        <v>245</v>
      </c>
      <c r="E2740" s="219" t="s">
        <v>23</v>
      </c>
      <c r="F2740" s="220" t="s">
        <v>2199</v>
      </c>
      <c r="G2740" s="218"/>
      <c r="H2740" s="221">
        <v>14.361000000000001</v>
      </c>
      <c r="I2740" s="222"/>
      <c r="J2740" s="218"/>
      <c r="K2740" s="218"/>
      <c r="L2740" s="223"/>
      <c r="M2740" s="224"/>
      <c r="N2740" s="225"/>
      <c r="O2740" s="225"/>
      <c r="P2740" s="225"/>
      <c r="Q2740" s="225"/>
      <c r="R2740" s="225"/>
      <c r="S2740" s="225"/>
      <c r="T2740" s="226"/>
      <c r="AT2740" s="227" t="s">
        <v>245</v>
      </c>
      <c r="AU2740" s="227" t="s">
        <v>88</v>
      </c>
      <c r="AV2740" s="12" t="s">
        <v>88</v>
      </c>
      <c r="AW2740" s="12" t="s">
        <v>40</v>
      </c>
      <c r="AX2740" s="12" t="s">
        <v>77</v>
      </c>
      <c r="AY2740" s="227" t="s">
        <v>191</v>
      </c>
    </row>
    <row r="2741" spans="2:51" s="12" customFormat="1" ht="27">
      <c r="B2741" s="217"/>
      <c r="C2741" s="218"/>
      <c r="D2741" s="214" t="s">
        <v>245</v>
      </c>
      <c r="E2741" s="219" t="s">
        <v>23</v>
      </c>
      <c r="F2741" s="220" t="s">
        <v>2200</v>
      </c>
      <c r="G2741" s="218"/>
      <c r="H2741" s="221">
        <v>52.96</v>
      </c>
      <c r="I2741" s="222"/>
      <c r="J2741" s="218"/>
      <c r="K2741" s="218"/>
      <c r="L2741" s="223"/>
      <c r="M2741" s="224"/>
      <c r="N2741" s="225"/>
      <c r="O2741" s="225"/>
      <c r="P2741" s="225"/>
      <c r="Q2741" s="225"/>
      <c r="R2741" s="225"/>
      <c r="S2741" s="225"/>
      <c r="T2741" s="226"/>
      <c r="AT2741" s="227" t="s">
        <v>245</v>
      </c>
      <c r="AU2741" s="227" t="s">
        <v>88</v>
      </c>
      <c r="AV2741" s="12" t="s">
        <v>88</v>
      </c>
      <c r="AW2741" s="12" t="s">
        <v>40</v>
      </c>
      <c r="AX2741" s="12" t="s">
        <v>77</v>
      </c>
      <c r="AY2741" s="227" t="s">
        <v>191</v>
      </c>
    </row>
    <row r="2742" spans="2:51" s="12" customFormat="1" ht="13.5">
      <c r="B2742" s="217"/>
      <c r="C2742" s="218"/>
      <c r="D2742" s="214" t="s">
        <v>245</v>
      </c>
      <c r="E2742" s="219" t="s">
        <v>23</v>
      </c>
      <c r="F2742" s="220" t="s">
        <v>2201</v>
      </c>
      <c r="G2742" s="218"/>
      <c r="H2742" s="221">
        <v>12.85</v>
      </c>
      <c r="I2742" s="222"/>
      <c r="J2742" s="218"/>
      <c r="K2742" s="218"/>
      <c r="L2742" s="223"/>
      <c r="M2742" s="224"/>
      <c r="N2742" s="225"/>
      <c r="O2742" s="225"/>
      <c r="P2742" s="225"/>
      <c r="Q2742" s="225"/>
      <c r="R2742" s="225"/>
      <c r="S2742" s="225"/>
      <c r="T2742" s="226"/>
      <c r="AT2742" s="227" t="s">
        <v>245</v>
      </c>
      <c r="AU2742" s="227" t="s">
        <v>88</v>
      </c>
      <c r="AV2742" s="12" t="s">
        <v>88</v>
      </c>
      <c r="AW2742" s="12" t="s">
        <v>40</v>
      </c>
      <c r="AX2742" s="12" t="s">
        <v>77</v>
      </c>
      <c r="AY2742" s="227" t="s">
        <v>191</v>
      </c>
    </row>
    <row r="2743" spans="2:51" s="12" customFormat="1" ht="13.5">
      <c r="B2743" s="217"/>
      <c r="C2743" s="218"/>
      <c r="D2743" s="214" t="s">
        <v>245</v>
      </c>
      <c r="E2743" s="219" t="s">
        <v>23</v>
      </c>
      <c r="F2743" s="220" t="s">
        <v>2202</v>
      </c>
      <c r="G2743" s="218"/>
      <c r="H2743" s="221">
        <v>14.78</v>
      </c>
      <c r="I2743" s="222"/>
      <c r="J2743" s="218"/>
      <c r="K2743" s="218"/>
      <c r="L2743" s="223"/>
      <c r="M2743" s="224"/>
      <c r="N2743" s="225"/>
      <c r="O2743" s="225"/>
      <c r="P2743" s="225"/>
      <c r="Q2743" s="225"/>
      <c r="R2743" s="225"/>
      <c r="S2743" s="225"/>
      <c r="T2743" s="226"/>
      <c r="AT2743" s="227" t="s">
        <v>245</v>
      </c>
      <c r="AU2743" s="227" t="s">
        <v>88</v>
      </c>
      <c r="AV2743" s="12" t="s">
        <v>88</v>
      </c>
      <c r="AW2743" s="12" t="s">
        <v>40</v>
      </c>
      <c r="AX2743" s="12" t="s">
        <v>77</v>
      </c>
      <c r="AY2743" s="227" t="s">
        <v>191</v>
      </c>
    </row>
    <row r="2744" spans="2:51" s="12" customFormat="1" ht="13.5">
      <c r="B2744" s="217"/>
      <c r="C2744" s="218"/>
      <c r="D2744" s="214" t="s">
        <v>245</v>
      </c>
      <c r="E2744" s="219" t="s">
        <v>23</v>
      </c>
      <c r="F2744" s="220" t="s">
        <v>2203</v>
      </c>
      <c r="G2744" s="218"/>
      <c r="H2744" s="221">
        <v>30.16</v>
      </c>
      <c r="I2744" s="222"/>
      <c r="J2744" s="218"/>
      <c r="K2744" s="218"/>
      <c r="L2744" s="223"/>
      <c r="M2744" s="224"/>
      <c r="N2744" s="225"/>
      <c r="O2744" s="225"/>
      <c r="P2744" s="225"/>
      <c r="Q2744" s="225"/>
      <c r="R2744" s="225"/>
      <c r="S2744" s="225"/>
      <c r="T2744" s="226"/>
      <c r="AT2744" s="227" t="s">
        <v>245</v>
      </c>
      <c r="AU2744" s="227" t="s">
        <v>88</v>
      </c>
      <c r="AV2744" s="12" t="s">
        <v>88</v>
      </c>
      <c r="AW2744" s="12" t="s">
        <v>40</v>
      </c>
      <c r="AX2744" s="12" t="s">
        <v>77</v>
      </c>
      <c r="AY2744" s="227" t="s">
        <v>191</v>
      </c>
    </row>
    <row r="2745" spans="2:51" s="12" customFormat="1" ht="13.5">
      <c r="B2745" s="217"/>
      <c r="C2745" s="218"/>
      <c r="D2745" s="214" t="s">
        <v>245</v>
      </c>
      <c r="E2745" s="219" t="s">
        <v>23</v>
      </c>
      <c r="F2745" s="220" t="s">
        <v>2204</v>
      </c>
      <c r="G2745" s="218"/>
      <c r="H2745" s="221">
        <v>73.290999999999997</v>
      </c>
      <c r="I2745" s="222"/>
      <c r="J2745" s="218"/>
      <c r="K2745" s="218"/>
      <c r="L2745" s="223"/>
      <c r="M2745" s="224"/>
      <c r="N2745" s="225"/>
      <c r="O2745" s="225"/>
      <c r="P2745" s="225"/>
      <c r="Q2745" s="225"/>
      <c r="R2745" s="225"/>
      <c r="S2745" s="225"/>
      <c r="T2745" s="226"/>
      <c r="AT2745" s="227" t="s">
        <v>245</v>
      </c>
      <c r="AU2745" s="227" t="s">
        <v>88</v>
      </c>
      <c r="AV2745" s="12" t="s">
        <v>88</v>
      </c>
      <c r="AW2745" s="12" t="s">
        <v>40</v>
      </c>
      <c r="AX2745" s="12" t="s">
        <v>77</v>
      </c>
      <c r="AY2745" s="227" t="s">
        <v>191</v>
      </c>
    </row>
    <row r="2746" spans="2:51" s="12" customFormat="1" ht="13.5">
      <c r="B2746" s="217"/>
      <c r="C2746" s="218"/>
      <c r="D2746" s="214" t="s">
        <v>245</v>
      </c>
      <c r="E2746" s="219" t="s">
        <v>23</v>
      </c>
      <c r="F2746" s="220" t="s">
        <v>2205</v>
      </c>
      <c r="G2746" s="218"/>
      <c r="H2746" s="221">
        <v>62.905999999999999</v>
      </c>
      <c r="I2746" s="222"/>
      <c r="J2746" s="218"/>
      <c r="K2746" s="218"/>
      <c r="L2746" s="223"/>
      <c r="M2746" s="224"/>
      <c r="N2746" s="225"/>
      <c r="O2746" s="225"/>
      <c r="P2746" s="225"/>
      <c r="Q2746" s="225"/>
      <c r="R2746" s="225"/>
      <c r="S2746" s="225"/>
      <c r="T2746" s="226"/>
      <c r="AT2746" s="227" t="s">
        <v>245</v>
      </c>
      <c r="AU2746" s="227" t="s">
        <v>88</v>
      </c>
      <c r="AV2746" s="12" t="s">
        <v>88</v>
      </c>
      <c r="AW2746" s="12" t="s">
        <v>40</v>
      </c>
      <c r="AX2746" s="12" t="s">
        <v>77</v>
      </c>
      <c r="AY2746" s="227" t="s">
        <v>191</v>
      </c>
    </row>
    <row r="2747" spans="2:51" s="12" customFormat="1" ht="13.5">
      <c r="B2747" s="217"/>
      <c r="C2747" s="218"/>
      <c r="D2747" s="214" t="s">
        <v>245</v>
      </c>
      <c r="E2747" s="219" t="s">
        <v>23</v>
      </c>
      <c r="F2747" s="220" t="s">
        <v>2206</v>
      </c>
      <c r="G2747" s="218"/>
      <c r="H2747" s="221">
        <v>90.765000000000001</v>
      </c>
      <c r="I2747" s="222"/>
      <c r="J2747" s="218"/>
      <c r="K2747" s="218"/>
      <c r="L2747" s="223"/>
      <c r="M2747" s="224"/>
      <c r="N2747" s="225"/>
      <c r="O2747" s="225"/>
      <c r="P2747" s="225"/>
      <c r="Q2747" s="225"/>
      <c r="R2747" s="225"/>
      <c r="S2747" s="225"/>
      <c r="T2747" s="226"/>
      <c r="AT2747" s="227" t="s">
        <v>245</v>
      </c>
      <c r="AU2747" s="227" t="s">
        <v>88</v>
      </c>
      <c r="AV2747" s="12" t="s">
        <v>88</v>
      </c>
      <c r="AW2747" s="12" t="s">
        <v>40</v>
      </c>
      <c r="AX2747" s="12" t="s">
        <v>77</v>
      </c>
      <c r="AY2747" s="227" t="s">
        <v>191</v>
      </c>
    </row>
    <row r="2748" spans="2:51" s="12" customFormat="1" ht="27">
      <c r="B2748" s="217"/>
      <c r="C2748" s="218"/>
      <c r="D2748" s="214" t="s">
        <v>245</v>
      </c>
      <c r="E2748" s="219" t="s">
        <v>23</v>
      </c>
      <c r="F2748" s="220" t="s">
        <v>2207</v>
      </c>
      <c r="G2748" s="218"/>
      <c r="H2748" s="221">
        <v>909.80499999999995</v>
      </c>
      <c r="I2748" s="222"/>
      <c r="J2748" s="218"/>
      <c r="K2748" s="218"/>
      <c r="L2748" s="223"/>
      <c r="M2748" s="224"/>
      <c r="N2748" s="225"/>
      <c r="O2748" s="225"/>
      <c r="P2748" s="225"/>
      <c r="Q2748" s="225"/>
      <c r="R2748" s="225"/>
      <c r="S2748" s="225"/>
      <c r="T2748" s="226"/>
      <c r="AT2748" s="227" t="s">
        <v>245</v>
      </c>
      <c r="AU2748" s="227" t="s">
        <v>88</v>
      </c>
      <c r="AV2748" s="12" t="s">
        <v>88</v>
      </c>
      <c r="AW2748" s="12" t="s">
        <v>40</v>
      </c>
      <c r="AX2748" s="12" t="s">
        <v>77</v>
      </c>
      <c r="AY2748" s="227" t="s">
        <v>191</v>
      </c>
    </row>
    <row r="2749" spans="2:51" s="12" customFormat="1" ht="13.5">
      <c r="B2749" s="217"/>
      <c r="C2749" s="218"/>
      <c r="D2749" s="214" t="s">
        <v>245</v>
      </c>
      <c r="E2749" s="219" t="s">
        <v>23</v>
      </c>
      <c r="F2749" s="220" t="s">
        <v>2208</v>
      </c>
      <c r="G2749" s="218"/>
      <c r="H2749" s="221">
        <v>20.844999999999999</v>
      </c>
      <c r="I2749" s="222"/>
      <c r="J2749" s="218"/>
      <c r="K2749" s="218"/>
      <c r="L2749" s="223"/>
      <c r="M2749" s="224"/>
      <c r="N2749" s="225"/>
      <c r="O2749" s="225"/>
      <c r="P2749" s="225"/>
      <c r="Q2749" s="225"/>
      <c r="R2749" s="225"/>
      <c r="S2749" s="225"/>
      <c r="T2749" s="226"/>
      <c r="AT2749" s="227" t="s">
        <v>245</v>
      </c>
      <c r="AU2749" s="227" t="s">
        <v>88</v>
      </c>
      <c r="AV2749" s="12" t="s">
        <v>88</v>
      </c>
      <c r="AW2749" s="12" t="s">
        <v>40</v>
      </c>
      <c r="AX2749" s="12" t="s">
        <v>77</v>
      </c>
      <c r="AY2749" s="227" t="s">
        <v>191</v>
      </c>
    </row>
    <row r="2750" spans="2:51" s="12" customFormat="1" ht="13.5">
      <c r="B2750" s="217"/>
      <c r="C2750" s="218"/>
      <c r="D2750" s="214" t="s">
        <v>245</v>
      </c>
      <c r="E2750" s="219" t="s">
        <v>23</v>
      </c>
      <c r="F2750" s="220" t="s">
        <v>2209</v>
      </c>
      <c r="G2750" s="218"/>
      <c r="H2750" s="221">
        <v>29.13</v>
      </c>
      <c r="I2750" s="222"/>
      <c r="J2750" s="218"/>
      <c r="K2750" s="218"/>
      <c r="L2750" s="223"/>
      <c r="M2750" s="224"/>
      <c r="N2750" s="225"/>
      <c r="O2750" s="225"/>
      <c r="P2750" s="225"/>
      <c r="Q2750" s="225"/>
      <c r="R2750" s="225"/>
      <c r="S2750" s="225"/>
      <c r="T2750" s="226"/>
      <c r="AT2750" s="227" t="s">
        <v>245</v>
      </c>
      <c r="AU2750" s="227" t="s">
        <v>88</v>
      </c>
      <c r="AV2750" s="12" t="s">
        <v>88</v>
      </c>
      <c r="AW2750" s="12" t="s">
        <v>40</v>
      </c>
      <c r="AX2750" s="12" t="s">
        <v>77</v>
      </c>
      <c r="AY2750" s="227" t="s">
        <v>191</v>
      </c>
    </row>
    <row r="2751" spans="2:51" s="14" customFormat="1" ht="13.5">
      <c r="B2751" s="254"/>
      <c r="C2751" s="255"/>
      <c r="D2751" s="214" t="s">
        <v>245</v>
      </c>
      <c r="E2751" s="256" t="s">
        <v>23</v>
      </c>
      <c r="F2751" s="257" t="s">
        <v>371</v>
      </c>
      <c r="G2751" s="255"/>
      <c r="H2751" s="258">
        <v>1365.5820000000001</v>
      </c>
      <c r="I2751" s="259"/>
      <c r="J2751" s="255"/>
      <c r="K2751" s="255"/>
      <c r="L2751" s="260"/>
      <c r="M2751" s="261"/>
      <c r="N2751" s="262"/>
      <c r="O2751" s="262"/>
      <c r="P2751" s="262"/>
      <c r="Q2751" s="262"/>
      <c r="R2751" s="262"/>
      <c r="S2751" s="262"/>
      <c r="T2751" s="263"/>
      <c r="AT2751" s="264" t="s">
        <v>245</v>
      </c>
      <c r="AU2751" s="264" t="s">
        <v>88</v>
      </c>
      <c r="AV2751" s="14" t="s">
        <v>207</v>
      </c>
      <c r="AW2751" s="14" t="s">
        <v>40</v>
      </c>
      <c r="AX2751" s="14" t="s">
        <v>77</v>
      </c>
      <c r="AY2751" s="264" t="s">
        <v>191</v>
      </c>
    </row>
    <row r="2752" spans="2:51" s="15" customFormat="1" ht="13.5">
      <c r="B2752" s="265"/>
      <c r="C2752" s="266"/>
      <c r="D2752" s="214" t="s">
        <v>245</v>
      </c>
      <c r="E2752" s="267" t="s">
        <v>23</v>
      </c>
      <c r="F2752" s="268" t="s">
        <v>388</v>
      </c>
      <c r="G2752" s="266"/>
      <c r="H2752" s="269">
        <v>3247.0509999999999</v>
      </c>
      <c r="I2752" s="270"/>
      <c r="J2752" s="266"/>
      <c r="K2752" s="266"/>
      <c r="L2752" s="271"/>
      <c r="M2752" s="272"/>
      <c r="N2752" s="273"/>
      <c r="O2752" s="273"/>
      <c r="P2752" s="273"/>
      <c r="Q2752" s="273"/>
      <c r="R2752" s="273"/>
      <c r="S2752" s="273"/>
      <c r="T2752" s="274"/>
      <c r="AT2752" s="275" t="s">
        <v>245</v>
      </c>
      <c r="AU2752" s="275" t="s">
        <v>88</v>
      </c>
      <c r="AV2752" s="15" t="s">
        <v>215</v>
      </c>
      <c r="AW2752" s="15" t="s">
        <v>40</v>
      </c>
      <c r="AX2752" s="15" t="s">
        <v>85</v>
      </c>
      <c r="AY2752" s="275" t="s">
        <v>191</v>
      </c>
    </row>
    <row r="2753" spans="2:65" s="1" customFormat="1" ht="25.5" customHeight="1">
      <c r="B2753" s="42"/>
      <c r="C2753" s="202" t="s">
        <v>2210</v>
      </c>
      <c r="D2753" s="202" t="s">
        <v>194</v>
      </c>
      <c r="E2753" s="203" t="s">
        <v>2211</v>
      </c>
      <c r="F2753" s="204" t="s">
        <v>2212</v>
      </c>
      <c r="G2753" s="205" t="s">
        <v>222</v>
      </c>
      <c r="H2753" s="206">
        <v>10</v>
      </c>
      <c r="I2753" s="207"/>
      <c r="J2753" s="208">
        <f>ROUND(I2753*H2753,2)</f>
        <v>0</v>
      </c>
      <c r="K2753" s="204" t="s">
        <v>203</v>
      </c>
      <c r="L2753" s="62"/>
      <c r="M2753" s="209" t="s">
        <v>23</v>
      </c>
      <c r="N2753" s="210" t="s">
        <v>48</v>
      </c>
      <c r="O2753" s="43"/>
      <c r="P2753" s="211">
        <f>O2753*H2753</f>
        <v>0</v>
      </c>
      <c r="Q2753" s="211">
        <v>4.8000000000000001E-4</v>
      </c>
      <c r="R2753" s="211">
        <f>Q2753*H2753</f>
        <v>4.8000000000000004E-3</v>
      </c>
      <c r="S2753" s="211">
        <v>0</v>
      </c>
      <c r="T2753" s="212">
        <f>S2753*H2753</f>
        <v>0</v>
      </c>
      <c r="AR2753" s="25" t="s">
        <v>279</v>
      </c>
      <c r="AT2753" s="25" t="s">
        <v>194</v>
      </c>
      <c r="AU2753" s="25" t="s">
        <v>88</v>
      </c>
      <c r="AY2753" s="25" t="s">
        <v>191</v>
      </c>
      <c r="BE2753" s="213">
        <f>IF(N2753="základní",J2753,0)</f>
        <v>0</v>
      </c>
      <c r="BF2753" s="213">
        <f>IF(N2753="snížená",J2753,0)</f>
        <v>0</v>
      </c>
      <c r="BG2753" s="213">
        <f>IF(N2753="zákl. přenesená",J2753,0)</f>
        <v>0</v>
      </c>
      <c r="BH2753" s="213">
        <f>IF(N2753="sníž. přenesená",J2753,0)</f>
        <v>0</v>
      </c>
      <c r="BI2753" s="213">
        <f>IF(N2753="nulová",J2753,0)</f>
        <v>0</v>
      </c>
      <c r="BJ2753" s="25" t="s">
        <v>85</v>
      </c>
      <c r="BK2753" s="213">
        <f>ROUND(I2753*H2753,2)</f>
        <v>0</v>
      </c>
      <c r="BL2753" s="25" t="s">
        <v>279</v>
      </c>
      <c r="BM2753" s="25" t="s">
        <v>2213</v>
      </c>
    </row>
    <row r="2754" spans="2:65" s="12" customFormat="1" ht="13.5">
      <c r="B2754" s="217"/>
      <c r="C2754" s="218"/>
      <c r="D2754" s="214" t="s">
        <v>245</v>
      </c>
      <c r="E2754" s="219" t="s">
        <v>23</v>
      </c>
      <c r="F2754" s="220" t="s">
        <v>2214</v>
      </c>
      <c r="G2754" s="218"/>
      <c r="H2754" s="221">
        <v>10</v>
      </c>
      <c r="I2754" s="222"/>
      <c r="J2754" s="218"/>
      <c r="K2754" s="218"/>
      <c r="L2754" s="223"/>
      <c r="M2754" s="224"/>
      <c r="N2754" s="225"/>
      <c r="O2754" s="225"/>
      <c r="P2754" s="225"/>
      <c r="Q2754" s="225"/>
      <c r="R2754" s="225"/>
      <c r="S2754" s="225"/>
      <c r="T2754" s="226"/>
      <c r="AT2754" s="227" t="s">
        <v>245</v>
      </c>
      <c r="AU2754" s="227" t="s">
        <v>88</v>
      </c>
      <c r="AV2754" s="12" t="s">
        <v>88</v>
      </c>
      <c r="AW2754" s="12" t="s">
        <v>40</v>
      </c>
      <c r="AX2754" s="12" t="s">
        <v>85</v>
      </c>
      <c r="AY2754" s="227" t="s">
        <v>191</v>
      </c>
    </row>
    <row r="2755" spans="2:65" s="1" customFormat="1" ht="25.5" customHeight="1">
      <c r="B2755" s="42"/>
      <c r="C2755" s="202" t="s">
        <v>2215</v>
      </c>
      <c r="D2755" s="202" t="s">
        <v>194</v>
      </c>
      <c r="E2755" s="203" t="s">
        <v>2216</v>
      </c>
      <c r="F2755" s="204" t="s">
        <v>2217</v>
      </c>
      <c r="G2755" s="205" t="s">
        <v>222</v>
      </c>
      <c r="H2755" s="206">
        <v>4</v>
      </c>
      <c r="I2755" s="207"/>
      <c r="J2755" s="208">
        <f>ROUND(I2755*H2755,2)</f>
        <v>0</v>
      </c>
      <c r="K2755" s="204" t="s">
        <v>203</v>
      </c>
      <c r="L2755" s="62"/>
      <c r="M2755" s="209" t="s">
        <v>23</v>
      </c>
      <c r="N2755" s="210" t="s">
        <v>48</v>
      </c>
      <c r="O2755" s="43"/>
      <c r="P2755" s="211">
        <f>O2755*H2755</f>
        <v>0</v>
      </c>
      <c r="Q2755" s="211">
        <v>4.8000000000000001E-4</v>
      </c>
      <c r="R2755" s="211">
        <f>Q2755*H2755</f>
        <v>1.92E-3</v>
      </c>
      <c r="S2755" s="211">
        <v>0</v>
      </c>
      <c r="T2755" s="212">
        <f>S2755*H2755</f>
        <v>0</v>
      </c>
      <c r="AR2755" s="25" t="s">
        <v>279</v>
      </c>
      <c r="AT2755" s="25" t="s">
        <v>194</v>
      </c>
      <c r="AU2755" s="25" t="s">
        <v>88</v>
      </c>
      <c r="AY2755" s="25" t="s">
        <v>191</v>
      </c>
      <c r="BE2755" s="213">
        <f>IF(N2755="základní",J2755,0)</f>
        <v>0</v>
      </c>
      <c r="BF2755" s="213">
        <f>IF(N2755="snížená",J2755,0)</f>
        <v>0</v>
      </c>
      <c r="BG2755" s="213">
        <f>IF(N2755="zákl. přenesená",J2755,0)</f>
        <v>0</v>
      </c>
      <c r="BH2755" s="213">
        <f>IF(N2755="sníž. přenesená",J2755,0)</f>
        <v>0</v>
      </c>
      <c r="BI2755" s="213">
        <f>IF(N2755="nulová",J2755,0)</f>
        <v>0</v>
      </c>
      <c r="BJ2755" s="25" t="s">
        <v>85</v>
      </c>
      <c r="BK2755" s="213">
        <f>ROUND(I2755*H2755,2)</f>
        <v>0</v>
      </c>
      <c r="BL2755" s="25" t="s">
        <v>279</v>
      </c>
      <c r="BM2755" s="25" t="s">
        <v>2218</v>
      </c>
    </row>
    <row r="2756" spans="2:65" s="12" customFormat="1" ht="13.5">
      <c r="B2756" s="217"/>
      <c r="C2756" s="218"/>
      <c r="D2756" s="214" t="s">
        <v>245</v>
      </c>
      <c r="E2756" s="219" t="s">
        <v>23</v>
      </c>
      <c r="F2756" s="220" t="s">
        <v>2219</v>
      </c>
      <c r="G2756" s="218"/>
      <c r="H2756" s="221">
        <v>4</v>
      </c>
      <c r="I2756" s="222"/>
      <c r="J2756" s="218"/>
      <c r="K2756" s="218"/>
      <c r="L2756" s="223"/>
      <c r="M2756" s="224"/>
      <c r="N2756" s="225"/>
      <c r="O2756" s="225"/>
      <c r="P2756" s="225"/>
      <c r="Q2756" s="225"/>
      <c r="R2756" s="225"/>
      <c r="S2756" s="225"/>
      <c r="T2756" s="226"/>
      <c r="AT2756" s="227" t="s">
        <v>245</v>
      </c>
      <c r="AU2756" s="227" t="s">
        <v>88</v>
      </c>
      <c r="AV2756" s="12" t="s">
        <v>88</v>
      </c>
      <c r="AW2756" s="12" t="s">
        <v>40</v>
      </c>
      <c r="AX2756" s="12" t="s">
        <v>85</v>
      </c>
      <c r="AY2756" s="227" t="s">
        <v>191</v>
      </c>
    </row>
    <row r="2757" spans="2:65" s="1" customFormat="1" ht="25.5" customHeight="1">
      <c r="B2757" s="42"/>
      <c r="C2757" s="202" t="s">
        <v>2220</v>
      </c>
      <c r="D2757" s="202" t="s">
        <v>194</v>
      </c>
      <c r="E2757" s="203" t="s">
        <v>2221</v>
      </c>
      <c r="F2757" s="204" t="s">
        <v>2222</v>
      </c>
      <c r="G2757" s="205" t="s">
        <v>222</v>
      </c>
      <c r="H2757" s="206">
        <v>7</v>
      </c>
      <c r="I2757" s="207"/>
      <c r="J2757" s="208">
        <f>ROUND(I2757*H2757,2)</f>
        <v>0</v>
      </c>
      <c r="K2757" s="204" t="s">
        <v>203</v>
      </c>
      <c r="L2757" s="62"/>
      <c r="M2757" s="209" t="s">
        <v>23</v>
      </c>
      <c r="N2757" s="210" t="s">
        <v>48</v>
      </c>
      <c r="O2757" s="43"/>
      <c r="P2757" s="211">
        <f>O2757*H2757</f>
        <v>0</v>
      </c>
      <c r="Q2757" s="211">
        <v>1.1999999999999999E-3</v>
      </c>
      <c r="R2757" s="211">
        <f>Q2757*H2757</f>
        <v>8.3999999999999995E-3</v>
      </c>
      <c r="S2757" s="211">
        <v>0</v>
      </c>
      <c r="T2757" s="212">
        <f>S2757*H2757</f>
        <v>0</v>
      </c>
      <c r="AR2757" s="25" t="s">
        <v>279</v>
      </c>
      <c r="AT2757" s="25" t="s">
        <v>194</v>
      </c>
      <c r="AU2757" s="25" t="s">
        <v>88</v>
      </c>
      <c r="AY2757" s="25" t="s">
        <v>191</v>
      </c>
      <c r="BE2757" s="213">
        <f>IF(N2757="základní",J2757,0)</f>
        <v>0</v>
      </c>
      <c r="BF2757" s="213">
        <f>IF(N2757="snížená",J2757,0)</f>
        <v>0</v>
      </c>
      <c r="BG2757" s="213">
        <f>IF(N2757="zákl. přenesená",J2757,0)</f>
        <v>0</v>
      </c>
      <c r="BH2757" s="213">
        <f>IF(N2757="sníž. přenesená",J2757,0)</f>
        <v>0</v>
      </c>
      <c r="BI2757" s="213">
        <f>IF(N2757="nulová",J2757,0)</f>
        <v>0</v>
      </c>
      <c r="BJ2757" s="25" t="s">
        <v>85</v>
      </c>
      <c r="BK2757" s="213">
        <f>ROUND(I2757*H2757,2)</f>
        <v>0</v>
      </c>
      <c r="BL2757" s="25" t="s">
        <v>279</v>
      </c>
      <c r="BM2757" s="25" t="s">
        <v>2223</v>
      </c>
    </row>
    <row r="2758" spans="2:65" s="12" customFormat="1" ht="13.5">
      <c r="B2758" s="217"/>
      <c r="C2758" s="218"/>
      <c r="D2758" s="214" t="s">
        <v>245</v>
      </c>
      <c r="E2758" s="219" t="s">
        <v>23</v>
      </c>
      <c r="F2758" s="220" t="s">
        <v>2224</v>
      </c>
      <c r="G2758" s="218"/>
      <c r="H2758" s="221">
        <v>7</v>
      </c>
      <c r="I2758" s="222"/>
      <c r="J2758" s="218"/>
      <c r="K2758" s="218"/>
      <c r="L2758" s="223"/>
      <c r="M2758" s="224"/>
      <c r="N2758" s="225"/>
      <c r="O2758" s="225"/>
      <c r="P2758" s="225"/>
      <c r="Q2758" s="225"/>
      <c r="R2758" s="225"/>
      <c r="S2758" s="225"/>
      <c r="T2758" s="226"/>
      <c r="AT2758" s="227" t="s">
        <v>245</v>
      </c>
      <c r="AU2758" s="227" t="s">
        <v>88</v>
      </c>
      <c r="AV2758" s="12" t="s">
        <v>88</v>
      </c>
      <c r="AW2758" s="12" t="s">
        <v>40</v>
      </c>
      <c r="AX2758" s="12" t="s">
        <v>85</v>
      </c>
      <c r="AY2758" s="227" t="s">
        <v>191</v>
      </c>
    </row>
    <row r="2759" spans="2:65" s="1" customFormat="1" ht="25.5" customHeight="1">
      <c r="B2759" s="42"/>
      <c r="C2759" s="202" t="s">
        <v>2225</v>
      </c>
      <c r="D2759" s="202" t="s">
        <v>194</v>
      </c>
      <c r="E2759" s="203" t="s">
        <v>2226</v>
      </c>
      <c r="F2759" s="204" t="s">
        <v>2227</v>
      </c>
      <c r="G2759" s="205" t="s">
        <v>222</v>
      </c>
      <c r="H2759" s="206">
        <v>3</v>
      </c>
      <c r="I2759" s="207"/>
      <c r="J2759" s="208">
        <f>ROUND(I2759*H2759,2)</f>
        <v>0</v>
      </c>
      <c r="K2759" s="204" t="s">
        <v>203</v>
      </c>
      <c r="L2759" s="62"/>
      <c r="M2759" s="209" t="s">
        <v>23</v>
      </c>
      <c r="N2759" s="210" t="s">
        <v>48</v>
      </c>
      <c r="O2759" s="43"/>
      <c r="P2759" s="211">
        <f>O2759*H2759</f>
        <v>0</v>
      </c>
      <c r="Q2759" s="211">
        <v>1.1999999999999999E-3</v>
      </c>
      <c r="R2759" s="211">
        <f>Q2759*H2759</f>
        <v>3.5999999999999999E-3</v>
      </c>
      <c r="S2759" s="211">
        <v>0</v>
      </c>
      <c r="T2759" s="212">
        <f>S2759*H2759</f>
        <v>0</v>
      </c>
      <c r="AR2759" s="25" t="s">
        <v>279</v>
      </c>
      <c r="AT2759" s="25" t="s">
        <v>194</v>
      </c>
      <c r="AU2759" s="25" t="s">
        <v>88</v>
      </c>
      <c r="AY2759" s="25" t="s">
        <v>191</v>
      </c>
      <c r="BE2759" s="213">
        <f>IF(N2759="základní",J2759,0)</f>
        <v>0</v>
      </c>
      <c r="BF2759" s="213">
        <f>IF(N2759="snížená",J2759,0)</f>
        <v>0</v>
      </c>
      <c r="BG2759" s="213">
        <f>IF(N2759="zákl. přenesená",J2759,0)</f>
        <v>0</v>
      </c>
      <c r="BH2759" s="213">
        <f>IF(N2759="sníž. přenesená",J2759,0)</f>
        <v>0</v>
      </c>
      <c r="BI2759" s="213">
        <f>IF(N2759="nulová",J2759,0)</f>
        <v>0</v>
      </c>
      <c r="BJ2759" s="25" t="s">
        <v>85</v>
      </c>
      <c r="BK2759" s="213">
        <f>ROUND(I2759*H2759,2)</f>
        <v>0</v>
      </c>
      <c r="BL2759" s="25" t="s">
        <v>279</v>
      </c>
      <c r="BM2759" s="25" t="s">
        <v>2228</v>
      </c>
    </row>
    <row r="2760" spans="2:65" s="12" customFormat="1" ht="13.5">
      <c r="B2760" s="217"/>
      <c r="C2760" s="218"/>
      <c r="D2760" s="214" t="s">
        <v>245</v>
      </c>
      <c r="E2760" s="219" t="s">
        <v>23</v>
      </c>
      <c r="F2760" s="220" t="s">
        <v>2229</v>
      </c>
      <c r="G2760" s="218"/>
      <c r="H2760" s="221">
        <v>3</v>
      </c>
      <c r="I2760" s="222"/>
      <c r="J2760" s="218"/>
      <c r="K2760" s="218"/>
      <c r="L2760" s="223"/>
      <c r="M2760" s="224"/>
      <c r="N2760" s="225"/>
      <c r="O2760" s="225"/>
      <c r="P2760" s="225"/>
      <c r="Q2760" s="225"/>
      <c r="R2760" s="225"/>
      <c r="S2760" s="225"/>
      <c r="T2760" s="226"/>
      <c r="AT2760" s="227" t="s">
        <v>245</v>
      </c>
      <c r="AU2760" s="227" t="s">
        <v>88</v>
      </c>
      <c r="AV2760" s="12" t="s">
        <v>88</v>
      </c>
      <c r="AW2760" s="12" t="s">
        <v>40</v>
      </c>
      <c r="AX2760" s="12" t="s">
        <v>85</v>
      </c>
      <c r="AY2760" s="227" t="s">
        <v>191</v>
      </c>
    </row>
    <row r="2761" spans="2:65" s="1" customFormat="1" ht="25.5" customHeight="1">
      <c r="B2761" s="42"/>
      <c r="C2761" s="202" t="s">
        <v>2230</v>
      </c>
      <c r="D2761" s="202" t="s">
        <v>194</v>
      </c>
      <c r="E2761" s="203" t="s">
        <v>2231</v>
      </c>
      <c r="F2761" s="204" t="s">
        <v>2232</v>
      </c>
      <c r="G2761" s="205" t="s">
        <v>222</v>
      </c>
      <c r="H2761" s="206">
        <v>4</v>
      </c>
      <c r="I2761" s="207"/>
      <c r="J2761" s="208">
        <f>ROUND(I2761*H2761,2)</f>
        <v>0</v>
      </c>
      <c r="K2761" s="204" t="s">
        <v>203</v>
      </c>
      <c r="L2761" s="62"/>
      <c r="M2761" s="209" t="s">
        <v>23</v>
      </c>
      <c r="N2761" s="210" t="s">
        <v>48</v>
      </c>
      <c r="O2761" s="43"/>
      <c r="P2761" s="211">
        <f>O2761*H2761</f>
        <v>0</v>
      </c>
      <c r="Q2761" s="211">
        <v>2.3999999999999998E-3</v>
      </c>
      <c r="R2761" s="211">
        <f>Q2761*H2761</f>
        <v>9.5999999999999992E-3</v>
      </c>
      <c r="S2761" s="211">
        <v>0</v>
      </c>
      <c r="T2761" s="212">
        <f>S2761*H2761</f>
        <v>0</v>
      </c>
      <c r="AR2761" s="25" t="s">
        <v>279</v>
      </c>
      <c r="AT2761" s="25" t="s">
        <v>194</v>
      </c>
      <c r="AU2761" s="25" t="s">
        <v>88</v>
      </c>
      <c r="AY2761" s="25" t="s">
        <v>191</v>
      </c>
      <c r="BE2761" s="213">
        <f>IF(N2761="základní",J2761,0)</f>
        <v>0</v>
      </c>
      <c r="BF2761" s="213">
        <f>IF(N2761="snížená",J2761,0)</f>
        <v>0</v>
      </c>
      <c r="BG2761" s="213">
        <f>IF(N2761="zákl. přenesená",J2761,0)</f>
        <v>0</v>
      </c>
      <c r="BH2761" s="213">
        <f>IF(N2761="sníž. přenesená",J2761,0)</f>
        <v>0</v>
      </c>
      <c r="BI2761" s="213">
        <f>IF(N2761="nulová",J2761,0)</f>
        <v>0</v>
      </c>
      <c r="BJ2761" s="25" t="s">
        <v>85</v>
      </c>
      <c r="BK2761" s="213">
        <f>ROUND(I2761*H2761,2)</f>
        <v>0</v>
      </c>
      <c r="BL2761" s="25" t="s">
        <v>279</v>
      </c>
      <c r="BM2761" s="25" t="s">
        <v>2233</v>
      </c>
    </row>
    <row r="2762" spans="2:65" s="12" customFormat="1" ht="13.5">
      <c r="B2762" s="217"/>
      <c r="C2762" s="218"/>
      <c r="D2762" s="214" t="s">
        <v>245</v>
      </c>
      <c r="E2762" s="219" t="s">
        <v>23</v>
      </c>
      <c r="F2762" s="220" t="s">
        <v>2219</v>
      </c>
      <c r="G2762" s="218"/>
      <c r="H2762" s="221">
        <v>4</v>
      </c>
      <c r="I2762" s="222"/>
      <c r="J2762" s="218"/>
      <c r="K2762" s="218"/>
      <c r="L2762" s="223"/>
      <c r="M2762" s="224"/>
      <c r="N2762" s="225"/>
      <c r="O2762" s="225"/>
      <c r="P2762" s="225"/>
      <c r="Q2762" s="225"/>
      <c r="R2762" s="225"/>
      <c r="S2762" s="225"/>
      <c r="T2762" s="226"/>
      <c r="AT2762" s="227" t="s">
        <v>245</v>
      </c>
      <c r="AU2762" s="227" t="s">
        <v>88</v>
      </c>
      <c r="AV2762" s="12" t="s">
        <v>88</v>
      </c>
      <c r="AW2762" s="12" t="s">
        <v>40</v>
      </c>
      <c r="AX2762" s="12" t="s">
        <v>85</v>
      </c>
      <c r="AY2762" s="227" t="s">
        <v>191</v>
      </c>
    </row>
    <row r="2763" spans="2:65" s="1" customFormat="1" ht="25.5" customHeight="1">
      <c r="B2763" s="42"/>
      <c r="C2763" s="202" t="s">
        <v>2234</v>
      </c>
      <c r="D2763" s="202" t="s">
        <v>194</v>
      </c>
      <c r="E2763" s="203" t="s">
        <v>2235</v>
      </c>
      <c r="F2763" s="204" t="s">
        <v>2236</v>
      </c>
      <c r="G2763" s="205" t="s">
        <v>222</v>
      </c>
      <c r="H2763" s="206">
        <v>2</v>
      </c>
      <c r="I2763" s="207"/>
      <c r="J2763" s="208">
        <f>ROUND(I2763*H2763,2)</f>
        <v>0</v>
      </c>
      <c r="K2763" s="204" t="s">
        <v>203</v>
      </c>
      <c r="L2763" s="62"/>
      <c r="M2763" s="209" t="s">
        <v>23</v>
      </c>
      <c r="N2763" s="210" t="s">
        <v>48</v>
      </c>
      <c r="O2763" s="43"/>
      <c r="P2763" s="211">
        <f>O2763*H2763</f>
        <v>0</v>
      </c>
      <c r="Q2763" s="211">
        <v>2.3999999999999998E-3</v>
      </c>
      <c r="R2763" s="211">
        <f>Q2763*H2763</f>
        <v>4.7999999999999996E-3</v>
      </c>
      <c r="S2763" s="211">
        <v>0</v>
      </c>
      <c r="T2763" s="212">
        <f>S2763*H2763</f>
        <v>0</v>
      </c>
      <c r="AR2763" s="25" t="s">
        <v>279</v>
      </c>
      <c r="AT2763" s="25" t="s">
        <v>194</v>
      </c>
      <c r="AU2763" s="25" t="s">
        <v>88</v>
      </c>
      <c r="AY2763" s="25" t="s">
        <v>191</v>
      </c>
      <c r="BE2763" s="213">
        <f>IF(N2763="základní",J2763,0)</f>
        <v>0</v>
      </c>
      <c r="BF2763" s="213">
        <f>IF(N2763="snížená",J2763,0)</f>
        <v>0</v>
      </c>
      <c r="BG2763" s="213">
        <f>IF(N2763="zákl. přenesená",J2763,0)</f>
        <v>0</v>
      </c>
      <c r="BH2763" s="213">
        <f>IF(N2763="sníž. přenesená",J2763,0)</f>
        <v>0</v>
      </c>
      <c r="BI2763" s="213">
        <f>IF(N2763="nulová",J2763,0)</f>
        <v>0</v>
      </c>
      <c r="BJ2763" s="25" t="s">
        <v>85</v>
      </c>
      <c r="BK2763" s="213">
        <f>ROUND(I2763*H2763,2)</f>
        <v>0</v>
      </c>
      <c r="BL2763" s="25" t="s">
        <v>279</v>
      </c>
      <c r="BM2763" s="25" t="s">
        <v>2237</v>
      </c>
    </row>
    <row r="2764" spans="2:65" s="12" customFormat="1" ht="13.5">
      <c r="B2764" s="217"/>
      <c r="C2764" s="218"/>
      <c r="D2764" s="214" t="s">
        <v>245</v>
      </c>
      <c r="E2764" s="219" t="s">
        <v>23</v>
      </c>
      <c r="F2764" s="220" t="s">
        <v>2238</v>
      </c>
      <c r="G2764" s="218"/>
      <c r="H2764" s="221">
        <v>2</v>
      </c>
      <c r="I2764" s="222"/>
      <c r="J2764" s="218"/>
      <c r="K2764" s="218"/>
      <c r="L2764" s="223"/>
      <c r="M2764" s="224"/>
      <c r="N2764" s="225"/>
      <c r="O2764" s="225"/>
      <c r="P2764" s="225"/>
      <c r="Q2764" s="225"/>
      <c r="R2764" s="225"/>
      <c r="S2764" s="225"/>
      <c r="T2764" s="226"/>
      <c r="AT2764" s="227" t="s">
        <v>245</v>
      </c>
      <c r="AU2764" s="227" t="s">
        <v>88</v>
      </c>
      <c r="AV2764" s="12" t="s">
        <v>88</v>
      </c>
      <c r="AW2764" s="12" t="s">
        <v>40</v>
      </c>
      <c r="AX2764" s="12" t="s">
        <v>85</v>
      </c>
      <c r="AY2764" s="227" t="s">
        <v>191</v>
      </c>
    </row>
    <row r="2765" spans="2:65" s="1" customFormat="1" ht="25.5" customHeight="1">
      <c r="B2765" s="42"/>
      <c r="C2765" s="202" t="s">
        <v>2239</v>
      </c>
      <c r="D2765" s="202" t="s">
        <v>194</v>
      </c>
      <c r="E2765" s="203" t="s">
        <v>2240</v>
      </c>
      <c r="F2765" s="204" t="s">
        <v>2241</v>
      </c>
      <c r="G2765" s="205" t="s">
        <v>222</v>
      </c>
      <c r="H2765" s="206">
        <v>2</v>
      </c>
      <c r="I2765" s="207"/>
      <c r="J2765" s="208">
        <f>ROUND(I2765*H2765,2)</f>
        <v>0</v>
      </c>
      <c r="K2765" s="204" t="s">
        <v>203</v>
      </c>
      <c r="L2765" s="62"/>
      <c r="M2765" s="209" t="s">
        <v>23</v>
      </c>
      <c r="N2765" s="210" t="s">
        <v>48</v>
      </c>
      <c r="O2765" s="43"/>
      <c r="P2765" s="211">
        <f>O2765*H2765</f>
        <v>0</v>
      </c>
      <c r="Q2765" s="211">
        <v>4.7999999999999996E-3</v>
      </c>
      <c r="R2765" s="211">
        <f>Q2765*H2765</f>
        <v>9.5999999999999992E-3</v>
      </c>
      <c r="S2765" s="211">
        <v>0</v>
      </c>
      <c r="T2765" s="212">
        <f>S2765*H2765</f>
        <v>0</v>
      </c>
      <c r="AR2765" s="25" t="s">
        <v>279</v>
      </c>
      <c r="AT2765" s="25" t="s">
        <v>194</v>
      </c>
      <c r="AU2765" s="25" t="s">
        <v>88</v>
      </c>
      <c r="AY2765" s="25" t="s">
        <v>191</v>
      </c>
      <c r="BE2765" s="213">
        <f>IF(N2765="základní",J2765,0)</f>
        <v>0</v>
      </c>
      <c r="BF2765" s="213">
        <f>IF(N2765="snížená",J2765,0)</f>
        <v>0</v>
      </c>
      <c r="BG2765" s="213">
        <f>IF(N2765="zákl. přenesená",J2765,0)</f>
        <v>0</v>
      </c>
      <c r="BH2765" s="213">
        <f>IF(N2765="sníž. přenesená",J2765,0)</f>
        <v>0</v>
      </c>
      <c r="BI2765" s="213">
        <f>IF(N2765="nulová",J2765,0)</f>
        <v>0</v>
      </c>
      <c r="BJ2765" s="25" t="s">
        <v>85</v>
      </c>
      <c r="BK2765" s="213">
        <f>ROUND(I2765*H2765,2)</f>
        <v>0</v>
      </c>
      <c r="BL2765" s="25" t="s">
        <v>279</v>
      </c>
      <c r="BM2765" s="25" t="s">
        <v>2242</v>
      </c>
    </row>
    <row r="2766" spans="2:65" s="12" customFormat="1" ht="13.5">
      <c r="B2766" s="217"/>
      <c r="C2766" s="218"/>
      <c r="D2766" s="214" t="s">
        <v>245</v>
      </c>
      <c r="E2766" s="219" t="s">
        <v>23</v>
      </c>
      <c r="F2766" s="220" t="s">
        <v>2238</v>
      </c>
      <c r="G2766" s="218"/>
      <c r="H2766" s="221">
        <v>2</v>
      </c>
      <c r="I2766" s="222"/>
      <c r="J2766" s="218"/>
      <c r="K2766" s="218"/>
      <c r="L2766" s="223"/>
      <c r="M2766" s="224"/>
      <c r="N2766" s="225"/>
      <c r="O2766" s="225"/>
      <c r="P2766" s="225"/>
      <c r="Q2766" s="225"/>
      <c r="R2766" s="225"/>
      <c r="S2766" s="225"/>
      <c r="T2766" s="226"/>
      <c r="AT2766" s="227" t="s">
        <v>245</v>
      </c>
      <c r="AU2766" s="227" t="s">
        <v>88</v>
      </c>
      <c r="AV2766" s="12" t="s">
        <v>88</v>
      </c>
      <c r="AW2766" s="12" t="s">
        <v>40</v>
      </c>
      <c r="AX2766" s="12" t="s">
        <v>85</v>
      </c>
      <c r="AY2766" s="227" t="s">
        <v>191</v>
      </c>
    </row>
    <row r="2767" spans="2:65" s="1" customFormat="1" ht="25.5" customHeight="1">
      <c r="B2767" s="42"/>
      <c r="C2767" s="202" t="s">
        <v>2243</v>
      </c>
      <c r="D2767" s="202" t="s">
        <v>194</v>
      </c>
      <c r="E2767" s="203" t="s">
        <v>2244</v>
      </c>
      <c r="F2767" s="204" t="s">
        <v>2245</v>
      </c>
      <c r="G2767" s="205" t="s">
        <v>222</v>
      </c>
      <c r="H2767" s="206">
        <v>1</v>
      </c>
      <c r="I2767" s="207"/>
      <c r="J2767" s="208">
        <f>ROUND(I2767*H2767,2)</f>
        <v>0</v>
      </c>
      <c r="K2767" s="204" t="s">
        <v>203</v>
      </c>
      <c r="L2767" s="62"/>
      <c r="M2767" s="209" t="s">
        <v>23</v>
      </c>
      <c r="N2767" s="210" t="s">
        <v>48</v>
      </c>
      <c r="O2767" s="43"/>
      <c r="P2767" s="211">
        <f>O2767*H2767</f>
        <v>0</v>
      </c>
      <c r="Q2767" s="211">
        <v>4.7999999999999996E-3</v>
      </c>
      <c r="R2767" s="211">
        <f>Q2767*H2767</f>
        <v>4.7999999999999996E-3</v>
      </c>
      <c r="S2767" s="211">
        <v>0</v>
      </c>
      <c r="T2767" s="212">
        <f>S2767*H2767</f>
        <v>0</v>
      </c>
      <c r="AR2767" s="25" t="s">
        <v>279</v>
      </c>
      <c r="AT2767" s="25" t="s">
        <v>194</v>
      </c>
      <c r="AU2767" s="25" t="s">
        <v>88</v>
      </c>
      <c r="AY2767" s="25" t="s">
        <v>191</v>
      </c>
      <c r="BE2767" s="213">
        <f>IF(N2767="základní",J2767,0)</f>
        <v>0</v>
      </c>
      <c r="BF2767" s="213">
        <f>IF(N2767="snížená",J2767,0)</f>
        <v>0</v>
      </c>
      <c r="BG2767" s="213">
        <f>IF(N2767="zákl. přenesená",J2767,0)</f>
        <v>0</v>
      </c>
      <c r="BH2767" s="213">
        <f>IF(N2767="sníž. přenesená",J2767,0)</f>
        <v>0</v>
      </c>
      <c r="BI2767" s="213">
        <f>IF(N2767="nulová",J2767,0)</f>
        <v>0</v>
      </c>
      <c r="BJ2767" s="25" t="s">
        <v>85</v>
      </c>
      <c r="BK2767" s="213">
        <f>ROUND(I2767*H2767,2)</f>
        <v>0</v>
      </c>
      <c r="BL2767" s="25" t="s">
        <v>279</v>
      </c>
      <c r="BM2767" s="25" t="s">
        <v>2246</v>
      </c>
    </row>
    <row r="2768" spans="2:65" s="12" customFormat="1" ht="13.5">
      <c r="B2768" s="217"/>
      <c r="C2768" s="218"/>
      <c r="D2768" s="214" t="s">
        <v>245</v>
      </c>
      <c r="E2768" s="219" t="s">
        <v>23</v>
      </c>
      <c r="F2768" s="220" t="s">
        <v>2247</v>
      </c>
      <c r="G2768" s="218"/>
      <c r="H2768" s="221">
        <v>1</v>
      </c>
      <c r="I2768" s="222"/>
      <c r="J2768" s="218"/>
      <c r="K2768" s="218"/>
      <c r="L2768" s="223"/>
      <c r="M2768" s="224"/>
      <c r="N2768" s="225"/>
      <c r="O2768" s="225"/>
      <c r="P2768" s="225"/>
      <c r="Q2768" s="225"/>
      <c r="R2768" s="225"/>
      <c r="S2768" s="225"/>
      <c r="T2768" s="226"/>
      <c r="AT2768" s="227" t="s">
        <v>245</v>
      </c>
      <c r="AU2768" s="227" t="s">
        <v>88</v>
      </c>
      <c r="AV2768" s="12" t="s">
        <v>88</v>
      </c>
      <c r="AW2768" s="12" t="s">
        <v>40</v>
      </c>
      <c r="AX2768" s="12" t="s">
        <v>85</v>
      </c>
      <c r="AY2768" s="227" t="s">
        <v>191</v>
      </c>
    </row>
    <row r="2769" spans="2:65" s="1" customFormat="1" ht="25.5" customHeight="1">
      <c r="B2769" s="42"/>
      <c r="C2769" s="202" t="s">
        <v>2248</v>
      </c>
      <c r="D2769" s="202" t="s">
        <v>194</v>
      </c>
      <c r="E2769" s="203" t="s">
        <v>2249</v>
      </c>
      <c r="F2769" s="204" t="s">
        <v>2250</v>
      </c>
      <c r="G2769" s="205" t="s">
        <v>218</v>
      </c>
      <c r="H2769" s="206">
        <v>641</v>
      </c>
      <c r="I2769" s="207"/>
      <c r="J2769" s="208">
        <f>ROUND(I2769*H2769,2)</f>
        <v>0</v>
      </c>
      <c r="K2769" s="204" t="s">
        <v>203</v>
      </c>
      <c r="L2769" s="62"/>
      <c r="M2769" s="209" t="s">
        <v>23</v>
      </c>
      <c r="N2769" s="210" t="s">
        <v>48</v>
      </c>
      <c r="O2769" s="43"/>
      <c r="P2769" s="211">
        <f>O2769*H2769</f>
        <v>0</v>
      </c>
      <c r="Q2769" s="211">
        <v>0</v>
      </c>
      <c r="R2769" s="211">
        <f>Q2769*H2769</f>
        <v>0</v>
      </c>
      <c r="S2769" s="211">
        <v>0</v>
      </c>
      <c r="T2769" s="212">
        <f>S2769*H2769</f>
        <v>0</v>
      </c>
      <c r="AR2769" s="25" t="s">
        <v>279</v>
      </c>
      <c r="AT2769" s="25" t="s">
        <v>194</v>
      </c>
      <c r="AU2769" s="25" t="s">
        <v>88</v>
      </c>
      <c r="AY2769" s="25" t="s">
        <v>191</v>
      </c>
      <c r="BE2769" s="213">
        <f>IF(N2769="základní",J2769,0)</f>
        <v>0</v>
      </c>
      <c r="BF2769" s="213">
        <f>IF(N2769="snížená",J2769,0)</f>
        <v>0</v>
      </c>
      <c r="BG2769" s="213">
        <f>IF(N2769="zákl. přenesená",J2769,0)</f>
        <v>0</v>
      </c>
      <c r="BH2769" s="213">
        <f>IF(N2769="sníž. přenesená",J2769,0)</f>
        <v>0</v>
      </c>
      <c r="BI2769" s="213">
        <f>IF(N2769="nulová",J2769,0)</f>
        <v>0</v>
      </c>
      <c r="BJ2769" s="25" t="s">
        <v>85</v>
      </c>
      <c r="BK2769" s="213">
        <f>ROUND(I2769*H2769,2)</f>
        <v>0</v>
      </c>
      <c r="BL2769" s="25" t="s">
        <v>279</v>
      </c>
      <c r="BM2769" s="25" t="s">
        <v>2251</v>
      </c>
    </row>
    <row r="2770" spans="2:65" s="13" customFormat="1" ht="13.5">
      <c r="B2770" s="244"/>
      <c r="C2770" s="245"/>
      <c r="D2770" s="214" t="s">
        <v>245</v>
      </c>
      <c r="E2770" s="246" t="s">
        <v>23</v>
      </c>
      <c r="F2770" s="247" t="s">
        <v>368</v>
      </c>
      <c r="G2770" s="245"/>
      <c r="H2770" s="246" t="s">
        <v>23</v>
      </c>
      <c r="I2770" s="248"/>
      <c r="J2770" s="245"/>
      <c r="K2770" s="245"/>
      <c r="L2770" s="249"/>
      <c r="M2770" s="250"/>
      <c r="N2770" s="251"/>
      <c r="O2770" s="251"/>
      <c r="P2770" s="251"/>
      <c r="Q2770" s="251"/>
      <c r="R2770" s="251"/>
      <c r="S2770" s="251"/>
      <c r="T2770" s="252"/>
      <c r="AT2770" s="253" t="s">
        <v>245</v>
      </c>
      <c r="AU2770" s="253" t="s">
        <v>88</v>
      </c>
      <c r="AV2770" s="13" t="s">
        <v>85</v>
      </c>
      <c r="AW2770" s="13" t="s">
        <v>40</v>
      </c>
      <c r="AX2770" s="13" t="s">
        <v>77</v>
      </c>
      <c r="AY2770" s="253" t="s">
        <v>191</v>
      </c>
    </row>
    <row r="2771" spans="2:65" s="12" customFormat="1" ht="13.5">
      <c r="B2771" s="217"/>
      <c r="C2771" s="218"/>
      <c r="D2771" s="214" t="s">
        <v>245</v>
      </c>
      <c r="E2771" s="219" t="s">
        <v>23</v>
      </c>
      <c r="F2771" s="220" t="s">
        <v>538</v>
      </c>
      <c r="G2771" s="218"/>
      <c r="H2771" s="221">
        <v>8.6</v>
      </c>
      <c r="I2771" s="222"/>
      <c r="J2771" s="218"/>
      <c r="K2771" s="218"/>
      <c r="L2771" s="223"/>
      <c r="M2771" s="224"/>
      <c r="N2771" s="225"/>
      <c r="O2771" s="225"/>
      <c r="P2771" s="225"/>
      <c r="Q2771" s="225"/>
      <c r="R2771" s="225"/>
      <c r="S2771" s="225"/>
      <c r="T2771" s="226"/>
      <c r="AT2771" s="227" t="s">
        <v>245</v>
      </c>
      <c r="AU2771" s="227" t="s">
        <v>88</v>
      </c>
      <c r="AV2771" s="12" t="s">
        <v>88</v>
      </c>
      <c r="AW2771" s="12" t="s">
        <v>40</v>
      </c>
      <c r="AX2771" s="12" t="s">
        <v>77</v>
      </c>
      <c r="AY2771" s="227" t="s">
        <v>191</v>
      </c>
    </row>
    <row r="2772" spans="2:65" s="12" customFormat="1" ht="13.5">
      <c r="B2772" s="217"/>
      <c r="C2772" s="218"/>
      <c r="D2772" s="214" t="s">
        <v>245</v>
      </c>
      <c r="E2772" s="219" t="s">
        <v>23</v>
      </c>
      <c r="F2772" s="220" t="s">
        <v>539</v>
      </c>
      <c r="G2772" s="218"/>
      <c r="H2772" s="221">
        <v>2.6</v>
      </c>
      <c r="I2772" s="222"/>
      <c r="J2772" s="218"/>
      <c r="K2772" s="218"/>
      <c r="L2772" s="223"/>
      <c r="M2772" s="224"/>
      <c r="N2772" s="225"/>
      <c r="O2772" s="225"/>
      <c r="P2772" s="225"/>
      <c r="Q2772" s="225"/>
      <c r="R2772" s="225"/>
      <c r="S2772" s="225"/>
      <c r="T2772" s="226"/>
      <c r="AT2772" s="227" t="s">
        <v>245</v>
      </c>
      <c r="AU2772" s="227" t="s">
        <v>88</v>
      </c>
      <c r="AV2772" s="12" t="s">
        <v>88</v>
      </c>
      <c r="AW2772" s="12" t="s">
        <v>40</v>
      </c>
      <c r="AX2772" s="12" t="s">
        <v>77</v>
      </c>
      <c r="AY2772" s="227" t="s">
        <v>191</v>
      </c>
    </row>
    <row r="2773" spans="2:65" s="12" customFormat="1" ht="13.5">
      <c r="B2773" s="217"/>
      <c r="C2773" s="218"/>
      <c r="D2773" s="214" t="s">
        <v>245</v>
      </c>
      <c r="E2773" s="219" t="s">
        <v>23</v>
      </c>
      <c r="F2773" s="220" t="s">
        <v>540</v>
      </c>
      <c r="G2773" s="218"/>
      <c r="H2773" s="221">
        <v>25</v>
      </c>
      <c r="I2773" s="222"/>
      <c r="J2773" s="218"/>
      <c r="K2773" s="218"/>
      <c r="L2773" s="223"/>
      <c r="M2773" s="224"/>
      <c r="N2773" s="225"/>
      <c r="O2773" s="225"/>
      <c r="P2773" s="225"/>
      <c r="Q2773" s="225"/>
      <c r="R2773" s="225"/>
      <c r="S2773" s="225"/>
      <c r="T2773" s="226"/>
      <c r="AT2773" s="227" t="s">
        <v>245</v>
      </c>
      <c r="AU2773" s="227" t="s">
        <v>88</v>
      </c>
      <c r="AV2773" s="12" t="s">
        <v>88</v>
      </c>
      <c r="AW2773" s="12" t="s">
        <v>40</v>
      </c>
      <c r="AX2773" s="12" t="s">
        <v>77</v>
      </c>
      <c r="AY2773" s="227" t="s">
        <v>191</v>
      </c>
    </row>
    <row r="2774" spans="2:65" s="12" customFormat="1" ht="13.5">
      <c r="B2774" s="217"/>
      <c r="C2774" s="218"/>
      <c r="D2774" s="214" t="s">
        <v>245</v>
      </c>
      <c r="E2774" s="219" t="s">
        <v>23</v>
      </c>
      <c r="F2774" s="220" t="s">
        <v>541</v>
      </c>
      <c r="G2774" s="218"/>
      <c r="H2774" s="221">
        <v>23.2</v>
      </c>
      <c r="I2774" s="222"/>
      <c r="J2774" s="218"/>
      <c r="K2774" s="218"/>
      <c r="L2774" s="223"/>
      <c r="M2774" s="224"/>
      <c r="N2774" s="225"/>
      <c r="O2774" s="225"/>
      <c r="P2774" s="225"/>
      <c r="Q2774" s="225"/>
      <c r="R2774" s="225"/>
      <c r="S2774" s="225"/>
      <c r="T2774" s="226"/>
      <c r="AT2774" s="227" t="s">
        <v>245</v>
      </c>
      <c r="AU2774" s="227" t="s">
        <v>88</v>
      </c>
      <c r="AV2774" s="12" t="s">
        <v>88</v>
      </c>
      <c r="AW2774" s="12" t="s">
        <v>40</v>
      </c>
      <c r="AX2774" s="12" t="s">
        <v>77</v>
      </c>
      <c r="AY2774" s="227" t="s">
        <v>191</v>
      </c>
    </row>
    <row r="2775" spans="2:65" s="12" customFormat="1" ht="13.5">
      <c r="B2775" s="217"/>
      <c r="C2775" s="218"/>
      <c r="D2775" s="214" t="s">
        <v>245</v>
      </c>
      <c r="E2775" s="219" t="s">
        <v>23</v>
      </c>
      <c r="F2775" s="220" t="s">
        <v>542</v>
      </c>
      <c r="G2775" s="218"/>
      <c r="H2775" s="221">
        <v>3.4</v>
      </c>
      <c r="I2775" s="222"/>
      <c r="J2775" s="218"/>
      <c r="K2775" s="218"/>
      <c r="L2775" s="223"/>
      <c r="M2775" s="224"/>
      <c r="N2775" s="225"/>
      <c r="O2775" s="225"/>
      <c r="P2775" s="225"/>
      <c r="Q2775" s="225"/>
      <c r="R2775" s="225"/>
      <c r="S2775" s="225"/>
      <c r="T2775" s="226"/>
      <c r="AT2775" s="227" t="s">
        <v>245</v>
      </c>
      <c r="AU2775" s="227" t="s">
        <v>88</v>
      </c>
      <c r="AV2775" s="12" t="s">
        <v>88</v>
      </c>
      <c r="AW2775" s="12" t="s">
        <v>40</v>
      </c>
      <c r="AX2775" s="12" t="s">
        <v>77</v>
      </c>
      <c r="AY2775" s="227" t="s">
        <v>191</v>
      </c>
    </row>
    <row r="2776" spans="2:65" s="12" customFormat="1" ht="13.5">
      <c r="B2776" s="217"/>
      <c r="C2776" s="218"/>
      <c r="D2776" s="214" t="s">
        <v>245</v>
      </c>
      <c r="E2776" s="219" t="s">
        <v>23</v>
      </c>
      <c r="F2776" s="220" t="s">
        <v>2252</v>
      </c>
      <c r="G2776" s="218"/>
      <c r="H2776" s="221">
        <v>18.399999999999999</v>
      </c>
      <c r="I2776" s="222"/>
      <c r="J2776" s="218"/>
      <c r="K2776" s="218"/>
      <c r="L2776" s="223"/>
      <c r="M2776" s="224"/>
      <c r="N2776" s="225"/>
      <c r="O2776" s="225"/>
      <c r="P2776" s="225"/>
      <c r="Q2776" s="225"/>
      <c r="R2776" s="225"/>
      <c r="S2776" s="225"/>
      <c r="T2776" s="226"/>
      <c r="AT2776" s="227" t="s">
        <v>245</v>
      </c>
      <c r="AU2776" s="227" t="s">
        <v>88</v>
      </c>
      <c r="AV2776" s="12" t="s">
        <v>88</v>
      </c>
      <c r="AW2776" s="12" t="s">
        <v>40</v>
      </c>
      <c r="AX2776" s="12" t="s">
        <v>77</v>
      </c>
      <c r="AY2776" s="227" t="s">
        <v>191</v>
      </c>
    </row>
    <row r="2777" spans="2:65" s="12" customFormat="1" ht="13.5">
      <c r="B2777" s="217"/>
      <c r="C2777" s="218"/>
      <c r="D2777" s="214" t="s">
        <v>245</v>
      </c>
      <c r="E2777" s="219" t="s">
        <v>23</v>
      </c>
      <c r="F2777" s="220" t="s">
        <v>544</v>
      </c>
      <c r="G2777" s="218"/>
      <c r="H2777" s="221">
        <v>13.6</v>
      </c>
      <c r="I2777" s="222"/>
      <c r="J2777" s="218"/>
      <c r="K2777" s="218"/>
      <c r="L2777" s="223"/>
      <c r="M2777" s="224"/>
      <c r="N2777" s="225"/>
      <c r="O2777" s="225"/>
      <c r="P2777" s="225"/>
      <c r="Q2777" s="225"/>
      <c r="R2777" s="225"/>
      <c r="S2777" s="225"/>
      <c r="T2777" s="226"/>
      <c r="AT2777" s="227" t="s">
        <v>245</v>
      </c>
      <c r="AU2777" s="227" t="s">
        <v>88</v>
      </c>
      <c r="AV2777" s="12" t="s">
        <v>88</v>
      </c>
      <c r="AW2777" s="12" t="s">
        <v>40</v>
      </c>
      <c r="AX2777" s="12" t="s">
        <v>77</v>
      </c>
      <c r="AY2777" s="227" t="s">
        <v>191</v>
      </c>
    </row>
    <row r="2778" spans="2:65" s="14" customFormat="1" ht="13.5">
      <c r="B2778" s="254"/>
      <c r="C2778" s="255"/>
      <c r="D2778" s="214" t="s">
        <v>245</v>
      </c>
      <c r="E2778" s="256" t="s">
        <v>23</v>
      </c>
      <c r="F2778" s="257" t="s">
        <v>371</v>
      </c>
      <c r="G2778" s="255"/>
      <c r="H2778" s="258">
        <v>94.8</v>
      </c>
      <c r="I2778" s="259"/>
      <c r="J2778" s="255"/>
      <c r="K2778" s="255"/>
      <c r="L2778" s="260"/>
      <c r="M2778" s="261"/>
      <c r="N2778" s="262"/>
      <c r="O2778" s="262"/>
      <c r="P2778" s="262"/>
      <c r="Q2778" s="262"/>
      <c r="R2778" s="262"/>
      <c r="S2778" s="262"/>
      <c r="T2778" s="263"/>
      <c r="AT2778" s="264" t="s">
        <v>245</v>
      </c>
      <c r="AU2778" s="264" t="s">
        <v>88</v>
      </c>
      <c r="AV2778" s="14" t="s">
        <v>207</v>
      </c>
      <c r="AW2778" s="14" t="s">
        <v>40</v>
      </c>
      <c r="AX2778" s="14" t="s">
        <v>77</v>
      </c>
      <c r="AY2778" s="264" t="s">
        <v>191</v>
      </c>
    </row>
    <row r="2779" spans="2:65" s="13" customFormat="1" ht="13.5">
      <c r="B2779" s="244"/>
      <c r="C2779" s="245"/>
      <c r="D2779" s="214" t="s">
        <v>245</v>
      </c>
      <c r="E2779" s="246" t="s">
        <v>23</v>
      </c>
      <c r="F2779" s="247" t="s">
        <v>372</v>
      </c>
      <c r="G2779" s="245"/>
      <c r="H2779" s="246" t="s">
        <v>23</v>
      </c>
      <c r="I2779" s="248"/>
      <c r="J2779" s="245"/>
      <c r="K2779" s="245"/>
      <c r="L2779" s="249"/>
      <c r="M2779" s="250"/>
      <c r="N2779" s="251"/>
      <c r="O2779" s="251"/>
      <c r="P2779" s="251"/>
      <c r="Q2779" s="251"/>
      <c r="R2779" s="251"/>
      <c r="S2779" s="251"/>
      <c r="T2779" s="252"/>
      <c r="AT2779" s="253" t="s">
        <v>245</v>
      </c>
      <c r="AU2779" s="253" t="s">
        <v>88</v>
      </c>
      <c r="AV2779" s="13" t="s">
        <v>85</v>
      </c>
      <c r="AW2779" s="13" t="s">
        <v>40</v>
      </c>
      <c r="AX2779" s="13" t="s">
        <v>77</v>
      </c>
      <c r="AY2779" s="253" t="s">
        <v>191</v>
      </c>
    </row>
    <row r="2780" spans="2:65" s="12" customFormat="1" ht="13.5">
      <c r="B2780" s="217"/>
      <c r="C2780" s="218"/>
      <c r="D2780" s="214" t="s">
        <v>245</v>
      </c>
      <c r="E2780" s="219" t="s">
        <v>23</v>
      </c>
      <c r="F2780" s="220" t="s">
        <v>757</v>
      </c>
      <c r="G2780" s="218"/>
      <c r="H2780" s="221">
        <v>59.3</v>
      </c>
      <c r="I2780" s="222"/>
      <c r="J2780" s="218"/>
      <c r="K2780" s="218"/>
      <c r="L2780" s="223"/>
      <c r="M2780" s="224"/>
      <c r="N2780" s="225"/>
      <c r="O2780" s="225"/>
      <c r="P2780" s="225"/>
      <c r="Q2780" s="225"/>
      <c r="R2780" s="225"/>
      <c r="S2780" s="225"/>
      <c r="T2780" s="226"/>
      <c r="AT2780" s="227" t="s">
        <v>245</v>
      </c>
      <c r="AU2780" s="227" t="s">
        <v>88</v>
      </c>
      <c r="AV2780" s="12" t="s">
        <v>88</v>
      </c>
      <c r="AW2780" s="12" t="s">
        <v>40</v>
      </c>
      <c r="AX2780" s="12" t="s">
        <v>77</v>
      </c>
      <c r="AY2780" s="227" t="s">
        <v>191</v>
      </c>
    </row>
    <row r="2781" spans="2:65" s="12" customFormat="1" ht="13.5">
      <c r="B2781" s="217"/>
      <c r="C2781" s="218"/>
      <c r="D2781" s="214" t="s">
        <v>245</v>
      </c>
      <c r="E2781" s="219" t="s">
        <v>23</v>
      </c>
      <c r="F2781" s="220" t="s">
        <v>758</v>
      </c>
      <c r="G2781" s="218"/>
      <c r="H2781" s="221">
        <v>2.9</v>
      </c>
      <c r="I2781" s="222"/>
      <c r="J2781" s="218"/>
      <c r="K2781" s="218"/>
      <c r="L2781" s="223"/>
      <c r="M2781" s="224"/>
      <c r="N2781" s="225"/>
      <c r="O2781" s="225"/>
      <c r="P2781" s="225"/>
      <c r="Q2781" s="225"/>
      <c r="R2781" s="225"/>
      <c r="S2781" s="225"/>
      <c r="T2781" s="226"/>
      <c r="AT2781" s="227" t="s">
        <v>245</v>
      </c>
      <c r="AU2781" s="227" t="s">
        <v>88</v>
      </c>
      <c r="AV2781" s="12" t="s">
        <v>88</v>
      </c>
      <c r="AW2781" s="12" t="s">
        <v>40</v>
      </c>
      <c r="AX2781" s="12" t="s">
        <v>77</v>
      </c>
      <c r="AY2781" s="227" t="s">
        <v>191</v>
      </c>
    </row>
    <row r="2782" spans="2:65" s="12" customFormat="1" ht="13.5">
      <c r="B2782" s="217"/>
      <c r="C2782" s="218"/>
      <c r="D2782" s="214" t="s">
        <v>245</v>
      </c>
      <c r="E2782" s="219" t="s">
        <v>23</v>
      </c>
      <c r="F2782" s="220" t="s">
        <v>2253</v>
      </c>
      <c r="G2782" s="218"/>
      <c r="H2782" s="221">
        <v>3.3</v>
      </c>
      <c r="I2782" s="222"/>
      <c r="J2782" s="218"/>
      <c r="K2782" s="218"/>
      <c r="L2782" s="223"/>
      <c r="M2782" s="224"/>
      <c r="N2782" s="225"/>
      <c r="O2782" s="225"/>
      <c r="P2782" s="225"/>
      <c r="Q2782" s="225"/>
      <c r="R2782" s="225"/>
      <c r="S2782" s="225"/>
      <c r="T2782" s="226"/>
      <c r="AT2782" s="227" t="s">
        <v>245</v>
      </c>
      <c r="AU2782" s="227" t="s">
        <v>88</v>
      </c>
      <c r="AV2782" s="12" t="s">
        <v>88</v>
      </c>
      <c r="AW2782" s="12" t="s">
        <v>40</v>
      </c>
      <c r="AX2782" s="12" t="s">
        <v>77</v>
      </c>
      <c r="AY2782" s="227" t="s">
        <v>191</v>
      </c>
    </row>
    <row r="2783" spans="2:65" s="12" customFormat="1" ht="13.5">
      <c r="B2783" s="217"/>
      <c r="C2783" s="218"/>
      <c r="D2783" s="214" t="s">
        <v>245</v>
      </c>
      <c r="E2783" s="219" t="s">
        <v>23</v>
      </c>
      <c r="F2783" s="220" t="s">
        <v>545</v>
      </c>
      <c r="G2783" s="218"/>
      <c r="H2783" s="221">
        <v>1.2</v>
      </c>
      <c r="I2783" s="222"/>
      <c r="J2783" s="218"/>
      <c r="K2783" s="218"/>
      <c r="L2783" s="223"/>
      <c r="M2783" s="224"/>
      <c r="N2783" s="225"/>
      <c r="O2783" s="225"/>
      <c r="P2783" s="225"/>
      <c r="Q2783" s="225"/>
      <c r="R2783" s="225"/>
      <c r="S2783" s="225"/>
      <c r="T2783" s="226"/>
      <c r="AT2783" s="227" t="s">
        <v>245</v>
      </c>
      <c r="AU2783" s="227" t="s">
        <v>88</v>
      </c>
      <c r="AV2783" s="12" t="s">
        <v>88</v>
      </c>
      <c r="AW2783" s="12" t="s">
        <v>40</v>
      </c>
      <c r="AX2783" s="12" t="s">
        <v>77</v>
      </c>
      <c r="AY2783" s="227" t="s">
        <v>191</v>
      </c>
    </row>
    <row r="2784" spans="2:65" s="12" customFormat="1" ht="13.5">
      <c r="B2784" s="217"/>
      <c r="C2784" s="218"/>
      <c r="D2784" s="214" t="s">
        <v>245</v>
      </c>
      <c r="E2784" s="219" t="s">
        <v>23</v>
      </c>
      <c r="F2784" s="220" t="s">
        <v>759</v>
      </c>
      <c r="G2784" s="218"/>
      <c r="H2784" s="221">
        <v>1.7</v>
      </c>
      <c r="I2784" s="222"/>
      <c r="J2784" s="218"/>
      <c r="K2784" s="218"/>
      <c r="L2784" s="223"/>
      <c r="M2784" s="224"/>
      <c r="N2784" s="225"/>
      <c r="O2784" s="225"/>
      <c r="P2784" s="225"/>
      <c r="Q2784" s="225"/>
      <c r="R2784" s="225"/>
      <c r="S2784" s="225"/>
      <c r="T2784" s="226"/>
      <c r="AT2784" s="227" t="s">
        <v>245</v>
      </c>
      <c r="AU2784" s="227" t="s">
        <v>88</v>
      </c>
      <c r="AV2784" s="12" t="s">
        <v>88</v>
      </c>
      <c r="AW2784" s="12" t="s">
        <v>40</v>
      </c>
      <c r="AX2784" s="12" t="s">
        <v>77</v>
      </c>
      <c r="AY2784" s="227" t="s">
        <v>191</v>
      </c>
    </row>
    <row r="2785" spans="2:51" s="12" customFormat="1" ht="13.5">
      <c r="B2785" s="217"/>
      <c r="C2785" s="218"/>
      <c r="D2785" s="214" t="s">
        <v>245</v>
      </c>
      <c r="E2785" s="219" t="s">
        <v>23</v>
      </c>
      <c r="F2785" s="220" t="s">
        <v>546</v>
      </c>
      <c r="G2785" s="218"/>
      <c r="H2785" s="221">
        <v>24.3</v>
      </c>
      <c r="I2785" s="222"/>
      <c r="J2785" s="218"/>
      <c r="K2785" s="218"/>
      <c r="L2785" s="223"/>
      <c r="M2785" s="224"/>
      <c r="N2785" s="225"/>
      <c r="O2785" s="225"/>
      <c r="P2785" s="225"/>
      <c r="Q2785" s="225"/>
      <c r="R2785" s="225"/>
      <c r="S2785" s="225"/>
      <c r="T2785" s="226"/>
      <c r="AT2785" s="227" t="s">
        <v>245</v>
      </c>
      <c r="AU2785" s="227" t="s">
        <v>88</v>
      </c>
      <c r="AV2785" s="12" t="s">
        <v>88</v>
      </c>
      <c r="AW2785" s="12" t="s">
        <v>40</v>
      </c>
      <c r="AX2785" s="12" t="s">
        <v>77</v>
      </c>
      <c r="AY2785" s="227" t="s">
        <v>191</v>
      </c>
    </row>
    <row r="2786" spans="2:51" s="12" customFormat="1" ht="13.5">
      <c r="B2786" s="217"/>
      <c r="C2786" s="218"/>
      <c r="D2786" s="214" t="s">
        <v>245</v>
      </c>
      <c r="E2786" s="219" t="s">
        <v>23</v>
      </c>
      <c r="F2786" s="220" t="s">
        <v>760</v>
      </c>
      <c r="G2786" s="218"/>
      <c r="H2786" s="221">
        <v>11.1</v>
      </c>
      <c r="I2786" s="222"/>
      <c r="J2786" s="218"/>
      <c r="K2786" s="218"/>
      <c r="L2786" s="223"/>
      <c r="M2786" s="224"/>
      <c r="N2786" s="225"/>
      <c r="O2786" s="225"/>
      <c r="P2786" s="225"/>
      <c r="Q2786" s="225"/>
      <c r="R2786" s="225"/>
      <c r="S2786" s="225"/>
      <c r="T2786" s="226"/>
      <c r="AT2786" s="227" t="s">
        <v>245</v>
      </c>
      <c r="AU2786" s="227" t="s">
        <v>88</v>
      </c>
      <c r="AV2786" s="12" t="s">
        <v>88</v>
      </c>
      <c r="AW2786" s="12" t="s">
        <v>40</v>
      </c>
      <c r="AX2786" s="12" t="s">
        <v>77</v>
      </c>
      <c r="AY2786" s="227" t="s">
        <v>191</v>
      </c>
    </row>
    <row r="2787" spans="2:51" s="12" customFormat="1" ht="13.5">
      <c r="B2787" s="217"/>
      <c r="C2787" s="218"/>
      <c r="D2787" s="214" t="s">
        <v>245</v>
      </c>
      <c r="E2787" s="219" t="s">
        <v>23</v>
      </c>
      <c r="F2787" s="220" t="s">
        <v>743</v>
      </c>
      <c r="G2787" s="218"/>
      <c r="H2787" s="221">
        <v>4.5999999999999996</v>
      </c>
      <c r="I2787" s="222"/>
      <c r="J2787" s="218"/>
      <c r="K2787" s="218"/>
      <c r="L2787" s="223"/>
      <c r="M2787" s="224"/>
      <c r="N2787" s="225"/>
      <c r="O2787" s="225"/>
      <c r="P2787" s="225"/>
      <c r="Q2787" s="225"/>
      <c r="R2787" s="225"/>
      <c r="S2787" s="225"/>
      <c r="T2787" s="226"/>
      <c r="AT2787" s="227" t="s">
        <v>245</v>
      </c>
      <c r="AU2787" s="227" t="s">
        <v>88</v>
      </c>
      <c r="AV2787" s="12" t="s">
        <v>88</v>
      </c>
      <c r="AW2787" s="12" t="s">
        <v>40</v>
      </c>
      <c r="AX2787" s="12" t="s">
        <v>77</v>
      </c>
      <c r="AY2787" s="227" t="s">
        <v>191</v>
      </c>
    </row>
    <row r="2788" spans="2:51" s="12" customFormat="1" ht="13.5">
      <c r="B2788" s="217"/>
      <c r="C2788" s="218"/>
      <c r="D2788" s="214" t="s">
        <v>245</v>
      </c>
      <c r="E2788" s="219" t="s">
        <v>23</v>
      </c>
      <c r="F2788" s="220" t="s">
        <v>761</v>
      </c>
      <c r="G2788" s="218"/>
      <c r="H2788" s="221">
        <v>5.3</v>
      </c>
      <c r="I2788" s="222"/>
      <c r="J2788" s="218"/>
      <c r="K2788" s="218"/>
      <c r="L2788" s="223"/>
      <c r="M2788" s="224"/>
      <c r="N2788" s="225"/>
      <c r="O2788" s="225"/>
      <c r="P2788" s="225"/>
      <c r="Q2788" s="225"/>
      <c r="R2788" s="225"/>
      <c r="S2788" s="225"/>
      <c r="T2788" s="226"/>
      <c r="AT2788" s="227" t="s">
        <v>245</v>
      </c>
      <c r="AU2788" s="227" t="s">
        <v>88</v>
      </c>
      <c r="AV2788" s="12" t="s">
        <v>88</v>
      </c>
      <c r="AW2788" s="12" t="s">
        <v>40</v>
      </c>
      <c r="AX2788" s="12" t="s">
        <v>77</v>
      </c>
      <c r="AY2788" s="227" t="s">
        <v>191</v>
      </c>
    </row>
    <row r="2789" spans="2:51" s="12" customFormat="1" ht="13.5">
      <c r="B2789" s="217"/>
      <c r="C2789" s="218"/>
      <c r="D2789" s="214" t="s">
        <v>245</v>
      </c>
      <c r="E2789" s="219" t="s">
        <v>23</v>
      </c>
      <c r="F2789" s="220" t="s">
        <v>762</v>
      </c>
      <c r="G2789" s="218"/>
      <c r="H2789" s="221">
        <v>5.3</v>
      </c>
      <c r="I2789" s="222"/>
      <c r="J2789" s="218"/>
      <c r="K2789" s="218"/>
      <c r="L2789" s="223"/>
      <c r="M2789" s="224"/>
      <c r="N2789" s="225"/>
      <c r="O2789" s="225"/>
      <c r="P2789" s="225"/>
      <c r="Q2789" s="225"/>
      <c r="R2789" s="225"/>
      <c r="S2789" s="225"/>
      <c r="T2789" s="226"/>
      <c r="AT2789" s="227" t="s">
        <v>245</v>
      </c>
      <c r="AU2789" s="227" t="s">
        <v>88</v>
      </c>
      <c r="AV2789" s="12" t="s">
        <v>88</v>
      </c>
      <c r="AW2789" s="12" t="s">
        <v>40</v>
      </c>
      <c r="AX2789" s="12" t="s">
        <v>77</v>
      </c>
      <c r="AY2789" s="227" t="s">
        <v>191</v>
      </c>
    </row>
    <row r="2790" spans="2:51" s="12" customFormat="1" ht="13.5">
      <c r="B2790" s="217"/>
      <c r="C2790" s="218"/>
      <c r="D2790" s="214" t="s">
        <v>245</v>
      </c>
      <c r="E2790" s="219" t="s">
        <v>23</v>
      </c>
      <c r="F2790" s="220" t="s">
        <v>763</v>
      </c>
      <c r="G2790" s="218"/>
      <c r="H2790" s="221">
        <v>26.6</v>
      </c>
      <c r="I2790" s="222"/>
      <c r="J2790" s="218"/>
      <c r="K2790" s="218"/>
      <c r="L2790" s="223"/>
      <c r="M2790" s="224"/>
      <c r="N2790" s="225"/>
      <c r="O2790" s="225"/>
      <c r="P2790" s="225"/>
      <c r="Q2790" s="225"/>
      <c r="R2790" s="225"/>
      <c r="S2790" s="225"/>
      <c r="T2790" s="226"/>
      <c r="AT2790" s="227" t="s">
        <v>245</v>
      </c>
      <c r="AU2790" s="227" t="s">
        <v>88</v>
      </c>
      <c r="AV2790" s="12" t="s">
        <v>88</v>
      </c>
      <c r="AW2790" s="12" t="s">
        <v>40</v>
      </c>
      <c r="AX2790" s="12" t="s">
        <v>77</v>
      </c>
      <c r="AY2790" s="227" t="s">
        <v>191</v>
      </c>
    </row>
    <row r="2791" spans="2:51" s="12" customFormat="1" ht="13.5">
      <c r="B2791" s="217"/>
      <c r="C2791" s="218"/>
      <c r="D2791" s="214" t="s">
        <v>245</v>
      </c>
      <c r="E2791" s="219" t="s">
        <v>23</v>
      </c>
      <c r="F2791" s="220" t="s">
        <v>764</v>
      </c>
      <c r="G2791" s="218"/>
      <c r="H2791" s="221">
        <v>19.399999999999999</v>
      </c>
      <c r="I2791" s="222"/>
      <c r="J2791" s="218"/>
      <c r="K2791" s="218"/>
      <c r="L2791" s="223"/>
      <c r="M2791" s="224"/>
      <c r="N2791" s="225"/>
      <c r="O2791" s="225"/>
      <c r="P2791" s="225"/>
      <c r="Q2791" s="225"/>
      <c r="R2791" s="225"/>
      <c r="S2791" s="225"/>
      <c r="T2791" s="226"/>
      <c r="AT2791" s="227" t="s">
        <v>245</v>
      </c>
      <c r="AU2791" s="227" t="s">
        <v>88</v>
      </c>
      <c r="AV2791" s="12" t="s">
        <v>88</v>
      </c>
      <c r="AW2791" s="12" t="s">
        <v>40</v>
      </c>
      <c r="AX2791" s="12" t="s">
        <v>77</v>
      </c>
      <c r="AY2791" s="227" t="s">
        <v>191</v>
      </c>
    </row>
    <row r="2792" spans="2:51" s="12" customFormat="1" ht="13.5">
      <c r="B2792" s="217"/>
      <c r="C2792" s="218"/>
      <c r="D2792" s="214" t="s">
        <v>245</v>
      </c>
      <c r="E2792" s="219" t="s">
        <v>23</v>
      </c>
      <c r="F2792" s="220" t="s">
        <v>765</v>
      </c>
      <c r="G2792" s="218"/>
      <c r="H2792" s="221">
        <v>10.4</v>
      </c>
      <c r="I2792" s="222"/>
      <c r="J2792" s="218"/>
      <c r="K2792" s="218"/>
      <c r="L2792" s="223"/>
      <c r="M2792" s="224"/>
      <c r="N2792" s="225"/>
      <c r="O2792" s="225"/>
      <c r="P2792" s="225"/>
      <c r="Q2792" s="225"/>
      <c r="R2792" s="225"/>
      <c r="S2792" s="225"/>
      <c r="T2792" s="226"/>
      <c r="AT2792" s="227" t="s">
        <v>245</v>
      </c>
      <c r="AU2792" s="227" t="s">
        <v>88</v>
      </c>
      <c r="AV2792" s="12" t="s">
        <v>88</v>
      </c>
      <c r="AW2792" s="12" t="s">
        <v>40</v>
      </c>
      <c r="AX2792" s="12" t="s">
        <v>77</v>
      </c>
      <c r="AY2792" s="227" t="s">
        <v>191</v>
      </c>
    </row>
    <row r="2793" spans="2:51" s="12" customFormat="1" ht="13.5">
      <c r="B2793" s="217"/>
      <c r="C2793" s="218"/>
      <c r="D2793" s="214" t="s">
        <v>245</v>
      </c>
      <c r="E2793" s="219" t="s">
        <v>23</v>
      </c>
      <c r="F2793" s="220" t="s">
        <v>766</v>
      </c>
      <c r="G2793" s="218"/>
      <c r="H2793" s="221">
        <v>4.5</v>
      </c>
      <c r="I2793" s="222"/>
      <c r="J2793" s="218"/>
      <c r="K2793" s="218"/>
      <c r="L2793" s="223"/>
      <c r="M2793" s="224"/>
      <c r="N2793" s="225"/>
      <c r="O2793" s="225"/>
      <c r="P2793" s="225"/>
      <c r="Q2793" s="225"/>
      <c r="R2793" s="225"/>
      <c r="S2793" s="225"/>
      <c r="T2793" s="226"/>
      <c r="AT2793" s="227" t="s">
        <v>245</v>
      </c>
      <c r="AU2793" s="227" t="s">
        <v>88</v>
      </c>
      <c r="AV2793" s="12" t="s">
        <v>88</v>
      </c>
      <c r="AW2793" s="12" t="s">
        <v>40</v>
      </c>
      <c r="AX2793" s="12" t="s">
        <v>77</v>
      </c>
      <c r="AY2793" s="227" t="s">
        <v>191</v>
      </c>
    </row>
    <row r="2794" spans="2:51" s="14" customFormat="1" ht="13.5">
      <c r="B2794" s="254"/>
      <c r="C2794" s="255"/>
      <c r="D2794" s="214" t="s">
        <v>245</v>
      </c>
      <c r="E2794" s="256" t="s">
        <v>23</v>
      </c>
      <c r="F2794" s="257" t="s">
        <v>371</v>
      </c>
      <c r="G2794" s="255"/>
      <c r="H2794" s="258">
        <v>179.9</v>
      </c>
      <c r="I2794" s="259"/>
      <c r="J2794" s="255"/>
      <c r="K2794" s="255"/>
      <c r="L2794" s="260"/>
      <c r="M2794" s="261"/>
      <c r="N2794" s="262"/>
      <c r="O2794" s="262"/>
      <c r="P2794" s="262"/>
      <c r="Q2794" s="262"/>
      <c r="R2794" s="262"/>
      <c r="S2794" s="262"/>
      <c r="T2794" s="263"/>
      <c r="AT2794" s="264" t="s">
        <v>245</v>
      </c>
      <c r="AU2794" s="264" t="s">
        <v>88</v>
      </c>
      <c r="AV2794" s="14" t="s">
        <v>207</v>
      </c>
      <c r="AW2794" s="14" t="s">
        <v>40</v>
      </c>
      <c r="AX2794" s="14" t="s">
        <v>77</v>
      </c>
      <c r="AY2794" s="264" t="s">
        <v>191</v>
      </c>
    </row>
    <row r="2795" spans="2:51" s="13" customFormat="1" ht="13.5">
      <c r="B2795" s="244"/>
      <c r="C2795" s="245"/>
      <c r="D2795" s="214" t="s">
        <v>245</v>
      </c>
      <c r="E2795" s="246" t="s">
        <v>23</v>
      </c>
      <c r="F2795" s="247" t="s">
        <v>376</v>
      </c>
      <c r="G2795" s="245"/>
      <c r="H2795" s="246" t="s">
        <v>23</v>
      </c>
      <c r="I2795" s="248"/>
      <c r="J2795" s="245"/>
      <c r="K2795" s="245"/>
      <c r="L2795" s="249"/>
      <c r="M2795" s="250"/>
      <c r="N2795" s="251"/>
      <c r="O2795" s="251"/>
      <c r="P2795" s="251"/>
      <c r="Q2795" s="251"/>
      <c r="R2795" s="251"/>
      <c r="S2795" s="251"/>
      <c r="T2795" s="252"/>
      <c r="AT2795" s="253" t="s">
        <v>245</v>
      </c>
      <c r="AU2795" s="253" t="s">
        <v>88</v>
      </c>
      <c r="AV2795" s="13" t="s">
        <v>85</v>
      </c>
      <c r="AW2795" s="13" t="s">
        <v>40</v>
      </c>
      <c r="AX2795" s="13" t="s">
        <v>77</v>
      </c>
      <c r="AY2795" s="253" t="s">
        <v>191</v>
      </c>
    </row>
    <row r="2796" spans="2:51" s="12" customFormat="1" ht="13.5">
      <c r="B2796" s="217"/>
      <c r="C2796" s="218"/>
      <c r="D2796" s="214" t="s">
        <v>245</v>
      </c>
      <c r="E2796" s="219" t="s">
        <v>23</v>
      </c>
      <c r="F2796" s="220" t="s">
        <v>547</v>
      </c>
      <c r="G2796" s="218"/>
      <c r="H2796" s="221">
        <v>20.7</v>
      </c>
      <c r="I2796" s="222"/>
      <c r="J2796" s="218"/>
      <c r="K2796" s="218"/>
      <c r="L2796" s="223"/>
      <c r="M2796" s="224"/>
      <c r="N2796" s="225"/>
      <c r="O2796" s="225"/>
      <c r="P2796" s="225"/>
      <c r="Q2796" s="225"/>
      <c r="R2796" s="225"/>
      <c r="S2796" s="225"/>
      <c r="T2796" s="226"/>
      <c r="AT2796" s="227" t="s">
        <v>245</v>
      </c>
      <c r="AU2796" s="227" t="s">
        <v>88</v>
      </c>
      <c r="AV2796" s="12" t="s">
        <v>88</v>
      </c>
      <c r="AW2796" s="12" t="s">
        <v>40</v>
      </c>
      <c r="AX2796" s="12" t="s">
        <v>77</v>
      </c>
      <c r="AY2796" s="227" t="s">
        <v>191</v>
      </c>
    </row>
    <row r="2797" spans="2:51" s="12" customFormat="1" ht="13.5">
      <c r="B2797" s="217"/>
      <c r="C2797" s="218"/>
      <c r="D2797" s="214" t="s">
        <v>245</v>
      </c>
      <c r="E2797" s="219" t="s">
        <v>23</v>
      </c>
      <c r="F2797" s="220" t="s">
        <v>548</v>
      </c>
      <c r="G2797" s="218"/>
      <c r="H2797" s="221">
        <v>1.2</v>
      </c>
      <c r="I2797" s="222"/>
      <c r="J2797" s="218"/>
      <c r="K2797" s="218"/>
      <c r="L2797" s="223"/>
      <c r="M2797" s="224"/>
      <c r="N2797" s="225"/>
      <c r="O2797" s="225"/>
      <c r="P2797" s="225"/>
      <c r="Q2797" s="225"/>
      <c r="R2797" s="225"/>
      <c r="S2797" s="225"/>
      <c r="T2797" s="226"/>
      <c r="AT2797" s="227" t="s">
        <v>245</v>
      </c>
      <c r="AU2797" s="227" t="s">
        <v>88</v>
      </c>
      <c r="AV2797" s="12" t="s">
        <v>88</v>
      </c>
      <c r="AW2797" s="12" t="s">
        <v>40</v>
      </c>
      <c r="AX2797" s="12" t="s">
        <v>77</v>
      </c>
      <c r="AY2797" s="227" t="s">
        <v>191</v>
      </c>
    </row>
    <row r="2798" spans="2:51" s="12" customFormat="1" ht="13.5">
      <c r="B2798" s="217"/>
      <c r="C2798" s="218"/>
      <c r="D2798" s="214" t="s">
        <v>245</v>
      </c>
      <c r="E2798" s="219" t="s">
        <v>23</v>
      </c>
      <c r="F2798" s="220" t="s">
        <v>767</v>
      </c>
      <c r="G2798" s="218"/>
      <c r="H2798" s="221">
        <v>12.7</v>
      </c>
      <c r="I2798" s="222"/>
      <c r="J2798" s="218"/>
      <c r="K2798" s="218"/>
      <c r="L2798" s="223"/>
      <c r="M2798" s="224"/>
      <c r="N2798" s="225"/>
      <c r="O2798" s="225"/>
      <c r="P2798" s="225"/>
      <c r="Q2798" s="225"/>
      <c r="R2798" s="225"/>
      <c r="S2798" s="225"/>
      <c r="T2798" s="226"/>
      <c r="AT2798" s="227" t="s">
        <v>245</v>
      </c>
      <c r="AU2798" s="227" t="s">
        <v>88</v>
      </c>
      <c r="AV2798" s="12" t="s">
        <v>88</v>
      </c>
      <c r="AW2798" s="12" t="s">
        <v>40</v>
      </c>
      <c r="AX2798" s="12" t="s">
        <v>77</v>
      </c>
      <c r="AY2798" s="227" t="s">
        <v>191</v>
      </c>
    </row>
    <row r="2799" spans="2:51" s="12" customFormat="1" ht="13.5">
      <c r="B2799" s="217"/>
      <c r="C2799" s="218"/>
      <c r="D2799" s="214" t="s">
        <v>245</v>
      </c>
      <c r="E2799" s="219" t="s">
        <v>23</v>
      </c>
      <c r="F2799" s="220" t="s">
        <v>744</v>
      </c>
      <c r="G2799" s="218"/>
      <c r="H2799" s="221">
        <v>3.8</v>
      </c>
      <c r="I2799" s="222"/>
      <c r="J2799" s="218"/>
      <c r="K2799" s="218"/>
      <c r="L2799" s="223"/>
      <c r="M2799" s="224"/>
      <c r="N2799" s="225"/>
      <c r="O2799" s="225"/>
      <c r="P2799" s="225"/>
      <c r="Q2799" s="225"/>
      <c r="R2799" s="225"/>
      <c r="S2799" s="225"/>
      <c r="T2799" s="226"/>
      <c r="AT2799" s="227" t="s">
        <v>245</v>
      </c>
      <c r="AU2799" s="227" t="s">
        <v>88</v>
      </c>
      <c r="AV2799" s="12" t="s">
        <v>88</v>
      </c>
      <c r="AW2799" s="12" t="s">
        <v>40</v>
      </c>
      <c r="AX2799" s="12" t="s">
        <v>77</v>
      </c>
      <c r="AY2799" s="227" t="s">
        <v>191</v>
      </c>
    </row>
    <row r="2800" spans="2:51" s="12" customFormat="1" ht="13.5">
      <c r="B2800" s="217"/>
      <c r="C2800" s="218"/>
      <c r="D2800" s="214" t="s">
        <v>245</v>
      </c>
      <c r="E2800" s="219" t="s">
        <v>23</v>
      </c>
      <c r="F2800" s="220" t="s">
        <v>768</v>
      </c>
      <c r="G2800" s="218"/>
      <c r="H2800" s="221">
        <v>5.3</v>
      </c>
      <c r="I2800" s="222"/>
      <c r="J2800" s="218"/>
      <c r="K2800" s="218"/>
      <c r="L2800" s="223"/>
      <c r="M2800" s="224"/>
      <c r="N2800" s="225"/>
      <c r="O2800" s="225"/>
      <c r="P2800" s="225"/>
      <c r="Q2800" s="225"/>
      <c r="R2800" s="225"/>
      <c r="S2800" s="225"/>
      <c r="T2800" s="226"/>
      <c r="AT2800" s="227" t="s">
        <v>245</v>
      </c>
      <c r="AU2800" s="227" t="s">
        <v>88</v>
      </c>
      <c r="AV2800" s="12" t="s">
        <v>88</v>
      </c>
      <c r="AW2800" s="12" t="s">
        <v>40</v>
      </c>
      <c r="AX2800" s="12" t="s">
        <v>77</v>
      </c>
      <c r="AY2800" s="227" t="s">
        <v>191</v>
      </c>
    </row>
    <row r="2801" spans="2:51" s="12" customFormat="1" ht="13.5">
      <c r="B2801" s="217"/>
      <c r="C2801" s="218"/>
      <c r="D2801" s="214" t="s">
        <v>245</v>
      </c>
      <c r="E2801" s="219" t="s">
        <v>23</v>
      </c>
      <c r="F2801" s="220" t="s">
        <v>769</v>
      </c>
      <c r="G2801" s="218"/>
      <c r="H2801" s="221">
        <v>5.3</v>
      </c>
      <c r="I2801" s="222"/>
      <c r="J2801" s="218"/>
      <c r="K2801" s="218"/>
      <c r="L2801" s="223"/>
      <c r="M2801" s="224"/>
      <c r="N2801" s="225"/>
      <c r="O2801" s="225"/>
      <c r="P2801" s="225"/>
      <c r="Q2801" s="225"/>
      <c r="R2801" s="225"/>
      <c r="S2801" s="225"/>
      <c r="T2801" s="226"/>
      <c r="AT2801" s="227" t="s">
        <v>245</v>
      </c>
      <c r="AU2801" s="227" t="s">
        <v>88</v>
      </c>
      <c r="AV2801" s="12" t="s">
        <v>88</v>
      </c>
      <c r="AW2801" s="12" t="s">
        <v>40</v>
      </c>
      <c r="AX2801" s="12" t="s">
        <v>77</v>
      </c>
      <c r="AY2801" s="227" t="s">
        <v>191</v>
      </c>
    </row>
    <row r="2802" spans="2:51" s="12" customFormat="1" ht="13.5">
      <c r="B2802" s="217"/>
      <c r="C2802" s="218"/>
      <c r="D2802" s="214" t="s">
        <v>245</v>
      </c>
      <c r="E2802" s="219" t="s">
        <v>23</v>
      </c>
      <c r="F2802" s="220" t="s">
        <v>770</v>
      </c>
      <c r="G2802" s="218"/>
      <c r="H2802" s="221">
        <v>46.2</v>
      </c>
      <c r="I2802" s="222"/>
      <c r="J2802" s="218"/>
      <c r="K2802" s="218"/>
      <c r="L2802" s="223"/>
      <c r="M2802" s="224"/>
      <c r="N2802" s="225"/>
      <c r="O2802" s="225"/>
      <c r="P2802" s="225"/>
      <c r="Q2802" s="225"/>
      <c r="R2802" s="225"/>
      <c r="S2802" s="225"/>
      <c r="T2802" s="226"/>
      <c r="AT2802" s="227" t="s">
        <v>245</v>
      </c>
      <c r="AU2802" s="227" t="s">
        <v>88</v>
      </c>
      <c r="AV2802" s="12" t="s">
        <v>88</v>
      </c>
      <c r="AW2802" s="12" t="s">
        <v>40</v>
      </c>
      <c r="AX2802" s="12" t="s">
        <v>77</v>
      </c>
      <c r="AY2802" s="227" t="s">
        <v>191</v>
      </c>
    </row>
    <row r="2803" spans="2:51" s="12" customFormat="1" ht="13.5">
      <c r="B2803" s="217"/>
      <c r="C2803" s="218"/>
      <c r="D2803" s="214" t="s">
        <v>245</v>
      </c>
      <c r="E2803" s="219" t="s">
        <v>23</v>
      </c>
      <c r="F2803" s="220" t="s">
        <v>771</v>
      </c>
      <c r="G2803" s="218"/>
      <c r="H2803" s="221">
        <v>10.7</v>
      </c>
      <c r="I2803" s="222"/>
      <c r="J2803" s="218"/>
      <c r="K2803" s="218"/>
      <c r="L2803" s="223"/>
      <c r="M2803" s="224"/>
      <c r="N2803" s="225"/>
      <c r="O2803" s="225"/>
      <c r="P2803" s="225"/>
      <c r="Q2803" s="225"/>
      <c r="R2803" s="225"/>
      <c r="S2803" s="225"/>
      <c r="T2803" s="226"/>
      <c r="AT2803" s="227" t="s">
        <v>245</v>
      </c>
      <c r="AU2803" s="227" t="s">
        <v>88</v>
      </c>
      <c r="AV2803" s="12" t="s">
        <v>88</v>
      </c>
      <c r="AW2803" s="12" t="s">
        <v>40</v>
      </c>
      <c r="AX2803" s="12" t="s">
        <v>77</v>
      </c>
      <c r="AY2803" s="227" t="s">
        <v>191</v>
      </c>
    </row>
    <row r="2804" spans="2:51" s="12" customFormat="1" ht="13.5">
      <c r="B2804" s="217"/>
      <c r="C2804" s="218"/>
      <c r="D2804" s="214" t="s">
        <v>245</v>
      </c>
      <c r="E2804" s="219" t="s">
        <v>23</v>
      </c>
      <c r="F2804" s="220" t="s">
        <v>772</v>
      </c>
      <c r="G2804" s="218"/>
      <c r="H2804" s="221">
        <v>14.2</v>
      </c>
      <c r="I2804" s="222"/>
      <c r="J2804" s="218"/>
      <c r="K2804" s="218"/>
      <c r="L2804" s="223"/>
      <c r="M2804" s="224"/>
      <c r="N2804" s="225"/>
      <c r="O2804" s="225"/>
      <c r="P2804" s="225"/>
      <c r="Q2804" s="225"/>
      <c r="R2804" s="225"/>
      <c r="S2804" s="225"/>
      <c r="T2804" s="226"/>
      <c r="AT2804" s="227" t="s">
        <v>245</v>
      </c>
      <c r="AU2804" s="227" t="s">
        <v>88</v>
      </c>
      <c r="AV2804" s="12" t="s">
        <v>88</v>
      </c>
      <c r="AW2804" s="12" t="s">
        <v>40</v>
      </c>
      <c r="AX2804" s="12" t="s">
        <v>77</v>
      </c>
      <c r="AY2804" s="227" t="s">
        <v>191</v>
      </c>
    </row>
    <row r="2805" spans="2:51" s="12" customFormat="1" ht="13.5">
      <c r="B2805" s="217"/>
      <c r="C2805" s="218"/>
      <c r="D2805" s="214" t="s">
        <v>245</v>
      </c>
      <c r="E2805" s="219" t="s">
        <v>23</v>
      </c>
      <c r="F2805" s="220" t="s">
        <v>773</v>
      </c>
      <c r="G2805" s="218"/>
      <c r="H2805" s="221">
        <v>4.9000000000000004</v>
      </c>
      <c r="I2805" s="222"/>
      <c r="J2805" s="218"/>
      <c r="K2805" s="218"/>
      <c r="L2805" s="223"/>
      <c r="M2805" s="224"/>
      <c r="N2805" s="225"/>
      <c r="O2805" s="225"/>
      <c r="P2805" s="225"/>
      <c r="Q2805" s="225"/>
      <c r="R2805" s="225"/>
      <c r="S2805" s="225"/>
      <c r="T2805" s="226"/>
      <c r="AT2805" s="227" t="s">
        <v>245</v>
      </c>
      <c r="AU2805" s="227" t="s">
        <v>88</v>
      </c>
      <c r="AV2805" s="12" t="s">
        <v>88</v>
      </c>
      <c r="AW2805" s="12" t="s">
        <v>40</v>
      </c>
      <c r="AX2805" s="12" t="s">
        <v>77</v>
      </c>
      <c r="AY2805" s="227" t="s">
        <v>191</v>
      </c>
    </row>
    <row r="2806" spans="2:51" s="14" customFormat="1" ht="13.5">
      <c r="B2806" s="254"/>
      <c r="C2806" s="255"/>
      <c r="D2806" s="214" t="s">
        <v>245</v>
      </c>
      <c r="E2806" s="256" t="s">
        <v>23</v>
      </c>
      <c r="F2806" s="257" t="s">
        <v>371</v>
      </c>
      <c r="G2806" s="255"/>
      <c r="H2806" s="258">
        <v>125</v>
      </c>
      <c r="I2806" s="259"/>
      <c r="J2806" s="255"/>
      <c r="K2806" s="255"/>
      <c r="L2806" s="260"/>
      <c r="M2806" s="261"/>
      <c r="N2806" s="262"/>
      <c r="O2806" s="262"/>
      <c r="P2806" s="262"/>
      <c r="Q2806" s="262"/>
      <c r="R2806" s="262"/>
      <c r="S2806" s="262"/>
      <c r="T2806" s="263"/>
      <c r="AT2806" s="264" t="s">
        <v>245</v>
      </c>
      <c r="AU2806" s="264" t="s">
        <v>88</v>
      </c>
      <c r="AV2806" s="14" t="s">
        <v>207</v>
      </c>
      <c r="AW2806" s="14" t="s">
        <v>40</v>
      </c>
      <c r="AX2806" s="14" t="s">
        <v>77</v>
      </c>
      <c r="AY2806" s="264" t="s">
        <v>191</v>
      </c>
    </row>
    <row r="2807" spans="2:51" s="13" customFormat="1" ht="13.5">
      <c r="B2807" s="244"/>
      <c r="C2807" s="245"/>
      <c r="D2807" s="214" t="s">
        <v>245</v>
      </c>
      <c r="E2807" s="246" t="s">
        <v>23</v>
      </c>
      <c r="F2807" s="247" t="s">
        <v>380</v>
      </c>
      <c r="G2807" s="245"/>
      <c r="H2807" s="246" t="s">
        <v>23</v>
      </c>
      <c r="I2807" s="248"/>
      <c r="J2807" s="245"/>
      <c r="K2807" s="245"/>
      <c r="L2807" s="249"/>
      <c r="M2807" s="250"/>
      <c r="N2807" s="251"/>
      <c r="O2807" s="251"/>
      <c r="P2807" s="251"/>
      <c r="Q2807" s="251"/>
      <c r="R2807" s="251"/>
      <c r="S2807" s="251"/>
      <c r="T2807" s="252"/>
      <c r="AT2807" s="253" t="s">
        <v>245</v>
      </c>
      <c r="AU2807" s="253" t="s">
        <v>88</v>
      </c>
      <c r="AV2807" s="13" t="s">
        <v>85</v>
      </c>
      <c r="AW2807" s="13" t="s">
        <v>40</v>
      </c>
      <c r="AX2807" s="13" t="s">
        <v>77</v>
      </c>
      <c r="AY2807" s="253" t="s">
        <v>191</v>
      </c>
    </row>
    <row r="2808" spans="2:51" s="12" customFormat="1" ht="13.5">
      <c r="B2808" s="217"/>
      <c r="C2808" s="218"/>
      <c r="D2808" s="214" t="s">
        <v>245</v>
      </c>
      <c r="E2808" s="219" t="s">
        <v>23</v>
      </c>
      <c r="F2808" s="220" t="s">
        <v>549</v>
      </c>
      <c r="G2808" s="218"/>
      <c r="H2808" s="221">
        <v>20.7</v>
      </c>
      <c r="I2808" s="222"/>
      <c r="J2808" s="218"/>
      <c r="K2808" s="218"/>
      <c r="L2808" s="223"/>
      <c r="M2808" s="224"/>
      <c r="N2808" s="225"/>
      <c r="O2808" s="225"/>
      <c r="P2808" s="225"/>
      <c r="Q2808" s="225"/>
      <c r="R2808" s="225"/>
      <c r="S2808" s="225"/>
      <c r="T2808" s="226"/>
      <c r="AT2808" s="227" t="s">
        <v>245</v>
      </c>
      <c r="AU2808" s="227" t="s">
        <v>88</v>
      </c>
      <c r="AV2808" s="12" t="s">
        <v>88</v>
      </c>
      <c r="AW2808" s="12" t="s">
        <v>40</v>
      </c>
      <c r="AX2808" s="12" t="s">
        <v>77</v>
      </c>
      <c r="AY2808" s="227" t="s">
        <v>191</v>
      </c>
    </row>
    <row r="2809" spans="2:51" s="12" customFormat="1" ht="13.5">
      <c r="B2809" s="217"/>
      <c r="C2809" s="218"/>
      <c r="D2809" s="214" t="s">
        <v>245</v>
      </c>
      <c r="E2809" s="219" t="s">
        <v>23</v>
      </c>
      <c r="F2809" s="220" t="s">
        <v>550</v>
      </c>
      <c r="G2809" s="218"/>
      <c r="H2809" s="221">
        <v>1.2</v>
      </c>
      <c r="I2809" s="222"/>
      <c r="J2809" s="218"/>
      <c r="K2809" s="218"/>
      <c r="L2809" s="223"/>
      <c r="M2809" s="224"/>
      <c r="N2809" s="225"/>
      <c r="O2809" s="225"/>
      <c r="P2809" s="225"/>
      <c r="Q2809" s="225"/>
      <c r="R2809" s="225"/>
      <c r="S2809" s="225"/>
      <c r="T2809" s="226"/>
      <c r="AT2809" s="227" t="s">
        <v>245</v>
      </c>
      <c r="AU2809" s="227" t="s">
        <v>88</v>
      </c>
      <c r="AV2809" s="12" t="s">
        <v>88</v>
      </c>
      <c r="AW2809" s="12" t="s">
        <v>40</v>
      </c>
      <c r="AX2809" s="12" t="s">
        <v>77</v>
      </c>
      <c r="AY2809" s="227" t="s">
        <v>191</v>
      </c>
    </row>
    <row r="2810" spans="2:51" s="12" customFormat="1" ht="13.5">
      <c r="B2810" s="217"/>
      <c r="C2810" s="218"/>
      <c r="D2810" s="214" t="s">
        <v>245</v>
      </c>
      <c r="E2810" s="219" t="s">
        <v>23</v>
      </c>
      <c r="F2810" s="220" t="s">
        <v>774</v>
      </c>
      <c r="G2810" s="218"/>
      <c r="H2810" s="221">
        <v>12.1</v>
      </c>
      <c r="I2810" s="222"/>
      <c r="J2810" s="218"/>
      <c r="K2810" s="218"/>
      <c r="L2810" s="223"/>
      <c r="M2810" s="224"/>
      <c r="N2810" s="225"/>
      <c r="O2810" s="225"/>
      <c r="P2810" s="225"/>
      <c r="Q2810" s="225"/>
      <c r="R2810" s="225"/>
      <c r="S2810" s="225"/>
      <c r="T2810" s="226"/>
      <c r="AT2810" s="227" t="s">
        <v>245</v>
      </c>
      <c r="AU2810" s="227" t="s">
        <v>88</v>
      </c>
      <c r="AV2810" s="12" t="s">
        <v>88</v>
      </c>
      <c r="AW2810" s="12" t="s">
        <v>40</v>
      </c>
      <c r="AX2810" s="12" t="s">
        <v>77</v>
      </c>
      <c r="AY2810" s="227" t="s">
        <v>191</v>
      </c>
    </row>
    <row r="2811" spans="2:51" s="12" customFormat="1" ht="13.5">
      <c r="B2811" s="217"/>
      <c r="C2811" s="218"/>
      <c r="D2811" s="214" t="s">
        <v>245</v>
      </c>
      <c r="E2811" s="219" t="s">
        <v>23</v>
      </c>
      <c r="F2811" s="220" t="s">
        <v>745</v>
      </c>
      <c r="G2811" s="218"/>
      <c r="H2811" s="221">
        <v>4.4000000000000004</v>
      </c>
      <c r="I2811" s="222"/>
      <c r="J2811" s="218"/>
      <c r="K2811" s="218"/>
      <c r="L2811" s="223"/>
      <c r="M2811" s="224"/>
      <c r="N2811" s="225"/>
      <c r="O2811" s="225"/>
      <c r="P2811" s="225"/>
      <c r="Q2811" s="225"/>
      <c r="R2811" s="225"/>
      <c r="S2811" s="225"/>
      <c r="T2811" s="226"/>
      <c r="AT2811" s="227" t="s">
        <v>245</v>
      </c>
      <c r="AU2811" s="227" t="s">
        <v>88</v>
      </c>
      <c r="AV2811" s="12" t="s">
        <v>88</v>
      </c>
      <c r="AW2811" s="12" t="s">
        <v>40</v>
      </c>
      <c r="AX2811" s="12" t="s">
        <v>77</v>
      </c>
      <c r="AY2811" s="227" t="s">
        <v>191</v>
      </c>
    </row>
    <row r="2812" spans="2:51" s="12" customFormat="1" ht="13.5">
      <c r="B2812" s="217"/>
      <c r="C2812" s="218"/>
      <c r="D2812" s="214" t="s">
        <v>245</v>
      </c>
      <c r="E2812" s="219" t="s">
        <v>23</v>
      </c>
      <c r="F2812" s="220" t="s">
        <v>775</v>
      </c>
      <c r="G2812" s="218"/>
      <c r="H2812" s="221">
        <v>5.3</v>
      </c>
      <c r="I2812" s="222"/>
      <c r="J2812" s="218"/>
      <c r="K2812" s="218"/>
      <c r="L2812" s="223"/>
      <c r="M2812" s="224"/>
      <c r="N2812" s="225"/>
      <c r="O2812" s="225"/>
      <c r="P2812" s="225"/>
      <c r="Q2812" s="225"/>
      <c r="R2812" s="225"/>
      <c r="S2812" s="225"/>
      <c r="T2812" s="226"/>
      <c r="AT2812" s="227" t="s">
        <v>245</v>
      </c>
      <c r="AU2812" s="227" t="s">
        <v>88</v>
      </c>
      <c r="AV2812" s="12" t="s">
        <v>88</v>
      </c>
      <c r="AW2812" s="12" t="s">
        <v>40</v>
      </c>
      <c r="AX2812" s="12" t="s">
        <v>77</v>
      </c>
      <c r="AY2812" s="227" t="s">
        <v>191</v>
      </c>
    </row>
    <row r="2813" spans="2:51" s="12" customFormat="1" ht="13.5">
      <c r="B2813" s="217"/>
      <c r="C2813" s="218"/>
      <c r="D2813" s="214" t="s">
        <v>245</v>
      </c>
      <c r="E2813" s="219" t="s">
        <v>23</v>
      </c>
      <c r="F2813" s="220" t="s">
        <v>776</v>
      </c>
      <c r="G2813" s="218"/>
      <c r="H2813" s="221">
        <v>5.3</v>
      </c>
      <c r="I2813" s="222"/>
      <c r="J2813" s="218"/>
      <c r="K2813" s="218"/>
      <c r="L2813" s="223"/>
      <c r="M2813" s="224"/>
      <c r="N2813" s="225"/>
      <c r="O2813" s="225"/>
      <c r="P2813" s="225"/>
      <c r="Q2813" s="225"/>
      <c r="R2813" s="225"/>
      <c r="S2813" s="225"/>
      <c r="T2813" s="226"/>
      <c r="AT2813" s="227" t="s">
        <v>245</v>
      </c>
      <c r="AU2813" s="227" t="s">
        <v>88</v>
      </c>
      <c r="AV2813" s="12" t="s">
        <v>88</v>
      </c>
      <c r="AW2813" s="12" t="s">
        <v>40</v>
      </c>
      <c r="AX2813" s="12" t="s">
        <v>77</v>
      </c>
      <c r="AY2813" s="227" t="s">
        <v>191</v>
      </c>
    </row>
    <row r="2814" spans="2:51" s="12" customFormat="1" ht="13.5">
      <c r="B2814" s="217"/>
      <c r="C2814" s="218"/>
      <c r="D2814" s="214" t="s">
        <v>245</v>
      </c>
      <c r="E2814" s="219" t="s">
        <v>23</v>
      </c>
      <c r="F2814" s="220" t="s">
        <v>777</v>
      </c>
      <c r="G2814" s="218"/>
      <c r="H2814" s="221">
        <v>23.3</v>
      </c>
      <c r="I2814" s="222"/>
      <c r="J2814" s="218"/>
      <c r="K2814" s="218"/>
      <c r="L2814" s="223"/>
      <c r="M2814" s="224"/>
      <c r="N2814" s="225"/>
      <c r="O2814" s="225"/>
      <c r="P2814" s="225"/>
      <c r="Q2814" s="225"/>
      <c r="R2814" s="225"/>
      <c r="S2814" s="225"/>
      <c r="T2814" s="226"/>
      <c r="AT2814" s="227" t="s">
        <v>245</v>
      </c>
      <c r="AU2814" s="227" t="s">
        <v>88</v>
      </c>
      <c r="AV2814" s="12" t="s">
        <v>88</v>
      </c>
      <c r="AW2814" s="12" t="s">
        <v>40</v>
      </c>
      <c r="AX2814" s="12" t="s">
        <v>77</v>
      </c>
      <c r="AY2814" s="227" t="s">
        <v>191</v>
      </c>
    </row>
    <row r="2815" spans="2:51" s="12" customFormat="1" ht="13.5">
      <c r="B2815" s="217"/>
      <c r="C2815" s="218"/>
      <c r="D2815" s="214" t="s">
        <v>245</v>
      </c>
      <c r="E2815" s="219" t="s">
        <v>23</v>
      </c>
      <c r="F2815" s="220" t="s">
        <v>778</v>
      </c>
      <c r="G2815" s="218"/>
      <c r="H2815" s="221">
        <v>12.1</v>
      </c>
      <c r="I2815" s="222"/>
      <c r="J2815" s="218"/>
      <c r="K2815" s="218"/>
      <c r="L2815" s="223"/>
      <c r="M2815" s="224"/>
      <c r="N2815" s="225"/>
      <c r="O2815" s="225"/>
      <c r="P2815" s="225"/>
      <c r="Q2815" s="225"/>
      <c r="R2815" s="225"/>
      <c r="S2815" s="225"/>
      <c r="T2815" s="226"/>
      <c r="AT2815" s="227" t="s">
        <v>245</v>
      </c>
      <c r="AU2815" s="227" t="s">
        <v>88</v>
      </c>
      <c r="AV2815" s="12" t="s">
        <v>88</v>
      </c>
      <c r="AW2815" s="12" t="s">
        <v>40</v>
      </c>
      <c r="AX2815" s="12" t="s">
        <v>77</v>
      </c>
      <c r="AY2815" s="227" t="s">
        <v>191</v>
      </c>
    </row>
    <row r="2816" spans="2:51" s="12" customFormat="1" ht="13.5">
      <c r="B2816" s="217"/>
      <c r="C2816" s="218"/>
      <c r="D2816" s="214" t="s">
        <v>245</v>
      </c>
      <c r="E2816" s="219" t="s">
        <v>23</v>
      </c>
      <c r="F2816" s="220" t="s">
        <v>779</v>
      </c>
      <c r="G2816" s="218"/>
      <c r="H2816" s="221">
        <v>20.399999999999999</v>
      </c>
      <c r="I2816" s="222"/>
      <c r="J2816" s="218"/>
      <c r="K2816" s="218"/>
      <c r="L2816" s="223"/>
      <c r="M2816" s="224"/>
      <c r="N2816" s="225"/>
      <c r="O2816" s="225"/>
      <c r="P2816" s="225"/>
      <c r="Q2816" s="225"/>
      <c r="R2816" s="225"/>
      <c r="S2816" s="225"/>
      <c r="T2816" s="226"/>
      <c r="AT2816" s="227" t="s">
        <v>245</v>
      </c>
      <c r="AU2816" s="227" t="s">
        <v>88</v>
      </c>
      <c r="AV2816" s="12" t="s">
        <v>88</v>
      </c>
      <c r="AW2816" s="12" t="s">
        <v>40</v>
      </c>
      <c r="AX2816" s="12" t="s">
        <v>77</v>
      </c>
      <c r="AY2816" s="227" t="s">
        <v>191</v>
      </c>
    </row>
    <row r="2817" spans="2:51" s="12" customFormat="1" ht="13.5">
      <c r="B2817" s="217"/>
      <c r="C2817" s="218"/>
      <c r="D2817" s="214" t="s">
        <v>245</v>
      </c>
      <c r="E2817" s="219" t="s">
        <v>23</v>
      </c>
      <c r="F2817" s="220" t="s">
        <v>780</v>
      </c>
      <c r="G2817" s="218"/>
      <c r="H2817" s="221">
        <v>10.6</v>
      </c>
      <c r="I2817" s="222"/>
      <c r="J2817" s="218"/>
      <c r="K2817" s="218"/>
      <c r="L2817" s="223"/>
      <c r="M2817" s="224"/>
      <c r="N2817" s="225"/>
      <c r="O2817" s="225"/>
      <c r="P2817" s="225"/>
      <c r="Q2817" s="225"/>
      <c r="R2817" s="225"/>
      <c r="S2817" s="225"/>
      <c r="T2817" s="226"/>
      <c r="AT2817" s="227" t="s">
        <v>245</v>
      </c>
      <c r="AU2817" s="227" t="s">
        <v>88</v>
      </c>
      <c r="AV2817" s="12" t="s">
        <v>88</v>
      </c>
      <c r="AW2817" s="12" t="s">
        <v>40</v>
      </c>
      <c r="AX2817" s="12" t="s">
        <v>77</v>
      </c>
      <c r="AY2817" s="227" t="s">
        <v>191</v>
      </c>
    </row>
    <row r="2818" spans="2:51" s="12" customFormat="1" ht="13.5">
      <c r="B2818" s="217"/>
      <c r="C2818" s="218"/>
      <c r="D2818" s="214" t="s">
        <v>245</v>
      </c>
      <c r="E2818" s="219" t="s">
        <v>23</v>
      </c>
      <c r="F2818" s="220" t="s">
        <v>781</v>
      </c>
      <c r="G2818" s="218"/>
      <c r="H2818" s="221">
        <v>4.8</v>
      </c>
      <c r="I2818" s="222"/>
      <c r="J2818" s="218"/>
      <c r="K2818" s="218"/>
      <c r="L2818" s="223"/>
      <c r="M2818" s="224"/>
      <c r="N2818" s="225"/>
      <c r="O2818" s="225"/>
      <c r="P2818" s="225"/>
      <c r="Q2818" s="225"/>
      <c r="R2818" s="225"/>
      <c r="S2818" s="225"/>
      <c r="T2818" s="226"/>
      <c r="AT2818" s="227" t="s">
        <v>245</v>
      </c>
      <c r="AU2818" s="227" t="s">
        <v>88</v>
      </c>
      <c r="AV2818" s="12" t="s">
        <v>88</v>
      </c>
      <c r="AW2818" s="12" t="s">
        <v>40</v>
      </c>
      <c r="AX2818" s="12" t="s">
        <v>77</v>
      </c>
      <c r="AY2818" s="227" t="s">
        <v>191</v>
      </c>
    </row>
    <row r="2819" spans="2:51" s="14" customFormat="1" ht="13.5">
      <c r="B2819" s="254"/>
      <c r="C2819" s="255"/>
      <c r="D2819" s="214" t="s">
        <v>245</v>
      </c>
      <c r="E2819" s="256" t="s">
        <v>23</v>
      </c>
      <c r="F2819" s="257" t="s">
        <v>371</v>
      </c>
      <c r="G2819" s="255"/>
      <c r="H2819" s="258">
        <v>120.2</v>
      </c>
      <c r="I2819" s="259"/>
      <c r="J2819" s="255"/>
      <c r="K2819" s="255"/>
      <c r="L2819" s="260"/>
      <c r="M2819" s="261"/>
      <c r="N2819" s="262"/>
      <c r="O2819" s="262"/>
      <c r="P2819" s="262"/>
      <c r="Q2819" s="262"/>
      <c r="R2819" s="262"/>
      <c r="S2819" s="262"/>
      <c r="T2819" s="263"/>
      <c r="AT2819" s="264" t="s">
        <v>245</v>
      </c>
      <c r="AU2819" s="264" t="s">
        <v>88</v>
      </c>
      <c r="AV2819" s="14" t="s">
        <v>207</v>
      </c>
      <c r="AW2819" s="14" t="s">
        <v>40</v>
      </c>
      <c r="AX2819" s="14" t="s">
        <v>77</v>
      </c>
      <c r="AY2819" s="264" t="s">
        <v>191</v>
      </c>
    </row>
    <row r="2820" spans="2:51" s="13" customFormat="1" ht="13.5">
      <c r="B2820" s="244"/>
      <c r="C2820" s="245"/>
      <c r="D2820" s="214" t="s">
        <v>245</v>
      </c>
      <c r="E2820" s="246" t="s">
        <v>23</v>
      </c>
      <c r="F2820" s="247" t="s">
        <v>384</v>
      </c>
      <c r="G2820" s="245"/>
      <c r="H2820" s="246" t="s">
        <v>23</v>
      </c>
      <c r="I2820" s="248"/>
      <c r="J2820" s="245"/>
      <c r="K2820" s="245"/>
      <c r="L2820" s="249"/>
      <c r="M2820" s="250"/>
      <c r="N2820" s="251"/>
      <c r="O2820" s="251"/>
      <c r="P2820" s="251"/>
      <c r="Q2820" s="251"/>
      <c r="R2820" s="251"/>
      <c r="S2820" s="251"/>
      <c r="T2820" s="252"/>
      <c r="AT2820" s="253" t="s">
        <v>245</v>
      </c>
      <c r="AU2820" s="253" t="s">
        <v>88</v>
      </c>
      <c r="AV2820" s="13" t="s">
        <v>85</v>
      </c>
      <c r="AW2820" s="13" t="s">
        <v>40</v>
      </c>
      <c r="AX2820" s="13" t="s">
        <v>77</v>
      </c>
      <c r="AY2820" s="253" t="s">
        <v>191</v>
      </c>
    </row>
    <row r="2821" spans="2:51" s="12" customFormat="1" ht="13.5">
      <c r="B2821" s="217"/>
      <c r="C2821" s="218"/>
      <c r="D2821" s="214" t="s">
        <v>245</v>
      </c>
      <c r="E2821" s="219" t="s">
        <v>23</v>
      </c>
      <c r="F2821" s="220" t="s">
        <v>782</v>
      </c>
      <c r="G2821" s="218"/>
      <c r="H2821" s="221">
        <v>20.7</v>
      </c>
      <c r="I2821" s="222"/>
      <c r="J2821" s="218"/>
      <c r="K2821" s="218"/>
      <c r="L2821" s="223"/>
      <c r="M2821" s="224"/>
      <c r="N2821" s="225"/>
      <c r="O2821" s="225"/>
      <c r="P2821" s="225"/>
      <c r="Q2821" s="225"/>
      <c r="R2821" s="225"/>
      <c r="S2821" s="225"/>
      <c r="T2821" s="226"/>
      <c r="AT2821" s="227" t="s">
        <v>245</v>
      </c>
      <c r="AU2821" s="227" t="s">
        <v>88</v>
      </c>
      <c r="AV2821" s="12" t="s">
        <v>88</v>
      </c>
      <c r="AW2821" s="12" t="s">
        <v>40</v>
      </c>
      <c r="AX2821" s="12" t="s">
        <v>77</v>
      </c>
      <c r="AY2821" s="227" t="s">
        <v>191</v>
      </c>
    </row>
    <row r="2822" spans="2:51" s="12" customFormat="1" ht="13.5">
      <c r="B2822" s="217"/>
      <c r="C2822" s="218"/>
      <c r="D2822" s="214" t="s">
        <v>245</v>
      </c>
      <c r="E2822" s="219" t="s">
        <v>23</v>
      </c>
      <c r="F2822" s="220" t="s">
        <v>551</v>
      </c>
      <c r="G2822" s="218"/>
      <c r="H2822" s="221">
        <v>1.2</v>
      </c>
      <c r="I2822" s="222"/>
      <c r="J2822" s="218"/>
      <c r="K2822" s="218"/>
      <c r="L2822" s="223"/>
      <c r="M2822" s="224"/>
      <c r="N2822" s="225"/>
      <c r="O2822" s="225"/>
      <c r="P2822" s="225"/>
      <c r="Q2822" s="225"/>
      <c r="R2822" s="225"/>
      <c r="S2822" s="225"/>
      <c r="T2822" s="226"/>
      <c r="AT2822" s="227" t="s">
        <v>245</v>
      </c>
      <c r="AU2822" s="227" t="s">
        <v>88</v>
      </c>
      <c r="AV2822" s="12" t="s">
        <v>88</v>
      </c>
      <c r="AW2822" s="12" t="s">
        <v>40</v>
      </c>
      <c r="AX2822" s="12" t="s">
        <v>77</v>
      </c>
      <c r="AY2822" s="227" t="s">
        <v>191</v>
      </c>
    </row>
    <row r="2823" spans="2:51" s="12" customFormat="1" ht="13.5">
      <c r="B2823" s="217"/>
      <c r="C2823" s="218"/>
      <c r="D2823" s="214" t="s">
        <v>245</v>
      </c>
      <c r="E2823" s="219" t="s">
        <v>23</v>
      </c>
      <c r="F2823" s="220" t="s">
        <v>552</v>
      </c>
      <c r="G2823" s="218"/>
      <c r="H2823" s="221">
        <v>12.1</v>
      </c>
      <c r="I2823" s="222"/>
      <c r="J2823" s="218"/>
      <c r="K2823" s="218"/>
      <c r="L2823" s="223"/>
      <c r="M2823" s="224"/>
      <c r="N2823" s="225"/>
      <c r="O2823" s="225"/>
      <c r="P2823" s="225"/>
      <c r="Q2823" s="225"/>
      <c r="R2823" s="225"/>
      <c r="S2823" s="225"/>
      <c r="T2823" s="226"/>
      <c r="AT2823" s="227" t="s">
        <v>245</v>
      </c>
      <c r="AU2823" s="227" t="s">
        <v>88</v>
      </c>
      <c r="AV2823" s="12" t="s">
        <v>88</v>
      </c>
      <c r="AW2823" s="12" t="s">
        <v>40</v>
      </c>
      <c r="AX2823" s="12" t="s">
        <v>77</v>
      </c>
      <c r="AY2823" s="227" t="s">
        <v>191</v>
      </c>
    </row>
    <row r="2824" spans="2:51" s="12" customFormat="1" ht="13.5">
      <c r="B2824" s="217"/>
      <c r="C2824" s="218"/>
      <c r="D2824" s="214" t="s">
        <v>245</v>
      </c>
      <c r="E2824" s="219" t="s">
        <v>23</v>
      </c>
      <c r="F2824" s="220" t="s">
        <v>746</v>
      </c>
      <c r="G2824" s="218"/>
      <c r="H2824" s="221">
        <v>4</v>
      </c>
      <c r="I2824" s="222"/>
      <c r="J2824" s="218"/>
      <c r="K2824" s="218"/>
      <c r="L2824" s="223"/>
      <c r="M2824" s="224"/>
      <c r="N2824" s="225"/>
      <c r="O2824" s="225"/>
      <c r="P2824" s="225"/>
      <c r="Q2824" s="225"/>
      <c r="R2824" s="225"/>
      <c r="S2824" s="225"/>
      <c r="T2824" s="226"/>
      <c r="AT2824" s="227" t="s">
        <v>245</v>
      </c>
      <c r="AU2824" s="227" t="s">
        <v>88</v>
      </c>
      <c r="AV2824" s="12" t="s">
        <v>88</v>
      </c>
      <c r="AW2824" s="12" t="s">
        <v>40</v>
      </c>
      <c r="AX2824" s="12" t="s">
        <v>77</v>
      </c>
      <c r="AY2824" s="227" t="s">
        <v>191</v>
      </c>
    </row>
    <row r="2825" spans="2:51" s="12" customFormat="1" ht="13.5">
      <c r="B2825" s="217"/>
      <c r="C2825" s="218"/>
      <c r="D2825" s="214" t="s">
        <v>245</v>
      </c>
      <c r="E2825" s="219" t="s">
        <v>23</v>
      </c>
      <c r="F2825" s="220" t="s">
        <v>783</v>
      </c>
      <c r="G2825" s="218"/>
      <c r="H2825" s="221">
        <v>5.3</v>
      </c>
      <c r="I2825" s="222"/>
      <c r="J2825" s="218"/>
      <c r="K2825" s="218"/>
      <c r="L2825" s="223"/>
      <c r="M2825" s="224"/>
      <c r="N2825" s="225"/>
      <c r="O2825" s="225"/>
      <c r="P2825" s="225"/>
      <c r="Q2825" s="225"/>
      <c r="R2825" s="225"/>
      <c r="S2825" s="225"/>
      <c r="T2825" s="226"/>
      <c r="AT2825" s="227" t="s">
        <v>245</v>
      </c>
      <c r="AU2825" s="227" t="s">
        <v>88</v>
      </c>
      <c r="AV2825" s="12" t="s">
        <v>88</v>
      </c>
      <c r="AW2825" s="12" t="s">
        <v>40</v>
      </c>
      <c r="AX2825" s="12" t="s">
        <v>77</v>
      </c>
      <c r="AY2825" s="227" t="s">
        <v>191</v>
      </c>
    </row>
    <row r="2826" spans="2:51" s="12" customFormat="1" ht="13.5">
      <c r="B2826" s="217"/>
      <c r="C2826" s="218"/>
      <c r="D2826" s="214" t="s">
        <v>245</v>
      </c>
      <c r="E2826" s="219" t="s">
        <v>23</v>
      </c>
      <c r="F2826" s="220" t="s">
        <v>784</v>
      </c>
      <c r="G2826" s="218"/>
      <c r="H2826" s="221">
        <v>5.3</v>
      </c>
      <c r="I2826" s="222"/>
      <c r="J2826" s="218"/>
      <c r="K2826" s="218"/>
      <c r="L2826" s="223"/>
      <c r="M2826" s="224"/>
      <c r="N2826" s="225"/>
      <c r="O2826" s="225"/>
      <c r="P2826" s="225"/>
      <c r="Q2826" s="225"/>
      <c r="R2826" s="225"/>
      <c r="S2826" s="225"/>
      <c r="T2826" s="226"/>
      <c r="AT2826" s="227" t="s">
        <v>245</v>
      </c>
      <c r="AU2826" s="227" t="s">
        <v>88</v>
      </c>
      <c r="AV2826" s="12" t="s">
        <v>88</v>
      </c>
      <c r="AW2826" s="12" t="s">
        <v>40</v>
      </c>
      <c r="AX2826" s="12" t="s">
        <v>77</v>
      </c>
      <c r="AY2826" s="227" t="s">
        <v>191</v>
      </c>
    </row>
    <row r="2827" spans="2:51" s="12" customFormat="1" ht="13.5">
      <c r="B2827" s="217"/>
      <c r="C2827" s="218"/>
      <c r="D2827" s="214" t="s">
        <v>245</v>
      </c>
      <c r="E2827" s="219" t="s">
        <v>23</v>
      </c>
      <c r="F2827" s="220" t="s">
        <v>785</v>
      </c>
      <c r="G2827" s="218"/>
      <c r="H2827" s="221">
        <v>18.100000000000001</v>
      </c>
      <c r="I2827" s="222"/>
      <c r="J2827" s="218"/>
      <c r="K2827" s="218"/>
      <c r="L2827" s="223"/>
      <c r="M2827" s="224"/>
      <c r="N2827" s="225"/>
      <c r="O2827" s="225"/>
      <c r="P2827" s="225"/>
      <c r="Q2827" s="225"/>
      <c r="R2827" s="225"/>
      <c r="S2827" s="225"/>
      <c r="T2827" s="226"/>
      <c r="AT2827" s="227" t="s">
        <v>245</v>
      </c>
      <c r="AU2827" s="227" t="s">
        <v>88</v>
      </c>
      <c r="AV2827" s="12" t="s">
        <v>88</v>
      </c>
      <c r="AW2827" s="12" t="s">
        <v>40</v>
      </c>
      <c r="AX2827" s="12" t="s">
        <v>77</v>
      </c>
      <c r="AY2827" s="227" t="s">
        <v>191</v>
      </c>
    </row>
    <row r="2828" spans="2:51" s="12" customFormat="1" ht="13.5">
      <c r="B2828" s="217"/>
      <c r="C2828" s="218"/>
      <c r="D2828" s="214" t="s">
        <v>245</v>
      </c>
      <c r="E2828" s="219" t="s">
        <v>23</v>
      </c>
      <c r="F2828" s="220" t="s">
        <v>786</v>
      </c>
      <c r="G2828" s="218"/>
      <c r="H2828" s="221">
        <v>13.8</v>
      </c>
      <c r="I2828" s="222"/>
      <c r="J2828" s="218"/>
      <c r="K2828" s="218"/>
      <c r="L2828" s="223"/>
      <c r="M2828" s="224"/>
      <c r="N2828" s="225"/>
      <c r="O2828" s="225"/>
      <c r="P2828" s="225"/>
      <c r="Q2828" s="225"/>
      <c r="R2828" s="225"/>
      <c r="S2828" s="225"/>
      <c r="T2828" s="226"/>
      <c r="AT2828" s="227" t="s">
        <v>245</v>
      </c>
      <c r="AU2828" s="227" t="s">
        <v>88</v>
      </c>
      <c r="AV2828" s="12" t="s">
        <v>88</v>
      </c>
      <c r="AW2828" s="12" t="s">
        <v>40</v>
      </c>
      <c r="AX2828" s="12" t="s">
        <v>77</v>
      </c>
      <c r="AY2828" s="227" t="s">
        <v>191</v>
      </c>
    </row>
    <row r="2829" spans="2:51" s="12" customFormat="1" ht="13.5">
      <c r="B2829" s="217"/>
      <c r="C2829" s="218"/>
      <c r="D2829" s="214" t="s">
        <v>245</v>
      </c>
      <c r="E2829" s="219" t="s">
        <v>23</v>
      </c>
      <c r="F2829" s="220" t="s">
        <v>787</v>
      </c>
      <c r="G2829" s="218"/>
      <c r="H2829" s="221">
        <v>25.3</v>
      </c>
      <c r="I2829" s="222"/>
      <c r="J2829" s="218"/>
      <c r="K2829" s="218"/>
      <c r="L2829" s="223"/>
      <c r="M2829" s="224"/>
      <c r="N2829" s="225"/>
      <c r="O2829" s="225"/>
      <c r="P2829" s="225"/>
      <c r="Q2829" s="225"/>
      <c r="R2829" s="225"/>
      <c r="S2829" s="225"/>
      <c r="T2829" s="226"/>
      <c r="AT2829" s="227" t="s">
        <v>245</v>
      </c>
      <c r="AU2829" s="227" t="s">
        <v>88</v>
      </c>
      <c r="AV2829" s="12" t="s">
        <v>88</v>
      </c>
      <c r="AW2829" s="12" t="s">
        <v>40</v>
      </c>
      <c r="AX2829" s="12" t="s">
        <v>77</v>
      </c>
      <c r="AY2829" s="227" t="s">
        <v>191</v>
      </c>
    </row>
    <row r="2830" spans="2:51" s="12" customFormat="1" ht="13.5">
      <c r="B2830" s="217"/>
      <c r="C2830" s="218"/>
      <c r="D2830" s="214" t="s">
        <v>245</v>
      </c>
      <c r="E2830" s="219" t="s">
        <v>23</v>
      </c>
      <c r="F2830" s="220" t="s">
        <v>788</v>
      </c>
      <c r="G2830" s="218"/>
      <c r="H2830" s="221">
        <v>7.9</v>
      </c>
      <c r="I2830" s="222"/>
      <c r="J2830" s="218"/>
      <c r="K2830" s="218"/>
      <c r="L2830" s="223"/>
      <c r="M2830" s="224"/>
      <c r="N2830" s="225"/>
      <c r="O2830" s="225"/>
      <c r="P2830" s="225"/>
      <c r="Q2830" s="225"/>
      <c r="R2830" s="225"/>
      <c r="S2830" s="225"/>
      <c r="T2830" s="226"/>
      <c r="AT2830" s="227" t="s">
        <v>245</v>
      </c>
      <c r="AU2830" s="227" t="s">
        <v>88</v>
      </c>
      <c r="AV2830" s="12" t="s">
        <v>88</v>
      </c>
      <c r="AW2830" s="12" t="s">
        <v>40</v>
      </c>
      <c r="AX2830" s="12" t="s">
        <v>77</v>
      </c>
      <c r="AY2830" s="227" t="s">
        <v>191</v>
      </c>
    </row>
    <row r="2831" spans="2:51" s="12" customFormat="1" ht="13.5">
      <c r="B2831" s="217"/>
      <c r="C2831" s="218"/>
      <c r="D2831" s="214" t="s">
        <v>245</v>
      </c>
      <c r="E2831" s="219" t="s">
        <v>23</v>
      </c>
      <c r="F2831" s="220" t="s">
        <v>789</v>
      </c>
      <c r="G2831" s="218"/>
      <c r="H2831" s="221">
        <v>2.9</v>
      </c>
      <c r="I2831" s="222"/>
      <c r="J2831" s="218"/>
      <c r="K2831" s="218"/>
      <c r="L2831" s="223"/>
      <c r="M2831" s="224"/>
      <c r="N2831" s="225"/>
      <c r="O2831" s="225"/>
      <c r="P2831" s="225"/>
      <c r="Q2831" s="225"/>
      <c r="R2831" s="225"/>
      <c r="S2831" s="225"/>
      <c r="T2831" s="226"/>
      <c r="AT2831" s="227" t="s">
        <v>245</v>
      </c>
      <c r="AU2831" s="227" t="s">
        <v>88</v>
      </c>
      <c r="AV2831" s="12" t="s">
        <v>88</v>
      </c>
      <c r="AW2831" s="12" t="s">
        <v>40</v>
      </c>
      <c r="AX2831" s="12" t="s">
        <v>77</v>
      </c>
      <c r="AY2831" s="227" t="s">
        <v>191</v>
      </c>
    </row>
    <row r="2832" spans="2:51" s="12" customFormat="1" ht="13.5">
      <c r="B2832" s="217"/>
      <c r="C2832" s="218"/>
      <c r="D2832" s="214" t="s">
        <v>245</v>
      </c>
      <c r="E2832" s="219" t="s">
        <v>23</v>
      </c>
      <c r="F2832" s="220" t="s">
        <v>790</v>
      </c>
      <c r="G2832" s="218"/>
      <c r="H2832" s="221">
        <v>4.5</v>
      </c>
      <c r="I2832" s="222"/>
      <c r="J2832" s="218"/>
      <c r="K2832" s="218"/>
      <c r="L2832" s="223"/>
      <c r="M2832" s="224"/>
      <c r="N2832" s="225"/>
      <c r="O2832" s="225"/>
      <c r="P2832" s="225"/>
      <c r="Q2832" s="225"/>
      <c r="R2832" s="225"/>
      <c r="S2832" s="225"/>
      <c r="T2832" s="226"/>
      <c r="AT2832" s="227" t="s">
        <v>245</v>
      </c>
      <c r="AU2832" s="227" t="s">
        <v>88</v>
      </c>
      <c r="AV2832" s="12" t="s">
        <v>88</v>
      </c>
      <c r="AW2832" s="12" t="s">
        <v>40</v>
      </c>
      <c r="AX2832" s="12" t="s">
        <v>77</v>
      </c>
      <c r="AY2832" s="227" t="s">
        <v>191</v>
      </c>
    </row>
    <row r="2833" spans="2:65" s="14" customFormat="1" ht="13.5">
      <c r="B2833" s="254"/>
      <c r="C2833" s="255"/>
      <c r="D2833" s="214" t="s">
        <v>245</v>
      </c>
      <c r="E2833" s="256" t="s">
        <v>23</v>
      </c>
      <c r="F2833" s="257" t="s">
        <v>371</v>
      </c>
      <c r="G2833" s="255"/>
      <c r="H2833" s="258">
        <v>121.1</v>
      </c>
      <c r="I2833" s="259"/>
      <c r="J2833" s="255"/>
      <c r="K2833" s="255"/>
      <c r="L2833" s="260"/>
      <c r="M2833" s="261"/>
      <c r="N2833" s="262"/>
      <c r="O2833" s="262"/>
      <c r="P2833" s="262"/>
      <c r="Q2833" s="262"/>
      <c r="R2833" s="262"/>
      <c r="S2833" s="262"/>
      <c r="T2833" s="263"/>
      <c r="AT2833" s="264" t="s">
        <v>245</v>
      </c>
      <c r="AU2833" s="264" t="s">
        <v>88</v>
      </c>
      <c r="AV2833" s="14" t="s">
        <v>207</v>
      </c>
      <c r="AW2833" s="14" t="s">
        <v>40</v>
      </c>
      <c r="AX2833" s="14" t="s">
        <v>77</v>
      </c>
      <c r="AY2833" s="264" t="s">
        <v>191</v>
      </c>
    </row>
    <row r="2834" spans="2:65" s="15" customFormat="1" ht="13.5">
      <c r="B2834" s="265"/>
      <c r="C2834" s="266"/>
      <c r="D2834" s="214" t="s">
        <v>245</v>
      </c>
      <c r="E2834" s="267" t="s">
        <v>23</v>
      </c>
      <c r="F2834" s="268" t="s">
        <v>388</v>
      </c>
      <c r="G2834" s="266"/>
      <c r="H2834" s="269">
        <v>641</v>
      </c>
      <c r="I2834" s="270"/>
      <c r="J2834" s="266"/>
      <c r="K2834" s="266"/>
      <c r="L2834" s="271"/>
      <c r="M2834" s="272"/>
      <c r="N2834" s="273"/>
      <c r="O2834" s="273"/>
      <c r="P2834" s="273"/>
      <c r="Q2834" s="273"/>
      <c r="R2834" s="273"/>
      <c r="S2834" s="273"/>
      <c r="T2834" s="274"/>
      <c r="AT2834" s="275" t="s">
        <v>245</v>
      </c>
      <c r="AU2834" s="275" t="s">
        <v>88</v>
      </c>
      <c r="AV2834" s="15" t="s">
        <v>215</v>
      </c>
      <c r="AW2834" s="15" t="s">
        <v>40</v>
      </c>
      <c r="AX2834" s="15" t="s">
        <v>85</v>
      </c>
      <c r="AY2834" s="275" t="s">
        <v>191</v>
      </c>
    </row>
    <row r="2835" spans="2:65" s="1" customFormat="1" ht="16.5" customHeight="1">
      <c r="B2835" s="42"/>
      <c r="C2835" s="228" t="s">
        <v>2254</v>
      </c>
      <c r="D2835" s="228" t="s">
        <v>302</v>
      </c>
      <c r="E2835" s="229" t="s">
        <v>2255</v>
      </c>
      <c r="F2835" s="230" t="s">
        <v>2256</v>
      </c>
      <c r="G2835" s="231" t="s">
        <v>218</v>
      </c>
      <c r="H2835" s="232">
        <v>673.05</v>
      </c>
      <c r="I2835" s="233"/>
      <c r="J2835" s="234">
        <f>ROUND(I2835*H2835,2)</f>
        <v>0</v>
      </c>
      <c r="K2835" s="230" t="s">
        <v>203</v>
      </c>
      <c r="L2835" s="235"/>
      <c r="M2835" s="236" t="s">
        <v>23</v>
      </c>
      <c r="N2835" s="237" t="s">
        <v>48</v>
      </c>
      <c r="O2835" s="43"/>
      <c r="P2835" s="211">
        <f>O2835*H2835</f>
        <v>0</v>
      </c>
      <c r="Q2835" s="211">
        <v>0</v>
      </c>
      <c r="R2835" s="211">
        <f>Q2835*H2835</f>
        <v>0</v>
      </c>
      <c r="S2835" s="211">
        <v>0</v>
      </c>
      <c r="T2835" s="212">
        <f>S2835*H2835</f>
        <v>0</v>
      </c>
      <c r="AR2835" s="25" t="s">
        <v>669</v>
      </c>
      <c r="AT2835" s="25" t="s">
        <v>302</v>
      </c>
      <c r="AU2835" s="25" t="s">
        <v>88</v>
      </c>
      <c r="AY2835" s="25" t="s">
        <v>191</v>
      </c>
      <c r="BE2835" s="213">
        <f>IF(N2835="základní",J2835,0)</f>
        <v>0</v>
      </c>
      <c r="BF2835" s="213">
        <f>IF(N2835="snížená",J2835,0)</f>
        <v>0</v>
      </c>
      <c r="BG2835" s="213">
        <f>IF(N2835="zákl. přenesená",J2835,0)</f>
        <v>0</v>
      </c>
      <c r="BH2835" s="213">
        <f>IF(N2835="sníž. přenesená",J2835,0)</f>
        <v>0</v>
      </c>
      <c r="BI2835" s="213">
        <f>IF(N2835="nulová",J2835,0)</f>
        <v>0</v>
      </c>
      <c r="BJ2835" s="25" t="s">
        <v>85</v>
      </c>
      <c r="BK2835" s="213">
        <f>ROUND(I2835*H2835,2)</f>
        <v>0</v>
      </c>
      <c r="BL2835" s="25" t="s">
        <v>279</v>
      </c>
      <c r="BM2835" s="25" t="s">
        <v>2257</v>
      </c>
    </row>
    <row r="2836" spans="2:65" s="12" customFormat="1" ht="13.5">
      <c r="B2836" s="217"/>
      <c r="C2836" s="218"/>
      <c r="D2836" s="214" t="s">
        <v>245</v>
      </c>
      <c r="E2836" s="218"/>
      <c r="F2836" s="220" t="s">
        <v>2258</v>
      </c>
      <c r="G2836" s="218"/>
      <c r="H2836" s="221">
        <v>673.05</v>
      </c>
      <c r="I2836" s="222"/>
      <c r="J2836" s="218"/>
      <c r="K2836" s="218"/>
      <c r="L2836" s="223"/>
      <c r="M2836" s="224"/>
      <c r="N2836" s="225"/>
      <c r="O2836" s="225"/>
      <c r="P2836" s="225"/>
      <c r="Q2836" s="225"/>
      <c r="R2836" s="225"/>
      <c r="S2836" s="225"/>
      <c r="T2836" s="226"/>
      <c r="AT2836" s="227" t="s">
        <v>245</v>
      </c>
      <c r="AU2836" s="227" t="s">
        <v>88</v>
      </c>
      <c r="AV2836" s="12" t="s">
        <v>88</v>
      </c>
      <c r="AW2836" s="12" t="s">
        <v>6</v>
      </c>
      <c r="AX2836" s="12" t="s">
        <v>85</v>
      </c>
      <c r="AY2836" s="227" t="s">
        <v>191</v>
      </c>
    </row>
    <row r="2837" spans="2:65" s="1" customFormat="1" ht="25.5" customHeight="1">
      <c r="B2837" s="42"/>
      <c r="C2837" s="202" t="s">
        <v>2259</v>
      </c>
      <c r="D2837" s="202" t="s">
        <v>194</v>
      </c>
      <c r="E2837" s="203" t="s">
        <v>2260</v>
      </c>
      <c r="F2837" s="204" t="s">
        <v>2261</v>
      </c>
      <c r="G2837" s="205" t="s">
        <v>218</v>
      </c>
      <c r="H2837" s="206">
        <v>3247.0509999999999</v>
      </c>
      <c r="I2837" s="207"/>
      <c r="J2837" s="208">
        <f>ROUND(I2837*H2837,2)</f>
        <v>0</v>
      </c>
      <c r="K2837" s="204" t="s">
        <v>203</v>
      </c>
      <c r="L2837" s="62"/>
      <c r="M2837" s="209" t="s">
        <v>23</v>
      </c>
      <c r="N2837" s="210" t="s">
        <v>48</v>
      </c>
      <c r="O2837" s="43"/>
      <c r="P2837" s="211">
        <f>O2837*H2837</f>
        <v>0</v>
      </c>
      <c r="Q2837" s="211">
        <v>2.0000000000000001E-4</v>
      </c>
      <c r="R2837" s="211">
        <f>Q2837*H2837</f>
        <v>0.64941020000000005</v>
      </c>
      <c r="S2837" s="211">
        <v>0</v>
      </c>
      <c r="T2837" s="212">
        <f>S2837*H2837</f>
        <v>0</v>
      </c>
      <c r="AR2837" s="25" t="s">
        <v>279</v>
      </c>
      <c r="AT2837" s="25" t="s">
        <v>194</v>
      </c>
      <c r="AU2837" s="25" t="s">
        <v>88</v>
      </c>
      <c r="AY2837" s="25" t="s">
        <v>191</v>
      </c>
      <c r="BE2837" s="213">
        <f>IF(N2837="základní",J2837,0)</f>
        <v>0</v>
      </c>
      <c r="BF2837" s="213">
        <f>IF(N2837="snížená",J2837,0)</f>
        <v>0</v>
      </c>
      <c r="BG2837" s="213">
        <f>IF(N2837="zákl. přenesená",J2837,0)</f>
        <v>0</v>
      </c>
      <c r="BH2837" s="213">
        <f>IF(N2837="sníž. přenesená",J2837,0)</f>
        <v>0</v>
      </c>
      <c r="BI2837" s="213">
        <f>IF(N2837="nulová",J2837,0)</f>
        <v>0</v>
      </c>
      <c r="BJ2837" s="25" t="s">
        <v>85</v>
      </c>
      <c r="BK2837" s="213">
        <f>ROUND(I2837*H2837,2)</f>
        <v>0</v>
      </c>
      <c r="BL2837" s="25" t="s">
        <v>279</v>
      </c>
      <c r="BM2837" s="25" t="s">
        <v>2262</v>
      </c>
    </row>
    <row r="2838" spans="2:65" s="13" customFormat="1" ht="13.5">
      <c r="B2838" s="244"/>
      <c r="C2838" s="245"/>
      <c r="D2838" s="214" t="s">
        <v>245</v>
      </c>
      <c r="E2838" s="246" t="s">
        <v>23</v>
      </c>
      <c r="F2838" s="247" t="s">
        <v>368</v>
      </c>
      <c r="G2838" s="245"/>
      <c r="H2838" s="246" t="s">
        <v>23</v>
      </c>
      <c r="I2838" s="248"/>
      <c r="J2838" s="245"/>
      <c r="K2838" s="245"/>
      <c r="L2838" s="249"/>
      <c r="M2838" s="250"/>
      <c r="N2838" s="251"/>
      <c r="O2838" s="251"/>
      <c r="P2838" s="251"/>
      <c r="Q2838" s="251"/>
      <c r="R2838" s="251"/>
      <c r="S2838" s="251"/>
      <c r="T2838" s="252"/>
      <c r="AT2838" s="253" t="s">
        <v>245</v>
      </c>
      <c r="AU2838" s="253" t="s">
        <v>88</v>
      </c>
      <c r="AV2838" s="13" t="s">
        <v>85</v>
      </c>
      <c r="AW2838" s="13" t="s">
        <v>40</v>
      </c>
      <c r="AX2838" s="13" t="s">
        <v>77</v>
      </c>
      <c r="AY2838" s="253" t="s">
        <v>191</v>
      </c>
    </row>
    <row r="2839" spans="2:65" s="12" customFormat="1" ht="13.5">
      <c r="B2839" s="217"/>
      <c r="C2839" s="218"/>
      <c r="D2839" s="214" t="s">
        <v>245</v>
      </c>
      <c r="E2839" s="219" t="s">
        <v>23</v>
      </c>
      <c r="F2839" s="220" t="s">
        <v>2157</v>
      </c>
      <c r="G2839" s="218"/>
      <c r="H2839" s="221">
        <v>35.64</v>
      </c>
      <c r="I2839" s="222"/>
      <c r="J2839" s="218"/>
      <c r="K2839" s="218"/>
      <c r="L2839" s="223"/>
      <c r="M2839" s="224"/>
      <c r="N2839" s="225"/>
      <c r="O2839" s="225"/>
      <c r="P2839" s="225"/>
      <c r="Q2839" s="225"/>
      <c r="R2839" s="225"/>
      <c r="S2839" s="225"/>
      <c r="T2839" s="226"/>
      <c r="AT2839" s="227" t="s">
        <v>245</v>
      </c>
      <c r="AU2839" s="227" t="s">
        <v>88</v>
      </c>
      <c r="AV2839" s="12" t="s">
        <v>88</v>
      </c>
      <c r="AW2839" s="12" t="s">
        <v>40</v>
      </c>
      <c r="AX2839" s="12" t="s">
        <v>77</v>
      </c>
      <c r="AY2839" s="227" t="s">
        <v>191</v>
      </c>
    </row>
    <row r="2840" spans="2:65" s="12" customFormat="1" ht="13.5">
      <c r="B2840" s="217"/>
      <c r="C2840" s="218"/>
      <c r="D2840" s="214" t="s">
        <v>245</v>
      </c>
      <c r="E2840" s="219" t="s">
        <v>23</v>
      </c>
      <c r="F2840" s="220" t="s">
        <v>2158</v>
      </c>
      <c r="G2840" s="218"/>
      <c r="H2840" s="221">
        <v>12.91</v>
      </c>
      <c r="I2840" s="222"/>
      <c r="J2840" s="218"/>
      <c r="K2840" s="218"/>
      <c r="L2840" s="223"/>
      <c r="M2840" s="224"/>
      <c r="N2840" s="225"/>
      <c r="O2840" s="225"/>
      <c r="P2840" s="225"/>
      <c r="Q2840" s="225"/>
      <c r="R2840" s="225"/>
      <c r="S2840" s="225"/>
      <c r="T2840" s="226"/>
      <c r="AT2840" s="227" t="s">
        <v>245</v>
      </c>
      <c r="AU2840" s="227" t="s">
        <v>88</v>
      </c>
      <c r="AV2840" s="12" t="s">
        <v>88</v>
      </c>
      <c r="AW2840" s="12" t="s">
        <v>40</v>
      </c>
      <c r="AX2840" s="12" t="s">
        <v>77</v>
      </c>
      <c r="AY2840" s="227" t="s">
        <v>191</v>
      </c>
    </row>
    <row r="2841" spans="2:65" s="12" customFormat="1" ht="13.5">
      <c r="B2841" s="217"/>
      <c r="C2841" s="218"/>
      <c r="D2841" s="214" t="s">
        <v>245</v>
      </c>
      <c r="E2841" s="219" t="s">
        <v>23</v>
      </c>
      <c r="F2841" s="220" t="s">
        <v>2159</v>
      </c>
      <c r="G2841" s="218"/>
      <c r="H2841" s="221">
        <v>90.07</v>
      </c>
      <c r="I2841" s="222"/>
      <c r="J2841" s="218"/>
      <c r="K2841" s="218"/>
      <c r="L2841" s="223"/>
      <c r="M2841" s="224"/>
      <c r="N2841" s="225"/>
      <c r="O2841" s="225"/>
      <c r="P2841" s="225"/>
      <c r="Q2841" s="225"/>
      <c r="R2841" s="225"/>
      <c r="S2841" s="225"/>
      <c r="T2841" s="226"/>
      <c r="AT2841" s="227" t="s">
        <v>245</v>
      </c>
      <c r="AU2841" s="227" t="s">
        <v>88</v>
      </c>
      <c r="AV2841" s="12" t="s">
        <v>88</v>
      </c>
      <c r="AW2841" s="12" t="s">
        <v>40</v>
      </c>
      <c r="AX2841" s="12" t="s">
        <v>77</v>
      </c>
      <c r="AY2841" s="227" t="s">
        <v>191</v>
      </c>
    </row>
    <row r="2842" spans="2:65" s="12" customFormat="1" ht="13.5">
      <c r="B2842" s="217"/>
      <c r="C2842" s="218"/>
      <c r="D2842" s="214" t="s">
        <v>245</v>
      </c>
      <c r="E2842" s="219" t="s">
        <v>23</v>
      </c>
      <c r="F2842" s="220" t="s">
        <v>2160</v>
      </c>
      <c r="G2842" s="218"/>
      <c r="H2842" s="221">
        <v>89.52</v>
      </c>
      <c r="I2842" s="222"/>
      <c r="J2842" s="218"/>
      <c r="K2842" s="218"/>
      <c r="L2842" s="223"/>
      <c r="M2842" s="224"/>
      <c r="N2842" s="225"/>
      <c r="O2842" s="225"/>
      <c r="P2842" s="225"/>
      <c r="Q2842" s="225"/>
      <c r="R2842" s="225"/>
      <c r="S2842" s="225"/>
      <c r="T2842" s="226"/>
      <c r="AT2842" s="227" t="s">
        <v>245</v>
      </c>
      <c r="AU2842" s="227" t="s">
        <v>88</v>
      </c>
      <c r="AV2842" s="12" t="s">
        <v>88</v>
      </c>
      <c r="AW2842" s="12" t="s">
        <v>40</v>
      </c>
      <c r="AX2842" s="12" t="s">
        <v>77</v>
      </c>
      <c r="AY2842" s="227" t="s">
        <v>191</v>
      </c>
    </row>
    <row r="2843" spans="2:65" s="12" customFormat="1" ht="13.5">
      <c r="B2843" s="217"/>
      <c r="C2843" s="218"/>
      <c r="D2843" s="214" t="s">
        <v>245</v>
      </c>
      <c r="E2843" s="219" t="s">
        <v>23</v>
      </c>
      <c r="F2843" s="220" t="s">
        <v>2161</v>
      </c>
      <c r="G2843" s="218"/>
      <c r="H2843" s="221">
        <v>16.850000000000001</v>
      </c>
      <c r="I2843" s="222"/>
      <c r="J2843" s="218"/>
      <c r="K2843" s="218"/>
      <c r="L2843" s="223"/>
      <c r="M2843" s="224"/>
      <c r="N2843" s="225"/>
      <c r="O2843" s="225"/>
      <c r="P2843" s="225"/>
      <c r="Q2843" s="225"/>
      <c r="R2843" s="225"/>
      <c r="S2843" s="225"/>
      <c r="T2843" s="226"/>
      <c r="AT2843" s="227" t="s">
        <v>245</v>
      </c>
      <c r="AU2843" s="227" t="s">
        <v>88</v>
      </c>
      <c r="AV2843" s="12" t="s">
        <v>88</v>
      </c>
      <c r="AW2843" s="12" t="s">
        <v>40</v>
      </c>
      <c r="AX2843" s="12" t="s">
        <v>77</v>
      </c>
      <c r="AY2843" s="227" t="s">
        <v>191</v>
      </c>
    </row>
    <row r="2844" spans="2:65" s="12" customFormat="1" ht="13.5">
      <c r="B2844" s="217"/>
      <c r="C2844" s="218"/>
      <c r="D2844" s="214" t="s">
        <v>245</v>
      </c>
      <c r="E2844" s="219" t="s">
        <v>23</v>
      </c>
      <c r="F2844" s="220" t="s">
        <v>2162</v>
      </c>
      <c r="G2844" s="218"/>
      <c r="H2844" s="221">
        <v>73.849999999999994</v>
      </c>
      <c r="I2844" s="222"/>
      <c r="J2844" s="218"/>
      <c r="K2844" s="218"/>
      <c r="L2844" s="223"/>
      <c r="M2844" s="224"/>
      <c r="N2844" s="225"/>
      <c r="O2844" s="225"/>
      <c r="P2844" s="225"/>
      <c r="Q2844" s="225"/>
      <c r="R2844" s="225"/>
      <c r="S2844" s="225"/>
      <c r="T2844" s="226"/>
      <c r="AT2844" s="227" t="s">
        <v>245</v>
      </c>
      <c r="AU2844" s="227" t="s">
        <v>88</v>
      </c>
      <c r="AV2844" s="12" t="s">
        <v>88</v>
      </c>
      <c r="AW2844" s="12" t="s">
        <v>40</v>
      </c>
      <c r="AX2844" s="12" t="s">
        <v>77</v>
      </c>
      <c r="AY2844" s="227" t="s">
        <v>191</v>
      </c>
    </row>
    <row r="2845" spans="2:65" s="12" customFormat="1" ht="13.5">
      <c r="B2845" s="217"/>
      <c r="C2845" s="218"/>
      <c r="D2845" s="214" t="s">
        <v>245</v>
      </c>
      <c r="E2845" s="219" t="s">
        <v>23</v>
      </c>
      <c r="F2845" s="220" t="s">
        <v>2163</v>
      </c>
      <c r="G2845" s="218"/>
      <c r="H2845" s="221">
        <v>42.71</v>
      </c>
      <c r="I2845" s="222"/>
      <c r="J2845" s="218"/>
      <c r="K2845" s="218"/>
      <c r="L2845" s="223"/>
      <c r="M2845" s="224"/>
      <c r="N2845" s="225"/>
      <c r="O2845" s="225"/>
      <c r="P2845" s="225"/>
      <c r="Q2845" s="225"/>
      <c r="R2845" s="225"/>
      <c r="S2845" s="225"/>
      <c r="T2845" s="226"/>
      <c r="AT2845" s="227" t="s">
        <v>245</v>
      </c>
      <c r="AU2845" s="227" t="s">
        <v>88</v>
      </c>
      <c r="AV2845" s="12" t="s">
        <v>88</v>
      </c>
      <c r="AW2845" s="12" t="s">
        <v>40</v>
      </c>
      <c r="AX2845" s="12" t="s">
        <v>77</v>
      </c>
      <c r="AY2845" s="227" t="s">
        <v>191</v>
      </c>
    </row>
    <row r="2846" spans="2:65" s="14" customFormat="1" ht="13.5">
      <c r="B2846" s="254"/>
      <c r="C2846" s="255"/>
      <c r="D2846" s="214" t="s">
        <v>245</v>
      </c>
      <c r="E2846" s="256" t="s">
        <v>23</v>
      </c>
      <c r="F2846" s="257" t="s">
        <v>371</v>
      </c>
      <c r="G2846" s="255"/>
      <c r="H2846" s="258">
        <v>361.55</v>
      </c>
      <c r="I2846" s="259"/>
      <c r="J2846" s="255"/>
      <c r="K2846" s="255"/>
      <c r="L2846" s="260"/>
      <c r="M2846" s="261"/>
      <c r="N2846" s="262"/>
      <c r="O2846" s="262"/>
      <c r="P2846" s="262"/>
      <c r="Q2846" s="262"/>
      <c r="R2846" s="262"/>
      <c r="S2846" s="262"/>
      <c r="T2846" s="263"/>
      <c r="AT2846" s="264" t="s">
        <v>245</v>
      </c>
      <c r="AU2846" s="264" t="s">
        <v>88</v>
      </c>
      <c r="AV2846" s="14" t="s">
        <v>207</v>
      </c>
      <c r="AW2846" s="14" t="s">
        <v>40</v>
      </c>
      <c r="AX2846" s="14" t="s">
        <v>77</v>
      </c>
      <c r="AY2846" s="264" t="s">
        <v>191</v>
      </c>
    </row>
    <row r="2847" spans="2:65" s="13" customFormat="1" ht="13.5">
      <c r="B2847" s="244"/>
      <c r="C2847" s="245"/>
      <c r="D2847" s="214" t="s">
        <v>245</v>
      </c>
      <c r="E2847" s="246" t="s">
        <v>23</v>
      </c>
      <c r="F2847" s="247" t="s">
        <v>372</v>
      </c>
      <c r="G2847" s="245"/>
      <c r="H2847" s="246" t="s">
        <v>23</v>
      </c>
      <c r="I2847" s="248"/>
      <c r="J2847" s="245"/>
      <c r="K2847" s="245"/>
      <c r="L2847" s="249"/>
      <c r="M2847" s="250"/>
      <c r="N2847" s="251"/>
      <c r="O2847" s="251"/>
      <c r="P2847" s="251"/>
      <c r="Q2847" s="251"/>
      <c r="R2847" s="251"/>
      <c r="S2847" s="251"/>
      <c r="T2847" s="252"/>
      <c r="AT2847" s="253" t="s">
        <v>245</v>
      </c>
      <c r="AU2847" s="253" t="s">
        <v>88</v>
      </c>
      <c r="AV2847" s="13" t="s">
        <v>85</v>
      </c>
      <c r="AW2847" s="13" t="s">
        <v>40</v>
      </c>
      <c r="AX2847" s="13" t="s">
        <v>77</v>
      </c>
      <c r="AY2847" s="253" t="s">
        <v>191</v>
      </c>
    </row>
    <row r="2848" spans="2:65" s="12" customFormat="1" ht="27">
      <c r="B2848" s="217"/>
      <c r="C2848" s="218"/>
      <c r="D2848" s="214" t="s">
        <v>245</v>
      </c>
      <c r="E2848" s="219" t="s">
        <v>23</v>
      </c>
      <c r="F2848" s="220" t="s">
        <v>2164</v>
      </c>
      <c r="G2848" s="218"/>
      <c r="H2848" s="221">
        <v>102.124</v>
      </c>
      <c r="I2848" s="222"/>
      <c r="J2848" s="218"/>
      <c r="K2848" s="218"/>
      <c r="L2848" s="223"/>
      <c r="M2848" s="224"/>
      <c r="N2848" s="225"/>
      <c r="O2848" s="225"/>
      <c r="P2848" s="225"/>
      <c r="Q2848" s="225"/>
      <c r="R2848" s="225"/>
      <c r="S2848" s="225"/>
      <c r="T2848" s="226"/>
      <c r="AT2848" s="227" t="s">
        <v>245</v>
      </c>
      <c r="AU2848" s="227" t="s">
        <v>88</v>
      </c>
      <c r="AV2848" s="12" t="s">
        <v>88</v>
      </c>
      <c r="AW2848" s="12" t="s">
        <v>40</v>
      </c>
      <c r="AX2848" s="12" t="s">
        <v>77</v>
      </c>
      <c r="AY2848" s="227" t="s">
        <v>191</v>
      </c>
    </row>
    <row r="2849" spans="2:51" s="12" customFormat="1" ht="13.5">
      <c r="B2849" s="217"/>
      <c r="C2849" s="218"/>
      <c r="D2849" s="214" t="s">
        <v>245</v>
      </c>
      <c r="E2849" s="219" t="s">
        <v>23</v>
      </c>
      <c r="F2849" s="220" t="s">
        <v>2165</v>
      </c>
      <c r="G2849" s="218"/>
      <c r="H2849" s="221">
        <v>20.045000000000002</v>
      </c>
      <c r="I2849" s="222"/>
      <c r="J2849" s="218"/>
      <c r="K2849" s="218"/>
      <c r="L2849" s="223"/>
      <c r="M2849" s="224"/>
      <c r="N2849" s="225"/>
      <c r="O2849" s="225"/>
      <c r="P2849" s="225"/>
      <c r="Q2849" s="225"/>
      <c r="R2849" s="225"/>
      <c r="S2849" s="225"/>
      <c r="T2849" s="226"/>
      <c r="AT2849" s="227" t="s">
        <v>245</v>
      </c>
      <c r="AU2849" s="227" t="s">
        <v>88</v>
      </c>
      <c r="AV2849" s="12" t="s">
        <v>88</v>
      </c>
      <c r="AW2849" s="12" t="s">
        <v>40</v>
      </c>
      <c r="AX2849" s="12" t="s">
        <v>77</v>
      </c>
      <c r="AY2849" s="227" t="s">
        <v>191</v>
      </c>
    </row>
    <row r="2850" spans="2:51" s="12" customFormat="1" ht="13.5">
      <c r="B2850" s="217"/>
      <c r="C2850" s="218"/>
      <c r="D2850" s="214" t="s">
        <v>245</v>
      </c>
      <c r="E2850" s="219" t="s">
        <v>23</v>
      </c>
      <c r="F2850" s="220" t="s">
        <v>2166</v>
      </c>
      <c r="G2850" s="218"/>
      <c r="H2850" s="221">
        <v>14.208</v>
      </c>
      <c r="I2850" s="222"/>
      <c r="J2850" s="218"/>
      <c r="K2850" s="218"/>
      <c r="L2850" s="223"/>
      <c r="M2850" s="224"/>
      <c r="N2850" s="225"/>
      <c r="O2850" s="225"/>
      <c r="P2850" s="225"/>
      <c r="Q2850" s="225"/>
      <c r="R2850" s="225"/>
      <c r="S2850" s="225"/>
      <c r="T2850" s="226"/>
      <c r="AT2850" s="227" t="s">
        <v>245</v>
      </c>
      <c r="AU2850" s="227" t="s">
        <v>88</v>
      </c>
      <c r="AV2850" s="12" t="s">
        <v>88</v>
      </c>
      <c r="AW2850" s="12" t="s">
        <v>40</v>
      </c>
      <c r="AX2850" s="12" t="s">
        <v>77</v>
      </c>
      <c r="AY2850" s="227" t="s">
        <v>191</v>
      </c>
    </row>
    <row r="2851" spans="2:51" s="12" customFormat="1" ht="13.5">
      <c r="B2851" s="217"/>
      <c r="C2851" s="218"/>
      <c r="D2851" s="214" t="s">
        <v>245</v>
      </c>
      <c r="E2851" s="219" t="s">
        <v>23</v>
      </c>
      <c r="F2851" s="220" t="s">
        <v>2167</v>
      </c>
      <c r="G2851" s="218"/>
      <c r="H2851" s="221">
        <v>7.452</v>
      </c>
      <c r="I2851" s="222"/>
      <c r="J2851" s="218"/>
      <c r="K2851" s="218"/>
      <c r="L2851" s="223"/>
      <c r="M2851" s="224"/>
      <c r="N2851" s="225"/>
      <c r="O2851" s="225"/>
      <c r="P2851" s="225"/>
      <c r="Q2851" s="225"/>
      <c r="R2851" s="225"/>
      <c r="S2851" s="225"/>
      <c r="T2851" s="226"/>
      <c r="AT2851" s="227" t="s">
        <v>245</v>
      </c>
      <c r="AU2851" s="227" t="s">
        <v>88</v>
      </c>
      <c r="AV2851" s="12" t="s">
        <v>88</v>
      </c>
      <c r="AW2851" s="12" t="s">
        <v>40</v>
      </c>
      <c r="AX2851" s="12" t="s">
        <v>77</v>
      </c>
      <c r="AY2851" s="227" t="s">
        <v>191</v>
      </c>
    </row>
    <row r="2852" spans="2:51" s="12" customFormat="1" ht="27">
      <c r="B2852" s="217"/>
      <c r="C2852" s="218"/>
      <c r="D2852" s="214" t="s">
        <v>245</v>
      </c>
      <c r="E2852" s="219" t="s">
        <v>23</v>
      </c>
      <c r="F2852" s="220" t="s">
        <v>2168</v>
      </c>
      <c r="G2852" s="218"/>
      <c r="H2852" s="221">
        <v>86.512</v>
      </c>
      <c r="I2852" s="222"/>
      <c r="J2852" s="218"/>
      <c r="K2852" s="218"/>
      <c r="L2852" s="223"/>
      <c r="M2852" s="224"/>
      <c r="N2852" s="225"/>
      <c r="O2852" s="225"/>
      <c r="P2852" s="225"/>
      <c r="Q2852" s="225"/>
      <c r="R2852" s="225"/>
      <c r="S2852" s="225"/>
      <c r="T2852" s="226"/>
      <c r="AT2852" s="227" t="s">
        <v>245</v>
      </c>
      <c r="AU2852" s="227" t="s">
        <v>88</v>
      </c>
      <c r="AV2852" s="12" t="s">
        <v>88</v>
      </c>
      <c r="AW2852" s="12" t="s">
        <v>40</v>
      </c>
      <c r="AX2852" s="12" t="s">
        <v>77</v>
      </c>
      <c r="AY2852" s="227" t="s">
        <v>191</v>
      </c>
    </row>
    <row r="2853" spans="2:51" s="12" customFormat="1" ht="13.5">
      <c r="B2853" s="217"/>
      <c r="C2853" s="218"/>
      <c r="D2853" s="214" t="s">
        <v>245</v>
      </c>
      <c r="E2853" s="219" t="s">
        <v>23</v>
      </c>
      <c r="F2853" s="220" t="s">
        <v>2169</v>
      </c>
      <c r="G2853" s="218"/>
      <c r="H2853" s="221">
        <v>54.968000000000004</v>
      </c>
      <c r="I2853" s="222"/>
      <c r="J2853" s="218"/>
      <c r="K2853" s="218"/>
      <c r="L2853" s="223"/>
      <c r="M2853" s="224"/>
      <c r="N2853" s="225"/>
      <c r="O2853" s="225"/>
      <c r="P2853" s="225"/>
      <c r="Q2853" s="225"/>
      <c r="R2853" s="225"/>
      <c r="S2853" s="225"/>
      <c r="T2853" s="226"/>
      <c r="AT2853" s="227" t="s">
        <v>245</v>
      </c>
      <c r="AU2853" s="227" t="s">
        <v>88</v>
      </c>
      <c r="AV2853" s="12" t="s">
        <v>88</v>
      </c>
      <c r="AW2853" s="12" t="s">
        <v>40</v>
      </c>
      <c r="AX2853" s="12" t="s">
        <v>77</v>
      </c>
      <c r="AY2853" s="227" t="s">
        <v>191</v>
      </c>
    </row>
    <row r="2854" spans="2:51" s="12" customFormat="1" ht="13.5">
      <c r="B2854" s="217"/>
      <c r="C2854" s="218"/>
      <c r="D2854" s="214" t="s">
        <v>245</v>
      </c>
      <c r="E2854" s="219" t="s">
        <v>23</v>
      </c>
      <c r="F2854" s="220" t="s">
        <v>2263</v>
      </c>
      <c r="G2854" s="218"/>
      <c r="H2854" s="221">
        <v>10.214</v>
      </c>
      <c r="I2854" s="222"/>
      <c r="J2854" s="218"/>
      <c r="K2854" s="218"/>
      <c r="L2854" s="223"/>
      <c r="M2854" s="224"/>
      <c r="N2854" s="225"/>
      <c r="O2854" s="225"/>
      <c r="P2854" s="225"/>
      <c r="Q2854" s="225"/>
      <c r="R2854" s="225"/>
      <c r="S2854" s="225"/>
      <c r="T2854" s="226"/>
      <c r="AT2854" s="227" t="s">
        <v>245</v>
      </c>
      <c r="AU2854" s="227" t="s">
        <v>88</v>
      </c>
      <c r="AV2854" s="12" t="s">
        <v>88</v>
      </c>
      <c r="AW2854" s="12" t="s">
        <v>40</v>
      </c>
      <c r="AX2854" s="12" t="s">
        <v>77</v>
      </c>
      <c r="AY2854" s="227" t="s">
        <v>191</v>
      </c>
    </row>
    <row r="2855" spans="2:51" s="12" customFormat="1" ht="13.5">
      <c r="B2855" s="217"/>
      <c r="C2855" s="218"/>
      <c r="D2855" s="214" t="s">
        <v>245</v>
      </c>
      <c r="E2855" s="219" t="s">
        <v>23</v>
      </c>
      <c r="F2855" s="220" t="s">
        <v>2264</v>
      </c>
      <c r="G2855" s="218"/>
      <c r="H2855" s="221">
        <v>11.334</v>
      </c>
      <c r="I2855" s="222"/>
      <c r="J2855" s="218"/>
      <c r="K2855" s="218"/>
      <c r="L2855" s="223"/>
      <c r="M2855" s="224"/>
      <c r="N2855" s="225"/>
      <c r="O2855" s="225"/>
      <c r="P2855" s="225"/>
      <c r="Q2855" s="225"/>
      <c r="R2855" s="225"/>
      <c r="S2855" s="225"/>
      <c r="T2855" s="226"/>
      <c r="AT2855" s="227" t="s">
        <v>245</v>
      </c>
      <c r="AU2855" s="227" t="s">
        <v>88</v>
      </c>
      <c r="AV2855" s="12" t="s">
        <v>88</v>
      </c>
      <c r="AW2855" s="12" t="s">
        <v>40</v>
      </c>
      <c r="AX2855" s="12" t="s">
        <v>77</v>
      </c>
      <c r="AY2855" s="227" t="s">
        <v>191</v>
      </c>
    </row>
    <row r="2856" spans="2:51" s="12" customFormat="1" ht="13.5">
      <c r="B2856" s="217"/>
      <c r="C2856" s="218"/>
      <c r="D2856" s="214" t="s">
        <v>245</v>
      </c>
      <c r="E2856" s="219" t="s">
        <v>23</v>
      </c>
      <c r="F2856" s="220" t="s">
        <v>2172</v>
      </c>
      <c r="G2856" s="218"/>
      <c r="H2856" s="221">
        <v>27.154</v>
      </c>
      <c r="I2856" s="222"/>
      <c r="J2856" s="218"/>
      <c r="K2856" s="218"/>
      <c r="L2856" s="223"/>
      <c r="M2856" s="224"/>
      <c r="N2856" s="225"/>
      <c r="O2856" s="225"/>
      <c r="P2856" s="225"/>
      <c r="Q2856" s="225"/>
      <c r="R2856" s="225"/>
      <c r="S2856" s="225"/>
      <c r="T2856" s="226"/>
      <c r="AT2856" s="227" t="s">
        <v>245</v>
      </c>
      <c r="AU2856" s="227" t="s">
        <v>88</v>
      </c>
      <c r="AV2856" s="12" t="s">
        <v>88</v>
      </c>
      <c r="AW2856" s="12" t="s">
        <v>40</v>
      </c>
      <c r="AX2856" s="12" t="s">
        <v>77</v>
      </c>
      <c r="AY2856" s="227" t="s">
        <v>191</v>
      </c>
    </row>
    <row r="2857" spans="2:51" s="12" customFormat="1" ht="27">
      <c r="B2857" s="217"/>
      <c r="C2857" s="218"/>
      <c r="D2857" s="214" t="s">
        <v>245</v>
      </c>
      <c r="E2857" s="219" t="s">
        <v>23</v>
      </c>
      <c r="F2857" s="220" t="s">
        <v>2173</v>
      </c>
      <c r="G2857" s="218"/>
      <c r="H2857" s="221">
        <v>90.564999999999998</v>
      </c>
      <c r="I2857" s="222"/>
      <c r="J2857" s="218"/>
      <c r="K2857" s="218"/>
      <c r="L2857" s="223"/>
      <c r="M2857" s="224"/>
      <c r="N2857" s="225"/>
      <c r="O2857" s="225"/>
      <c r="P2857" s="225"/>
      <c r="Q2857" s="225"/>
      <c r="R2857" s="225"/>
      <c r="S2857" s="225"/>
      <c r="T2857" s="226"/>
      <c r="AT2857" s="227" t="s">
        <v>245</v>
      </c>
      <c r="AU2857" s="227" t="s">
        <v>88</v>
      </c>
      <c r="AV2857" s="12" t="s">
        <v>88</v>
      </c>
      <c r="AW2857" s="12" t="s">
        <v>40</v>
      </c>
      <c r="AX2857" s="12" t="s">
        <v>77</v>
      </c>
      <c r="AY2857" s="227" t="s">
        <v>191</v>
      </c>
    </row>
    <row r="2858" spans="2:51" s="12" customFormat="1" ht="13.5">
      <c r="B2858" s="217"/>
      <c r="C2858" s="218"/>
      <c r="D2858" s="214" t="s">
        <v>245</v>
      </c>
      <c r="E2858" s="219" t="s">
        <v>23</v>
      </c>
      <c r="F2858" s="220" t="s">
        <v>2174</v>
      </c>
      <c r="G2858" s="218"/>
      <c r="H2858" s="221">
        <v>72.673000000000002</v>
      </c>
      <c r="I2858" s="222"/>
      <c r="J2858" s="218"/>
      <c r="K2858" s="218"/>
      <c r="L2858" s="223"/>
      <c r="M2858" s="224"/>
      <c r="N2858" s="225"/>
      <c r="O2858" s="225"/>
      <c r="P2858" s="225"/>
      <c r="Q2858" s="225"/>
      <c r="R2858" s="225"/>
      <c r="S2858" s="225"/>
      <c r="T2858" s="226"/>
      <c r="AT2858" s="227" t="s">
        <v>245</v>
      </c>
      <c r="AU2858" s="227" t="s">
        <v>88</v>
      </c>
      <c r="AV2858" s="12" t="s">
        <v>88</v>
      </c>
      <c r="AW2858" s="12" t="s">
        <v>40</v>
      </c>
      <c r="AX2858" s="12" t="s">
        <v>77</v>
      </c>
      <c r="AY2858" s="227" t="s">
        <v>191</v>
      </c>
    </row>
    <row r="2859" spans="2:51" s="12" customFormat="1" ht="27">
      <c r="B2859" s="217"/>
      <c r="C2859" s="218"/>
      <c r="D2859" s="214" t="s">
        <v>245</v>
      </c>
      <c r="E2859" s="219" t="s">
        <v>23</v>
      </c>
      <c r="F2859" s="220" t="s">
        <v>2175</v>
      </c>
      <c r="G2859" s="218"/>
      <c r="H2859" s="221">
        <v>58.11</v>
      </c>
      <c r="I2859" s="222"/>
      <c r="J2859" s="218"/>
      <c r="K2859" s="218"/>
      <c r="L2859" s="223"/>
      <c r="M2859" s="224"/>
      <c r="N2859" s="225"/>
      <c r="O2859" s="225"/>
      <c r="P2859" s="225"/>
      <c r="Q2859" s="225"/>
      <c r="R2859" s="225"/>
      <c r="S2859" s="225"/>
      <c r="T2859" s="226"/>
      <c r="AT2859" s="227" t="s">
        <v>245</v>
      </c>
      <c r="AU2859" s="227" t="s">
        <v>88</v>
      </c>
      <c r="AV2859" s="12" t="s">
        <v>88</v>
      </c>
      <c r="AW2859" s="12" t="s">
        <v>40</v>
      </c>
      <c r="AX2859" s="12" t="s">
        <v>77</v>
      </c>
      <c r="AY2859" s="227" t="s">
        <v>191</v>
      </c>
    </row>
    <row r="2860" spans="2:51" s="12" customFormat="1" ht="13.5">
      <c r="B2860" s="217"/>
      <c r="C2860" s="218"/>
      <c r="D2860" s="214" t="s">
        <v>245</v>
      </c>
      <c r="E2860" s="219" t="s">
        <v>23</v>
      </c>
      <c r="F2860" s="220" t="s">
        <v>2176</v>
      </c>
      <c r="G2860" s="218"/>
      <c r="H2860" s="221">
        <v>32.515999999999998</v>
      </c>
      <c r="I2860" s="222"/>
      <c r="J2860" s="218"/>
      <c r="K2860" s="218"/>
      <c r="L2860" s="223"/>
      <c r="M2860" s="224"/>
      <c r="N2860" s="225"/>
      <c r="O2860" s="225"/>
      <c r="P2860" s="225"/>
      <c r="Q2860" s="225"/>
      <c r="R2860" s="225"/>
      <c r="S2860" s="225"/>
      <c r="T2860" s="226"/>
      <c r="AT2860" s="227" t="s">
        <v>245</v>
      </c>
      <c r="AU2860" s="227" t="s">
        <v>88</v>
      </c>
      <c r="AV2860" s="12" t="s">
        <v>88</v>
      </c>
      <c r="AW2860" s="12" t="s">
        <v>40</v>
      </c>
      <c r="AX2860" s="12" t="s">
        <v>77</v>
      </c>
      <c r="AY2860" s="227" t="s">
        <v>191</v>
      </c>
    </row>
    <row r="2861" spans="2:51" s="14" customFormat="1" ht="13.5">
      <c r="B2861" s="254"/>
      <c r="C2861" s="255"/>
      <c r="D2861" s="214" t="s">
        <v>245</v>
      </c>
      <c r="E2861" s="256" t="s">
        <v>23</v>
      </c>
      <c r="F2861" s="257" t="s">
        <v>371</v>
      </c>
      <c r="G2861" s="255"/>
      <c r="H2861" s="258">
        <v>587.875</v>
      </c>
      <c r="I2861" s="259"/>
      <c r="J2861" s="255"/>
      <c r="K2861" s="255"/>
      <c r="L2861" s="260"/>
      <c r="M2861" s="261"/>
      <c r="N2861" s="262"/>
      <c r="O2861" s="262"/>
      <c r="P2861" s="262"/>
      <c r="Q2861" s="262"/>
      <c r="R2861" s="262"/>
      <c r="S2861" s="262"/>
      <c r="T2861" s="263"/>
      <c r="AT2861" s="264" t="s">
        <v>245</v>
      </c>
      <c r="AU2861" s="264" t="s">
        <v>88</v>
      </c>
      <c r="AV2861" s="14" t="s">
        <v>207</v>
      </c>
      <c r="AW2861" s="14" t="s">
        <v>40</v>
      </c>
      <c r="AX2861" s="14" t="s">
        <v>77</v>
      </c>
      <c r="AY2861" s="264" t="s">
        <v>191</v>
      </c>
    </row>
    <row r="2862" spans="2:51" s="13" customFormat="1" ht="13.5">
      <c r="B2862" s="244"/>
      <c r="C2862" s="245"/>
      <c r="D2862" s="214" t="s">
        <v>245</v>
      </c>
      <c r="E2862" s="246" t="s">
        <v>23</v>
      </c>
      <c r="F2862" s="247" t="s">
        <v>603</v>
      </c>
      <c r="G2862" s="245"/>
      <c r="H2862" s="246" t="s">
        <v>23</v>
      </c>
      <c r="I2862" s="248"/>
      <c r="J2862" s="245"/>
      <c r="K2862" s="245"/>
      <c r="L2862" s="249"/>
      <c r="M2862" s="250"/>
      <c r="N2862" s="251"/>
      <c r="O2862" s="251"/>
      <c r="P2862" s="251"/>
      <c r="Q2862" s="251"/>
      <c r="R2862" s="251"/>
      <c r="S2862" s="251"/>
      <c r="T2862" s="252"/>
      <c r="AT2862" s="253" t="s">
        <v>245</v>
      </c>
      <c r="AU2862" s="253" t="s">
        <v>88</v>
      </c>
      <c r="AV2862" s="13" t="s">
        <v>85</v>
      </c>
      <c r="AW2862" s="13" t="s">
        <v>40</v>
      </c>
      <c r="AX2862" s="13" t="s">
        <v>77</v>
      </c>
      <c r="AY2862" s="253" t="s">
        <v>191</v>
      </c>
    </row>
    <row r="2863" spans="2:51" s="12" customFormat="1" ht="13.5">
      <c r="B2863" s="217"/>
      <c r="C2863" s="218"/>
      <c r="D2863" s="214" t="s">
        <v>245</v>
      </c>
      <c r="E2863" s="219" t="s">
        <v>23</v>
      </c>
      <c r="F2863" s="220" t="s">
        <v>2177</v>
      </c>
      <c r="G2863" s="218"/>
      <c r="H2863" s="221">
        <v>55.526000000000003</v>
      </c>
      <c r="I2863" s="222"/>
      <c r="J2863" s="218"/>
      <c r="K2863" s="218"/>
      <c r="L2863" s="223"/>
      <c r="M2863" s="224"/>
      <c r="N2863" s="225"/>
      <c r="O2863" s="225"/>
      <c r="P2863" s="225"/>
      <c r="Q2863" s="225"/>
      <c r="R2863" s="225"/>
      <c r="S2863" s="225"/>
      <c r="T2863" s="226"/>
      <c r="AT2863" s="227" t="s">
        <v>245</v>
      </c>
      <c r="AU2863" s="227" t="s">
        <v>88</v>
      </c>
      <c r="AV2863" s="12" t="s">
        <v>88</v>
      </c>
      <c r="AW2863" s="12" t="s">
        <v>40</v>
      </c>
      <c r="AX2863" s="12" t="s">
        <v>77</v>
      </c>
      <c r="AY2863" s="227" t="s">
        <v>191</v>
      </c>
    </row>
    <row r="2864" spans="2:51" s="12" customFormat="1" ht="13.5">
      <c r="B2864" s="217"/>
      <c r="C2864" s="218"/>
      <c r="D2864" s="214" t="s">
        <v>245</v>
      </c>
      <c r="E2864" s="219" t="s">
        <v>23</v>
      </c>
      <c r="F2864" s="220" t="s">
        <v>2178</v>
      </c>
      <c r="G2864" s="218"/>
      <c r="H2864" s="221">
        <v>14.234999999999999</v>
      </c>
      <c r="I2864" s="222"/>
      <c r="J2864" s="218"/>
      <c r="K2864" s="218"/>
      <c r="L2864" s="223"/>
      <c r="M2864" s="224"/>
      <c r="N2864" s="225"/>
      <c r="O2864" s="225"/>
      <c r="P2864" s="225"/>
      <c r="Q2864" s="225"/>
      <c r="R2864" s="225"/>
      <c r="S2864" s="225"/>
      <c r="T2864" s="226"/>
      <c r="AT2864" s="227" t="s">
        <v>245</v>
      </c>
      <c r="AU2864" s="227" t="s">
        <v>88</v>
      </c>
      <c r="AV2864" s="12" t="s">
        <v>88</v>
      </c>
      <c r="AW2864" s="12" t="s">
        <v>40</v>
      </c>
      <c r="AX2864" s="12" t="s">
        <v>77</v>
      </c>
      <c r="AY2864" s="227" t="s">
        <v>191</v>
      </c>
    </row>
    <row r="2865" spans="2:51" s="12" customFormat="1" ht="13.5">
      <c r="B2865" s="217"/>
      <c r="C2865" s="218"/>
      <c r="D2865" s="214" t="s">
        <v>245</v>
      </c>
      <c r="E2865" s="219" t="s">
        <v>23</v>
      </c>
      <c r="F2865" s="220" t="s">
        <v>2179</v>
      </c>
      <c r="G2865" s="218"/>
      <c r="H2865" s="221">
        <v>56.98</v>
      </c>
      <c r="I2865" s="222"/>
      <c r="J2865" s="218"/>
      <c r="K2865" s="218"/>
      <c r="L2865" s="223"/>
      <c r="M2865" s="224"/>
      <c r="N2865" s="225"/>
      <c r="O2865" s="225"/>
      <c r="P2865" s="225"/>
      <c r="Q2865" s="225"/>
      <c r="R2865" s="225"/>
      <c r="S2865" s="225"/>
      <c r="T2865" s="226"/>
      <c r="AT2865" s="227" t="s">
        <v>245</v>
      </c>
      <c r="AU2865" s="227" t="s">
        <v>88</v>
      </c>
      <c r="AV2865" s="12" t="s">
        <v>88</v>
      </c>
      <c r="AW2865" s="12" t="s">
        <v>40</v>
      </c>
      <c r="AX2865" s="12" t="s">
        <v>77</v>
      </c>
      <c r="AY2865" s="227" t="s">
        <v>191</v>
      </c>
    </row>
    <row r="2866" spans="2:51" s="12" customFormat="1" ht="13.5">
      <c r="B2866" s="217"/>
      <c r="C2866" s="218"/>
      <c r="D2866" s="214" t="s">
        <v>245</v>
      </c>
      <c r="E2866" s="219" t="s">
        <v>23</v>
      </c>
      <c r="F2866" s="220" t="s">
        <v>2180</v>
      </c>
      <c r="G2866" s="218"/>
      <c r="H2866" s="221">
        <v>12.64</v>
      </c>
      <c r="I2866" s="222"/>
      <c r="J2866" s="218"/>
      <c r="K2866" s="218"/>
      <c r="L2866" s="223"/>
      <c r="M2866" s="224"/>
      <c r="N2866" s="225"/>
      <c r="O2866" s="225"/>
      <c r="P2866" s="225"/>
      <c r="Q2866" s="225"/>
      <c r="R2866" s="225"/>
      <c r="S2866" s="225"/>
      <c r="T2866" s="226"/>
      <c r="AT2866" s="227" t="s">
        <v>245</v>
      </c>
      <c r="AU2866" s="227" t="s">
        <v>88</v>
      </c>
      <c r="AV2866" s="12" t="s">
        <v>88</v>
      </c>
      <c r="AW2866" s="12" t="s">
        <v>40</v>
      </c>
      <c r="AX2866" s="12" t="s">
        <v>77</v>
      </c>
      <c r="AY2866" s="227" t="s">
        <v>191</v>
      </c>
    </row>
    <row r="2867" spans="2:51" s="12" customFormat="1" ht="13.5">
      <c r="B2867" s="217"/>
      <c r="C2867" s="218"/>
      <c r="D2867" s="214" t="s">
        <v>245</v>
      </c>
      <c r="E2867" s="219" t="s">
        <v>23</v>
      </c>
      <c r="F2867" s="220" t="s">
        <v>2181</v>
      </c>
      <c r="G2867" s="218"/>
      <c r="H2867" s="221">
        <v>14.72</v>
      </c>
      <c r="I2867" s="222"/>
      <c r="J2867" s="218"/>
      <c r="K2867" s="218"/>
      <c r="L2867" s="223"/>
      <c r="M2867" s="224"/>
      <c r="N2867" s="225"/>
      <c r="O2867" s="225"/>
      <c r="P2867" s="225"/>
      <c r="Q2867" s="225"/>
      <c r="R2867" s="225"/>
      <c r="S2867" s="225"/>
      <c r="T2867" s="226"/>
      <c r="AT2867" s="227" t="s">
        <v>245</v>
      </c>
      <c r="AU2867" s="227" t="s">
        <v>88</v>
      </c>
      <c r="AV2867" s="12" t="s">
        <v>88</v>
      </c>
      <c r="AW2867" s="12" t="s">
        <v>40</v>
      </c>
      <c r="AX2867" s="12" t="s">
        <v>77</v>
      </c>
      <c r="AY2867" s="227" t="s">
        <v>191</v>
      </c>
    </row>
    <row r="2868" spans="2:51" s="12" customFormat="1" ht="13.5">
      <c r="B2868" s="217"/>
      <c r="C2868" s="218"/>
      <c r="D2868" s="214" t="s">
        <v>245</v>
      </c>
      <c r="E2868" s="219" t="s">
        <v>23</v>
      </c>
      <c r="F2868" s="220" t="s">
        <v>2182</v>
      </c>
      <c r="G2868" s="218"/>
      <c r="H2868" s="221">
        <v>14.72</v>
      </c>
      <c r="I2868" s="222"/>
      <c r="J2868" s="218"/>
      <c r="K2868" s="218"/>
      <c r="L2868" s="223"/>
      <c r="M2868" s="224"/>
      <c r="N2868" s="225"/>
      <c r="O2868" s="225"/>
      <c r="P2868" s="225"/>
      <c r="Q2868" s="225"/>
      <c r="R2868" s="225"/>
      <c r="S2868" s="225"/>
      <c r="T2868" s="226"/>
      <c r="AT2868" s="227" t="s">
        <v>245</v>
      </c>
      <c r="AU2868" s="227" t="s">
        <v>88</v>
      </c>
      <c r="AV2868" s="12" t="s">
        <v>88</v>
      </c>
      <c r="AW2868" s="12" t="s">
        <v>40</v>
      </c>
      <c r="AX2868" s="12" t="s">
        <v>77</v>
      </c>
      <c r="AY2868" s="227" t="s">
        <v>191</v>
      </c>
    </row>
    <row r="2869" spans="2:51" s="12" customFormat="1" ht="27">
      <c r="B2869" s="217"/>
      <c r="C2869" s="218"/>
      <c r="D2869" s="214" t="s">
        <v>245</v>
      </c>
      <c r="E2869" s="219" t="s">
        <v>23</v>
      </c>
      <c r="F2869" s="220" t="s">
        <v>2183</v>
      </c>
      <c r="G2869" s="218"/>
      <c r="H2869" s="221">
        <v>132.81200000000001</v>
      </c>
      <c r="I2869" s="222"/>
      <c r="J2869" s="218"/>
      <c r="K2869" s="218"/>
      <c r="L2869" s="223"/>
      <c r="M2869" s="224"/>
      <c r="N2869" s="225"/>
      <c r="O2869" s="225"/>
      <c r="P2869" s="225"/>
      <c r="Q2869" s="225"/>
      <c r="R2869" s="225"/>
      <c r="S2869" s="225"/>
      <c r="T2869" s="226"/>
      <c r="AT2869" s="227" t="s">
        <v>245</v>
      </c>
      <c r="AU2869" s="227" t="s">
        <v>88</v>
      </c>
      <c r="AV2869" s="12" t="s">
        <v>88</v>
      </c>
      <c r="AW2869" s="12" t="s">
        <v>40</v>
      </c>
      <c r="AX2869" s="12" t="s">
        <v>77</v>
      </c>
      <c r="AY2869" s="227" t="s">
        <v>191</v>
      </c>
    </row>
    <row r="2870" spans="2:51" s="12" customFormat="1" ht="27">
      <c r="B2870" s="217"/>
      <c r="C2870" s="218"/>
      <c r="D2870" s="214" t="s">
        <v>245</v>
      </c>
      <c r="E2870" s="219" t="s">
        <v>23</v>
      </c>
      <c r="F2870" s="220" t="s">
        <v>2184</v>
      </c>
      <c r="G2870" s="218"/>
      <c r="H2870" s="221">
        <v>49.875</v>
      </c>
      <c r="I2870" s="222"/>
      <c r="J2870" s="218"/>
      <c r="K2870" s="218"/>
      <c r="L2870" s="223"/>
      <c r="M2870" s="224"/>
      <c r="N2870" s="225"/>
      <c r="O2870" s="225"/>
      <c r="P2870" s="225"/>
      <c r="Q2870" s="225"/>
      <c r="R2870" s="225"/>
      <c r="S2870" s="225"/>
      <c r="T2870" s="226"/>
      <c r="AT2870" s="227" t="s">
        <v>245</v>
      </c>
      <c r="AU2870" s="227" t="s">
        <v>88</v>
      </c>
      <c r="AV2870" s="12" t="s">
        <v>88</v>
      </c>
      <c r="AW2870" s="12" t="s">
        <v>40</v>
      </c>
      <c r="AX2870" s="12" t="s">
        <v>77</v>
      </c>
      <c r="AY2870" s="227" t="s">
        <v>191</v>
      </c>
    </row>
    <row r="2871" spans="2:51" s="12" customFormat="1" ht="27">
      <c r="B2871" s="217"/>
      <c r="C2871" s="218"/>
      <c r="D2871" s="214" t="s">
        <v>245</v>
      </c>
      <c r="E2871" s="219" t="s">
        <v>23</v>
      </c>
      <c r="F2871" s="220" t="s">
        <v>2185</v>
      </c>
      <c r="G2871" s="218"/>
      <c r="H2871" s="221">
        <v>65.257999999999996</v>
      </c>
      <c r="I2871" s="222"/>
      <c r="J2871" s="218"/>
      <c r="K2871" s="218"/>
      <c r="L2871" s="223"/>
      <c r="M2871" s="224"/>
      <c r="N2871" s="225"/>
      <c r="O2871" s="225"/>
      <c r="P2871" s="225"/>
      <c r="Q2871" s="225"/>
      <c r="R2871" s="225"/>
      <c r="S2871" s="225"/>
      <c r="T2871" s="226"/>
      <c r="AT2871" s="227" t="s">
        <v>245</v>
      </c>
      <c r="AU2871" s="227" t="s">
        <v>88</v>
      </c>
      <c r="AV2871" s="12" t="s">
        <v>88</v>
      </c>
      <c r="AW2871" s="12" t="s">
        <v>40</v>
      </c>
      <c r="AX2871" s="12" t="s">
        <v>77</v>
      </c>
      <c r="AY2871" s="227" t="s">
        <v>191</v>
      </c>
    </row>
    <row r="2872" spans="2:51" s="12" customFormat="1" ht="13.5">
      <c r="B2872" s="217"/>
      <c r="C2872" s="218"/>
      <c r="D2872" s="214" t="s">
        <v>245</v>
      </c>
      <c r="E2872" s="219" t="s">
        <v>23</v>
      </c>
      <c r="F2872" s="220" t="s">
        <v>2186</v>
      </c>
      <c r="G2872" s="218"/>
      <c r="H2872" s="221">
        <v>30.329000000000001</v>
      </c>
      <c r="I2872" s="222"/>
      <c r="J2872" s="218"/>
      <c r="K2872" s="218"/>
      <c r="L2872" s="223"/>
      <c r="M2872" s="224"/>
      <c r="N2872" s="225"/>
      <c r="O2872" s="225"/>
      <c r="P2872" s="225"/>
      <c r="Q2872" s="225"/>
      <c r="R2872" s="225"/>
      <c r="S2872" s="225"/>
      <c r="T2872" s="226"/>
      <c r="AT2872" s="227" t="s">
        <v>245</v>
      </c>
      <c r="AU2872" s="227" t="s">
        <v>88</v>
      </c>
      <c r="AV2872" s="12" t="s">
        <v>88</v>
      </c>
      <c r="AW2872" s="12" t="s">
        <v>40</v>
      </c>
      <c r="AX2872" s="12" t="s">
        <v>77</v>
      </c>
      <c r="AY2872" s="227" t="s">
        <v>191</v>
      </c>
    </row>
    <row r="2873" spans="2:51" s="14" customFormat="1" ht="13.5">
      <c r="B2873" s="254"/>
      <c r="C2873" s="255"/>
      <c r="D2873" s="214" t="s">
        <v>245</v>
      </c>
      <c r="E2873" s="256" t="s">
        <v>23</v>
      </c>
      <c r="F2873" s="257" t="s">
        <v>371</v>
      </c>
      <c r="G2873" s="255"/>
      <c r="H2873" s="258">
        <v>447.09500000000003</v>
      </c>
      <c r="I2873" s="259"/>
      <c r="J2873" s="255"/>
      <c r="K2873" s="255"/>
      <c r="L2873" s="260"/>
      <c r="M2873" s="261"/>
      <c r="N2873" s="262"/>
      <c r="O2873" s="262"/>
      <c r="P2873" s="262"/>
      <c r="Q2873" s="262"/>
      <c r="R2873" s="262"/>
      <c r="S2873" s="262"/>
      <c r="T2873" s="263"/>
      <c r="AT2873" s="264" t="s">
        <v>245</v>
      </c>
      <c r="AU2873" s="264" t="s">
        <v>88</v>
      </c>
      <c r="AV2873" s="14" t="s">
        <v>207</v>
      </c>
      <c r="AW2873" s="14" t="s">
        <v>40</v>
      </c>
      <c r="AX2873" s="14" t="s">
        <v>77</v>
      </c>
      <c r="AY2873" s="264" t="s">
        <v>191</v>
      </c>
    </row>
    <row r="2874" spans="2:51" s="13" customFormat="1" ht="13.5">
      <c r="B2874" s="244"/>
      <c r="C2874" s="245"/>
      <c r="D2874" s="214" t="s">
        <v>245</v>
      </c>
      <c r="E2874" s="246" t="s">
        <v>23</v>
      </c>
      <c r="F2874" s="247" t="s">
        <v>380</v>
      </c>
      <c r="G2874" s="245"/>
      <c r="H2874" s="246" t="s">
        <v>23</v>
      </c>
      <c r="I2874" s="248"/>
      <c r="J2874" s="245"/>
      <c r="K2874" s="245"/>
      <c r="L2874" s="249"/>
      <c r="M2874" s="250"/>
      <c r="N2874" s="251"/>
      <c r="O2874" s="251"/>
      <c r="P2874" s="251"/>
      <c r="Q2874" s="251"/>
      <c r="R2874" s="251"/>
      <c r="S2874" s="251"/>
      <c r="T2874" s="252"/>
      <c r="AT2874" s="253" t="s">
        <v>245</v>
      </c>
      <c r="AU2874" s="253" t="s">
        <v>88</v>
      </c>
      <c r="AV2874" s="13" t="s">
        <v>85</v>
      </c>
      <c r="AW2874" s="13" t="s">
        <v>40</v>
      </c>
      <c r="AX2874" s="13" t="s">
        <v>77</v>
      </c>
      <c r="AY2874" s="253" t="s">
        <v>191</v>
      </c>
    </row>
    <row r="2875" spans="2:51" s="12" customFormat="1" ht="13.5">
      <c r="B2875" s="217"/>
      <c r="C2875" s="218"/>
      <c r="D2875" s="214" t="s">
        <v>245</v>
      </c>
      <c r="E2875" s="219" t="s">
        <v>23</v>
      </c>
      <c r="F2875" s="220" t="s">
        <v>2187</v>
      </c>
      <c r="G2875" s="218"/>
      <c r="H2875" s="221">
        <v>55.526000000000003</v>
      </c>
      <c r="I2875" s="222"/>
      <c r="J2875" s="218"/>
      <c r="K2875" s="218"/>
      <c r="L2875" s="223"/>
      <c r="M2875" s="224"/>
      <c r="N2875" s="225"/>
      <c r="O2875" s="225"/>
      <c r="P2875" s="225"/>
      <c r="Q2875" s="225"/>
      <c r="R2875" s="225"/>
      <c r="S2875" s="225"/>
      <c r="T2875" s="226"/>
      <c r="AT2875" s="227" t="s">
        <v>245</v>
      </c>
      <c r="AU2875" s="227" t="s">
        <v>88</v>
      </c>
      <c r="AV2875" s="12" t="s">
        <v>88</v>
      </c>
      <c r="AW2875" s="12" t="s">
        <v>40</v>
      </c>
      <c r="AX2875" s="12" t="s">
        <v>77</v>
      </c>
      <c r="AY2875" s="227" t="s">
        <v>191</v>
      </c>
    </row>
    <row r="2876" spans="2:51" s="12" customFormat="1" ht="13.5">
      <c r="B2876" s="217"/>
      <c r="C2876" s="218"/>
      <c r="D2876" s="214" t="s">
        <v>245</v>
      </c>
      <c r="E2876" s="219" t="s">
        <v>23</v>
      </c>
      <c r="F2876" s="220" t="s">
        <v>2188</v>
      </c>
      <c r="G2876" s="218"/>
      <c r="H2876" s="221">
        <v>14.234999999999999</v>
      </c>
      <c r="I2876" s="222"/>
      <c r="J2876" s="218"/>
      <c r="K2876" s="218"/>
      <c r="L2876" s="223"/>
      <c r="M2876" s="224"/>
      <c r="N2876" s="225"/>
      <c r="O2876" s="225"/>
      <c r="P2876" s="225"/>
      <c r="Q2876" s="225"/>
      <c r="R2876" s="225"/>
      <c r="S2876" s="225"/>
      <c r="T2876" s="226"/>
      <c r="AT2876" s="227" t="s">
        <v>245</v>
      </c>
      <c r="AU2876" s="227" t="s">
        <v>88</v>
      </c>
      <c r="AV2876" s="12" t="s">
        <v>88</v>
      </c>
      <c r="AW2876" s="12" t="s">
        <v>40</v>
      </c>
      <c r="AX2876" s="12" t="s">
        <v>77</v>
      </c>
      <c r="AY2876" s="227" t="s">
        <v>191</v>
      </c>
    </row>
    <row r="2877" spans="2:51" s="12" customFormat="1" ht="13.5">
      <c r="B2877" s="217"/>
      <c r="C2877" s="218"/>
      <c r="D2877" s="214" t="s">
        <v>245</v>
      </c>
      <c r="E2877" s="219" t="s">
        <v>23</v>
      </c>
      <c r="F2877" s="220" t="s">
        <v>2189</v>
      </c>
      <c r="G2877" s="218"/>
      <c r="H2877" s="221">
        <v>56.08</v>
      </c>
      <c r="I2877" s="222"/>
      <c r="J2877" s="218"/>
      <c r="K2877" s="218"/>
      <c r="L2877" s="223"/>
      <c r="M2877" s="224"/>
      <c r="N2877" s="225"/>
      <c r="O2877" s="225"/>
      <c r="P2877" s="225"/>
      <c r="Q2877" s="225"/>
      <c r="R2877" s="225"/>
      <c r="S2877" s="225"/>
      <c r="T2877" s="226"/>
      <c r="AT2877" s="227" t="s">
        <v>245</v>
      </c>
      <c r="AU2877" s="227" t="s">
        <v>88</v>
      </c>
      <c r="AV2877" s="12" t="s">
        <v>88</v>
      </c>
      <c r="AW2877" s="12" t="s">
        <v>40</v>
      </c>
      <c r="AX2877" s="12" t="s">
        <v>77</v>
      </c>
      <c r="AY2877" s="227" t="s">
        <v>191</v>
      </c>
    </row>
    <row r="2878" spans="2:51" s="12" customFormat="1" ht="13.5">
      <c r="B2878" s="217"/>
      <c r="C2878" s="218"/>
      <c r="D2878" s="214" t="s">
        <v>245</v>
      </c>
      <c r="E2878" s="219" t="s">
        <v>23</v>
      </c>
      <c r="F2878" s="220" t="s">
        <v>2190</v>
      </c>
      <c r="G2878" s="218"/>
      <c r="H2878" s="221">
        <v>13.04</v>
      </c>
      <c r="I2878" s="222"/>
      <c r="J2878" s="218"/>
      <c r="K2878" s="218"/>
      <c r="L2878" s="223"/>
      <c r="M2878" s="224"/>
      <c r="N2878" s="225"/>
      <c r="O2878" s="225"/>
      <c r="P2878" s="225"/>
      <c r="Q2878" s="225"/>
      <c r="R2878" s="225"/>
      <c r="S2878" s="225"/>
      <c r="T2878" s="226"/>
      <c r="AT2878" s="227" t="s">
        <v>245</v>
      </c>
      <c r="AU2878" s="227" t="s">
        <v>88</v>
      </c>
      <c r="AV2878" s="12" t="s">
        <v>88</v>
      </c>
      <c r="AW2878" s="12" t="s">
        <v>40</v>
      </c>
      <c r="AX2878" s="12" t="s">
        <v>77</v>
      </c>
      <c r="AY2878" s="227" t="s">
        <v>191</v>
      </c>
    </row>
    <row r="2879" spans="2:51" s="12" customFormat="1" ht="13.5">
      <c r="B2879" s="217"/>
      <c r="C2879" s="218"/>
      <c r="D2879" s="214" t="s">
        <v>245</v>
      </c>
      <c r="E2879" s="219" t="s">
        <v>23</v>
      </c>
      <c r="F2879" s="220" t="s">
        <v>2191</v>
      </c>
      <c r="G2879" s="218"/>
      <c r="H2879" s="221">
        <v>14.72</v>
      </c>
      <c r="I2879" s="222"/>
      <c r="J2879" s="218"/>
      <c r="K2879" s="218"/>
      <c r="L2879" s="223"/>
      <c r="M2879" s="224"/>
      <c r="N2879" s="225"/>
      <c r="O2879" s="225"/>
      <c r="P2879" s="225"/>
      <c r="Q2879" s="225"/>
      <c r="R2879" s="225"/>
      <c r="S2879" s="225"/>
      <c r="T2879" s="226"/>
      <c r="AT2879" s="227" t="s">
        <v>245</v>
      </c>
      <c r="AU2879" s="227" t="s">
        <v>88</v>
      </c>
      <c r="AV2879" s="12" t="s">
        <v>88</v>
      </c>
      <c r="AW2879" s="12" t="s">
        <v>40</v>
      </c>
      <c r="AX2879" s="12" t="s">
        <v>77</v>
      </c>
      <c r="AY2879" s="227" t="s">
        <v>191</v>
      </c>
    </row>
    <row r="2880" spans="2:51" s="12" customFormat="1" ht="13.5">
      <c r="B2880" s="217"/>
      <c r="C2880" s="218"/>
      <c r="D2880" s="214" t="s">
        <v>245</v>
      </c>
      <c r="E2880" s="219" t="s">
        <v>23</v>
      </c>
      <c r="F2880" s="220" t="s">
        <v>2192</v>
      </c>
      <c r="G2880" s="218"/>
      <c r="H2880" s="221">
        <v>29.98</v>
      </c>
      <c r="I2880" s="222"/>
      <c r="J2880" s="218"/>
      <c r="K2880" s="218"/>
      <c r="L2880" s="223"/>
      <c r="M2880" s="224"/>
      <c r="N2880" s="225"/>
      <c r="O2880" s="225"/>
      <c r="P2880" s="225"/>
      <c r="Q2880" s="225"/>
      <c r="R2880" s="225"/>
      <c r="S2880" s="225"/>
      <c r="T2880" s="226"/>
      <c r="AT2880" s="227" t="s">
        <v>245</v>
      </c>
      <c r="AU2880" s="227" t="s">
        <v>88</v>
      </c>
      <c r="AV2880" s="12" t="s">
        <v>88</v>
      </c>
      <c r="AW2880" s="12" t="s">
        <v>40</v>
      </c>
      <c r="AX2880" s="12" t="s">
        <v>77</v>
      </c>
      <c r="AY2880" s="227" t="s">
        <v>191</v>
      </c>
    </row>
    <row r="2881" spans="2:51" s="12" customFormat="1" ht="27">
      <c r="B2881" s="217"/>
      <c r="C2881" s="218"/>
      <c r="D2881" s="214" t="s">
        <v>245</v>
      </c>
      <c r="E2881" s="219" t="s">
        <v>23</v>
      </c>
      <c r="F2881" s="220" t="s">
        <v>2193</v>
      </c>
      <c r="G2881" s="218"/>
      <c r="H2881" s="221">
        <v>80.474999999999994</v>
      </c>
      <c r="I2881" s="222"/>
      <c r="J2881" s="218"/>
      <c r="K2881" s="218"/>
      <c r="L2881" s="223"/>
      <c r="M2881" s="224"/>
      <c r="N2881" s="225"/>
      <c r="O2881" s="225"/>
      <c r="P2881" s="225"/>
      <c r="Q2881" s="225"/>
      <c r="R2881" s="225"/>
      <c r="S2881" s="225"/>
      <c r="T2881" s="226"/>
      <c r="AT2881" s="227" t="s">
        <v>245</v>
      </c>
      <c r="AU2881" s="227" t="s">
        <v>88</v>
      </c>
      <c r="AV2881" s="12" t="s">
        <v>88</v>
      </c>
      <c r="AW2881" s="12" t="s">
        <v>40</v>
      </c>
      <c r="AX2881" s="12" t="s">
        <v>77</v>
      </c>
      <c r="AY2881" s="227" t="s">
        <v>191</v>
      </c>
    </row>
    <row r="2882" spans="2:51" s="12" customFormat="1" ht="27">
      <c r="B2882" s="217"/>
      <c r="C2882" s="218"/>
      <c r="D2882" s="214" t="s">
        <v>245</v>
      </c>
      <c r="E2882" s="219" t="s">
        <v>23</v>
      </c>
      <c r="F2882" s="220" t="s">
        <v>2194</v>
      </c>
      <c r="G2882" s="218"/>
      <c r="H2882" s="221">
        <v>55.947000000000003</v>
      </c>
      <c r="I2882" s="222"/>
      <c r="J2882" s="218"/>
      <c r="K2882" s="218"/>
      <c r="L2882" s="223"/>
      <c r="M2882" s="224"/>
      <c r="N2882" s="225"/>
      <c r="O2882" s="225"/>
      <c r="P2882" s="225"/>
      <c r="Q2882" s="225"/>
      <c r="R2882" s="225"/>
      <c r="S2882" s="225"/>
      <c r="T2882" s="226"/>
      <c r="AT2882" s="227" t="s">
        <v>245</v>
      </c>
      <c r="AU2882" s="227" t="s">
        <v>88</v>
      </c>
      <c r="AV2882" s="12" t="s">
        <v>88</v>
      </c>
      <c r="AW2882" s="12" t="s">
        <v>40</v>
      </c>
      <c r="AX2882" s="12" t="s">
        <v>77</v>
      </c>
      <c r="AY2882" s="227" t="s">
        <v>191</v>
      </c>
    </row>
    <row r="2883" spans="2:51" s="12" customFormat="1" ht="27">
      <c r="B2883" s="217"/>
      <c r="C2883" s="218"/>
      <c r="D2883" s="214" t="s">
        <v>245</v>
      </c>
      <c r="E2883" s="219" t="s">
        <v>23</v>
      </c>
      <c r="F2883" s="220" t="s">
        <v>2195</v>
      </c>
      <c r="G2883" s="218"/>
      <c r="H2883" s="221">
        <v>74.185000000000002</v>
      </c>
      <c r="I2883" s="222"/>
      <c r="J2883" s="218"/>
      <c r="K2883" s="218"/>
      <c r="L2883" s="223"/>
      <c r="M2883" s="224"/>
      <c r="N2883" s="225"/>
      <c r="O2883" s="225"/>
      <c r="P2883" s="225"/>
      <c r="Q2883" s="225"/>
      <c r="R2883" s="225"/>
      <c r="S2883" s="225"/>
      <c r="T2883" s="226"/>
      <c r="AT2883" s="227" t="s">
        <v>245</v>
      </c>
      <c r="AU2883" s="227" t="s">
        <v>88</v>
      </c>
      <c r="AV2883" s="12" t="s">
        <v>88</v>
      </c>
      <c r="AW2883" s="12" t="s">
        <v>40</v>
      </c>
      <c r="AX2883" s="12" t="s">
        <v>77</v>
      </c>
      <c r="AY2883" s="227" t="s">
        <v>191</v>
      </c>
    </row>
    <row r="2884" spans="2:51" s="12" customFormat="1" ht="27">
      <c r="B2884" s="217"/>
      <c r="C2884" s="218"/>
      <c r="D2884" s="214" t="s">
        <v>245</v>
      </c>
      <c r="E2884" s="219" t="s">
        <v>23</v>
      </c>
      <c r="F2884" s="220" t="s">
        <v>2196</v>
      </c>
      <c r="G2884" s="218"/>
      <c r="H2884" s="221">
        <v>58.658000000000001</v>
      </c>
      <c r="I2884" s="222"/>
      <c r="J2884" s="218"/>
      <c r="K2884" s="218"/>
      <c r="L2884" s="223"/>
      <c r="M2884" s="224"/>
      <c r="N2884" s="225"/>
      <c r="O2884" s="225"/>
      <c r="P2884" s="225"/>
      <c r="Q2884" s="225"/>
      <c r="R2884" s="225"/>
      <c r="S2884" s="225"/>
      <c r="T2884" s="226"/>
      <c r="AT2884" s="227" t="s">
        <v>245</v>
      </c>
      <c r="AU2884" s="227" t="s">
        <v>88</v>
      </c>
      <c r="AV2884" s="12" t="s">
        <v>88</v>
      </c>
      <c r="AW2884" s="12" t="s">
        <v>40</v>
      </c>
      <c r="AX2884" s="12" t="s">
        <v>77</v>
      </c>
      <c r="AY2884" s="227" t="s">
        <v>191</v>
      </c>
    </row>
    <row r="2885" spans="2:51" s="12" customFormat="1" ht="13.5">
      <c r="B2885" s="217"/>
      <c r="C2885" s="218"/>
      <c r="D2885" s="214" t="s">
        <v>245</v>
      </c>
      <c r="E2885" s="219" t="s">
        <v>23</v>
      </c>
      <c r="F2885" s="220" t="s">
        <v>2197</v>
      </c>
      <c r="G2885" s="218"/>
      <c r="H2885" s="221">
        <v>32.103000000000002</v>
      </c>
      <c r="I2885" s="222"/>
      <c r="J2885" s="218"/>
      <c r="K2885" s="218"/>
      <c r="L2885" s="223"/>
      <c r="M2885" s="224"/>
      <c r="N2885" s="225"/>
      <c r="O2885" s="225"/>
      <c r="P2885" s="225"/>
      <c r="Q2885" s="225"/>
      <c r="R2885" s="225"/>
      <c r="S2885" s="225"/>
      <c r="T2885" s="226"/>
      <c r="AT2885" s="227" t="s">
        <v>245</v>
      </c>
      <c r="AU2885" s="227" t="s">
        <v>88</v>
      </c>
      <c r="AV2885" s="12" t="s">
        <v>88</v>
      </c>
      <c r="AW2885" s="12" t="s">
        <v>40</v>
      </c>
      <c r="AX2885" s="12" t="s">
        <v>77</v>
      </c>
      <c r="AY2885" s="227" t="s">
        <v>191</v>
      </c>
    </row>
    <row r="2886" spans="2:51" s="14" customFormat="1" ht="13.5">
      <c r="B2886" s="254"/>
      <c r="C2886" s="255"/>
      <c r="D2886" s="214" t="s">
        <v>245</v>
      </c>
      <c r="E2886" s="256" t="s">
        <v>23</v>
      </c>
      <c r="F2886" s="257" t="s">
        <v>371</v>
      </c>
      <c r="G2886" s="255"/>
      <c r="H2886" s="258">
        <v>484.94900000000001</v>
      </c>
      <c r="I2886" s="259"/>
      <c r="J2886" s="255"/>
      <c r="K2886" s="255"/>
      <c r="L2886" s="260"/>
      <c r="M2886" s="261"/>
      <c r="N2886" s="262"/>
      <c r="O2886" s="262"/>
      <c r="P2886" s="262"/>
      <c r="Q2886" s="262"/>
      <c r="R2886" s="262"/>
      <c r="S2886" s="262"/>
      <c r="T2886" s="263"/>
      <c r="AT2886" s="264" t="s">
        <v>245</v>
      </c>
      <c r="AU2886" s="264" t="s">
        <v>88</v>
      </c>
      <c r="AV2886" s="14" t="s">
        <v>207</v>
      </c>
      <c r="AW2886" s="14" t="s">
        <v>40</v>
      </c>
      <c r="AX2886" s="14" t="s">
        <v>77</v>
      </c>
      <c r="AY2886" s="264" t="s">
        <v>191</v>
      </c>
    </row>
    <row r="2887" spans="2:51" s="13" customFormat="1" ht="13.5">
      <c r="B2887" s="244"/>
      <c r="C2887" s="245"/>
      <c r="D2887" s="214" t="s">
        <v>245</v>
      </c>
      <c r="E2887" s="246" t="s">
        <v>23</v>
      </c>
      <c r="F2887" s="247" t="s">
        <v>384</v>
      </c>
      <c r="G2887" s="245"/>
      <c r="H2887" s="246" t="s">
        <v>23</v>
      </c>
      <c r="I2887" s="248"/>
      <c r="J2887" s="245"/>
      <c r="K2887" s="245"/>
      <c r="L2887" s="249"/>
      <c r="M2887" s="250"/>
      <c r="N2887" s="251"/>
      <c r="O2887" s="251"/>
      <c r="P2887" s="251"/>
      <c r="Q2887" s="251"/>
      <c r="R2887" s="251"/>
      <c r="S2887" s="251"/>
      <c r="T2887" s="252"/>
      <c r="AT2887" s="253" t="s">
        <v>245</v>
      </c>
      <c r="AU2887" s="253" t="s">
        <v>88</v>
      </c>
      <c r="AV2887" s="13" t="s">
        <v>85</v>
      </c>
      <c r="AW2887" s="13" t="s">
        <v>40</v>
      </c>
      <c r="AX2887" s="13" t="s">
        <v>77</v>
      </c>
      <c r="AY2887" s="253" t="s">
        <v>191</v>
      </c>
    </row>
    <row r="2888" spans="2:51" s="12" customFormat="1" ht="27">
      <c r="B2888" s="217"/>
      <c r="C2888" s="218"/>
      <c r="D2888" s="214" t="s">
        <v>245</v>
      </c>
      <c r="E2888" s="219" t="s">
        <v>23</v>
      </c>
      <c r="F2888" s="220" t="s">
        <v>2198</v>
      </c>
      <c r="G2888" s="218"/>
      <c r="H2888" s="221">
        <v>53.728999999999999</v>
      </c>
      <c r="I2888" s="222"/>
      <c r="J2888" s="218"/>
      <c r="K2888" s="218"/>
      <c r="L2888" s="223"/>
      <c r="M2888" s="224"/>
      <c r="N2888" s="225"/>
      <c r="O2888" s="225"/>
      <c r="P2888" s="225"/>
      <c r="Q2888" s="225"/>
      <c r="R2888" s="225"/>
      <c r="S2888" s="225"/>
      <c r="T2888" s="226"/>
      <c r="AT2888" s="227" t="s">
        <v>245</v>
      </c>
      <c r="AU2888" s="227" t="s">
        <v>88</v>
      </c>
      <c r="AV2888" s="12" t="s">
        <v>88</v>
      </c>
      <c r="AW2888" s="12" t="s">
        <v>40</v>
      </c>
      <c r="AX2888" s="12" t="s">
        <v>77</v>
      </c>
      <c r="AY2888" s="227" t="s">
        <v>191</v>
      </c>
    </row>
    <row r="2889" spans="2:51" s="12" customFormat="1" ht="13.5">
      <c r="B2889" s="217"/>
      <c r="C2889" s="218"/>
      <c r="D2889" s="214" t="s">
        <v>245</v>
      </c>
      <c r="E2889" s="219" t="s">
        <v>23</v>
      </c>
      <c r="F2889" s="220" t="s">
        <v>2199</v>
      </c>
      <c r="G2889" s="218"/>
      <c r="H2889" s="221">
        <v>14.361000000000001</v>
      </c>
      <c r="I2889" s="222"/>
      <c r="J2889" s="218"/>
      <c r="K2889" s="218"/>
      <c r="L2889" s="223"/>
      <c r="M2889" s="224"/>
      <c r="N2889" s="225"/>
      <c r="O2889" s="225"/>
      <c r="P2889" s="225"/>
      <c r="Q2889" s="225"/>
      <c r="R2889" s="225"/>
      <c r="S2889" s="225"/>
      <c r="T2889" s="226"/>
      <c r="AT2889" s="227" t="s">
        <v>245</v>
      </c>
      <c r="AU2889" s="227" t="s">
        <v>88</v>
      </c>
      <c r="AV2889" s="12" t="s">
        <v>88</v>
      </c>
      <c r="AW2889" s="12" t="s">
        <v>40</v>
      </c>
      <c r="AX2889" s="12" t="s">
        <v>77</v>
      </c>
      <c r="AY2889" s="227" t="s">
        <v>191</v>
      </c>
    </row>
    <row r="2890" spans="2:51" s="12" customFormat="1" ht="27">
      <c r="B2890" s="217"/>
      <c r="C2890" s="218"/>
      <c r="D2890" s="214" t="s">
        <v>245</v>
      </c>
      <c r="E2890" s="219" t="s">
        <v>23</v>
      </c>
      <c r="F2890" s="220" t="s">
        <v>2200</v>
      </c>
      <c r="G2890" s="218"/>
      <c r="H2890" s="221">
        <v>52.96</v>
      </c>
      <c r="I2890" s="222"/>
      <c r="J2890" s="218"/>
      <c r="K2890" s="218"/>
      <c r="L2890" s="223"/>
      <c r="M2890" s="224"/>
      <c r="N2890" s="225"/>
      <c r="O2890" s="225"/>
      <c r="P2890" s="225"/>
      <c r="Q2890" s="225"/>
      <c r="R2890" s="225"/>
      <c r="S2890" s="225"/>
      <c r="T2890" s="226"/>
      <c r="AT2890" s="227" t="s">
        <v>245</v>
      </c>
      <c r="AU2890" s="227" t="s">
        <v>88</v>
      </c>
      <c r="AV2890" s="12" t="s">
        <v>88</v>
      </c>
      <c r="AW2890" s="12" t="s">
        <v>40</v>
      </c>
      <c r="AX2890" s="12" t="s">
        <v>77</v>
      </c>
      <c r="AY2890" s="227" t="s">
        <v>191</v>
      </c>
    </row>
    <row r="2891" spans="2:51" s="12" customFormat="1" ht="13.5">
      <c r="B2891" s="217"/>
      <c r="C2891" s="218"/>
      <c r="D2891" s="214" t="s">
        <v>245</v>
      </c>
      <c r="E2891" s="219" t="s">
        <v>23</v>
      </c>
      <c r="F2891" s="220" t="s">
        <v>2201</v>
      </c>
      <c r="G2891" s="218"/>
      <c r="H2891" s="221">
        <v>12.85</v>
      </c>
      <c r="I2891" s="222"/>
      <c r="J2891" s="218"/>
      <c r="K2891" s="218"/>
      <c r="L2891" s="223"/>
      <c r="M2891" s="224"/>
      <c r="N2891" s="225"/>
      <c r="O2891" s="225"/>
      <c r="P2891" s="225"/>
      <c r="Q2891" s="225"/>
      <c r="R2891" s="225"/>
      <c r="S2891" s="225"/>
      <c r="T2891" s="226"/>
      <c r="AT2891" s="227" t="s">
        <v>245</v>
      </c>
      <c r="AU2891" s="227" t="s">
        <v>88</v>
      </c>
      <c r="AV2891" s="12" t="s">
        <v>88</v>
      </c>
      <c r="AW2891" s="12" t="s">
        <v>40</v>
      </c>
      <c r="AX2891" s="12" t="s">
        <v>77</v>
      </c>
      <c r="AY2891" s="227" t="s">
        <v>191</v>
      </c>
    </row>
    <row r="2892" spans="2:51" s="12" customFormat="1" ht="13.5">
      <c r="B2892" s="217"/>
      <c r="C2892" s="218"/>
      <c r="D2892" s="214" t="s">
        <v>245</v>
      </c>
      <c r="E2892" s="219" t="s">
        <v>23</v>
      </c>
      <c r="F2892" s="220" t="s">
        <v>2202</v>
      </c>
      <c r="G2892" s="218"/>
      <c r="H2892" s="221">
        <v>14.78</v>
      </c>
      <c r="I2892" s="222"/>
      <c r="J2892" s="218"/>
      <c r="K2892" s="218"/>
      <c r="L2892" s="223"/>
      <c r="M2892" s="224"/>
      <c r="N2892" s="225"/>
      <c r="O2892" s="225"/>
      <c r="P2892" s="225"/>
      <c r="Q2892" s="225"/>
      <c r="R2892" s="225"/>
      <c r="S2892" s="225"/>
      <c r="T2892" s="226"/>
      <c r="AT2892" s="227" t="s">
        <v>245</v>
      </c>
      <c r="AU2892" s="227" t="s">
        <v>88</v>
      </c>
      <c r="AV2892" s="12" t="s">
        <v>88</v>
      </c>
      <c r="AW2892" s="12" t="s">
        <v>40</v>
      </c>
      <c r="AX2892" s="12" t="s">
        <v>77</v>
      </c>
      <c r="AY2892" s="227" t="s">
        <v>191</v>
      </c>
    </row>
    <row r="2893" spans="2:51" s="12" customFormat="1" ht="13.5">
      <c r="B2893" s="217"/>
      <c r="C2893" s="218"/>
      <c r="D2893" s="214" t="s">
        <v>245</v>
      </c>
      <c r="E2893" s="219" t="s">
        <v>23</v>
      </c>
      <c r="F2893" s="220" t="s">
        <v>2203</v>
      </c>
      <c r="G2893" s="218"/>
      <c r="H2893" s="221">
        <v>30.16</v>
      </c>
      <c r="I2893" s="222"/>
      <c r="J2893" s="218"/>
      <c r="K2893" s="218"/>
      <c r="L2893" s="223"/>
      <c r="M2893" s="224"/>
      <c r="N2893" s="225"/>
      <c r="O2893" s="225"/>
      <c r="P2893" s="225"/>
      <c r="Q2893" s="225"/>
      <c r="R2893" s="225"/>
      <c r="S2893" s="225"/>
      <c r="T2893" s="226"/>
      <c r="AT2893" s="227" t="s">
        <v>245</v>
      </c>
      <c r="AU2893" s="227" t="s">
        <v>88</v>
      </c>
      <c r="AV2893" s="12" t="s">
        <v>88</v>
      </c>
      <c r="AW2893" s="12" t="s">
        <v>40</v>
      </c>
      <c r="AX2893" s="12" t="s">
        <v>77</v>
      </c>
      <c r="AY2893" s="227" t="s">
        <v>191</v>
      </c>
    </row>
    <row r="2894" spans="2:51" s="12" customFormat="1" ht="13.5">
      <c r="B2894" s="217"/>
      <c r="C2894" s="218"/>
      <c r="D2894" s="214" t="s">
        <v>245</v>
      </c>
      <c r="E2894" s="219" t="s">
        <v>23</v>
      </c>
      <c r="F2894" s="220" t="s">
        <v>2204</v>
      </c>
      <c r="G2894" s="218"/>
      <c r="H2894" s="221">
        <v>73.290999999999997</v>
      </c>
      <c r="I2894" s="222"/>
      <c r="J2894" s="218"/>
      <c r="K2894" s="218"/>
      <c r="L2894" s="223"/>
      <c r="M2894" s="224"/>
      <c r="N2894" s="225"/>
      <c r="O2894" s="225"/>
      <c r="P2894" s="225"/>
      <c r="Q2894" s="225"/>
      <c r="R2894" s="225"/>
      <c r="S2894" s="225"/>
      <c r="T2894" s="226"/>
      <c r="AT2894" s="227" t="s">
        <v>245</v>
      </c>
      <c r="AU2894" s="227" t="s">
        <v>88</v>
      </c>
      <c r="AV2894" s="12" t="s">
        <v>88</v>
      </c>
      <c r="AW2894" s="12" t="s">
        <v>40</v>
      </c>
      <c r="AX2894" s="12" t="s">
        <v>77</v>
      </c>
      <c r="AY2894" s="227" t="s">
        <v>191</v>
      </c>
    </row>
    <row r="2895" spans="2:51" s="12" customFormat="1" ht="13.5">
      <c r="B2895" s="217"/>
      <c r="C2895" s="218"/>
      <c r="D2895" s="214" t="s">
        <v>245</v>
      </c>
      <c r="E2895" s="219" t="s">
        <v>23</v>
      </c>
      <c r="F2895" s="220" t="s">
        <v>2205</v>
      </c>
      <c r="G2895" s="218"/>
      <c r="H2895" s="221">
        <v>62.905999999999999</v>
      </c>
      <c r="I2895" s="222"/>
      <c r="J2895" s="218"/>
      <c r="K2895" s="218"/>
      <c r="L2895" s="223"/>
      <c r="M2895" s="224"/>
      <c r="N2895" s="225"/>
      <c r="O2895" s="225"/>
      <c r="P2895" s="225"/>
      <c r="Q2895" s="225"/>
      <c r="R2895" s="225"/>
      <c r="S2895" s="225"/>
      <c r="T2895" s="226"/>
      <c r="AT2895" s="227" t="s">
        <v>245</v>
      </c>
      <c r="AU2895" s="227" t="s">
        <v>88</v>
      </c>
      <c r="AV2895" s="12" t="s">
        <v>88</v>
      </c>
      <c r="AW2895" s="12" t="s">
        <v>40</v>
      </c>
      <c r="AX2895" s="12" t="s">
        <v>77</v>
      </c>
      <c r="AY2895" s="227" t="s">
        <v>191</v>
      </c>
    </row>
    <row r="2896" spans="2:51" s="12" customFormat="1" ht="13.5">
      <c r="B2896" s="217"/>
      <c r="C2896" s="218"/>
      <c r="D2896" s="214" t="s">
        <v>245</v>
      </c>
      <c r="E2896" s="219" t="s">
        <v>23</v>
      </c>
      <c r="F2896" s="220" t="s">
        <v>2206</v>
      </c>
      <c r="G2896" s="218"/>
      <c r="H2896" s="221">
        <v>90.765000000000001</v>
      </c>
      <c r="I2896" s="222"/>
      <c r="J2896" s="218"/>
      <c r="K2896" s="218"/>
      <c r="L2896" s="223"/>
      <c r="M2896" s="224"/>
      <c r="N2896" s="225"/>
      <c r="O2896" s="225"/>
      <c r="P2896" s="225"/>
      <c r="Q2896" s="225"/>
      <c r="R2896" s="225"/>
      <c r="S2896" s="225"/>
      <c r="T2896" s="226"/>
      <c r="AT2896" s="227" t="s">
        <v>245</v>
      </c>
      <c r="AU2896" s="227" t="s">
        <v>88</v>
      </c>
      <c r="AV2896" s="12" t="s">
        <v>88</v>
      </c>
      <c r="AW2896" s="12" t="s">
        <v>40</v>
      </c>
      <c r="AX2896" s="12" t="s">
        <v>77</v>
      </c>
      <c r="AY2896" s="227" t="s">
        <v>191</v>
      </c>
    </row>
    <row r="2897" spans="2:65" s="12" customFormat="1" ht="27">
      <c r="B2897" s="217"/>
      <c r="C2897" s="218"/>
      <c r="D2897" s="214" t="s">
        <v>245</v>
      </c>
      <c r="E2897" s="219" t="s">
        <v>23</v>
      </c>
      <c r="F2897" s="220" t="s">
        <v>2207</v>
      </c>
      <c r="G2897" s="218"/>
      <c r="H2897" s="221">
        <v>909.80499999999995</v>
      </c>
      <c r="I2897" s="222"/>
      <c r="J2897" s="218"/>
      <c r="K2897" s="218"/>
      <c r="L2897" s="223"/>
      <c r="M2897" s="224"/>
      <c r="N2897" s="225"/>
      <c r="O2897" s="225"/>
      <c r="P2897" s="225"/>
      <c r="Q2897" s="225"/>
      <c r="R2897" s="225"/>
      <c r="S2897" s="225"/>
      <c r="T2897" s="226"/>
      <c r="AT2897" s="227" t="s">
        <v>245</v>
      </c>
      <c r="AU2897" s="227" t="s">
        <v>88</v>
      </c>
      <c r="AV2897" s="12" t="s">
        <v>88</v>
      </c>
      <c r="AW2897" s="12" t="s">
        <v>40</v>
      </c>
      <c r="AX2897" s="12" t="s">
        <v>77</v>
      </c>
      <c r="AY2897" s="227" t="s">
        <v>191</v>
      </c>
    </row>
    <row r="2898" spans="2:65" s="12" customFormat="1" ht="13.5">
      <c r="B2898" s="217"/>
      <c r="C2898" s="218"/>
      <c r="D2898" s="214" t="s">
        <v>245</v>
      </c>
      <c r="E2898" s="219" t="s">
        <v>23</v>
      </c>
      <c r="F2898" s="220" t="s">
        <v>2208</v>
      </c>
      <c r="G2898" s="218"/>
      <c r="H2898" s="221">
        <v>20.844999999999999</v>
      </c>
      <c r="I2898" s="222"/>
      <c r="J2898" s="218"/>
      <c r="K2898" s="218"/>
      <c r="L2898" s="223"/>
      <c r="M2898" s="224"/>
      <c r="N2898" s="225"/>
      <c r="O2898" s="225"/>
      <c r="P2898" s="225"/>
      <c r="Q2898" s="225"/>
      <c r="R2898" s="225"/>
      <c r="S2898" s="225"/>
      <c r="T2898" s="226"/>
      <c r="AT2898" s="227" t="s">
        <v>245</v>
      </c>
      <c r="AU2898" s="227" t="s">
        <v>88</v>
      </c>
      <c r="AV2898" s="12" t="s">
        <v>88</v>
      </c>
      <c r="AW2898" s="12" t="s">
        <v>40</v>
      </c>
      <c r="AX2898" s="12" t="s">
        <v>77</v>
      </c>
      <c r="AY2898" s="227" t="s">
        <v>191</v>
      </c>
    </row>
    <row r="2899" spans="2:65" s="12" customFormat="1" ht="13.5">
      <c r="B2899" s="217"/>
      <c r="C2899" s="218"/>
      <c r="D2899" s="214" t="s">
        <v>245</v>
      </c>
      <c r="E2899" s="219" t="s">
        <v>23</v>
      </c>
      <c r="F2899" s="220" t="s">
        <v>2209</v>
      </c>
      <c r="G2899" s="218"/>
      <c r="H2899" s="221">
        <v>29.13</v>
      </c>
      <c r="I2899" s="222"/>
      <c r="J2899" s="218"/>
      <c r="K2899" s="218"/>
      <c r="L2899" s="223"/>
      <c r="M2899" s="224"/>
      <c r="N2899" s="225"/>
      <c r="O2899" s="225"/>
      <c r="P2899" s="225"/>
      <c r="Q2899" s="225"/>
      <c r="R2899" s="225"/>
      <c r="S2899" s="225"/>
      <c r="T2899" s="226"/>
      <c r="AT2899" s="227" t="s">
        <v>245</v>
      </c>
      <c r="AU2899" s="227" t="s">
        <v>88</v>
      </c>
      <c r="AV2899" s="12" t="s">
        <v>88</v>
      </c>
      <c r="AW2899" s="12" t="s">
        <v>40</v>
      </c>
      <c r="AX2899" s="12" t="s">
        <v>77</v>
      </c>
      <c r="AY2899" s="227" t="s">
        <v>191</v>
      </c>
    </row>
    <row r="2900" spans="2:65" s="14" customFormat="1" ht="13.5">
      <c r="B2900" s="254"/>
      <c r="C2900" s="255"/>
      <c r="D2900" s="214" t="s">
        <v>245</v>
      </c>
      <c r="E2900" s="256" t="s">
        <v>23</v>
      </c>
      <c r="F2900" s="257" t="s">
        <v>371</v>
      </c>
      <c r="G2900" s="255"/>
      <c r="H2900" s="258">
        <v>1365.5820000000001</v>
      </c>
      <c r="I2900" s="259"/>
      <c r="J2900" s="255"/>
      <c r="K2900" s="255"/>
      <c r="L2900" s="260"/>
      <c r="M2900" s="261"/>
      <c r="N2900" s="262"/>
      <c r="O2900" s="262"/>
      <c r="P2900" s="262"/>
      <c r="Q2900" s="262"/>
      <c r="R2900" s="262"/>
      <c r="S2900" s="262"/>
      <c r="T2900" s="263"/>
      <c r="AT2900" s="264" t="s">
        <v>245</v>
      </c>
      <c r="AU2900" s="264" t="s">
        <v>88</v>
      </c>
      <c r="AV2900" s="14" t="s">
        <v>207</v>
      </c>
      <c r="AW2900" s="14" t="s">
        <v>40</v>
      </c>
      <c r="AX2900" s="14" t="s">
        <v>77</v>
      </c>
      <c r="AY2900" s="264" t="s">
        <v>191</v>
      </c>
    </row>
    <row r="2901" spans="2:65" s="15" customFormat="1" ht="13.5">
      <c r="B2901" s="265"/>
      <c r="C2901" s="266"/>
      <c r="D2901" s="214" t="s">
        <v>245</v>
      </c>
      <c r="E2901" s="267" t="s">
        <v>23</v>
      </c>
      <c r="F2901" s="268" t="s">
        <v>388</v>
      </c>
      <c r="G2901" s="266"/>
      <c r="H2901" s="269">
        <v>3247.0509999999999</v>
      </c>
      <c r="I2901" s="270"/>
      <c r="J2901" s="266"/>
      <c r="K2901" s="266"/>
      <c r="L2901" s="271"/>
      <c r="M2901" s="272"/>
      <c r="N2901" s="273"/>
      <c r="O2901" s="273"/>
      <c r="P2901" s="273"/>
      <c r="Q2901" s="273"/>
      <c r="R2901" s="273"/>
      <c r="S2901" s="273"/>
      <c r="T2901" s="274"/>
      <c r="AT2901" s="275" t="s">
        <v>245</v>
      </c>
      <c r="AU2901" s="275" t="s">
        <v>88</v>
      </c>
      <c r="AV2901" s="15" t="s">
        <v>215</v>
      </c>
      <c r="AW2901" s="15" t="s">
        <v>40</v>
      </c>
      <c r="AX2901" s="15" t="s">
        <v>85</v>
      </c>
      <c r="AY2901" s="275" t="s">
        <v>191</v>
      </c>
    </row>
    <row r="2902" spans="2:65" s="1" customFormat="1" ht="25.5" customHeight="1">
      <c r="B2902" s="42"/>
      <c r="C2902" s="202" t="s">
        <v>2265</v>
      </c>
      <c r="D2902" s="202" t="s">
        <v>194</v>
      </c>
      <c r="E2902" s="203" t="s">
        <v>2266</v>
      </c>
      <c r="F2902" s="204" t="s">
        <v>2267</v>
      </c>
      <c r="G2902" s="205" t="s">
        <v>218</v>
      </c>
      <c r="H2902" s="206">
        <v>137.62799999999999</v>
      </c>
      <c r="I2902" s="207"/>
      <c r="J2902" s="208">
        <f>ROUND(I2902*H2902,2)</f>
        <v>0</v>
      </c>
      <c r="K2902" s="204" t="s">
        <v>203</v>
      </c>
      <c r="L2902" s="62"/>
      <c r="M2902" s="209" t="s">
        <v>23</v>
      </c>
      <c r="N2902" s="210" t="s">
        <v>48</v>
      </c>
      <c r="O2902" s="43"/>
      <c r="P2902" s="211">
        <f>O2902*H2902</f>
        <v>0</v>
      </c>
      <c r="Q2902" s="211">
        <v>2.0000000000000001E-4</v>
      </c>
      <c r="R2902" s="211">
        <f>Q2902*H2902</f>
        <v>2.7525599999999997E-2</v>
      </c>
      <c r="S2902" s="211">
        <v>0</v>
      </c>
      <c r="T2902" s="212">
        <f>S2902*H2902</f>
        <v>0</v>
      </c>
      <c r="AR2902" s="25" t="s">
        <v>279</v>
      </c>
      <c r="AT2902" s="25" t="s">
        <v>194</v>
      </c>
      <c r="AU2902" s="25" t="s">
        <v>88</v>
      </c>
      <c r="AY2902" s="25" t="s">
        <v>191</v>
      </c>
      <c r="BE2902" s="213">
        <f>IF(N2902="základní",J2902,0)</f>
        <v>0</v>
      </c>
      <c r="BF2902" s="213">
        <f>IF(N2902="snížená",J2902,0)</f>
        <v>0</v>
      </c>
      <c r="BG2902" s="213">
        <f>IF(N2902="zákl. přenesená",J2902,0)</f>
        <v>0</v>
      </c>
      <c r="BH2902" s="213">
        <f>IF(N2902="sníž. přenesená",J2902,0)</f>
        <v>0</v>
      </c>
      <c r="BI2902" s="213">
        <f>IF(N2902="nulová",J2902,0)</f>
        <v>0</v>
      </c>
      <c r="BJ2902" s="25" t="s">
        <v>85</v>
      </c>
      <c r="BK2902" s="213">
        <f>ROUND(I2902*H2902,2)</f>
        <v>0</v>
      </c>
      <c r="BL2902" s="25" t="s">
        <v>279</v>
      </c>
      <c r="BM2902" s="25" t="s">
        <v>2268</v>
      </c>
    </row>
    <row r="2903" spans="2:65" s="13" customFormat="1" ht="13.5">
      <c r="B2903" s="244"/>
      <c r="C2903" s="245"/>
      <c r="D2903" s="214" t="s">
        <v>245</v>
      </c>
      <c r="E2903" s="246" t="s">
        <v>23</v>
      </c>
      <c r="F2903" s="247" t="s">
        <v>368</v>
      </c>
      <c r="G2903" s="245"/>
      <c r="H2903" s="246" t="s">
        <v>23</v>
      </c>
      <c r="I2903" s="248"/>
      <c r="J2903" s="245"/>
      <c r="K2903" s="245"/>
      <c r="L2903" s="249"/>
      <c r="M2903" s="250"/>
      <c r="N2903" s="251"/>
      <c r="O2903" s="251"/>
      <c r="P2903" s="251"/>
      <c r="Q2903" s="251"/>
      <c r="R2903" s="251"/>
      <c r="S2903" s="251"/>
      <c r="T2903" s="252"/>
      <c r="AT2903" s="253" t="s">
        <v>245</v>
      </c>
      <c r="AU2903" s="253" t="s">
        <v>88</v>
      </c>
      <c r="AV2903" s="13" t="s">
        <v>85</v>
      </c>
      <c r="AW2903" s="13" t="s">
        <v>40</v>
      </c>
      <c r="AX2903" s="13" t="s">
        <v>77</v>
      </c>
      <c r="AY2903" s="253" t="s">
        <v>191</v>
      </c>
    </row>
    <row r="2904" spans="2:65" s="12" customFormat="1" ht="13.5">
      <c r="B2904" s="217"/>
      <c r="C2904" s="218"/>
      <c r="D2904" s="214" t="s">
        <v>245</v>
      </c>
      <c r="E2904" s="219" t="s">
        <v>23</v>
      </c>
      <c r="F2904" s="220" t="s">
        <v>2269</v>
      </c>
      <c r="G2904" s="218"/>
      <c r="H2904" s="221">
        <v>14.31</v>
      </c>
      <c r="I2904" s="222"/>
      <c r="J2904" s="218"/>
      <c r="K2904" s="218"/>
      <c r="L2904" s="223"/>
      <c r="M2904" s="224"/>
      <c r="N2904" s="225"/>
      <c r="O2904" s="225"/>
      <c r="P2904" s="225"/>
      <c r="Q2904" s="225"/>
      <c r="R2904" s="225"/>
      <c r="S2904" s="225"/>
      <c r="T2904" s="226"/>
      <c r="AT2904" s="227" t="s">
        <v>245</v>
      </c>
      <c r="AU2904" s="227" t="s">
        <v>88</v>
      </c>
      <c r="AV2904" s="12" t="s">
        <v>88</v>
      </c>
      <c r="AW2904" s="12" t="s">
        <v>40</v>
      </c>
      <c r="AX2904" s="12" t="s">
        <v>77</v>
      </c>
      <c r="AY2904" s="227" t="s">
        <v>191</v>
      </c>
    </row>
    <row r="2905" spans="2:65" s="14" customFormat="1" ht="13.5">
      <c r="B2905" s="254"/>
      <c r="C2905" s="255"/>
      <c r="D2905" s="214" t="s">
        <v>245</v>
      </c>
      <c r="E2905" s="256" t="s">
        <v>23</v>
      </c>
      <c r="F2905" s="257" t="s">
        <v>371</v>
      </c>
      <c r="G2905" s="255"/>
      <c r="H2905" s="258">
        <v>14.31</v>
      </c>
      <c r="I2905" s="259"/>
      <c r="J2905" s="255"/>
      <c r="K2905" s="255"/>
      <c r="L2905" s="260"/>
      <c r="M2905" s="261"/>
      <c r="N2905" s="262"/>
      <c r="O2905" s="262"/>
      <c r="P2905" s="262"/>
      <c r="Q2905" s="262"/>
      <c r="R2905" s="262"/>
      <c r="S2905" s="262"/>
      <c r="T2905" s="263"/>
      <c r="AT2905" s="264" t="s">
        <v>245</v>
      </c>
      <c r="AU2905" s="264" t="s">
        <v>88</v>
      </c>
      <c r="AV2905" s="14" t="s">
        <v>207</v>
      </c>
      <c r="AW2905" s="14" t="s">
        <v>40</v>
      </c>
      <c r="AX2905" s="14" t="s">
        <v>77</v>
      </c>
      <c r="AY2905" s="264" t="s">
        <v>191</v>
      </c>
    </row>
    <row r="2906" spans="2:65" s="13" customFormat="1" ht="13.5">
      <c r="B2906" s="244"/>
      <c r="C2906" s="245"/>
      <c r="D2906" s="214" t="s">
        <v>245</v>
      </c>
      <c r="E2906" s="246" t="s">
        <v>23</v>
      </c>
      <c r="F2906" s="247" t="s">
        <v>372</v>
      </c>
      <c r="G2906" s="245"/>
      <c r="H2906" s="246" t="s">
        <v>23</v>
      </c>
      <c r="I2906" s="248"/>
      <c r="J2906" s="245"/>
      <c r="K2906" s="245"/>
      <c r="L2906" s="249"/>
      <c r="M2906" s="250"/>
      <c r="N2906" s="251"/>
      <c r="O2906" s="251"/>
      <c r="P2906" s="251"/>
      <c r="Q2906" s="251"/>
      <c r="R2906" s="251"/>
      <c r="S2906" s="251"/>
      <c r="T2906" s="252"/>
      <c r="AT2906" s="253" t="s">
        <v>245</v>
      </c>
      <c r="AU2906" s="253" t="s">
        <v>88</v>
      </c>
      <c r="AV2906" s="13" t="s">
        <v>85</v>
      </c>
      <c r="AW2906" s="13" t="s">
        <v>40</v>
      </c>
      <c r="AX2906" s="13" t="s">
        <v>77</v>
      </c>
      <c r="AY2906" s="253" t="s">
        <v>191</v>
      </c>
    </row>
    <row r="2907" spans="2:65" s="12" customFormat="1" ht="13.5">
      <c r="B2907" s="217"/>
      <c r="C2907" s="218"/>
      <c r="D2907" s="214" t="s">
        <v>245</v>
      </c>
      <c r="E2907" s="219" t="s">
        <v>23</v>
      </c>
      <c r="F2907" s="220" t="s">
        <v>2270</v>
      </c>
      <c r="G2907" s="218"/>
      <c r="H2907" s="221">
        <v>29.681999999999999</v>
      </c>
      <c r="I2907" s="222"/>
      <c r="J2907" s="218"/>
      <c r="K2907" s="218"/>
      <c r="L2907" s="223"/>
      <c r="M2907" s="224"/>
      <c r="N2907" s="225"/>
      <c r="O2907" s="225"/>
      <c r="P2907" s="225"/>
      <c r="Q2907" s="225"/>
      <c r="R2907" s="225"/>
      <c r="S2907" s="225"/>
      <c r="T2907" s="226"/>
      <c r="AT2907" s="227" t="s">
        <v>245</v>
      </c>
      <c r="AU2907" s="227" t="s">
        <v>88</v>
      </c>
      <c r="AV2907" s="12" t="s">
        <v>88</v>
      </c>
      <c r="AW2907" s="12" t="s">
        <v>40</v>
      </c>
      <c r="AX2907" s="12" t="s">
        <v>77</v>
      </c>
      <c r="AY2907" s="227" t="s">
        <v>191</v>
      </c>
    </row>
    <row r="2908" spans="2:65" s="12" customFormat="1" ht="13.5">
      <c r="B2908" s="217"/>
      <c r="C2908" s="218"/>
      <c r="D2908" s="214" t="s">
        <v>245</v>
      </c>
      <c r="E2908" s="219" t="s">
        <v>23</v>
      </c>
      <c r="F2908" s="220" t="s">
        <v>23</v>
      </c>
      <c r="G2908" s="218"/>
      <c r="H2908" s="221">
        <v>0</v>
      </c>
      <c r="I2908" s="222"/>
      <c r="J2908" s="218"/>
      <c r="K2908" s="218"/>
      <c r="L2908" s="223"/>
      <c r="M2908" s="224"/>
      <c r="N2908" s="225"/>
      <c r="O2908" s="225"/>
      <c r="P2908" s="225"/>
      <c r="Q2908" s="225"/>
      <c r="R2908" s="225"/>
      <c r="S2908" s="225"/>
      <c r="T2908" s="226"/>
      <c r="AT2908" s="227" t="s">
        <v>245</v>
      </c>
      <c r="AU2908" s="227" t="s">
        <v>88</v>
      </c>
      <c r="AV2908" s="12" t="s">
        <v>88</v>
      </c>
      <c r="AW2908" s="12" t="s">
        <v>40</v>
      </c>
      <c r="AX2908" s="12" t="s">
        <v>77</v>
      </c>
      <c r="AY2908" s="227" t="s">
        <v>191</v>
      </c>
    </row>
    <row r="2909" spans="2:65" s="14" customFormat="1" ht="13.5">
      <c r="B2909" s="254"/>
      <c r="C2909" s="255"/>
      <c r="D2909" s="214" t="s">
        <v>245</v>
      </c>
      <c r="E2909" s="256" t="s">
        <v>23</v>
      </c>
      <c r="F2909" s="257" t="s">
        <v>371</v>
      </c>
      <c r="G2909" s="255"/>
      <c r="H2909" s="258">
        <v>29.681999999999999</v>
      </c>
      <c r="I2909" s="259"/>
      <c r="J2909" s="255"/>
      <c r="K2909" s="255"/>
      <c r="L2909" s="260"/>
      <c r="M2909" s="261"/>
      <c r="N2909" s="262"/>
      <c r="O2909" s="262"/>
      <c r="P2909" s="262"/>
      <c r="Q2909" s="262"/>
      <c r="R2909" s="262"/>
      <c r="S2909" s="262"/>
      <c r="T2909" s="263"/>
      <c r="AT2909" s="264" t="s">
        <v>245</v>
      </c>
      <c r="AU2909" s="264" t="s">
        <v>88</v>
      </c>
      <c r="AV2909" s="14" t="s">
        <v>207</v>
      </c>
      <c r="AW2909" s="14" t="s">
        <v>40</v>
      </c>
      <c r="AX2909" s="14" t="s">
        <v>77</v>
      </c>
      <c r="AY2909" s="264" t="s">
        <v>191</v>
      </c>
    </row>
    <row r="2910" spans="2:65" s="13" customFormat="1" ht="13.5">
      <c r="B2910" s="244"/>
      <c r="C2910" s="245"/>
      <c r="D2910" s="214" t="s">
        <v>245</v>
      </c>
      <c r="E2910" s="246" t="s">
        <v>23</v>
      </c>
      <c r="F2910" s="247" t="s">
        <v>603</v>
      </c>
      <c r="G2910" s="245"/>
      <c r="H2910" s="246" t="s">
        <v>23</v>
      </c>
      <c r="I2910" s="248"/>
      <c r="J2910" s="245"/>
      <c r="K2910" s="245"/>
      <c r="L2910" s="249"/>
      <c r="M2910" s="250"/>
      <c r="N2910" s="251"/>
      <c r="O2910" s="251"/>
      <c r="P2910" s="251"/>
      <c r="Q2910" s="251"/>
      <c r="R2910" s="251"/>
      <c r="S2910" s="251"/>
      <c r="T2910" s="252"/>
      <c r="AT2910" s="253" t="s">
        <v>245</v>
      </c>
      <c r="AU2910" s="253" t="s">
        <v>88</v>
      </c>
      <c r="AV2910" s="13" t="s">
        <v>85</v>
      </c>
      <c r="AW2910" s="13" t="s">
        <v>40</v>
      </c>
      <c r="AX2910" s="13" t="s">
        <v>77</v>
      </c>
      <c r="AY2910" s="253" t="s">
        <v>191</v>
      </c>
    </row>
    <row r="2911" spans="2:65" s="12" customFormat="1" ht="13.5">
      <c r="B2911" s="217"/>
      <c r="C2911" s="218"/>
      <c r="D2911" s="214" t="s">
        <v>245</v>
      </c>
      <c r="E2911" s="219" t="s">
        <v>23</v>
      </c>
      <c r="F2911" s="220" t="s">
        <v>2271</v>
      </c>
      <c r="G2911" s="218"/>
      <c r="H2911" s="221">
        <v>31.212</v>
      </c>
      <c r="I2911" s="222"/>
      <c r="J2911" s="218"/>
      <c r="K2911" s="218"/>
      <c r="L2911" s="223"/>
      <c r="M2911" s="224"/>
      <c r="N2911" s="225"/>
      <c r="O2911" s="225"/>
      <c r="P2911" s="225"/>
      <c r="Q2911" s="225"/>
      <c r="R2911" s="225"/>
      <c r="S2911" s="225"/>
      <c r="T2911" s="226"/>
      <c r="AT2911" s="227" t="s">
        <v>245</v>
      </c>
      <c r="AU2911" s="227" t="s">
        <v>88</v>
      </c>
      <c r="AV2911" s="12" t="s">
        <v>88</v>
      </c>
      <c r="AW2911" s="12" t="s">
        <v>40</v>
      </c>
      <c r="AX2911" s="12" t="s">
        <v>77</v>
      </c>
      <c r="AY2911" s="227" t="s">
        <v>191</v>
      </c>
    </row>
    <row r="2912" spans="2:65" s="14" customFormat="1" ht="13.5">
      <c r="B2912" s="254"/>
      <c r="C2912" s="255"/>
      <c r="D2912" s="214" t="s">
        <v>245</v>
      </c>
      <c r="E2912" s="256" t="s">
        <v>23</v>
      </c>
      <c r="F2912" s="257" t="s">
        <v>371</v>
      </c>
      <c r="G2912" s="255"/>
      <c r="H2912" s="258">
        <v>31.212</v>
      </c>
      <c r="I2912" s="259"/>
      <c r="J2912" s="255"/>
      <c r="K2912" s="255"/>
      <c r="L2912" s="260"/>
      <c r="M2912" s="261"/>
      <c r="N2912" s="262"/>
      <c r="O2912" s="262"/>
      <c r="P2912" s="262"/>
      <c r="Q2912" s="262"/>
      <c r="R2912" s="262"/>
      <c r="S2912" s="262"/>
      <c r="T2912" s="263"/>
      <c r="AT2912" s="264" t="s">
        <v>245</v>
      </c>
      <c r="AU2912" s="264" t="s">
        <v>88</v>
      </c>
      <c r="AV2912" s="14" t="s">
        <v>207</v>
      </c>
      <c r="AW2912" s="14" t="s">
        <v>40</v>
      </c>
      <c r="AX2912" s="14" t="s">
        <v>77</v>
      </c>
      <c r="AY2912" s="264" t="s">
        <v>191</v>
      </c>
    </row>
    <row r="2913" spans="2:65" s="13" customFormat="1" ht="13.5">
      <c r="B2913" s="244"/>
      <c r="C2913" s="245"/>
      <c r="D2913" s="214" t="s">
        <v>245</v>
      </c>
      <c r="E2913" s="246" t="s">
        <v>23</v>
      </c>
      <c r="F2913" s="247" t="s">
        <v>380</v>
      </c>
      <c r="G2913" s="245"/>
      <c r="H2913" s="246" t="s">
        <v>23</v>
      </c>
      <c r="I2913" s="248"/>
      <c r="J2913" s="245"/>
      <c r="K2913" s="245"/>
      <c r="L2913" s="249"/>
      <c r="M2913" s="250"/>
      <c r="N2913" s="251"/>
      <c r="O2913" s="251"/>
      <c r="P2913" s="251"/>
      <c r="Q2913" s="251"/>
      <c r="R2913" s="251"/>
      <c r="S2913" s="251"/>
      <c r="T2913" s="252"/>
      <c r="AT2913" s="253" t="s">
        <v>245</v>
      </c>
      <c r="AU2913" s="253" t="s">
        <v>88</v>
      </c>
      <c r="AV2913" s="13" t="s">
        <v>85</v>
      </c>
      <c r="AW2913" s="13" t="s">
        <v>40</v>
      </c>
      <c r="AX2913" s="13" t="s">
        <v>77</v>
      </c>
      <c r="AY2913" s="253" t="s">
        <v>191</v>
      </c>
    </row>
    <row r="2914" spans="2:65" s="12" customFormat="1" ht="13.5">
      <c r="B2914" s="217"/>
      <c r="C2914" s="218"/>
      <c r="D2914" s="214" t="s">
        <v>245</v>
      </c>
      <c r="E2914" s="219" t="s">
        <v>23</v>
      </c>
      <c r="F2914" s="220" t="s">
        <v>2272</v>
      </c>
      <c r="G2914" s="218"/>
      <c r="H2914" s="221">
        <v>31.212</v>
      </c>
      <c r="I2914" s="222"/>
      <c r="J2914" s="218"/>
      <c r="K2914" s="218"/>
      <c r="L2914" s="223"/>
      <c r="M2914" s="224"/>
      <c r="N2914" s="225"/>
      <c r="O2914" s="225"/>
      <c r="P2914" s="225"/>
      <c r="Q2914" s="225"/>
      <c r="R2914" s="225"/>
      <c r="S2914" s="225"/>
      <c r="T2914" s="226"/>
      <c r="AT2914" s="227" t="s">
        <v>245</v>
      </c>
      <c r="AU2914" s="227" t="s">
        <v>88</v>
      </c>
      <c r="AV2914" s="12" t="s">
        <v>88</v>
      </c>
      <c r="AW2914" s="12" t="s">
        <v>40</v>
      </c>
      <c r="AX2914" s="12" t="s">
        <v>77</v>
      </c>
      <c r="AY2914" s="227" t="s">
        <v>191</v>
      </c>
    </row>
    <row r="2915" spans="2:65" s="14" customFormat="1" ht="13.5">
      <c r="B2915" s="254"/>
      <c r="C2915" s="255"/>
      <c r="D2915" s="214" t="s">
        <v>245</v>
      </c>
      <c r="E2915" s="256" t="s">
        <v>23</v>
      </c>
      <c r="F2915" s="257" t="s">
        <v>371</v>
      </c>
      <c r="G2915" s="255"/>
      <c r="H2915" s="258">
        <v>31.212</v>
      </c>
      <c r="I2915" s="259"/>
      <c r="J2915" s="255"/>
      <c r="K2915" s="255"/>
      <c r="L2915" s="260"/>
      <c r="M2915" s="261"/>
      <c r="N2915" s="262"/>
      <c r="O2915" s="262"/>
      <c r="P2915" s="262"/>
      <c r="Q2915" s="262"/>
      <c r="R2915" s="262"/>
      <c r="S2915" s="262"/>
      <c r="T2915" s="263"/>
      <c r="AT2915" s="264" t="s">
        <v>245</v>
      </c>
      <c r="AU2915" s="264" t="s">
        <v>88</v>
      </c>
      <c r="AV2915" s="14" t="s">
        <v>207</v>
      </c>
      <c r="AW2915" s="14" t="s">
        <v>40</v>
      </c>
      <c r="AX2915" s="14" t="s">
        <v>77</v>
      </c>
      <c r="AY2915" s="264" t="s">
        <v>191</v>
      </c>
    </row>
    <row r="2916" spans="2:65" s="13" customFormat="1" ht="13.5">
      <c r="B2916" s="244"/>
      <c r="C2916" s="245"/>
      <c r="D2916" s="214" t="s">
        <v>245</v>
      </c>
      <c r="E2916" s="246" t="s">
        <v>23</v>
      </c>
      <c r="F2916" s="247" t="s">
        <v>384</v>
      </c>
      <c r="G2916" s="245"/>
      <c r="H2916" s="246" t="s">
        <v>23</v>
      </c>
      <c r="I2916" s="248"/>
      <c r="J2916" s="245"/>
      <c r="K2916" s="245"/>
      <c r="L2916" s="249"/>
      <c r="M2916" s="250"/>
      <c r="N2916" s="251"/>
      <c r="O2916" s="251"/>
      <c r="P2916" s="251"/>
      <c r="Q2916" s="251"/>
      <c r="R2916" s="251"/>
      <c r="S2916" s="251"/>
      <c r="T2916" s="252"/>
      <c r="AT2916" s="253" t="s">
        <v>245</v>
      </c>
      <c r="AU2916" s="253" t="s">
        <v>88</v>
      </c>
      <c r="AV2916" s="13" t="s">
        <v>85</v>
      </c>
      <c r="AW2916" s="13" t="s">
        <v>40</v>
      </c>
      <c r="AX2916" s="13" t="s">
        <v>77</v>
      </c>
      <c r="AY2916" s="253" t="s">
        <v>191</v>
      </c>
    </row>
    <row r="2917" spans="2:65" s="12" customFormat="1" ht="13.5">
      <c r="B2917" s="217"/>
      <c r="C2917" s="218"/>
      <c r="D2917" s="214" t="s">
        <v>245</v>
      </c>
      <c r="E2917" s="219" t="s">
        <v>23</v>
      </c>
      <c r="F2917" s="220" t="s">
        <v>2273</v>
      </c>
      <c r="G2917" s="218"/>
      <c r="H2917" s="221">
        <v>31.212</v>
      </c>
      <c r="I2917" s="222"/>
      <c r="J2917" s="218"/>
      <c r="K2917" s="218"/>
      <c r="L2917" s="223"/>
      <c r="M2917" s="224"/>
      <c r="N2917" s="225"/>
      <c r="O2917" s="225"/>
      <c r="P2917" s="225"/>
      <c r="Q2917" s="225"/>
      <c r="R2917" s="225"/>
      <c r="S2917" s="225"/>
      <c r="T2917" s="226"/>
      <c r="AT2917" s="227" t="s">
        <v>245</v>
      </c>
      <c r="AU2917" s="227" t="s">
        <v>88</v>
      </c>
      <c r="AV2917" s="12" t="s">
        <v>88</v>
      </c>
      <c r="AW2917" s="12" t="s">
        <v>40</v>
      </c>
      <c r="AX2917" s="12" t="s">
        <v>77</v>
      </c>
      <c r="AY2917" s="227" t="s">
        <v>191</v>
      </c>
    </row>
    <row r="2918" spans="2:65" s="14" customFormat="1" ht="13.5">
      <c r="B2918" s="254"/>
      <c r="C2918" s="255"/>
      <c r="D2918" s="214" t="s">
        <v>245</v>
      </c>
      <c r="E2918" s="256" t="s">
        <v>23</v>
      </c>
      <c r="F2918" s="257" t="s">
        <v>371</v>
      </c>
      <c r="G2918" s="255"/>
      <c r="H2918" s="258">
        <v>31.212</v>
      </c>
      <c r="I2918" s="259"/>
      <c r="J2918" s="255"/>
      <c r="K2918" s="255"/>
      <c r="L2918" s="260"/>
      <c r="M2918" s="261"/>
      <c r="N2918" s="262"/>
      <c r="O2918" s="262"/>
      <c r="P2918" s="262"/>
      <c r="Q2918" s="262"/>
      <c r="R2918" s="262"/>
      <c r="S2918" s="262"/>
      <c r="T2918" s="263"/>
      <c r="AT2918" s="264" t="s">
        <v>245</v>
      </c>
      <c r="AU2918" s="264" t="s">
        <v>88</v>
      </c>
      <c r="AV2918" s="14" t="s">
        <v>207</v>
      </c>
      <c r="AW2918" s="14" t="s">
        <v>40</v>
      </c>
      <c r="AX2918" s="14" t="s">
        <v>77</v>
      </c>
      <c r="AY2918" s="264" t="s">
        <v>191</v>
      </c>
    </row>
    <row r="2919" spans="2:65" s="15" customFormat="1" ht="13.5">
      <c r="B2919" s="265"/>
      <c r="C2919" s="266"/>
      <c r="D2919" s="214" t="s">
        <v>245</v>
      </c>
      <c r="E2919" s="267" t="s">
        <v>23</v>
      </c>
      <c r="F2919" s="268" t="s">
        <v>388</v>
      </c>
      <c r="G2919" s="266"/>
      <c r="H2919" s="269">
        <v>137.62799999999999</v>
      </c>
      <c r="I2919" s="270"/>
      <c r="J2919" s="266"/>
      <c r="K2919" s="266"/>
      <c r="L2919" s="271"/>
      <c r="M2919" s="272"/>
      <c r="N2919" s="273"/>
      <c r="O2919" s="273"/>
      <c r="P2919" s="273"/>
      <c r="Q2919" s="273"/>
      <c r="R2919" s="273"/>
      <c r="S2919" s="273"/>
      <c r="T2919" s="274"/>
      <c r="AT2919" s="275" t="s">
        <v>245</v>
      </c>
      <c r="AU2919" s="275" t="s">
        <v>88</v>
      </c>
      <c r="AV2919" s="15" t="s">
        <v>215</v>
      </c>
      <c r="AW2919" s="15" t="s">
        <v>40</v>
      </c>
      <c r="AX2919" s="15" t="s">
        <v>85</v>
      </c>
      <c r="AY2919" s="275" t="s">
        <v>191</v>
      </c>
    </row>
    <row r="2920" spans="2:65" s="1" customFormat="1" ht="25.5" customHeight="1">
      <c r="B2920" s="42"/>
      <c r="C2920" s="202" t="s">
        <v>2274</v>
      </c>
      <c r="D2920" s="202" t="s">
        <v>194</v>
      </c>
      <c r="E2920" s="203" t="s">
        <v>2275</v>
      </c>
      <c r="F2920" s="204" t="s">
        <v>2276</v>
      </c>
      <c r="G2920" s="205" t="s">
        <v>218</v>
      </c>
      <c r="H2920" s="206">
        <v>612.48199999999997</v>
      </c>
      <c r="I2920" s="207"/>
      <c r="J2920" s="208">
        <f>ROUND(I2920*H2920,2)</f>
        <v>0</v>
      </c>
      <c r="K2920" s="204" t="s">
        <v>203</v>
      </c>
      <c r="L2920" s="62"/>
      <c r="M2920" s="209" t="s">
        <v>23</v>
      </c>
      <c r="N2920" s="210" t="s">
        <v>48</v>
      </c>
      <c r="O2920" s="43"/>
      <c r="P2920" s="211">
        <f>O2920*H2920</f>
        <v>0</v>
      </c>
      <c r="Q2920" s="211">
        <v>1.0000000000000001E-5</v>
      </c>
      <c r="R2920" s="211">
        <f>Q2920*H2920</f>
        <v>6.1248200000000004E-3</v>
      </c>
      <c r="S2920" s="211">
        <v>0</v>
      </c>
      <c r="T2920" s="212">
        <f>S2920*H2920</f>
        <v>0</v>
      </c>
      <c r="AR2920" s="25" t="s">
        <v>279</v>
      </c>
      <c r="AT2920" s="25" t="s">
        <v>194</v>
      </c>
      <c r="AU2920" s="25" t="s">
        <v>88</v>
      </c>
      <c r="AY2920" s="25" t="s">
        <v>191</v>
      </c>
      <c r="BE2920" s="213">
        <f>IF(N2920="základní",J2920,0)</f>
        <v>0</v>
      </c>
      <c r="BF2920" s="213">
        <f>IF(N2920="snížená",J2920,0)</f>
        <v>0</v>
      </c>
      <c r="BG2920" s="213">
        <f>IF(N2920="zákl. přenesená",J2920,0)</f>
        <v>0</v>
      </c>
      <c r="BH2920" s="213">
        <f>IF(N2920="sníž. přenesená",J2920,0)</f>
        <v>0</v>
      </c>
      <c r="BI2920" s="213">
        <f>IF(N2920="nulová",J2920,0)</f>
        <v>0</v>
      </c>
      <c r="BJ2920" s="25" t="s">
        <v>85</v>
      </c>
      <c r="BK2920" s="213">
        <f>ROUND(I2920*H2920,2)</f>
        <v>0</v>
      </c>
      <c r="BL2920" s="25" t="s">
        <v>279</v>
      </c>
      <c r="BM2920" s="25" t="s">
        <v>2277</v>
      </c>
    </row>
    <row r="2921" spans="2:65" s="13" customFormat="1" ht="13.5">
      <c r="B2921" s="244"/>
      <c r="C2921" s="245"/>
      <c r="D2921" s="214" t="s">
        <v>245</v>
      </c>
      <c r="E2921" s="246" t="s">
        <v>23</v>
      </c>
      <c r="F2921" s="247" t="s">
        <v>368</v>
      </c>
      <c r="G2921" s="245"/>
      <c r="H2921" s="246" t="s">
        <v>23</v>
      </c>
      <c r="I2921" s="248"/>
      <c r="J2921" s="245"/>
      <c r="K2921" s="245"/>
      <c r="L2921" s="249"/>
      <c r="M2921" s="250"/>
      <c r="N2921" s="251"/>
      <c r="O2921" s="251"/>
      <c r="P2921" s="251"/>
      <c r="Q2921" s="251"/>
      <c r="R2921" s="251"/>
      <c r="S2921" s="251"/>
      <c r="T2921" s="252"/>
      <c r="AT2921" s="253" t="s">
        <v>245</v>
      </c>
      <c r="AU2921" s="253" t="s">
        <v>88</v>
      </c>
      <c r="AV2921" s="13" t="s">
        <v>85</v>
      </c>
      <c r="AW2921" s="13" t="s">
        <v>40</v>
      </c>
      <c r="AX2921" s="13" t="s">
        <v>77</v>
      </c>
      <c r="AY2921" s="253" t="s">
        <v>191</v>
      </c>
    </row>
    <row r="2922" spans="2:65" s="12" customFormat="1" ht="13.5">
      <c r="B2922" s="217"/>
      <c r="C2922" s="218"/>
      <c r="D2922" s="214" t="s">
        <v>245</v>
      </c>
      <c r="E2922" s="219" t="s">
        <v>23</v>
      </c>
      <c r="F2922" s="220" t="s">
        <v>2278</v>
      </c>
      <c r="G2922" s="218"/>
      <c r="H2922" s="221">
        <v>4.01</v>
      </c>
      <c r="I2922" s="222"/>
      <c r="J2922" s="218"/>
      <c r="K2922" s="218"/>
      <c r="L2922" s="223"/>
      <c r="M2922" s="224"/>
      <c r="N2922" s="225"/>
      <c r="O2922" s="225"/>
      <c r="P2922" s="225"/>
      <c r="Q2922" s="225"/>
      <c r="R2922" s="225"/>
      <c r="S2922" s="225"/>
      <c r="T2922" s="226"/>
      <c r="AT2922" s="227" t="s">
        <v>245</v>
      </c>
      <c r="AU2922" s="227" t="s">
        <v>88</v>
      </c>
      <c r="AV2922" s="12" t="s">
        <v>88</v>
      </c>
      <c r="AW2922" s="12" t="s">
        <v>40</v>
      </c>
      <c r="AX2922" s="12" t="s">
        <v>77</v>
      </c>
      <c r="AY2922" s="227" t="s">
        <v>191</v>
      </c>
    </row>
    <row r="2923" spans="2:65" s="12" customFormat="1" ht="13.5">
      <c r="B2923" s="217"/>
      <c r="C2923" s="218"/>
      <c r="D2923" s="214" t="s">
        <v>245</v>
      </c>
      <c r="E2923" s="219" t="s">
        <v>23</v>
      </c>
      <c r="F2923" s="220" t="s">
        <v>539</v>
      </c>
      <c r="G2923" s="218"/>
      <c r="H2923" s="221">
        <v>2.6</v>
      </c>
      <c r="I2923" s="222"/>
      <c r="J2923" s="218"/>
      <c r="K2923" s="218"/>
      <c r="L2923" s="223"/>
      <c r="M2923" s="224"/>
      <c r="N2923" s="225"/>
      <c r="O2923" s="225"/>
      <c r="P2923" s="225"/>
      <c r="Q2923" s="225"/>
      <c r="R2923" s="225"/>
      <c r="S2923" s="225"/>
      <c r="T2923" s="226"/>
      <c r="AT2923" s="227" t="s">
        <v>245</v>
      </c>
      <c r="AU2923" s="227" t="s">
        <v>88</v>
      </c>
      <c r="AV2923" s="12" t="s">
        <v>88</v>
      </c>
      <c r="AW2923" s="12" t="s">
        <v>40</v>
      </c>
      <c r="AX2923" s="12" t="s">
        <v>77</v>
      </c>
      <c r="AY2923" s="227" t="s">
        <v>191</v>
      </c>
    </row>
    <row r="2924" spans="2:65" s="12" customFormat="1" ht="13.5">
      <c r="B2924" s="217"/>
      <c r="C2924" s="218"/>
      <c r="D2924" s="214" t="s">
        <v>245</v>
      </c>
      <c r="E2924" s="219" t="s">
        <v>23</v>
      </c>
      <c r="F2924" s="220" t="s">
        <v>540</v>
      </c>
      <c r="G2924" s="218"/>
      <c r="H2924" s="221">
        <v>25</v>
      </c>
      <c r="I2924" s="222"/>
      <c r="J2924" s="218"/>
      <c r="K2924" s="218"/>
      <c r="L2924" s="223"/>
      <c r="M2924" s="224"/>
      <c r="N2924" s="225"/>
      <c r="O2924" s="225"/>
      <c r="P2924" s="225"/>
      <c r="Q2924" s="225"/>
      <c r="R2924" s="225"/>
      <c r="S2924" s="225"/>
      <c r="T2924" s="226"/>
      <c r="AT2924" s="227" t="s">
        <v>245</v>
      </c>
      <c r="AU2924" s="227" t="s">
        <v>88</v>
      </c>
      <c r="AV2924" s="12" t="s">
        <v>88</v>
      </c>
      <c r="AW2924" s="12" t="s">
        <v>40</v>
      </c>
      <c r="AX2924" s="12" t="s">
        <v>77</v>
      </c>
      <c r="AY2924" s="227" t="s">
        <v>191</v>
      </c>
    </row>
    <row r="2925" spans="2:65" s="12" customFormat="1" ht="13.5">
      <c r="B2925" s="217"/>
      <c r="C2925" s="218"/>
      <c r="D2925" s="214" t="s">
        <v>245</v>
      </c>
      <c r="E2925" s="219" t="s">
        <v>23</v>
      </c>
      <c r="F2925" s="220" t="s">
        <v>541</v>
      </c>
      <c r="G2925" s="218"/>
      <c r="H2925" s="221">
        <v>23.2</v>
      </c>
      <c r="I2925" s="222"/>
      <c r="J2925" s="218"/>
      <c r="K2925" s="218"/>
      <c r="L2925" s="223"/>
      <c r="M2925" s="224"/>
      <c r="N2925" s="225"/>
      <c r="O2925" s="225"/>
      <c r="P2925" s="225"/>
      <c r="Q2925" s="225"/>
      <c r="R2925" s="225"/>
      <c r="S2925" s="225"/>
      <c r="T2925" s="226"/>
      <c r="AT2925" s="227" t="s">
        <v>245</v>
      </c>
      <c r="AU2925" s="227" t="s">
        <v>88</v>
      </c>
      <c r="AV2925" s="12" t="s">
        <v>88</v>
      </c>
      <c r="AW2925" s="12" t="s">
        <v>40</v>
      </c>
      <c r="AX2925" s="12" t="s">
        <v>77</v>
      </c>
      <c r="AY2925" s="227" t="s">
        <v>191</v>
      </c>
    </row>
    <row r="2926" spans="2:65" s="12" customFormat="1" ht="13.5">
      <c r="B2926" s="217"/>
      <c r="C2926" s="218"/>
      <c r="D2926" s="214" t="s">
        <v>245</v>
      </c>
      <c r="E2926" s="219" t="s">
        <v>23</v>
      </c>
      <c r="F2926" s="220" t="s">
        <v>542</v>
      </c>
      <c r="G2926" s="218"/>
      <c r="H2926" s="221">
        <v>3.4</v>
      </c>
      <c r="I2926" s="222"/>
      <c r="J2926" s="218"/>
      <c r="K2926" s="218"/>
      <c r="L2926" s="223"/>
      <c r="M2926" s="224"/>
      <c r="N2926" s="225"/>
      <c r="O2926" s="225"/>
      <c r="P2926" s="225"/>
      <c r="Q2926" s="225"/>
      <c r="R2926" s="225"/>
      <c r="S2926" s="225"/>
      <c r="T2926" s="226"/>
      <c r="AT2926" s="227" t="s">
        <v>245</v>
      </c>
      <c r="AU2926" s="227" t="s">
        <v>88</v>
      </c>
      <c r="AV2926" s="12" t="s">
        <v>88</v>
      </c>
      <c r="AW2926" s="12" t="s">
        <v>40</v>
      </c>
      <c r="AX2926" s="12" t="s">
        <v>77</v>
      </c>
      <c r="AY2926" s="227" t="s">
        <v>191</v>
      </c>
    </row>
    <row r="2927" spans="2:65" s="12" customFormat="1" ht="13.5">
      <c r="B2927" s="217"/>
      <c r="C2927" s="218"/>
      <c r="D2927" s="214" t="s">
        <v>245</v>
      </c>
      <c r="E2927" s="219" t="s">
        <v>23</v>
      </c>
      <c r="F2927" s="220" t="s">
        <v>2252</v>
      </c>
      <c r="G2927" s="218"/>
      <c r="H2927" s="221">
        <v>18.399999999999999</v>
      </c>
      <c r="I2927" s="222"/>
      <c r="J2927" s="218"/>
      <c r="K2927" s="218"/>
      <c r="L2927" s="223"/>
      <c r="M2927" s="224"/>
      <c r="N2927" s="225"/>
      <c r="O2927" s="225"/>
      <c r="P2927" s="225"/>
      <c r="Q2927" s="225"/>
      <c r="R2927" s="225"/>
      <c r="S2927" s="225"/>
      <c r="T2927" s="226"/>
      <c r="AT2927" s="227" t="s">
        <v>245</v>
      </c>
      <c r="AU2927" s="227" t="s">
        <v>88</v>
      </c>
      <c r="AV2927" s="12" t="s">
        <v>88</v>
      </c>
      <c r="AW2927" s="12" t="s">
        <v>40</v>
      </c>
      <c r="AX2927" s="12" t="s">
        <v>77</v>
      </c>
      <c r="AY2927" s="227" t="s">
        <v>191</v>
      </c>
    </row>
    <row r="2928" spans="2:65" s="12" customFormat="1" ht="13.5">
      <c r="B2928" s="217"/>
      <c r="C2928" s="218"/>
      <c r="D2928" s="214" t="s">
        <v>245</v>
      </c>
      <c r="E2928" s="219" t="s">
        <v>23</v>
      </c>
      <c r="F2928" s="220" t="s">
        <v>544</v>
      </c>
      <c r="G2928" s="218"/>
      <c r="H2928" s="221">
        <v>13.6</v>
      </c>
      <c r="I2928" s="222"/>
      <c r="J2928" s="218"/>
      <c r="K2928" s="218"/>
      <c r="L2928" s="223"/>
      <c r="M2928" s="224"/>
      <c r="N2928" s="225"/>
      <c r="O2928" s="225"/>
      <c r="P2928" s="225"/>
      <c r="Q2928" s="225"/>
      <c r="R2928" s="225"/>
      <c r="S2928" s="225"/>
      <c r="T2928" s="226"/>
      <c r="AT2928" s="227" t="s">
        <v>245</v>
      </c>
      <c r="AU2928" s="227" t="s">
        <v>88</v>
      </c>
      <c r="AV2928" s="12" t="s">
        <v>88</v>
      </c>
      <c r="AW2928" s="12" t="s">
        <v>40</v>
      </c>
      <c r="AX2928" s="12" t="s">
        <v>77</v>
      </c>
      <c r="AY2928" s="227" t="s">
        <v>191</v>
      </c>
    </row>
    <row r="2929" spans="2:51" s="14" customFormat="1" ht="13.5">
      <c r="B2929" s="254"/>
      <c r="C2929" s="255"/>
      <c r="D2929" s="214" t="s">
        <v>245</v>
      </c>
      <c r="E2929" s="256" t="s">
        <v>23</v>
      </c>
      <c r="F2929" s="257" t="s">
        <v>371</v>
      </c>
      <c r="G2929" s="255"/>
      <c r="H2929" s="258">
        <v>90.21</v>
      </c>
      <c r="I2929" s="259"/>
      <c r="J2929" s="255"/>
      <c r="K2929" s="255"/>
      <c r="L2929" s="260"/>
      <c r="M2929" s="261"/>
      <c r="N2929" s="262"/>
      <c r="O2929" s="262"/>
      <c r="P2929" s="262"/>
      <c r="Q2929" s="262"/>
      <c r="R2929" s="262"/>
      <c r="S2929" s="262"/>
      <c r="T2929" s="263"/>
      <c r="AT2929" s="264" t="s">
        <v>245</v>
      </c>
      <c r="AU2929" s="264" t="s">
        <v>88</v>
      </c>
      <c r="AV2929" s="14" t="s">
        <v>207</v>
      </c>
      <c r="AW2929" s="14" t="s">
        <v>40</v>
      </c>
      <c r="AX2929" s="14" t="s">
        <v>77</v>
      </c>
      <c r="AY2929" s="264" t="s">
        <v>191</v>
      </c>
    </row>
    <row r="2930" spans="2:51" s="13" customFormat="1" ht="13.5">
      <c r="B2930" s="244"/>
      <c r="C2930" s="245"/>
      <c r="D2930" s="214" t="s">
        <v>245</v>
      </c>
      <c r="E2930" s="246" t="s">
        <v>23</v>
      </c>
      <c r="F2930" s="247" t="s">
        <v>372</v>
      </c>
      <c r="G2930" s="245"/>
      <c r="H2930" s="246" t="s">
        <v>23</v>
      </c>
      <c r="I2930" s="248"/>
      <c r="J2930" s="245"/>
      <c r="K2930" s="245"/>
      <c r="L2930" s="249"/>
      <c r="M2930" s="250"/>
      <c r="N2930" s="251"/>
      <c r="O2930" s="251"/>
      <c r="P2930" s="251"/>
      <c r="Q2930" s="251"/>
      <c r="R2930" s="251"/>
      <c r="S2930" s="251"/>
      <c r="T2930" s="252"/>
      <c r="AT2930" s="253" t="s">
        <v>245</v>
      </c>
      <c r="AU2930" s="253" t="s">
        <v>88</v>
      </c>
      <c r="AV2930" s="13" t="s">
        <v>85</v>
      </c>
      <c r="AW2930" s="13" t="s">
        <v>40</v>
      </c>
      <c r="AX2930" s="13" t="s">
        <v>77</v>
      </c>
      <c r="AY2930" s="253" t="s">
        <v>191</v>
      </c>
    </row>
    <row r="2931" spans="2:51" s="12" customFormat="1" ht="13.5">
      <c r="B2931" s="217"/>
      <c r="C2931" s="218"/>
      <c r="D2931" s="214" t="s">
        <v>245</v>
      </c>
      <c r="E2931" s="219" t="s">
        <v>23</v>
      </c>
      <c r="F2931" s="220" t="s">
        <v>2279</v>
      </c>
      <c r="G2931" s="218"/>
      <c r="H2931" s="221">
        <v>56.674999999999997</v>
      </c>
      <c r="I2931" s="222"/>
      <c r="J2931" s="218"/>
      <c r="K2931" s="218"/>
      <c r="L2931" s="223"/>
      <c r="M2931" s="224"/>
      <c r="N2931" s="225"/>
      <c r="O2931" s="225"/>
      <c r="P2931" s="225"/>
      <c r="Q2931" s="225"/>
      <c r="R2931" s="225"/>
      <c r="S2931" s="225"/>
      <c r="T2931" s="226"/>
      <c r="AT2931" s="227" t="s">
        <v>245</v>
      </c>
      <c r="AU2931" s="227" t="s">
        <v>88</v>
      </c>
      <c r="AV2931" s="12" t="s">
        <v>88</v>
      </c>
      <c r="AW2931" s="12" t="s">
        <v>40</v>
      </c>
      <c r="AX2931" s="12" t="s">
        <v>77</v>
      </c>
      <c r="AY2931" s="227" t="s">
        <v>191</v>
      </c>
    </row>
    <row r="2932" spans="2:51" s="12" customFormat="1" ht="13.5">
      <c r="B2932" s="217"/>
      <c r="C2932" s="218"/>
      <c r="D2932" s="214" t="s">
        <v>245</v>
      </c>
      <c r="E2932" s="219" t="s">
        <v>23</v>
      </c>
      <c r="F2932" s="220" t="s">
        <v>758</v>
      </c>
      <c r="G2932" s="218"/>
      <c r="H2932" s="221">
        <v>2.9</v>
      </c>
      <c r="I2932" s="222"/>
      <c r="J2932" s="218"/>
      <c r="K2932" s="218"/>
      <c r="L2932" s="223"/>
      <c r="M2932" s="224"/>
      <c r="N2932" s="225"/>
      <c r="O2932" s="225"/>
      <c r="P2932" s="225"/>
      <c r="Q2932" s="225"/>
      <c r="R2932" s="225"/>
      <c r="S2932" s="225"/>
      <c r="T2932" s="226"/>
      <c r="AT2932" s="227" t="s">
        <v>245</v>
      </c>
      <c r="AU2932" s="227" t="s">
        <v>88</v>
      </c>
      <c r="AV2932" s="12" t="s">
        <v>88</v>
      </c>
      <c r="AW2932" s="12" t="s">
        <v>40</v>
      </c>
      <c r="AX2932" s="12" t="s">
        <v>77</v>
      </c>
      <c r="AY2932" s="227" t="s">
        <v>191</v>
      </c>
    </row>
    <row r="2933" spans="2:51" s="12" customFormat="1" ht="13.5">
      <c r="B2933" s="217"/>
      <c r="C2933" s="218"/>
      <c r="D2933" s="214" t="s">
        <v>245</v>
      </c>
      <c r="E2933" s="219" t="s">
        <v>23</v>
      </c>
      <c r="F2933" s="220" t="s">
        <v>2253</v>
      </c>
      <c r="G2933" s="218"/>
      <c r="H2933" s="221">
        <v>3.3</v>
      </c>
      <c r="I2933" s="222"/>
      <c r="J2933" s="218"/>
      <c r="K2933" s="218"/>
      <c r="L2933" s="223"/>
      <c r="M2933" s="224"/>
      <c r="N2933" s="225"/>
      <c r="O2933" s="225"/>
      <c r="P2933" s="225"/>
      <c r="Q2933" s="225"/>
      <c r="R2933" s="225"/>
      <c r="S2933" s="225"/>
      <c r="T2933" s="226"/>
      <c r="AT2933" s="227" t="s">
        <v>245</v>
      </c>
      <c r="AU2933" s="227" t="s">
        <v>88</v>
      </c>
      <c r="AV2933" s="12" t="s">
        <v>88</v>
      </c>
      <c r="AW2933" s="12" t="s">
        <v>40</v>
      </c>
      <c r="AX2933" s="12" t="s">
        <v>77</v>
      </c>
      <c r="AY2933" s="227" t="s">
        <v>191</v>
      </c>
    </row>
    <row r="2934" spans="2:51" s="12" customFormat="1" ht="13.5">
      <c r="B2934" s="217"/>
      <c r="C2934" s="218"/>
      <c r="D2934" s="214" t="s">
        <v>245</v>
      </c>
      <c r="E2934" s="219" t="s">
        <v>23</v>
      </c>
      <c r="F2934" s="220" t="s">
        <v>545</v>
      </c>
      <c r="G2934" s="218"/>
      <c r="H2934" s="221">
        <v>1.2</v>
      </c>
      <c r="I2934" s="222"/>
      <c r="J2934" s="218"/>
      <c r="K2934" s="218"/>
      <c r="L2934" s="223"/>
      <c r="M2934" s="224"/>
      <c r="N2934" s="225"/>
      <c r="O2934" s="225"/>
      <c r="P2934" s="225"/>
      <c r="Q2934" s="225"/>
      <c r="R2934" s="225"/>
      <c r="S2934" s="225"/>
      <c r="T2934" s="226"/>
      <c r="AT2934" s="227" t="s">
        <v>245</v>
      </c>
      <c r="AU2934" s="227" t="s">
        <v>88</v>
      </c>
      <c r="AV2934" s="12" t="s">
        <v>88</v>
      </c>
      <c r="AW2934" s="12" t="s">
        <v>40</v>
      </c>
      <c r="AX2934" s="12" t="s">
        <v>77</v>
      </c>
      <c r="AY2934" s="227" t="s">
        <v>191</v>
      </c>
    </row>
    <row r="2935" spans="2:51" s="12" customFormat="1" ht="13.5">
      <c r="B2935" s="217"/>
      <c r="C2935" s="218"/>
      <c r="D2935" s="214" t="s">
        <v>245</v>
      </c>
      <c r="E2935" s="219" t="s">
        <v>23</v>
      </c>
      <c r="F2935" s="220" t="s">
        <v>759</v>
      </c>
      <c r="G2935" s="218"/>
      <c r="H2935" s="221">
        <v>1.7</v>
      </c>
      <c r="I2935" s="222"/>
      <c r="J2935" s="218"/>
      <c r="K2935" s="218"/>
      <c r="L2935" s="223"/>
      <c r="M2935" s="224"/>
      <c r="N2935" s="225"/>
      <c r="O2935" s="225"/>
      <c r="P2935" s="225"/>
      <c r="Q2935" s="225"/>
      <c r="R2935" s="225"/>
      <c r="S2935" s="225"/>
      <c r="T2935" s="226"/>
      <c r="AT2935" s="227" t="s">
        <v>245</v>
      </c>
      <c r="AU2935" s="227" t="s">
        <v>88</v>
      </c>
      <c r="AV2935" s="12" t="s">
        <v>88</v>
      </c>
      <c r="AW2935" s="12" t="s">
        <v>40</v>
      </c>
      <c r="AX2935" s="12" t="s">
        <v>77</v>
      </c>
      <c r="AY2935" s="227" t="s">
        <v>191</v>
      </c>
    </row>
    <row r="2936" spans="2:51" s="12" customFormat="1" ht="13.5">
      <c r="B2936" s="217"/>
      <c r="C2936" s="218"/>
      <c r="D2936" s="214" t="s">
        <v>245</v>
      </c>
      <c r="E2936" s="219" t="s">
        <v>23</v>
      </c>
      <c r="F2936" s="220" t="s">
        <v>546</v>
      </c>
      <c r="G2936" s="218"/>
      <c r="H2936" s="221">
        <v>24.3</v>
      </c>
      <c r="I2936" s="222"/>
      <c r="J2936" s="218"/>
      <c r="K2936" s="218"/>
      <c r="L2936" s="223"/>
      <c r="M2936" s="224"/>
      <c r="N2936" s="225"/>
      <c r="O2936" s="225"/>
      <c r="P2936" s="225"/>
      <c r="Q2936" s="225"/>
      <c r="R2936" s="225"/>
      <c r="S2936" s="225"/>
      <c r="T2936" s="226"/>
      <c r="AT2936" s="227" t="s">
        <v>245</v>
      </c>
      <c r="AU2936" s="227" t="s">
        <v>88</v>
      </c>
      <c r="AV2936" s="12" t="s">
        <v>88</v>
      </c>
      <c r="AW2936" s="12" t="s">
        <v>40</v>
      </c>
      <c r="AX2936" s="12" t="s">
        <v>77</v>
      </c>
      <c r="AY2936" s="227" t="s">
        <v>191</v>
      </c>
    </row>
    <row r="2937" spans="2:51" s="12" customFormat="1" ht="13.5">
      <c r="B2937" s="217"/>
      <c r="C2937" s="218"/>
      <c r="D2937" s="214" t="s">
        <v>245</v>
      </c>
      <c r="E2937" s="219" t="s">
        <v>23</v>
      </c>
      <c r="F2937" s="220" t="s">
        <v>760</v>
      </c>
      <c r="G2937" s="218"/>
      <c r="H2937" s="221">
        <v>11.1</v>
      </c>
      <c r="I2937" s="222"/>
      <c r="J2937" s="218"/>
      <c r="K2937" s="218"/>
      <c r="L2937" s="223"/>
      <c r="M2937" s="224"/>
      <c r="N2937" s="225"/>
      <c r="O2937" s="225"/>
      <c r="P2937" s="225"/>
      <c r="Q2937" s="225"/>
      <c r="R2937" s="225"/>
      <c r="S2937" s="225"/>
      <c r="T2937" s="226"/>
      <c r="AT2937" s="227" t="s">
        <v>245</v>
      </c>
      <c r="AU2937" s="227" t="s">
        <v>88</v>
      </c>
      <c r="AV2937" s="12" t="s">
        <v>88</v>
      </c>
      <c r="AW2937" s="12" t="s">
        <v>40</v>
      </c>
      <c r="AX2937" s="12" t="s">
        <v>77</v>
      </c>
      <c r="AY2937" s="227" t="s">
        <v>191</v>
      </c>
    </row>
    <row r="2938" spans="2:51" s="12" customFormat="1" ht="13.5">
      <c r="B2938" s="217"/>
      <c r="C2938" s="218"/>
      <c r="D2938" s="214" t="s">
        <v>245</v>
      </c>
      <c r="E2938" s="219" t="s">
        <v>23</v>
      </c>
      <c r="F2938" s="220" t="s">
        <v>743</v>
      </c>
      <c r="G2938" s="218"/>
      <c r="H2938" s="221">
        <v>4.5999999999999996</v>
      </c>
      <c r="I2938" s="222"/>
      <c r="J2938" s="218"/>
      <c r="K2938" s="218"/>
      <c r="L2938" s="223"/>
      <c r="M2938" s="224"/>
      <c r="N2938" s="225"/>
      <c r="O2938" s="225"/>
      <c r="P2938" s="225"/>
      <c r="Q2938" s="225"/>
      <c r="R2938" s="225"/>
      <c r="S2938" s="225"/>
      <c r="T2938" s="226"/>
      <c r="AT2938" s="227" t="s">
        <v>245</v>
      </c>
      <c r="AU2938" s="227" t="s">
        <v>88</v>
      </c>
      <c r="AV2938" s="12" t="s">
        <v>88</v>
      </c>
      <c r="AW2938" s="12" t="s">
        <v>40</v>
      </c>
      <c r="AX2938" s="12" t="s">
        <v>77</v>
      </c>
      <c r="AY2938" s="227" t="s">
        <v>191</v>
      </c>
    </row>
    <row r="2939" spans="2:51" s="12" customFormat="1" ht="13.5">
      <c r="B2939" s="217"/>
      <c r="C2939" s="218"/>
      <c r="D2939" s="214" t="s">
        <v>245</v>
      </c>
      <c r="E2939" s="219" t="s">
        <v>23</v>
      </c>
      <c r="F2939" s="220" t="s">
        <v>761</v>
      </c>
      <c r="G2939" s="218"/>
      <c r="H2939" s="221">
        <v>5.3</v>
      </c>
      <c r="I2939" s="222"/>
      <c r="J2939" s="218"/>
      <c r="K2939" s="218"/>
      <c r="L2939" s="223"/>
      <c r="M2939" s="224"/>
      <c r="N2939" s="225"/>
      <c r="O2939" s="225"/>
      <c r="P2939" s="225"/>
      <c r="Q2939" s="225"/>
      <c r="R2939" s="225"/>
      <c r="S2939" s="225"/>
      <c r="T2939" s="226"/>
      <c r="AT2939" s="227" t="s">
        <v>245</v>
      </c>
      <c r="AU2939" s="227" t="s">
        <v>88</v>
      </c>
      <c r="AV2939" s="12" t="s">
        <v>88</v>
      </c>
      <c r="AW2939" s="12" t="s">
        <v>40</v>
      </c>
      <c r="AX2939" s="12" t="s">
        <v>77</v>
      </c>
      <c r="AY2939" s="227" t="s">
        <v>191</v>
      </c>
    </row>
    <row r="2940" spans="2:51" s="12" customFormat="1" ht="13.5">
      <c r="B2940" s="217"/>
      <c r="C2940" s="218"/>
      <c r="D2940" s="214" t="s">
        <v>245</v>
      </c>
      <c r="E2940" s="219" t="s">
        <v>23</v>
      </c>
      <c r="F2940" s="220" t="s">
        <v>762</v>
      </c>
      <c r="G2940" s="218"/>
      <c r="H2940" s="221">
        <v>5.3</v>
      </c>
      <c r="I2940" s="222"/>
      <c r="J2940" s="218"/>
      <c r="K2940" s="218"/>
      <c r="L2940" s="223"/>
      <c r="M2940" s="224"/>
      <c r="N2940" s="225"/>
      <c r="O2940" s="225"/>
      <c r="P2940" s="225"/>
      <c r="Q2940" s="225"/>
      <c r="R2940" s="225"/>
      <c r="S2940" s="225"/>
      <c r="T2940" s="226"/>
      <c r="AT2940" s="227" t="s">
        <v>245</v>
      </c>
      <c r="AU2940" s="227" t="s">
        <v>88</v>
      </c>
      <c r="AV2940" s="12" t="s">
        <v>88</v>
      </c>
      <c r="AW2940" s="12" t="s">
        <v>40</v>
      </c>
      <c r="AX2940" s="12" t="s">
        <v>77</v>
      </c>
      <c r="AY2940" s="227" t="s">
        <v>191</v>
      </c>
    </row>
    <row r="2941" spans="2:51" s="12" customFormat="1" ht="13.5">
      <c r="B2941" s="217"/>
      <c r="C2941" s="218"/>
      <c r="D2941" s="214" t="s">
        <v>245</v>
      </c>
      <c r="E2941" s="219" t="s">
        <v>23</v>
      </c>
      <c r="F2941" s="220" t="s">
        <v>763</v>
      </c>
      <c r="G2941" s="218"/>
      <c r="H2941" s="221">
        <v>26.6</v>
      </c>
      <c r="I2941" s="222"/>
      <c r="J2941" s="218"/>
      <c r="K2941" s="218"/>
      <c r="L2941" s="223"/>
      <c r="M2941" s="224"/>
      <c r="N2941" s="225"/>
      <c r="O2941" s="225"/>
      <c r="P2941" s="225"/>
      <c r="Q2941" s="225"/>
      <c r="R2941" s="225"/>
      <c r="S2941" s="225"/>
      <c r="T2941" s="226"/>
      <c r="AT2941" s="227" t="s">
        <v>245</v>
      </c>
      <c r="AU2941" s="227" t="s">
        <v>88</v>
      </c>
      <c r="AV2941" s="12" t="s">
        <v>88</v>
      </c>
      <c r="AW2941" s="12" t="s">
        <v>40</v>
      </c>
      <c r="AX2941" s="12" t="s">
        <v>77</v>
      </c>
      <c r="AY2941" s="227" t="s">
        <v>191</v>
      </c>
    </row>
    <row r="2942" spans="2:51" s="12" customFormat="1" ht="13.5">
      <c r="B2942" s="217"/>
      <c r="C2942" s="218"/>
      <c r="D2942" s="214" t="s">
        <v>245</v>
      </c>
      <c r="E2942" s="219" t="s">
        <v>23</v>
      </c>
      <c r="F2942" s="220" t="s">
        <v>764</v>
      </c>
      <c r="G2942" s="218"/>
      <c r="H2942" s="221">
        <v>19.399999999999999</v>
      </c>
      <c r="I2942" s="222"/>
      <c r="J2942" s="218"/>
      <c r="K2942" s="218"/>
      <c r="L2942" s="223"/>
      <c r="M2942" s="224"/>
      <c r="N2942" s="225"/>
      <c r="O2942" s="225"/>
      <c r="P2942" s="225"/>
      <c r="Q2942" s="225"/>
      <c r="R2942" s="225"/>
      <c r="S2942" s="225"/>
      <c r="T2942" s="226"/>
      <c r="AT2942" s="227" t="s">
        <v>245</v>
      </c>
      <c r="AU2942" s="227" t="s">
        <v>88</v>
      </c>
      <c r="AV2942" s="12" t="s">
        <v>88</v>
      </c>
      <c r="AW2942" s="12" t="s">
        <v>40</v>
      </c>
      <c r="AX2942" s="12" t="s">
        <v>77</v>
      </c>
      <c r="AY2942" s="227" t="s">
        <v>191</v>
      </c>
    </row>
    <row r="2943" spans="2:51" s="12" customFormat="1" ht="13.5">
      <c r="B2943" s="217"/>
      <c r="C2943" s="218"/>
      <c r="D2943" s="214" t="s">
        <v>245</v>
      </c>
      <c r="E2943" s="219" t="s">
        <v>23</v>
      </c>
      <c r="F2943" s="220" t="s">
        <v>765</v>
      </c>
      <c r="G2943" s="218"/>
      <c r="H2943" s="221">
        <v>10.4</v>
      </c>
      <c r="I2943" s="222"/>
      <c r="J2943" s="218"/>
      <c r="K2943" s="218"/>
      <c r="L2943" s="223"/>
      <c r="M2943" s="224"/>
      <c r="N2943" s="225"/>
      <c r="O2943" s="225"/>
      <c r="P2943" s="225"/>
      <c r="Q2943" s="225"/>
      <c r="R2943" s="225"/>
      <c r="S2943" s="225"/>
      <c r="T2943" s="226"/>
      <c r="AT2943" s="227" t="s">
        <v>245</v>
      </c>
      <c r="AU2943" s="227" t="s">
        <v>88</v>
      </c>
      <c r="AV2943" s="12" t="s">
        <v>88</v>
      </c>
      <c r="AW2943" s="12" t="s">
        <v>40</v>
      </c>
      <c r="AX2943" s="12" t="s">
        <v>77</v>
      </c>
      <c r="AY2943" s="227" t="s">
        <v>191</v>
      </c>
    </row>
    <row r="2944" spans="2:51" s="12" customFormat="1" ht="13.5">
      <c r="B2944" s="217"/>
      <c r="C2944" s="218"/>
      <c r="D2944" s="214" t="s">
        <v>245</v>
      </c>
      <c r="E2944" s="219" t="s">
        <v>23</v>
      </c>
      <c r="F2944" s="220" t="s">
        <v>766</v>
      </c>
      <c r="G2944" s="218"/>
      <c r="H2944" s="221">
        <v>4.5</v>
      </c>
      <c r="I2944" s="222"/>
      <c r="J2944" s="218"/>
      <c r="K2944" s="218"/>
      <c r="L2944" s="223"/>
      <c r="M2944" s="224"/>
      <c r="N2944" s="225"/>
      <c r="O2944" s="225"/>
      <c r="P2944" s="225"/>
      <c r="Q2944" s="225"/>
      <c r="R2944" s="225"/>
      <c r="S2944" s="225"/>
      <c r="T2944" s="226"/>
      <c r="AT2944" s="227" t="s">
        <v>245</v>
      </c>
      <c r="AU2944" s="227" t="s">
        <v>88</v>
      </c>
      <c r="AV2944" s="12" t="s">
        <v>88</v>
      </c>
      <c r="AW2944" s="12" t="s">
        <v>40</v>
      </c>
      <c r="AX2944" s="12" t="s">
        <v>77</v>
      </c>
      <c r="AY2944" s="227" t="s">
        <v>191</v>
      </c>
    </row>
    <row r="2945" spans="2:51" s="14" customFormat="1" ht="13.5">
      <c r="B2945" s="254"/>
      <c r="C2945" s="255"/>
      <c r="D2945" s="214" t="s">
        <v>245</v>
      </c>
      <c r="E2945" s="256" t="s">
        <v>23</v>
      </c>
      <c r="F2945" s="257" t="s">
        <v>371</v>
      </c>
      <c r="G2945" s="255"/>
      <c r="H2945" s="258">
        <v>177.27500000000001</v>
      </c>
      <c r="I2945" s="259"/>
      <c r="J2945" s="255"/>
      <c r="K2945" s="255"/>
      <c r="L2945" s="260"/>
      <c r="M2945" s="261"/>
      <c r="N2945" s="262"/>
      <c r="O2945" s="262"/>
      <c r="P2945" s="262"/>
      <c r="Q2945" s="262"/>
      <c r="R2945" s="262"/>
      <c r="S2945" s="262"/>
      <c r="T2945" s="263"/>
      <c r="AT2945" s="264" t="s">
        <v>245</v>
      </c>
      <c r="AU2945" s="264" t="s">
        <v>88</v>
      </c>
      <c r="AV2945" s="14" t="s">
        <v>207</v>
      </c>
      <c r="AW2945" s="14" t="s">
        <v>40</v>
      </c>
      <c r="AX2945" s="14" t="s">
        <v>77</v>
      </c>
      <c r="AY2945" s="264" t="s">
        <v>191</v>
      </c>
    </row>
    <row r="2946" spans="2:51" s="13" customFormat="1" ht="13.5">
      <c r="B2946" s="244"/>
      <c r="C2946" s="245"/>
      <c r="D2946" s="214" t="s">
        <v>245</v>
      </c>
      <c r="E2946" s="246" t="s">
        <v>23</v>
      </c>
      <c r="F2946" s="247" t="s">
        <v>376</v>
      </c>
      <c r="G2946" s="245"/>
      <c r="H2946" s="246" t="s">
        <v>23</v>
      </c>
      <c r="I2946" s="248"/>
      <c r="J2946" s="245"/>
      <c r="K2946" s="245"/>
      <c r="L2946" s="249"/>
      <c r="M2946" s="250"/>
      <c r="N2946" s="251"/>
      <c r="O2946" s="251"/>
      <c r="P2946" s="251"/>
      <c r="Q2946" s="251"/>
      <c r="R2946" s="251"/>
      <c r="S2946" s="251"/>
      <c r="T2946" s="252"/>
      <c r="AT2946" s="253" t="s">
        <v>245</v>
      </c>
      <c r="AU2946" s="253" t="s">
        <v>88</v>
      </c>
      <c r="AV2946" s="13" t="s">
        <v>85</v>
      </c>
      <c r="AW2946" s="13" t="s">
        <v>40</v>
      </c>
      <c r="AX2946" s="13" t="s">
        <v>77</v>
      </c>
      <c r="AY2946" s="253" t="s">
        <v>191</v>
      </c>
    </row>
    <row r="2947" spans="2:51" s="12" customFormat="1" ht="13.5">
      <c r="B2947" s="217"/>
      <c r="C2947" s="218"/>
      <c r="D2947" s="214" t="s">
        <v>245</v>
      </c>
      <c r="E2947" s="219" t="s">
        <v>23</v>
      </c>
      <c r="F2947" s="220" t="s">
        <v>2280</v>
      </c>
      <c r="G2947" s="218"/>
      <c r="H2947" s="221">
        <v>13.599</v>
      </c>
      <c r="I2947" s="222"/>
      <c r="J2947" s="218"/>
      <c r="K2947" s="218"/>
      <c r="L2947" s="223"/>
      <c r="M2947" s="224"/>
      <c r="N2947" s="225"/>
      <c r="O2947" s="225"/>
      <c r="P2947" s="225"/>
      <c r="Q2947" s="225"/>
      <c r="R2947" s="225"/>
      <c r="S2947" s="225"/>
      <c r="T2947" s="226"/>
      <c r="AT2947" s="227" t="s">
        <v>245</v>
      </c>
      <c r="AU2947" s="227" t="s">
        <v>88</v>
      </c>
      <c r="AV2947" s="12" t="s">
        <v>88</v>
      </c>
      <c r="AW2947" s="12" t="s">
        <v>40</v>
      </c>
      <c r="AX2947" s="12" t="s">
        <v>77</v>
      </c>
      <c r="AY2947" s="227" t="s">
        <v>191</v>
      </c>
    </row>
    <row r="2948" spans="2:51" s="12" customFormat="1" ht="13.5">
      <c r="B2948" s="217"/>
      <c r="C2948" s="218"/>
      <c r="D2948" s="214" t="s">
        <v>245</v>
      </c>
      <c r="E2948" s="219" t="s">
        <v>23</v>
      </c>
      <c r="F2948" s="220" t="s">
        <v>548</v>
      </c>
      <c r="G2948" s="218"/>
      <c r="H2948" s="221">
        <v>1.2</v>
      </c>
      <c r="I2948" s="222"/>
      <c r="J2948" s="218"/>
      <c r="K2948" s="218"/>
      <c r="L2948" s="223"/>
      <c r="M2948" s="224"/>
      <c r="N2948" s="225"/>
      <c r="O2948" s="225"/>
      <c r="P2948" s="225"/>
      <c r="Q2948" s="225"/>
      <c r="R2948" s="225"/>
      <c r="S2948" s="225"/>
      <c r="T2948" s="226"/>
      <c r="AT2948" s="227" t="s">
        <v>245</v>
      </c>
      <c r="AU2948" s="227" t="s">
        <v>88</v>
      </c>
      <c r="AV2948" s="12" t="s">
        <v>88</v>
      </c>
      <c r="AW2948" s="12" t="s">
        <v>40</v>
      </c>
      <c r="AX2948" s="12" t="s">
        <v>77</v>
      </c>
      <c r="AY2948" s="227" t="s">
        <v>191</v>
      </c>
    </row>
    <row r="2949" spans="2:51" s="12" customFormat="1" ht="13.5">
      <c r="B2949" s="217"/>
      <c r="C2949" s="218"/>
      <c r="D2949" s="214" t="s">
        <v>245</v>
      </c>
      <c r="E2949" s="219" t="s">
        <v>23</v>
      </c>
      <c r="F2949" s="220" t="s">
        <v>767</v>
      </c>
      <c r="G2949" s="218"/>
      <c r="H2949" s="221">
        <v>12.7</v>
      </c>
      <c r="I2949" s="222"/>
      <c r="J2949" s="218"/>
      <c r="K2949" s="218"/>
      <c r="L2949" s="223"/>
      <c r="M2949" s="224"/>
      <c r="N2949" s="225"/>
      <c r="O2949" s="225"/>
      <c r="P2949" s="225"/>
      <c r="Q2949" s="225"/>
      <c r="R2949" s="225"/>
      <c r="S2949" s="225"/>
      <c r="T2949" s="226"/>
      <c r="AT2949" s="227" t="s">
        <v>245</v>
      </c>
      <c r="AU2949" s="227" t="s">
        <v>88</v>
      </c>
      <c r="AV2949" s="12" t="s">
        <v>88</v>
      </c>
      <c r="AW2949" s="12" t="s">
        <v>40</v>
      </c>
      <c r="AX2949" s="12" t="s">
        <v>77</v>
      </c>
      <c r="AY2949" s="227" t="s">
        <v>191</v>
      </c>
    </row>
    <row r="2950" spans="2:51" s="12" customFormat="1" ht="13.5">
      <c r="B2950" s="217"/>
      <c r="C2950" s="218"/>
      <c r="D2950" s="214" t="s">
        <v>245</v>
      </c>
      <c r="E2950" s="219" t="s">
        <v>23</v>
      </c>
      <c r="F2950" s="220" t="s">
        <v>744</v>
      </c>
      <c r="G2950" s="218"/>
      <c r="H2950" s="221">
        <v>3.8</v>
      </c>
      <c r="I2950" s="222"/>
      <c r="J2950" s="218"/>
      <c r="K2950" s="218"/>
      <c r="L2950" s="223"/>
      <c r="M2950" s="224"/>
      <c r="N2950" s="225"/>
      <c r="O2950" s="225"/>
      <c r="P2950" s="225"/>
      <c r="Q2950" s="225"/>
      <c r="R2950" s="225"/>
      <c r="S2950" s="225"/>
      <c r="T2950" s="226"/>
      <c r="AT2950" s="227" t="s">
        <v>245</v>
      </c>
      <c r="AU2950" s="227" t="s">
        <v>88</v>
      </c>
      <c r="AV2950" s="12" t="s">
        <v>88</v>
      </c>
      <c r="AW2950" s="12" t="s">
        <v>40</v>
      </c>
      <c r="AX2950" s="12" t="s">
        <v>77</v>
      </c>
      <c r="AY2950" s="227" t="s">
        <v>191</v>
      </c>
    </row>
    <row r="2951" spans="2:51" s="12" customFormat="1" ht="13.5">
      <c r="B2951" s="217"/>
      <c r="C2951" s="218"/>
      <c r="D2951" s="214" t="s">
        <v>245</v>
      </c>
      <c r="E2951" s="219" t="s">
        <v>23</v>
      </c>
      <c r="F2951" s="220" t="s">
        <v>768</v>
      </c>
      <c r="G2951" s="218"/>
      <c r="H2951" s="221">
        <v>5.3</v>
      </c>
      <c r="I2951" s="222"/>
      <c r="J2951" s="218"/>
      <c r="K2951" s="218"/>
      <c r="L2951" s="223"/>
      <c r="M2951" s="224"/>
      <c r="N2951" s="225"/>
      <c r="O2951" s="225"/>
      <c r="P2951" s="225"/>
      <c r="Q2951" s="225"/>
      <c r="R2951" s="225"/>
      <c r="S2951" s="225"/>
      <c r="T2951" s="226"/>
      <c r="AT2951" s="227" t="s">
        <v>245</v>
      </c>
      <c r="AU2951" s="227" t="s">
        <v>88</v>
      </c>
      <c r="AV2951" s="12" t="s">
        <v>88</v>
      </c>
      <c r="AW2951" s="12" t="s">
        <v>40</v>
      </c>
      <c r="AX2951" s="12" t="s">
        <v>77</v>
      </c>
      <c r="AY2951" s="227" t="s">
        <v>191</v>
      </c>
    </row>
    <row r="2952" spans="2:51" s="12" customFormat="1" ht="13.5">
      <c r="B2952" s="217"/>
      <c r="C2952" s="218"/>
      <c r="D2952" s="214" t="s">
        <v>245</v>
      </c>
      <c r="E2952" s="219" t="s">
        <v>23</v>
      </c>
      <c r="F2952" s="220" t="s">
        <v>769</v>
      </c>
      <c r="G2952" s="218"/>
      <c r="H2952" s="221">
        <v>5.3</v>
      </c>
      <c r="I2952" s="222"/>
      <c r="J2952" s="218"/>
      <c r="K2952" s="218"/>
      <c r="L2952" s="223"/>
      <c r="M2952" s="224"/>
      <c r="N2952" s="225"/>
      <c r="O2952" s="225"/>
      <c r="P2952" s="225"/>
      <c r="Q2952" s="225"/>
      <c r="R2952" s="225"/>
      <c r="S2952" s="225"/>
      <c r="T2952" s="226"/>
      <c r="AT2952" s="227" t="s">
        <v>245</v>
      </c>
      <c r="AU2952" s="227" t="s">
        <v>88</v>
      </c>
      <c r="AV2952" s="12" t="s">
        <v>88</v>
      </c>
      <c r="AW2952" s="12" t="s">
        <v>40</v>
      </c>
      <c r="AX2952" s="12" t="s">
        <v>77</v>
      </c>
      <c r="AY2952" s="227" t="s">
        <v>191</v>
      </c>
    </row>
    <row r="2953" spans="2:51" s="12" customFormat="1" ht="13.5">
      <c r="B2953" s="217"/>
      <c r="C2953" s="218"/>
      <c r="D2953" s="214" t="s">
        <v>245</v>
      </c>
      <c r="E2953" s="219" t="s">
        <v>23</v>
      </c>
      <c r="F2953" s="220" t="s">
        <v>770</v>
      </c>
      <c r="G2953" s="218"/>
      <c r="H2953" s="221">
        <v>46.2</v>
      </c>
      <c r="I2953" s="222"/>
      <c r="J2953" s="218"/>
      <c r="K2953" s="218"/>
      <c r="L2953" s="223"/>
      <c r="M2953" s="224"/>
      <c r="N2953" s="225"/>
      <c r="O2953" s="225"/>
      <c r="P2953" s="225"/>
      <c r="Q2953" s="225"/>
      <c r="R2953" s="225"/>
      <c r="S2953" s="225"/>
      <c r="T2953" s="226"/>
      <c r="AT2953" s="227" t="s">
        <v>245</v>
      </c>
      <c r="AU2953" s="227" t="s">
        <v>88</v>
      </c>
      <c r="AV2953" s="12" t="s">
        <v>88</v>
      </c>
      <c r="AW2953" s="12" t="s">
        <v>40</v>
      </c>
      <c r="AX2953" s="12" t="s">
        <v>77</v>
      </c>
      <c r="AY2953" s="227" t="s">
        <v>191</v>
      </c>
    </row>
    <row r="2954" spans="2:51" s="12" customFormat="1" ht="13.5">
      <c r="B2954" s="217"/>
      <c r="C2954" s="218"/>
      <c r="D2954" s="214" t="s">
        <v>245</v>
      </c>
      <c r="E2954" s="219" t="s">
        <v>23</v>
      </c>
      <c r="F2954" s="220" t="s">
        <v>771</v>
      </c>
      <c r="G2954" s="218"/>
      <c r="H2954" s="221">
        <v>10.7</v>
      </c>
      <c r="I2954" s="222"/>
      <c r="J2954" s="218"/>
      <c r="K2954" s="218"/>
      <c r="L2954" s="223"/>
      <c r="M2954" s="224"/>
      <c r="N2954" s="225"/>
      <c r="O2954" s="225"/>
      <c r="P2954" s="225"/>
      <c r="Q2954" s="225"/>
      <c r="R2954" s="225"/>
      <c r="S2954" s="225"/>
      <c r="T2954" s="226"/>
      <c r="AT2954" s="227" t="s">
        <v>245</v>
      </c>
      <c r="AU2954" s="227" t="s">
        <v>88</v>
      </c>
      <c r="AV2954" s="12" t="s">
        <v>88</v>
      </c>
      <c r="AW2954" s="12" t="s">
        <v>40</v>
      </c>
      <c r="AX2954" s="12" t="s">
        <v>77</v>
      </c>
      <c r="AY2954" s="227" t="s">
        <v>191</v>
      </c>
    </row>
    <row r="2955" spans="2:51" s="12" customFormat="1" ht="13.5">
      <c r="B2955" s="217"/>
      <c r="C2955" s="218"/>
      <c r="D2955" s="214" t="s">
        <v>245</v>
      </c>
      <c r="E2955" s="219" t="s">
        <v>23</v>
      </c>
      <c r="F2955" s="220" t="s">
        <v>772</v>
      </c>
      <c r="G2955" s="218"/>
      <c r="H2955" s="221">
        <v>14.2</v>
      </c>
      <c r="I2955" s="222"/>
      <c r="J2955" s="218"/>
      <c r="K2955" s="218"/>
      <c r="L2955" s="223"/>
      <c r="M2955" s="224"/>
      <c r="N2955" s="225"/>
      <c r="O2955" s="225"/>
      <c r="P2955" s="225"/>
      <c r="Q2955" s="225"/>
      <c r="R2955" s="225"/>
      <c r="S2955" s="225"/>
      <c r="T2955" s="226"/>
      <c r="AT2955" s="227" t="s">
        <v>245</v>
      </c>
      <c r="AU2955" s="227" t="s">
        <v>88</v>
      </c>
      <c r="AV2955" s="12" t="s">
        <v>88</v>
      </c>
      <c r="AW2955" s="12" t="s">
        <v>40</v>
      </c>
      <c r="AX2955" s="12" t="s">
        <v>77</v>
      </c>
      <c r="AY2955" s="227" t="s">
        <v>191</v>
      </c>
    </row>
    <row r="2956" spans="2:51" s="12" customFormat="1" ht="13.5">
      <c r="B2956" s="217"/>
      <c r="C2956" s="218"/>
      <c r="D2956" s="214" t="s">
        <v>245</v>
      </c>
      <c r="E2956" s="219" t="s">
        <v>23</v>
      </c>
      <c r="F2956" s="220" t="s">
        <v>773</v>
      </c>
      <c r="G2956" s="218"/>
      <c r="H2956" s="221">
        <v>4.9000000000000004</v>
      </c>
      <c r="I2956" s="222"/>
      <c r="J2956" s="218"/>
      <c r="K2956" s="218"/>
      <c r="L2956" s="223"/>
      <c r="M2956" s="224"/>
      <c r="N2956" s="225"/>
      <c r="O2956" s="225"/>
      <c r="P2956" s="225"/>
      <c r="Q2956" s="225"/>
      <c r="R2956" s="225"/>
      <c r="S2956" s="225"/>
      <c r="T2956" s="226"/>
      <c r="AT2956" s="227" t="s">
        <v>245</v>
      </c>
      <c r="AU2956" s="227" t="s">
        <v>88</v>
      </c>
      <c r="AV2956" s="12" t="s">
        <v>88</v>
      </c>
      <c r="AW2956" s="12" t="s">
        <v>40</v>
      </c>
      <c r="AX2956" s="12" t="s">
        <v>77</v>
      </c>
      <c r="AY2956" s="227" t="s">
        <v>191</v>
      </c>
    </row>
    <row r="2957" spans="2:51" s="14" customFormat="1" ht="13.5">
      <c r="B2957" s="254"/>
      <c r="C2957" s="255"/>
      <c r="D2957" s="214" t="s">
        <v>245</v>
      </c>
      <c r="E2957" s="256" t="s">
        <v>23</v>
      </c>
      <c r="F2957" s="257" t="s">
        <v>371</v>
      </c>
      <c r="G2957" s="255"/>
      <c r="H2957" s="258">
        <v>117.899</v>
      </c>
      <c r="I2957" s="259"/>
      <c r="J2957" s="255"/>
      <c r="K2957" s="255"/>
      <c r="L2957" s="260"/>
      <c r="M2957" s="261"/>
      <c r="N2957" s="262"/>
      <c r="O2957" s="262"/>
      <c r="P2957" s="262"/>
      <c r="Q2957" s="262"/>
      <c r="R2957" s="262"/>
      <c r="S2957" s="262"/>
      <c r="T2957" s="263"/>
      <c r="AT2957" s="264" t="s">
        <v>245</v>
      </c>
      <c r="AU2957" s="264" t="s">
        <v>88</v>
      </c>
      <c r="AV2957" s="14" t="s">
        <v>207</v>
      </c>
      <c r="AW2957" s="14" t="s">
        <v>40</v>
      </c>
      <c r="AX2957" s="14" t="s">
        <v>77</v>
      </c>
      <c r="AY2957" s="264" t="s">
        <v>191</v>
      </c>
    </row>
    <row r="2958" spans="2:51" s="13" customFormat="1" ht="13.5">
      <c r="B2958" s="244"/>
      <c r="C2958" s="245"/>
      <c r="D2958" s="214" t="s">
        <v>245</v>
      </c>
      <c r="E2958" s="246" t="s">
        <v>23</v>
      </c>
      <c r="F2958" s="247" t="s">
        <v>380</v>
      </c>
      <c r="G2958" s="245"/>
      <c r="H2958" s="246" t="s">
        <v>23</v>
      </c>
      <c r="I2958" s="248"/>
      <c r="J2958" s="245"/>
      <c r="K2958" s="245"/>
      <c r="L2958" s="249"/>
      <c r="M2958" s="250"/>
      <c r="N2958" s="251"/>
      <c r="O2958" s="251"/>
      <c r="P2958" s="251"/>
      <c r="Q2958" s="251"/>
      <c r="R2958" s="251"/>
      <c r="S2958" s="251"/>
      <c r="T2958" s="252"/>
      <c r="AT2958" s="253" t="s">
        <v>245</v>
      </c>
      <c r="AU2958" s="253" t="s">
        <v>88</v>
      </c>
      <c r="AV2958" s="13" t="s">
        <v>85</v>
      </c>
      <c r="AW2958" s="13" t="s">
        <v>40</v>
      </c>
      <c r="AX2958" s="13" t="s">
        <v>77</v>
      </c>
      <c r="AY2958" s="253" t="s">
        <v>191</v>
      </c>
    </row>
    <row r="2959" spans="2:51" s="12" customFormat="1" ht="13.5">
      <c r="B2959" s="217"/>
      <c r="C2959" s="218"/>
      <c r="D2959" s="214" t="s">
        <v>245</v>
      </c>
      <c r="E2959" s="219" t="s">
        <v>23</v>
      </c>
      <c r="F2959" s="220" t="s">
        <v>2281</v>
      </c>
      <c r="G2959" s="218"/>
      <c r="H2959" s="221">
        <v>13.599</v>
      </c>
      <c r="I2959" s="222"/>
      <c r="J2959" s="218"/>
      <c r="K2959" s="218"/>
      <c r="L2959" s="223"/>
      <c r="M2959" s="224"/>
      <c r="N2959" s="225"/>
      <c r="O2959" s="225"/>
      <c r="P2959" s="225"/>
      <c r="Q2959" s="225"/>
      <c r="R2959" s="225"/>
      <c r="S2959" s="225"/>
      <c r="T2959" s="226"/>
      <c r="AT2959" s="227" t="s">
        <v>245</v>
      </c>
      <c r="AU2959" s="227" t="s">
        <v>88</v>
      </c>
      <c r="AV2959" s="12" t="s">
        <v>88</v>
      </c>
      <c r="AW2959" s="12" t="s">
        <v>40</v>
      </c>
      <c r="AX2959" s="12" t="s">
        <v>77</v>
      </c>
      <c r="AY2959" s="227" t="s">
        <v>191</v>
      </c>
    </row>
    <row r="2960" spans="2:51" s="12" customFormat="1" ht="13.5">
      <c r="B2960" s="217"/>
      <c r="C2960" s="218"/>
      <c r="D2960" s="214" t="s">
        <v>245</v>
      </c>
      <c r="E2960" s="219" t="s">
        <v>23</v>
      </c>
      <c r="F2960" s="220" t="s">
        <v>550</v>
      </c>
      <c r="G2960" s="218"/>
      <c r="H2960" s="221">
        <v>1.2</v>
      </c>
      <c r="I2960" s="222"/>
      <c r="J2960" s="218"/>
      <c r="K2960" s="218"/>
      <c r="L2960" s="223"/>
      <c r="M2960" s="224"/>
      <c r="N2960" s="225"/>
      <c r="O2960" s="225"/>
      <c r="P2960" s="225"/>
      <c r="Q2960" s="225"/>
      <c r="R2960" s="225"/>
      <c r="S2960" s="225"/>
      <c r="T2960" s="226"/>
      <c r="AT2960" s="227" t="s">
        <v>245</v>
      </c>
      <c r="AU2960" s="227" t="s">
        <v>88</v>
      </c>
      <c r="AV2960" s="12" t="s">
        <v>88</v>
      </c>
      <c r="AW2960" s="12" t="s">
        <v>40</v>
      </c>
      <c r="AX2960" s="12" t="s">
        <v>77</v>
      </c>
      <c r="AY2960" s="227" t="s">
        <v>191</v>
      </c>
    </row>
    <row r="2961" spans="2:51" s="12" customFormat="1" ht="13.5">
      <c r="B2961" s="217"/>
      <c r="C2961" s="218"/>
      <c r="D2961" s="214" t="s">
        <v>245</v>
      </c>
      <c r="E2961" s="219" t="s">
        <v>23</v>
      </c>
      <c r="F2961" s="220" t="s">
        <v>774</v>
      </c>
      <c r="G2961" s="218"/>
      <c r="H2961" s="221">
        <v>12.1</v>
      </c>
      <c r="I2961" s="222"/>
      <c r="J2961" s="218"/>
      <c r="K2961" s="218"/>
      <c r="L2961" s="223"/>
      <c r="M2961" s="224"/>
      <c r="N2961" s="225"/>
      <c r="O2961" s="225"/>
      <c r="P2961" s="225"/>
      <c r="Q2961" s="225"/>
      <c r="R2961" s="225"/>
      <c r="S2961" s="225"/>
      <c r="T2961" s="226"/>
      <c r="AT2961" s="227" t="s">
        <v>245</v>
      </c>
      <c r="AU2961" s="227" t="s">
        <v>88</v>
      </c>
      <c r="AV2961" s="12" t="s">
        <v>88</v>
      </c>
      <c r="AW2961" s="12" t="s">
        <v>40</v>
      </c>
      <c r="AX2961" s="12" t="s">
        <v>77</v>
      </c>
      <c r="AY2961" s="227" t="s">
        <v>191</v>
      </c>
    </row>
    <row r="2962" spans="2:51" s="12" customFormat="1" ht="13.5">
      <c r="B2962" s="217"/>
      <c r="C2962" s="218"/>
      <c r="D2962" s="214" t="s">
        <v>245</v>
      </c>
      <c r="E2962" s="219" t="s">
        <v>23</v>
      </c>
      <c r="F2962" s="220" t="s">
        <v>745</v>
      </c>
      <c r="G2962" s="218"/>
      <c r="H2962" s="221">
        <v>4.4000000000000004</v>
      </c>
      <c r="I2962" s="222"/>
      <c r="J2962" s="218"/>
      <c r="K2962" s="218"/>
      <c r="L2962" s="223"/>
      <c r="M2962" s="224"/>
      <c r="N2962" s="225"/>
      <c r="O2962" s="225"/>
      <c r="P2962" s="225"/>
      <c r="Q2962" s="225"/>
      <c r="R2962" s="225"/>
      <c r="S2962" s="225"/>
      <c r="T2962" s="226"/>
      <c r="AT2962" s="227" t="s">
        <v>245</v>
      </c>
      <c r="AU2962" s="227" t="s">
        <v>88</v>
      </c>
      <c r="AV2962" s="12" t="s">
        <v>88</v>
      </c>
      <c r="AW2962" s="12" t="s">
        <v>40</v>
      </c>
      <c r="AX2962" s="12" t="s">
        <v>77</v>
      </c>
      <c r="AY2962" s="227" t="s">
        <v>191</v>
      </c>
    </row>
    <row r="2963" spans="2:51" s="12" customFormat="1" ht="13.5">
      <c r="B2963" s="217"/>
      <c r="C2963" s="218"/>
      <c r="D2963" s="214" t="s">
        <v>245</v>
      </c>
      <c r="E2963" s="219" t="s">
        <v>23</v>
      </c>
      <c r="F2963" s="220" t="s">
        <v>775</v>
      </c>
      <c r="G2963" s="218"/>
      <c r="H2963" s="221">
        <v>5.3</v>
      </c>
      <c r="I2963" s="222"/>
      <c r="J2963" s="218"/>
      <c r="K2963" s="218"/>
      <c r="L2963" s="223"/>
      <c r="M2963" s="224"/>
      <c r="N2963" s="225"/>
      <c r="O2963" s="225"/>
      <c r="P2963" s="225"/>
      <c r="Q2963" s="225"/>
      <c r="R2963" s="225"/>
      <c r="S2963" s="225"/>
      <c r="T2963" s="226"/>
      <c r="AT2963" s="227" t="s">
        <v>245</v>
      </c>
      <c r="AU2963" s="227" t="s">
        <v>88</v>
      </c>
      <c r="AV2963" s="12" t="s">
        <v>88</v>
      </c>
      <c r="AW2963" s="12" t="s">
        <v>40</v>
      </c>
      <c r="AX2963" s="12" t="s">
        <v>77</v>
      </c>
      <c r="AY2963" s="227" t="s">
        <v>191</v>
      </c>
    </row>
    <row r="2964" spans="2:51" s="12" customFormat="1" ht="13.5">
      <c r="B2964" s="217"/>
      <c r="C2964" s="218"/>
      <c r="D2964" s="214" t="s">
        <v>245</v>
      </c>
      <c r="E2964" s="219" t="s">
        <v>23</v>
      </c>
      <c r="F2964" s="220" t="s">
        <v>776</v>
      </c>
      <c r="G2964" s="218"/>
      <c r="H2964" s="221">
        <v>5.3</v>
      </c>
      <c r="I2964" s="222"/>
      <c r="J2964" s="218"/>
      <c r="K2964" s="218"/>
      <c r="L2964" s="223"/>
      <c r="M2964" s="224"/>
      <c r="N2964" s="225"/>
      <c r="O2964" s="225"/>
      <c r="P2964" s="225"/>
      <c r="Q2964" s="225"/>
      <c r="R2964" s="225"/>
      <c r="S2964" s="225"/>
      <c r="T2964" s="226"/>
      <c r="AT2964" s="227" t="s">
        <v>245</v>
      </c>
      <c r="AU2964" s="227" t="s">
        <v>88</v>
      </c>
      <c r="AV2964" s="12" t="s">
        <v>88</v>
      </c>
      <c r="AW2964" s="12" t="s">
        <v>40</v>
      </c>
      <c r="AX2964" s="12" t="s">
        <v>77</v>
      </c>
      <c r="AY2964" s="227" t="s">
        <v>191</v>
      </c>
    </row>
    <row r="2965" spans="2:51" s="12" customFormat="1" ht="13.5">
      <c r="B2965" s="217"/>
      <c r="C2965" s="218"/>
      <c r="D2965" s="214" t="s">
        <v>245</v>
      </c>
      <c r="E2965" s="219" t="s">
        <v>23</v>
      </c>
      <c r="F2965" s="220" t="s">
        <v>777</v>
      </c>
      <c r="G2965" s="218"/>
      <c r="H2965" s="221">
        <v>23.3</v>
      </c>
      <c r="I2965" s="222"/>
      <c r="J2965" s="218"/>
      <c r="K2965" s="218"/>
      <c r="L2965" s="223"/>
      <c r="M2965" s="224"/>
      <c r="N2965" s="225"/>
      <c r="O2965" s="225"/>
      <c r="P2965" s="225"/>
      <c r="Q2965" s="225"/>
      <c r="R2965" s="225"/>
      <c r="S2965" s="225"/>
      <c r="T2965" s="226"/>
      <c r="AT2965" s="227" t="s">
        <v>245</v>
      </c>
      <c r="AU2965" s="227" t="s">
        <v>88</v>
      </c>
      <c r="AV2965" s="12" t="s">
        <v>88</v>
      </c>
      <c r="AW2965" s="12" t="s">
        <v>40</v>
      </c>
      <c r="AX2965" s="12" t="s">
        <v>77</v>
      </c>
      <c r="AY2965" s="227" t="s">
        <v>191</v>
      </c>
    </row>
    <row r="2966" spans="2:51" s="12" customFormat="1" ht="13.5">
      <c r="B2966" s="217"/>
      <c r="C2966" s="218"/>
      <c r="D2966" s="214" t="s">
        <v>245</v>
      </c>
      <c r="E2966" s="219" t="s">
        <v>23</v>
      </c>
      <c r="F2966" s="220" t="s">
        <v>778</v>
      </c>
      <c r="G2966" s="218"/>
      <c r="H2966" s="221">
        <v>12.1</v>
      </c>
      <c r="I2966" s="222"/>
      <c r="J2966" s="218"/>
      <c r="K2966" s="218"/>
      <c r="L2966" s="223"/>
      <c r="M2966" s="224"/>
      <c r="N2966" s="225"/>
      <c r="O2966" s="225"/>
      <c r="P2966" s="225"/>
      <c r="Q2966" s="225"/>
      <c r="R2966" s="225"/>
      <c r="S2966" s="225"/>
      <c r="T2966" s="226"/>
      <c r="AT2966" s="227" t="s">
        <v>245</v>
      </c>
      <c r="AU2966" s="227" t="s">
        <v>88</v>
      </c>
      <c r="AV2966" s="12" t="s">
        <v>88</v>
      </c>
      <c r="AW2966" s="12" t="s">
        <v>40</v>
      </c>
      <c r="AX2966" s="12" t="s">
        <v>77</v>
      </c>
      <c r="AY2966" s="227" t="s">
        <v>191</v>
      </c>
    </row>
    <row r="2967" spans="2:51" s="12" customFormat="1" ht="13.5">
      <c r="B2967" s="217"/>
      <c r="C2967" s="218"/>
      <c r="D2967" s="214" t="s">
        <v>245</v>
      </c>
      <c r="E2967" s="219" t="s">
        <v>23</v>
      </c>
      <c r="F2967" s="220" t="s">
        <v>779</v>
      </c>
      <c r="G2967" s="218"/>
      <c r="H2967" s="221">
        <v>20.399999999999999</v>
      </c>
      <c r="I2967" s="222"/>
      <c r="J2967" s="218"/>
      <c r="K2967" s="218"/>
      <c r="L2967" s="223"/>
      <c r="M2967" s="224"/>
      <c r="N2967" s="225"/>
      <c r="O2967" s="225"/>
      <c r="P2967" s="225"/>
      <c r="Q2967" s="225"/>
      <c r="R2967" s="225"/>
      <c r="S2967" s="225"/>
      <c r="T2967" s="226"/>
      <c r="AT2967" s="227" t="s">
        <v>245</v>
      </c>
      <c r="AU2967" s="227" t="s">
        <v>88</v>
      </c>
      <c r="AV2967" s="12" t="s">
        <v>88</v>
      </c>
      <c r="AW2967" s="12" t="s">
        <v>40</v>
      </c>
      <c r="AX2967" s="12" t="s">
        <v>77</v>
      </c>
      <c r="AY2967" s="227" t="s">
        <v>191</v>
      </c>
    </row>
    <row r="2968" spans="2:51" s="12" customFormat="1" ht="13.5">
      <c r="B2968" s="217"/>
      <c r="C2968" s="218"/>
      <c r="D2968" s="214" t="s">
        <v>245</v>
      </c>
      <c r="E2968" s="219" t="s">
        <v>23</v>
      </c>
      <c r="F2968" s="220" t="s">
        <v>780</v>
      </c>
      <c r="G2968" s="218"/>
      <c r="H2968" s="221">
        <v>10.6</v>
      </c>
      <c r="I2968" s="222"/>
      <c r="J2968" s="218"/>
      <c r="K2968" s="218"/>
      <c r="L2968" s="223"/>
      <c r="M2968" s="224"/>
      <c r="N2968" s="225"/>
      <c r="O2968" s="225"/>
      <c r="P2968" s="225"/>
      <c r="Q2968" s="225"/>
      <c r="R2968" s="225"/>
      <c r="S2968" s="225"/>
      <c r="T2968" s="226"/>
      <c r="AT2968" s="227" t="s">
        <v>245</v>
      </c>
      <c r="AU2968" s="227" t="s">
        <v>88</v>
      </c>
      <c r="AV2968" s="12" t="s">
        <v>88</v>
      </c>
      <c r="AW2968" s="12" t="s">
        <v>40</v>
      </c>
      <c r="AX2968" s="12" t="s">
        <v>77</v>
      </c>
      <c r="AY2968" s="227" t="s">
        <v>191</v>
      </c>
    </row>
    <row r="2969" spans="2:51" s="12" customFormat="1" ht="13.5">
      <c r="B2969" s="217"/>
      <c r="C2969" s="218"/>
      <c r="D2969" s="214" t="s">
        <v>245</v>
      </c>
      <c r="E2969" s="219" t="s">
        <v>23</v>
      </c>
      <c r="F2969" s="220" t="s">
        <v>781</v>
      </c>
      <c r="G2969" s="218"/>
      <c r="H2969" s="221">
        <v>4.8</v>
      </c>
      <c r="I2969" s="222"/>
      <c r="J2969" s="218"/>
      <c r="K2969" s="218"/>
      <c r="L2969" s="223"/>
      <c r="M2969" s="224"/>
      <c r="N2969" s="225"/>
      <c r="O2969" s="225"/>
      <c r="P2969" s="225"/>
      <c r="Q2969" s="225"/>
      <c r="R2969" s="225"/>
      <c r="S2969" s="225"/>
      <c r="T2969" s="226"/>
      <c r="AT2969" s="227" t="s">
        <v>245</v>
      </c>
      <c r="AU2969" s="227" t="s">
        <v>88</v>
      </c>
      <c r="AV2969" s="12" t="s">
        <v>88</v>
      </c>
      <c r="AW2969" s="12" t="s">
        <v>40</v>
      </c>
      <c r="AX2969" s="12" t="s">
        <v>77</v>
      </c>
      <c r="AY2969" s="227" t="s">
        <v>191</v>
      </c>
    </row>
    <row r="2970" spans="2:51" s="14" customFormat="1" ht="13.5">
      <c r="B2970" s="254"/>
      <c r="C2970" s="255"/>
      <c r="D2970" s="214" t="s">
        <v>245</v>
      </c>
      <c r="E2970" s="256" t="s">
        <v>23</v>
      </c>
      <c r="F2970" s="257" t="s">
        <v>371</v>
      </c>
      <c r="G2970" s="255"/>
      <c r="H2970" s="258">
        <v>113.099</v>
      </c>
      <c r="I2970" s="259"/>
      <c r="J2970" s="255"/>
      <c r="K2970" s="255"/>
      <c r="L2970" s="260"/>
      <c r="M2970" s="261"/>
      <c r="N2970" s="262"/>
      <c r="O2970" s="262"/>
      <c r="P2970" s="262"/>
      <c r="Q2970" s="262"/>
      <c r="R2970" s="262"/>
      <c r="S2970" s="262"/>
      <c r="T2970" s="263"/>
      <c r="AT2970" s="264" t="s">
        <v>245</v>
      </c>
      <c r="AU2970" s="264" t="s">
        <v>88</v>
      </c>
      <c r="AV2970" s="14" t="s">
        <v>207</v>
      </c>
      <c r="AW2970" s="14" t="s">
        <v>40</v>
      </c>
      <c r="AX2970" s="14" t="s">
        <v>77</v>
      </c>
      <c r="AY2970" s="264" t="s">
        <v>191</v>
      </c>
    </row>
    <row r="2971" spans="2:51" s="13" customFormat="1" ht="13.5">
      <c r="B2971" s="244"/>
      <c r="C2971" s="245"/>
      <c r="D2971" s="214" t="s">
        <v>245</v>
      </c>
      <c r="E2971" s="246" t="s">
        <v>23</v>
      </c>
      <c r="F2971" s="247" t="s">
        <v>384</v>
      </c>
      <c r="G2971" s="245"/>
      <c r="H2971" s="246" t="s">
        <v>23</v>
      </c>
      <c r="I2971" s="248"/>
      <c r="J2971" s="245"/>
      <c r="K2971" s="245"/>
      <c r="L2971" s="249"/>
      <c r="M2971" s="250"/>
      <c r="N2971" s="251"/>
      <c r="O2971" s="251"/>
      <c r="P2971" s="251"/>
      <c r="Q2971" s="251"/>
      <c r="R2971" s="251"/>
      <c r="S2971" s="251"/>
      <c r="T2971" s="252"/>
      <c r="AT2971" s="253" t="s">
        <v>245</v>
      </c>
      <c r="AU2971" s="253" t="s">
        <v>88</v>
      </c>
      <c r="AV2971" s="13" t="s">
        <v>85</v>
      </c>
      <c r="AW2971" s="13" t="s">
        <v>40</v>
      </c>
      <c r="AX2971" s="13" t="s">
        <v>77</v>
      </c>
      <c r="AY2971" s="253" t="s">
        <v>191</v>
      </c>
    </row>
    <row r="2972" spans="2:51" s="12" customFormat="1" ht="13.5">
      <c r="B2972" s="217"/>
      <c r="C2972" s="218"/>
      <c r="D2972" s="214" t="s">
        <v>245</v>
      </c>
      <c r="E2972" s="219" t="s">
        <v>23</v>
      </c>
      <c r="F2972" s="220" t="s">
        <v>2282</v>
      </c>
      <c r="G2972" s="218"/>
      <c r="H2972" s="221">
        <v>13.599</v>
      </c>
      <c r="I2972" s="222"/>
      <c r="J2972" s="218"/>
      <c r="K2972" s="218"/>
      <c r="L2972" s="223"/>
      <c r="M2972" s="224"/>
      <c r="N2972" s="225"/>
      <c r="O2972" s="225"/>
      <c r="P2972" s="225"/>
      <c r="Q2972" s="225"/>
      <c r="R2972" s="225"/>
      <c r="S2972" s="225"/>
      <c r="T2972" s="226"/>
      <c r="AT2972" s="227" t="s">
        <v>245</v>
      </c>
      <c r="AU2972" s="227" t="s">
        <v>88</v>
      </c>
      <c r="AV2972" s="12" t="s">
        <v>88</v>
      </c>
      <c r="AW2972" s="12" t="s">
        <v>40</v>
      </c>
      <c r="AX2972" s="12" t="s">
        <v>77</v>
      </c>
      <c r="AY2972" s="227" t="s">
        <v>191</v>
      </c>
    </row>
    <row r="2973" spans="2:51" s="12" customFormat="1" ht="13.5">
      <c r="B2973" s="217"/>
      <c r="C2973" s="218"/>
      <c r="D2973" s="214" t="s">
        <v>245</v>
      </c>
      <c r="E2973" s="219" t="s">
        <v>23</v>
      </c>
      <c r="F2973" s="220" t="s">
        <v>551</v>
      </c>
      <c r="G2973" s="218"/>
      <c r="H2973" s="221">
        <v>1.2</v>
      </c>
      <c r="I2973" s="222"/>
      <c r="J2973" s="218"/>
      <c r="K2973" s="218"/>
      <c r="L2973" s="223"/>
      <c r="M2973" s="224"/>
      <c r="N2973" s="225"/>
      <c r="O2973" s="225"/>
      <c r="P2973" s="225"/>
      <c r="Q2973" s="225"/>
      <c r="R2973" s="225"/>
      <c r="S2973" s="225"/>
      <c r="T2973" s="226"/>
      <c r="AT2973" s="227" t="s">
        <v>245</v>
      </c>
      <c r="AU2973" s="227" t="s">
        <v>88</v>
      </c>
      <c r="AV2973" s="12" t="s">
        <v>88</v>
      </c>
      <c r="AW2973" s="12" t="s">
        <v>40</v>
      </c>
      <c r="AX2973" s="12" t="s">
        <v>77</v>
      </c>
      <c r="AY2973" s="227" t="s">
        <v>191</v>
      </c>
    </row>
    <row r="2974" spans="2:51" s="12" customFormat="1" ht="13.5">
      <c r="B2974" s="217"/>
      <c r="C2974" s="218"/>
      <c r="D2974" s="214" t="s">
        <v>245</v>
      </c>
      <c r="E2974" s="219" t="s">
        <v>23</v>
      </c>
      <c r="F2974" s="220" t="s">
        <v>552</v>
      </c>
      <c r="G2974" s="218"/>
      <c r="H2974" s="221">
        <v>12.1</v>
      </c>
      <c r="I2974" s="222"/>
      <c r="J2974" s="218"/>
      <c r="K2974" s="218"/>
      <c r="L2974" s="223"/>
      <c r="M2974" s="224"/>
      <c r="N2974" s="225"/>
      <c r="O2974" s="225"/>
      <c r="P2974" s="225"/>
      <c r="Q2974" s="225"/>
      <c r="R2974" s="225"/>
      <c r="S2974" s="225"/>
      <c r="T2974" s="226"/>
      <c r="AT2974" s="227" t="s">
        <v>245</v>
      </c>
      <c r="AU2974" s="227" t="s">
        <v>88</v>
      </c>
      <c r="AV2974" s="12" t="s">
        <v>88</v>
      </c>
      <c r="AW2974" s="12" t="s">
        <v>40</v>
      </c>
      <c r="AX2974" s="12" t="s">
        <v>77</v>
      </c>
      <c r="AY2974" s="227" t="s">
        <v>191</v>
      </c>
    </row>
    <row r="2975" spans="2:51" s="12" customFormat="1" ht="13.5">
      <c r="B2975" s="217"/>
      <c r="C2975" s="218"/>
      <c r="D2975" s="214" t="s">
        <v>245</v>
      </c>
      <c r="E2975" s="219" t="s">
        <v>23</v>
      </c>
      <c r="F2975" s="220" t="s">
        <v>746</v>
      </c>
      <c r="G2975" s="218"/>
      <c r="H2975" s="221">
        <v>4</v>
      </c>
      <c r="I2975" s="222"/>
      <c r="J2975" s="218"/>
      <c r="K2975" s="218"/>
      <c r="L2975" s="223"/>
      <c r="M2975" s="224"/>
      <c r="N2975" s="225"/>
      <c r="O2975" s="225"/>
      <c r="P2975" s="225"/>
      <c r="Q2975" s="225"/>
      <c r="R2975" s="225"/>
      <c r="S2975" s="225"/>
      <c r="T2975" s="226"/>
      <c r="AT2975" s="227" t="s">
        <v>245</v>
      </c>
      <c r="AU2975" s="227" t="s">
        <v>88</v>
      </c>
      <c r="AV2975" s="12" t="s">
        <v>88</v>
      </c>
      <c r="AW2975" s="12" t="s">
        <v>40</v>
      </c>
      <c r="AX2975" s="12" t="s">
        <v>77</v>
      </c>
      <c r="AY2975" s="227" t="s">
        <v>191</v>
      </c>
    </row>
    <row r="2976" spans="2:51" s="12" customFormat="1" ht="13.5">
      <c r="B2976" s="217"/>
      <c r="C2976" s="218"/>
      <c r="D2976" s="214" t="s">
        <v>245</v>
      </c>
      <c r="E2976" s="219" t="s">
        <v>23</v>
      </c>
      <c r="F2976" s="220" t="s">
        <v>783</v>
      </c>
      <c r="G2976" s="218"/>
      <c r="H2976" s="221">
        <v>5.3</v>
      </c>
      <c r="I2976" s="222"/>
      <c r="J2976" s="218"/>
      <c r="K2976" s="218"/>
      <c r="L2976" s="223"/>
      <c r="M2976" s="224"/>
      <c r="N2976" s="225"/>
      <c r="O2976" s="225"/>
      <c r="P2976" s="225"/>
      <c r="Q2976" s="225"/>
      <c r="R2976" s="225"/>
      <c r="S2976" s="225"/>
      <c r="T2976" s="226"/>
      <c r="AT2976" s="227" t="s">
        <v>245</v>
      </c>
      <c r="AU2976" s="227" t="s">
        <v>88</v>
      </c>
      <c r="AV2976" s="12" t="s">
        <v>88</v>
      </c>
      <c r="AW2976" s="12" t="s">
        <v>40</v>
      </c>
      <c r="AX2976" s="12" t="s">
        <v>77</v>
      </c>
      <c r="AY2976" s="227" t="s">
        <v>191</v>
      </c>
    </row>
    <row r="2977" spans="2:65" s="12" customFormat="1" ht="13.5">
      <c r="B2977" s="217"/>
      <c r="C2977" s="218"/>
      <c r="D2977" s="214" t="s">
        <v>245</v>
      </c>
      <c r="E2977" s="219" t="s">
        <v>23</v>
      </c>
      <c r="F2977" s="220" t="s">
        <v>784</v>
      </c>
      <c r="G2977" s="218"/>
      <c r="H2977" s="221">
        <v>5.3</v>
      </c>
      <c r="I2977" s="222"/>
      <c r="J2977" s="218"/>
      <c r="K2977" s="218"/>
      <c r="L2977" s="223"/>
      <c r="M2977" s="224"/>
      <c r="N2977" s="225"/>
      <c r="O2977" s="225"/>
      <c r="P2977" s="225"/>
      <c r="Q2977" s="225"/>
      <c r="R2977" s="225"/>
      <c r="S2977" s="225"/>
      <c r="T2977" s="226"/>
      <c r="AT2977" s="227" t="s">
        <v>245</v>
      </c>
      <c r="AU2977" s="227" t="s">
        <v>88</v>
      </c>
      <c r="AV2977" s="12" t="s">
        <v>88</v>
      </c>
      <c r="AW2977" s="12" t="s">
        <v>40</v>
      </c>
      <c r="AX2977" s="12" t="s">
        <v>77</v>
      </c>
      <c r="AY2977" s="227" t="s">
        <v>191</v>
      </c>
    </row>
    <row r="2978" spans="2:65" s="12" customFormat="1" ht="13.5">
      <c r="B2978" s="217"/>
      <c r="C2978" s="218"/>
      <c r="D2978" s="214" t="s">
        <v>245</v>
      </c>
      <c r="E2978" s="219" t="s">
        <v>23</v>
      </c>
      <c r="F2978" s="220" t="s">
        <v>785</v>
      </c>
      <c r="G2978" s="218"/>
      <c r="H2978" s="221">
        <v>18.100000000000001</v>
      </c>
      <c r="I2978" s="222"/>
      <c r="J2978" s="218"/>
      <c r="K2978" s="218"/>
      <c r="L2978" s="223"/>
      <c r="M2978" s="224"/>
      <c r="N2978" s="225"/>
      <c r="O2978" s="225"/>
      <c r="P2978" s="225"/>
      <c r="Q2978" s="225"/>
      <c r="R2978" s="225"/>
      <c r="S2978" s="225"/>
      <c r="T2978" s="226"/>
      <c r="AT2978" s="227" t="s">
        <v>245</v>
      </c>
      <c r="AU2978" s="227" t="s">
        <v>88</v>
      </c>
      <c r="AV2978" s="12" t="s">
        <v>88</v>
      </c>
      <c r="AW2978" s="12" t="s">
        <v>40</v>
      </c>
      <c r="AX2978" s="12" t="s">
        <v>77</v>
      </c>
      <c r="AY2978" s="227" t="s">
        <v>191</v>
      </c>
    </row>
    <row r="2979" spans="2:65" s="12" customFormat="1" ht="13.5">
      <c r="B2979" s="217"/>
      <c r="C2979" s="218"/>
      <c r="D2979" s="214" t="s">
        <v>245</v>
      </c>
      <c r="E2979" s="219" t="s">
        <v>23</v>
      </c>
      <c r="F2979" s="220" t="s">
        <v>786</v>
      </c>
      <c r="G2979" s="218"/>
      <c r="H2979" s="221">
        <v>13.8</v>
      </c>
      <c r="I2979" s="222"/>
      <c r="J2979" s="218"/>
      <c r="K2979" s="218"/>
      <c r="L2979" s="223"/>
      <c r="M2979" s="224"/>
      <c r="N2979" s="225"/>
      <c r="O2979" s="225"/>
      <c r="P2979" s="225"/>
      <c r="Q2979" s="225"/>
      <c r="R2979" s="225"/>
      <c r="S2979" s="225"/>
      <c r="T2979" s="226"/>
      <c r="AT2979" s="227" t="s">
        <v>245</v>
      </c>
      <c r="AU2979" s="227" t="s">
        <v>88</v>
      </c>
      <c r="AV2979" s="12" t="s">
        <v>88</v>
      </c>
      <c r="AW2979" s="12" t="s">
        <v>40</v>
      </c>
      <c r="AX2979" s="12" t="s">
        <v>77</v>
      </c>
      <c r="AY2979" s="227" t="s">
        <v>191</v>
      </c>
    </row>
    <row r="2980" spans="2:65" s="12" customFormat="1" ht="13.5">
      <c r="B2980" s="217"/>
      <c r="C2980" s="218"/>
      <c r="D2980" s="214" t="s">
        <v>245</v>
      </c>
      <c r="E2980" s="219" t="s">
        <v>23</v>
      </c>
      <c r="F2980" s="220" t="s">
        <v>787</v>
      </c>
      <c r="G2980" s="218"/>
      <c r="H2980" s="221">
        <v>25.3</v>
      </c>
      <c r="I2980" s="222"/>
      <c r="J2980" s="218"/>
      <c r="K2980" s="218"/>
      <c r="L2980" s="223"/>
      <c r="M2980" s="224"/>
      <c r="N2980" s="225"/>
      <c r="O2980" s="225"/>
      <c r="P2980" s="225"/>
      <c r="Q2980" s="225"/>
      <c r="R2980" s="225"/>
      <c r="S2980" s="225"/>
      <c r="T2980" s="226"/>
      <c r="AT2980" s="227" t="s">
        <v>245</v>
      </c>
      <c r="AU2980" s="227" t="s">
        <v>88</v>
      </c>
      <c r="AV2980" s="12" t="s">
        <v>88</v>
      </c>
      <c r="AW2980" s="12" t="s">
        <v>40</v>
      </c>
      <c r="AX2980" s="12" t="s">
        <v>77</v>
      </c>
      <c r="AY2980" s="227" t="s">
        <v>191</v>
      </c>
    </row>
    <row r="2981" spans="2:65" s="12" customFormat="1" ht="13.5">
      <c r="B2981" s="217"/>
      <c r="C2981" s="218"/>
      <c r="D2981" s="214" t="s">
        <v>245</v>
      </c>
      <c r="E2981" s="219" t="s">
        <v>23</v>
      </c>
      <c r="F2981" s="220" t="s">
        <v>788</v>
      </c>
      <c r="G2981" s="218"/>
      <c r="H2981" s="221">
        <v>7.9</v>
      </c>
      <c r="I2981" s="222"/>
      <c r="J2981" s="218"/>
      <c r="K2981" s="218"/>
      <c r="L2981" s="223"/>
      <c r="M2981" s="224"/>
      <c r="N2981" s="225"/>
      <c r="O2981" s="225"/>
      <c r="P2981" s="225"/>
      <c r="Q2981" s="225"/>
      <c r="R2981" s="225"/>
      <c r="S2981" s="225"/>
      <c r="T2981" s="226"/>
      <c r="AT2981" s="227" t="s">
        <v>245</v>
      </c>
      <c r="AU2981" s="227" t="s">
        <v>88</v>
      </c>
      <c r="AV2981" s="12" t="s">
        <v>88</v>
      </c>
      <c r="AW2981" s="12" t="s">
        <v>40</v>
      </c>
      <c r="AX2981" s="12" t="s">
        <v>77</v>
      </c>
      <c r="AY2981" s="227" t="s">
        <v>191</v>
      </c>
    </row>
    <row r="2982" spans="2:65" s="12" customFormat="1" ht="13.5">
      <c r="B2982" s="217"/>
      <c r="C2982" s="218"/>
      <c r="D2982" s="214" t="s">
        <v>245</v>
      </c>
      <c r="E2982" s="219" t="s">
        <v>23</v>
      </c>
      <c r="F2982" s="220" t="s">
        <v>789</v>
      </c>
      <c r="G2982" s="218"/>
      <c r="H2982" s="221">
        <v>2.9</v>
      </c>
      <c r="I2982" s="222"/>
      <c r="J2982" s="218"/>
      <c r="K2982" s="218"/>
      <c r="L2982" s="223"/>
      <c r="M2982" s="224"/>
      <c r="N2982" s="225"/>
      <c r="O2982" s="225"/>
      <c r="P2982" s="225"/>
      <c r="Q2982" s="225"/>
      <c r="R2982" s="225"/>
      <c r="S2982" s="225"/>
      <c r="T2982" s="226"/>
      <c r="AT2982" s="227" t="s">
        <v>245</v>
      </c>
      <c r="AU2982" s="227" t="s">
        <v>88</v>
      </c>
      <c r="AV2982" s="12" t="s">
        <v>88</v>
      </c>
      <c r="AW2982" s="12" t="s">
        <v>40</v>
      </c>
      <c r="AX2982" s="12" t="s">
        <v>77</v>
      </c>
      <c r="AY2982" s="227" t="s">
        <v>191</v>
      </c>
    </row>
    <row r="2983" spans="2:65" s="12" customFormat="1" ht="13.5">
      <c r="B2983" s="217"/>
      <c r="C2983" s="218"/>
      <c r="D2983" s="214" t="s">
        <v>245</v>
      </c>
      <c r="E2983" s="219" t="s">
        <v>23</v>
      </c>
      <c r="F2983" s="220" t="s">
        <v>790</v>
      </c>
      <c r="G2983" s="218"/>
      <c r="H2983" s="221">
        <v>4.5</v>
      </c>
      <c r="I2983" s="222"/>
      <c r="J2983" s="218"/>
      <c r="K2983" s="218"/>
      <c r="L2983" s="223"/>
      <c r="M2983" s="224"/>
      <c r="N2983" s="225"/>
      <c r="O2983" s="225"/>
      <c r="P2983" s="225"/>
      <c r="Q2983" s="225"/>
      <c r="R2983" s="225"/>
      <c r="S2983" s="225"/>
      <c r="T2983" s="226"/>
      <c r="AT2983" s="227" t="s">
        <v>245</v>
      </c>
      <c r="AU2983" s="227" t="s">
        <v>88</v>
      </c>
      <c r="AV2983" s="12" t="s">
        <v>88</v>
      </c>
      <c r="AW2983" s="12" t="s">
        <v>40</v>
      </c>
      <c r="AX2983" s="12" t="s">
        <v>77</v>
      </c>
      <c r="AY2983" s="227" t="s">
        <v>191</v>
      </c>
    </row>
    <row r="2984" spans="2:65" s="14" customFormat="1" ht="13.5">
      <c r="B2984" s="254"/>
      <c r="C2984" s="255"/>
      <c r="D2984" s="214" t="s">
        <v>245</v>
      </c>
      <c r="E2984" s="256" t="s">
        <v>23</v>
      </c>
      <c r="F2984" s="257" t="s">
        <v>371</v>
      </c>
      <c r="G2984" s="255"/>
      <c r="H2984" s="258">
        <v>113.999</v>
      </c>
      <c r="I2984" s="259"/>
      <c r="J2984" s="255"/>
      <c r="K2984" s="255"/>
      <c r="L2984" s="260"/>
      <c r="M2984" s="261"/>
      <c r="N2984" s="262"/>
      <c r="O2984" s="262"/>
      <c r="P2984" s="262"/>
      <c r="Q2984" s="262"/>
      <c r="R2984" s="262"/>
      <c r="S2984" s="262"/>
      <c r="T2984" s="263"/>
      <c r="AT2984" s="264" t="s">
        <v>245</v>
      </c>
      <c r="AU2984" s="264" t="s">
        <v>88</v>
      </c>
      <c r="AV2984" s="14" t="s">
        <v>207</v>
      </c>
      <c r="AW2984" s="14" t="s">
        <v>40</v>
      </c>
      <c r="AX2984" s="14" t="s">
        <v>77</v>
      </c>
      <c r="AY2984" s="264" t="s">
        <v>191</v>
      </c>
    </row>
    <row r="2985" spans="2:65" s="15" customFormat="1" ht="13.5">
      <c r="B2985" s="265"/>
      <c r="C2985" s="266"/>
      <c r="D2985" s="214" t="s">
        <v>245</v>
      </c>
      <c r="E2985" s="267" t="s">
        <v>23</v>
      </c>
      <c r="F2985" s="268" t="s">
        <v>388</v>
      </c>
      <c r="G2985" s="266"/>
      <c r="H2985" s="269">
        <v>612.48199999999997</v>
      </c>
      <c r="I2985" s="270"/>
      <c r="J2985" s="266"/>
      <c r="K2985" s="266"/>
      <c r="L2985" s="271"/>
      <c r="M2985" s="272"/>
      <c r="N2985" s="273"/>
      <c r="O2985" s="273"/>
      <c r="P2985" s="273"/>
      <c r="Q2985" s="273"/>
      <c r="R2985" s="273"/>
      <c r="S2985" s="273"/>
      <c r="T2985" s="274"/>
      <c r="AT2985" s="275" t="s">
        <v>245</v>
      </c>
      <c r="AU2985" s="275" t="s">
        <v>88</v>
      </c>
      <c r="AV2985" s="15" t="s">
        <v>215</v>
      </c>
      <c r="AW2985" s="15" t="s">
        <v>40</v>
      </c>
      <c r="AX2985" s="15" t="s">
        <v>85</v>
      </c>
      <c r="AY2985" s="275" t="s">
        <v>191</v>
      </c>
    </row>
    <row r="2986" spans="2:65" s="1" customFormat="1" ht="25.5" customHeight="1">
      <c r="B2986" s="42"/>
      <c r="C2986" s="202" t="s">
        <v>2283</v>
      </c>
      <c r="D2986" s="202" t="s">
        <v>194</v>
      </c>
      <c r="E2986" s="203" t="s">
        <v>2284</v>
      </c>
      <c r="F2986" s="204" t="s">
        <v>2285</v>
      </c>
      <c r="G2986" s="205" t="s">
        <v>218</v>
      </c>
      <c r="H2986" s="206">
        <v>28.518000000000001</v>
      </c>
      <c r="I2986" s="207"/>
      <c r="J2986" s="208">
        <f>ROUND(I2986*H2986,2)</f>
        <v>0</v>
      </c>
      <c r="K2986" s="204" t="s">
        <v>203</v>
      </c>
      <c r="L2986" s="62"/>
      <c r="M2986" s="209" t="s">
        <v>23</v>
      </c>
      <c r="N2986" s="210" t="s">
        <v>48</v>
      </c>
      <c r="O2986" s="43"/>
      <c r="P2986" s="211">
        <f>O2986*H2986</f>
        <v>0</v>
      </c>
      <c r="Q2986" s="211">
        <v>1.0000000000000001E-5</v>
      </c>
      <c r="R2986" s="211">
        <f>Q2986*H2986</f>
        <v>2.8518E-4</v>
      </c>
      <c r="S2986" s="211">
        <v>0</v>
      </c>
      <c r="T2986" s="212">
        <f>S2986*H2986</f>
        <v>0</v>
      </c>
      <c r="AR2986" s="25" t="s">
        <v>279</v>
      </c>
      <c r="AT2986" s="25" t="s">
        <v>194</v>
      </c>
      <c r="AU2986" s="25" t="s">
        <v>88</v>
      </c>
      <c r="AY2986" s="25" t="s">
        <v>191</v>
      </c>
      <c r="BE2986" s="213">
        <f>IF(N2986="základní",J2986,0)</f>
        <v>0</v>
      </c>
      <c r="BF2986" s="213">
        <f>IF(N2986="snížená",J2986,0)</f>
        <v>0</v>
      </c>
      <c r="BG2986" s="213">
        <f>IF(N2986="zákl. přenesená",J2986,0)</f>
        <v>0</v>
      </c>
      <c r="BH2986" s="213">
        <f>IF(N2986="sníž. přenesená",J2986,0)</f>
        <v>0</v>
      </c>
      <c r="BI2986" s="213">
        <f>IF(N2986="nulová",J2986,0)</f>
        <v>0</v>
      </c>
      <c r="BJ2986" s="25" t="s">
        <v>85</v>
      </c>
      <c r="BK2986" s="213">
        <f>ROUND(I2986*H2986,2)</f>
        <v>0</v>
      </c>
      <c r="BL2986" s="25" t="s">
        <v>279</v>
      </c>
      <c r="BM2986" s="25" t="s">
        <v>2286</v>
      </c>
    </row>
    <row r="2987" spans="2:65" s="13" customFormat="1" ht="13.5">
      <c r="B2987" s="244"/>
      <c r="C2987" s="245"/>
      <c r="D2987" s="214" t="s">
        <v>245</v>
      </c>
      <c r="E2987" s="246" t="s">
        <v>23</v>
      </c>
      <c r="F2987" s="247" t="s">
        <v>368</v>
      </c>
      <c r="G2987" s="245"/>
      <c r="H2987" s="246" t="s">
        <v>23</v>
      </c>
      <c r="I2987" s="248"/>
      <c r="J2987" s="245"/>
      <c r="K2987" s="245"/>
      <c r="L2987" s="249"/>
      <c r="M2987" s="250"/>
      <c r="N2987" s="251"/>
      <c r="O2987" s="251"/>
      <c r="P2987" s="251"/>
      <c r="Q2987" s="251"/>
      <c r="R2987" s="251"/>
      <c r="S2987" s="251"/>
      <c r="T2987" s="252"/>
      <c r="AT2987" s="253" t="s">
        <v>245</v>
      </c>
      <c r="AU2987" s="253" t="s">
        <v>88</v>
      </c>
      <c r="AV2987" s="13" t="s">
        <v>85</v>
      </c>
      <c r="AW2987" s="13" t="s">
        <v>40</v>
      </c>
      <c r="AX2987" s="13" t="s">
        <v>77</v>
      </c>
      <c r="AY2987" s="253" t="s">
        <v>191</v>
      </c>
    </row>
    <row r="2988" spans="2:65" s="12" customFormat="1" ht="13.5">
      <c r="B2988" s="217"/>
      <c r="C2988" s="218"/>
      <c r="D2988" s="214" t="s">
        <v>245</v>
      </c>
      <c r="E2988" s="219" t="s">
        <v>23</v>
      </c>
      <c r="F2988" s="220" t="s">
        <v>2287</v>
      </c>
      <c r="G2988" s="218"/>
      <c r="H2988" s="221">
        <v>4.59</v>
      </c>
      <c r="I2988" s="222"/>
      <c r="J2988" s="218"/>
      <c r="K2988" s="218"/>
      <c r="L2988" s="223"/>
      <c r="M2988" s="224"/>
      <c r="N2988" s="225"/>
      <c r="O2988" s="225"/>
      <c r="P2988" s="225"/>
      <c r="Q2988" s="225"/>
      <c r="R2988" s="225"/>
      <c r="S2988" s="225"/>
      <c r="T2988" s="226"/>
      <c r="AT2988" s="227" t="s">
        <v>245</v>
      </c>
      <c r="AU2988" s="227" t="s">
        <v>88</v>
      </c>
      <c r="AV2988" s="12" t="s">
        <v>88</v>
      </c>
      <c r="AW2988" s="12" t="s">
        <v>40</v>
      </c>
      <c r="AX2988" s="12" t="s">
        <v>77</v>
      </c>
      <c r="AY2988" s="227" t="s">
        <v>191</v>
      </c>
    </row>
    <row r="2989" spans="2:65" s="14" customFormat="1" ht="13.5">
      <c r="B2989" s="254"/>
      <c r="C2989" s="255"/>
      <c r="D2989" s="214" t="s">
        <v>245</v>
      </c>
      <c r="E2989" s="256" t="s">
        <v>23</v>
      </c>
      <c r="F2989" s="257" t="s">
        <v>371</v>
      </c>
      <c r="G2989" s="255"/>
      <c r="H2989" s="258">
        <v>4.59</v>
      </c>
      <c r="I2989" s="259"/>
      <c r="J2989" s="255"/>
      <c r="K2989" s="255"/>
      <c r="L2989" s="260"/>
      <c r="M2989" s="261"/>
      <c r="N2989" s="262"/>
      <c r="O2989" s="262"/>
      <c r="P2989" s="262"/>
      <c r="Q2989" s="262"/>
      <c r="R2989" s="262"/>
      <c r="S2989" s="262"/>
      <c r="T2989" s="263"/>
      <c r="AT2989" s="264" t="s">
        <v>245</v>
      </c>
      <c r="AU2989" s="264" t="s">
        <v>88</v>
      </c>
      <c r="AV2989" s="14" t="s">
        <v>207</v>
      </c>
      <c r="AW2989" s="14" t="s">
        <v>40</v>
      </c>
      <c r="AX2989" s="14" t="s">
        <v>77</v>
      </c>
      <c r="AY2989" s="264" t="s">
        <v>191</v>
      </c>
    </row>
    <row r="2990" spans="2:65" s="13" customFormat="1" ht="13.5">
      <c r="B2990" s="244"/>
      <c r="C2990" s="245"/>
      <c r="D2990" s="214" t="s">
        <v>245</v>
      </c>
      <c r="E2990" s="246" t="s">
        <v>23</v>
      </c>
      <c r="F2990" s="247" t="s">
        <v>372</v>
      </c>
      <c r="G2990" s="245"/>
      <c r="H2990" s="246" t="s">
        <v>23</v>
      </c>
      <c r="I2990" s="248"/>
      <c r="J2990" s="245"/>
      <c r="K2990" s="245"/>
      <c r="L2990" s="249"/>
      <c r="M2990" s="250"/>
      <c r="N2990" s="251"/>
      <c r="O2990" s="251"/>
      <c r="P2990" s="251"/>
      <c r="Q2990" s="251"/>
      <c r="R2990" s="251"/>
      <c r="S2990" s="251"/>
      <c r="T2990" s="252"/>
      <c r="AT2990" s="253" t="s">
        <v>245</v>
      </c>
      <c r="AU2990" s="253" t="s">
        <v>88</v>
      </c>
      <c r="AV2990" s="13" t="s">
        <v>85</v>
      </c>
      <c r="AW2990" s="13" t="s">
        <v>40</v>
      </c>
      <c r="AX2990" s="13" t="s">
        <v>77</v>
      </c>
      <c r="AY2990" s="253" t="s">
        <v>191</v>
      </c>
    </row>
    <row r="2991" spans="2:65" s="12" customFormat="1" ht="13.5">
      <c r="B2991" s="217"/>
      <c r="C2991" s="218"/>
      <c r="D2991" s="214" t="s">
        <v>245</v>
      </c>
      <c r="E2991" s="219" t="s">
        <v>23</v>
      </c>
      <c r="F2991" s="220" t="s">
        <v>2288</v>
      </c>
      <c r="G2991" s="218"/>
      <c r="H2991" s="221">
        <v>2.625</v>
      </c>
      <c r="I2991" s="222"/>
      <c r="J2991" s="218"/>
      <c r="K2991" s="218"/>
      <c r="L2991" s="223"/>
      <c r="M2991" s="224"/>
      <c r="N2991" s="225"/>
      <c r="O2991" s="225"/>
      <c r="P2991" s="225"/>
      <c r="Q2991" s="225"/>
      <c r="R2991" s="225"/>
      <c r="S2991" s="225"/>
      <c r="T2991" s="226"/>
      <c r="AT2991" s="227" t="s">
        <v>245</v>
      </c>
      <c r="AU2991" s="227" t="s">
        <v>88</v>
      </c>
      <c r="AV2991" s="12" t="s">
        <v>88</v>
      </c>
      <c r="AW2991" s="12" t="s">
        <v>40</v>
      </c>
      <c r="AX2991" s="12" t="s">
        <v>77</v>
      </c>
      <c r="AY2991" s="227" t="s">
        <v>191</v>
      </c>
    </row>
    <row r="2992" spans="2:65" s="14" customFormat="1" ht="13.5">
      <c r="B2992" s="254"/>
      <c r="C2992" s="255"/>
      <c r="D2992" s="214" t="s">
        <v>245</v>
      </c>
      <c r="E2992" s="256" t="s">
        <v>23</v>
      </c>
      <c r="F2992" s="257" t="s">
        <v>371</v>
      </c>
      <c r="G2992" s="255"/>
      <c r="H2992" s="258">
        <v>2.625</v>
      </c>
      <c r="I2992" s="259"/>
      <c r="J2992" s="255"/>
      <c r="K2992" s="255"/>
      <c r="L2992" s="260"/>
      <c r="M2992" s="261"/>
      <c r="N2992" s="262"/>
      <c r="O2992" s="262"/>
      <c r="P2992" s="262"/>
      <c r="Q2992" s="262"/>
      <c r="R2992" s="262"/>
      <c r="S2992" s="262"/>
      <c r="T2992" s="263"/>
      <c r="AT2992" s="264" t="s">
        <v>245</v>
      </c>
      <c r="AU2992" s="264" t="s">
        <v>88</v>
      </c>
      <c r="AV2992" s="14" t="s">
        <v>207</v>
      </c>
      <c r="AW2992" s="14" t="s">
        <v>40</v>
      </c>
      <c r="AX2992" s="14" t="s">
        <v>77</v>
      </c>
      <c r="AY2992" s="264" t="s">
        <v>191</v>
      </c>
    </row>
    <row r="2993" spans="2:65" s="13" customFormat="1" ht="13.5">
      <c r="B2993" s="244"/>
      <c r="C2993" s="245"/>
      <c r="D2993" s="214" t="s">
        <v>245</v>
      </c>
      <c r="E2993" s="246" t="s">
        <v>23</v>
      </c>
      <c r="F2993" s="247" t="s">
        <v>376</v>
      </c>
      <c r="G2993" s="245"/>
      <c r="H2993" s="246" t="s">
        <v>23</v>
      </c>
      <c r="I2993" s="248"/>
      <c r="J2993" s="245"/>
      <c r="K2993" s="245"/>
      <c r="L2993" s="249"/>
      <c r="M2993" s="250"/>
      <c r="N2993" s="251"/>
      <c r="O2993" s="251"/>
      <c r="P2993" s="251"/>
      <c r="Q2993" s="251"/>
      <c r="R2993" s="251"/>
      <c r="S2993" s="251"/>
      <c r="T2993" s="252"/>
      <c r="AT2993" s="253" t="s">
        <v>245</v>
      </c>
      <c r="AU2993" s="253" t="s">
        <v>88</v>
      </c>
      <c r="AV2993" s="13" t="s">
        <v>85</v>
      </c>
      <c r="AW2993" s="13" t="s">
        <v>40</v>
      </c>
      <c r="AX2993" s="13" t="s">
        <v>77</v>
      </c>
      <c r="AY2993" s="253" t="s">
        <v>191</v>
      </c>
    </row>
    <row r="2994" spans="2:65" s="12" customFormat="1" ht="13.5">
      <c r="B2994" s="217"/>
      <c r="C2994" s="218"/>
      <c r="D2994" s="214" t="s">
        <v>245</v>
      </c>
      <c r="E2994" s="219" t="s">
        <v>23</v>
      </c>
      <c r="F2994" s="220" t="s">
        <v>2289</v>
      </c>
      <c r="G2994" s="218"/>
      <c r="H2994" s="221">
        <v>7.101</v>
      </c>
      <c r="I2994" s="222"/>
      <c r="J2994" s="218"/>
      <c r="K2994" s="218"/>
      <c r="L2994" s="223"/>
      <c r="M2994" s="224"/>
      <c r="N2994" s="225"/>
      <c r="O2994" s="225"/>
      <c r="P2994" s="225"/>
      <c r="Q2994" s="225"/>
      <c r="R2994" s="225"/>
      <c r="S2994" s="225"/>
      <c r="T2994" s="226"/>
      <c r="AT2994" s="227" t="s">
        <v>245</v>
      </c>
      <c r="AU2994" s="227" t="s">
        <v>88</v>
      </c>
      <c r="AV2994" s="12" t="s">
        <v>88</v>
      </c>
      <c r="AW2994" s="12" t="s">
        <v>40</v>
      </c>
      <c r="AX2994" s="12" t="s">
        <v>77</v>
      </c>
      <c r="AY2994" s="227" t="s">
        <v>191</v>
      </c>
    </row>
    <row r="2995" spans="2:65" s="14" customFormat="1" ht="13.5">
      <c r="B2995" s="254"/>
      <c r="C2995" s="255"/>
      <c r="D2995" s="214" t="s">
        <v>245</v>
      </c>
      <c r="E2995" s="256" t="s">
        <v>23</v>
      </c>
      <c r="F2995" s="257" t="s">
        <v>371</v>
      </c>
      <c r="G2995" s="255"/>
      <c r="H2995" s="258">
        <v>7.101</v>
      </c>
      <c r="I2995" s="259"/>
      <c r="J2995" s="255"/>
      <c r="K2995" s="255"/>
      <c r="L2995" s="260"/>
      <c r="M2995" s="261"/>
      <c r="N2995" s="262"/>
      <c r="O2995" s="262"/>
      <c r="P2995" s="262"/>
      <c r="Q2995" s="262"/>
      <c r="R2995" s="262"/>
      <c r="S2995" s="262"/>
      <c r="T2995" s="263"/>
      <c r="AT2995" s="264" t="s">
        <v>245</v>
      </c>
      <c r="AU2995" s="264" t="s">
        <v>88</v>
      </c>
      <c r="AV2995" s="14" t="s">
        <v>207</v>
      </c>
      <c r="AW2995" s="14" t="s">
        <v>40</v>
      </c>
      <c r="AX2995" s="14" t="s">
        <v>77</v>
      </c>
      <c r="AY2995" s="264" t="s">
        <v>191</v>
      </c>
    </row>
    <row r="2996" spans="2:65" s="13" customFormat="1" ht="13.5">
      <c r="B2996" s="244"/>
      <c r="C2996" s="245"/>
      <c r="D2996" s="214" t="s">
        <v>245</v>
      </c>
      <c r="E2996" s="246" t="s">
        <v>23</v>
      </c>
      <c r="F2996" s="247" t="s">
        <v>380</v>
      </c>
      <c r="G2996" s="245"/>
      <c r="H2996" s="246" t="s">
        <v>23</v>
      </c>
      <c r="I2996" s="248"/>
      <c r="J2996" s="245"/>
      <c r="K2996" s="245"/>
      <c r="L2996" s="249"/>
      <c r="M2996" s="250"/>
      <c r="N2996" s="251"/>
      <c r="O2996" s="251"/>
      <c r="P2996" s="251"/>
      <c r="Q2996" s="251"/>
      <c r="R2996" s="251"/>
      <c r="S2996" s="251"/>
      <c r="T2996" s="252"/>
      <c r="AT2996" s="253" t="s">
        <v>245</v>
      </c>
      <c r="AU2996" s="253" t="s">
        <v>88</v>
      </c>
      <c r="AV2996" s="13" t="s">
        <v>85</v>
      </c>
      <c r="AW2996" s="13" t="s">
        <v>40</v>
      </c>
      <c r="AX2996" s="13" t="s">
        <v>77</v>
      </c>
      <c r="AY2996" s="253" t="s">
        <v>191</v>
      </c>
    </row>
    <row r="2997" spans="2:65" s="12" customFormat="1" ht="13.5">
      <c r="B2997" s="217"/>
      <c r="C2997" s="218"/>
      <c r="D2997" s="214" t="s">
        <v>245</v>
      </c>
      <c r="E2997" s="219" t="s">
        <v>23</v>
      </c>
      <c r="F2997" s="220" t="s">
        <v>2290</v>
      </c>
      <c r="G2997" s="218"/>
      <c r="H2997" s="221">
        <v>7.101</v>
      </c>
      <c r="I2997" s="222"/>
      <c r="J2997" s="218"/>
      <c r="K2997" s="218"/>
      <c r="L2997" s="223"/>
      <c r="M2997" s="224"/>
      <c r="N2997" s="225"/>
      <c r="O2997" s="225"/>
      <c r="P2997" s="225"/>
      <c r="Q2997" s="225"/>
      <c r="R2997" s="225"/>
      <c r="S2997" s="225"/>
      <c r="T2997" s="226"/>
      <c r="AT2997" s="227" t="s">
        <v>245</v>
      </c>
      <c r="AU2997" s="227" t="s">
        <v>88</v>
      </c>
      <c r="AV2997" s="12" t="s">
        <v>88</v>
      </c>
      <c r="AW2997" s="12" t="s">
        <v>40</v>
      </c>
      <c r="AX2997" s="12" t="s">
        <v>77</v>
      </c>
      <c r="AY2997" s="227" t="s">
        <v>191</v>
      </c>
    </row>
    <row r="2998" spans="2:65" s="14" customFormat="1" ht="13.5">
      <c r="B2998" s="254"/>
      <c r="C2998" s="255"/>
      <c r="D2998" s="214" t="s">
        <v>245</v>
      </c>
      <c r="E2998" s="256" t="s">
        <v>23</v>
      </c>
      <c r="F2998" s="257" t="s">
        <v>371</v>
      </c>
      <c r="G2998" s="255"/>
      <c r="H2998" s="258">
        <v>7.101</v>
      </c>
      <c r="I2998" s="259"/>
      <c r="J2998" s="255"/>
      <c r="K2998" s="255"/>
      <c r="L2998" s="260"/>
      <c r="M2998" s="261"/>
      <c r="N2998" s="262"/>
      <c r="O2998" s="262"/>
      <c r="P2998" s="262"/>
      <c r="Q2998" s="262"/>
      <c r="R2998" s="262"/>
      <c r="S2998" s="262"/>
      <c r="T2998" s="263"/>
      <c r="AT2998" s="264" t="s">
        <v>245</v>
      </c>
      <c r="AU2998" s="264" t="s">
        <v>88</v>
      </c>
      <c r="AV2998" s="14" t="s">
        <v>207</v>
      </c>
      <c r="AW2998" s="14" t="s">
        <v>40</v>
      </c>
      <c r="AX2998" s="14" t="s">
        <v>77</v>
      </c>
      <c r="AY2998" s="264" t="s">
        <v>191</v>
      </c>
    </row>
    <row r="2999" spans="2:65" s="13" customFormat="1" ht="13.5">
      <c r="B2999" s="244"/>
      <c r="C2999" s="245"/>
      <c r="D2999" s="214" t="s">
        <v>245</v>
      </c>
      <c r="E2999" s="246" t="s">
        <v>23</v>
      </c>
      <c r="F2999" s="247" t="s">
        <v>384</v>
      </c>
      <c r="G2999" s="245"/>
      <c r="H2999" s="246" t="s">
        <v>23</v>
      </c>
      <c r="I2999" s="248"/>
      <c r="J2999" s="245"/>
      <c r="K2999" s="245"/>
      <c r="L2999" s="249"/>
      <c r="M2999" s="250"/>
      <c r="N2999" s="251"/>
      <c r="O2999" s="251"/>
      <c r="P2999" s="251"/>
      <c r="Q2999" s="251"/>
      <c r="R2999" s="251"/>
      <c r="S2999" s="251"/>
      <c r="T2999" s="252"/>
      <c r="AT2999" s="253" t="s">
        <v>245</v>
      </c>
      <c r="AU2999" s="253" t="s">
        <v>88</v>
      </c>
      <c r="AV2999" s="13" t="s">
        <v>85</v>
      </c>
      <c r="AW2999" s="13" t="s">
        <v>40</v>
      </c>
      <c r="AX2999" s="13" t="s">
        <v>77</v>
      </c>
      <c r="AY2999" s="253" t="s">
        <v>191</v>
      </c>
    </row>
    <row r="3000" spans="2:65" s="12" customFormat="1" ht="13.5">
      <c r="B3000" s="217"/>
      <c r="C3000" s="218"/>
      <c r="D3000" s="214" t="s">
        <v>245</v>
      </c>
      <c r="E3000" s="219" t="s">
        <v>23</v>
      </c>
      <c r="F3000" s="220" t="s">
        <v>2291</v>
      </c>
      <c r="G3000" s="218"/>
      <c r="H3000" s="221">
        <v>7.101</v>
      </c>
      <c r="I3000" s="222"/>
      <c r="J3000" s="218"/>
      <c r="K3000" s="218"/>
      <c r="L3000" s="223"/>
      <c r="M3000" s="224"/>
      <c r="N3000" s="225"/>
      <c r="O3000" s="225"/>
      <c r="P3000" s="225"/>
      <c r="Q3000" s="225"/>
      <c r="R3000" s="225"/>
      <c r="S3000" s="225"/>
      <c r="T3000" s="226"/>
      <c r="AT3000" s="227" t="s">
        <v>245</v>
      </c>
      <c r="AU3000" s="227" t="s">
        <v>88</v>
      </c>
      <c r="AV3000" s="12" t="s">
        <v>88</v>
      </c>
      <c r="AW3000" s="12" t="s">
        <v>40</v>
      </c>
      <c r="AX3000" s="12" t="s">
        <v>77</v>
      </c>
      <c r="AY3000" s="227" t="s">
        <v>191</v>
      </c>
    </row>
    <row r="3001" spans="2:65" s="14" customFormat="1" ht="13.5">
      <c r="B3001" s="254"/>
      <c r="C3001" s="255"/>
      <c r="D3001" s="214" t="s">
        <v>245</v>
      </c>
      <c r="E3001" s="256" t="s">
        <v>23</v>
      </c>
      <c r="F3001" s="257" t="s">
        <v>371</v>
      </c>
      <c r="G3001" s="255"/>
      <c r="H3001" s="258">
        <v>7.101</v>
      </c>
      <c r="I3001" s="259"/>
      <c r="J3001" s="255"/>
      <c r="K3001" s="255"/>
      <c r="L3001" s="260"/>
      <c r="M3001" s="261"/>
      <c r="N3001" s="262"/>
      <c r="O3001" s="262"/>
      <c r="P3001" s="262"/>
      <c r="Q3001" s="262"/>
      <c r="R3001" s="262"/>
      <c r="S3001" s="262"/>
      <c r="T3001" s="263"/>
      <c r="AT3001" s="264" t="s">
        <v>245</v>
      </c>
      <c r="AU3001" s="264" t="s">
        <v>88</v>
      </c>
      <c r="AV3001" s="14" t="s">
        <v>207</v>
      </c>
      <c r="AW3001" s="14" t="s">
        <v>40</v>
      </c>
      <c r="AX3001" s="14" t="s">
        <v>77</v>
      </c>
      <c r="AY3001" s="264" t="s">
        <v>191</v>
      </c>
    </row>
    <row r="3002" spans="2:65" s="15" customFormat="1" ht="13.5">
      <c r="B3002" s="265"/>
      <c r="C3002" s="266"/>
      <c r="D3002" s="214" t="s">
        <v>245</v>
      </c>
      <c r="E3002" s="267" t="s">
        <v>23</v>
      </c>
      <c r="F3002" s="268" t="s">
        <v>388</v>
      </c>
      <c r="G3002" s="266"/>
      <c r="H3002" s="269">
        <v>28.518000000000001</v>
      </c>
      <c r="I3002" s="270"/>
      <c r="J3002" s="266"/>
      <c r="K3002" s="266"/>
      <c r="L3002" s="271"/>
      <c r="M3002" s="272"/>
      <c r="N3002" s="273"/>
      <c r="O3002" s="273"/>
      <c r="P3002" s="273"/>
      <c r="Q3002" s="273"/>
      <c r="R3002" s="273"/>
      <c r="S3002" s="273"/>
      <c r="T3002" s="274"/>
      <c r="AT3002" s="275" t="s">
        <v>245</v>
      </c>
      <c r="AU3002" s="275" t="s">
        <v>88</v>
      </c>
      <c r="AV3002" s="15" t="s">
        <v>215</v>
      </c>
      <c r="AW3002" s="15" t="s">
        <v>40</v>
      </c>
      <c r="AX3002" s="15" t="s">
        <v>85</v>
      </c>
      <c r="AY3002" s="275" t="s">
        <v>191</v>
      </c>
    </row>
    <row r="3003" spans="2:65" s="1" customFormat="1" ht="25.5" customHeight="1">
      <c r="B3003" s="42"/>
      <c r="C3003" s="202" t="s">
        <v>2292</v>
      </c>
      <c r="D3003" s="202" t="s">
        <v>194</v>
      </c>
      <c r="E3003" s="203" t="s">
        <v>2293</v>
      </c>
      <c r="F3003" s="204" t="s">
        <v>2294</v>
      </c>
      <c r="G3003" s="205" t="s">
        <v>218</v>
      </c>
      <c r="H3003" s="206">
        <v>20.884</v>
      </c>
      <c r="I3003" s="207"/>
      <c r="J3003" s="208">
        <f>ROUND(I3003*H3003,2)</f>
        <v>0</v>
      </c>
      <c r="K3003" s="204" t="s">
        <v>203</v>
      </c>
      <c r="L3003" s="62"/>
      <c r="M3003" s="209" t="s">
        <v>23</v>
      </c>
      <c r="N3003" s="210" t="s">
        <v>48</v>
      </c>
      <c r="O3003" s="43"/>
      <c r="P3003" s="211">
        <f>O3003*H3003</f>
        <v>0</v>
      </c>
      <c r="Q3003" s="211">
        <v>2.5999999999999998E-4</v>
      </c>
      <c r="R3003" s="211">
        <f>Q3003*H3003</f>
        <v>5.42984E-3</v>
      </c>
      <c r="S3003" s="211">
        <v>0</v>
      </c>
      <c r="T3003" s="212">
        <f>S3003*H3003</f>
        <v>0</v>
      </c>
      <c r="AR3003" s="25" t="s">
        <v>279</v>
      </c>
      <c r="AT3003" s="25" t="s">
        <v>194</v>
      </c>
      <c r="AU3003" s="25" t="s">
        <v>88</v>
      </c>
      <c r="AY3003" s="25" t="s">
        <v>191</v>
      </c>
      <c r="BE3003" s="213">
        <f>IF(N3003="základní",J3003,0)</f>
        <v>0</v>
      </c>
      <c r="BF3003" s="213">
        <f>IF(N3003="snížená",J3003,0)</f>
        <v>0</v>
      </c>
      <c r="BG3003" s="213">
        <f>IF(N3003="zákl. přenesená",J3003,0)</f>
        <v>0</v>
      </c>
      <c r="BH3003" s="213">
        <f>IF(N3003="sníž. přenesená",J3003,0)</f>
        <v>0</v>
      </c>
      <c r="BI3003" s="213">
        <f>IF(N3003="nulová",J3003,0)</f>
        <v>0</v>
      </c>
      <c r="BJ3003" s="25" t="s">
        <v>85</v>
      </c>
      <c r="BK3003" s="213">
        <f>ROUND(I3003*H3003,2)</f>
        <v>0</v>
      </c>
      <c r="BL3003" s="25" t="s">
        <v>279</v>
      </c>
      <c r="BM3003" s="25" t="s">
        <v>2295</v>
      </c>
    </row>
    <row r="3004" spans="2:65" s="13" customFormat="1" ht="13.5">
      <c r="B3004" s="244"/>
      <c r="C3004" s="245"/>
      <c r="D3004" s="214" t="s">
        <v>245</v>
      </c>
      <c r="E3004" s="246" t="s">
        <v>23</v>
      </c>
      <c r="F3004" s="247" t="s">
        <v>372</v>
      </c>
      <c r="G3004" s="245"/>
      <c r="H3004" s="246" t="s">
        <v>23</v>
      </c>
      <c r="I3004" s="248"/>
      <c r="J3004" s="245"/>
      <c r="K3004" s="245"/>
      <c r="L3004" s="249"/>
      <c r="M3004" s="250"/>
      <c r="N3004" s="251"/>
      <c r="O3004" s="251"/>
      <c r="P3004" s="251"/>
      <c r="Q3004" s="251"/>
      <c r="R3004" s="251"/>
      <c r="S3004" s="251"/>
      <c r="T3004" s="252"/>
      <c r="AT3004" s="253" t="s">
        <v>245</v>
      </c>
      <c r="AU3004" s="253" t="s">
        <v>88</v>
      </c>
      <c r="AV3004" s="13" t="s">
        <v>85</v>
      </c>
      <c r="AW3004" s="13" t="s">
        <v>40</v>
      </c>
      <c r="AX3004" s="13" t="s">
        <v>77</v>
      </c>
      <c r="AY3004" s="253" t="s">
        <v>191</v>
      </c>
    </row>
    <row r="3005" spans="2:65" s="12" customFormat="1" ht="13.5">
      <c r="B3005" s="217"/>
      <c r="C3005" s="218"/>
      <c r="D3005" s="214" t="s">
        <v>245</v>
      </c>
      <c r="E3005" s="219" t="s">
        <v>23</v>
      </c>
      <c r="F3005" s="220" t="s">
        <v>2296</v>
      </c>
      <c r="G3005" s="218"/>
      <c r="H3005" s="221">
        <v>10.202</v>
      </c>
      <c r="I3005" s="222"/>
      <c r="J3005" s="218"/>
      <c r="K3005" s="218"/>
      <c r="L3005" s="223"/>
      <c r="M3005" s="224"/>
      <c r="N3005" s="225"/>
      <c r="O3005" s="225"/>
      <c r="P3005" s="225"/>
      <c r="Q3005" s="225"/>
      <c r="R3005" s="225"/>
      <c r="S3005" s="225"/>
      <c r="T3005" s="226"/>
      <c r="AT3005" s="227" t="s">
        <v>245</v>
      </c>
      <c r="AU3005" s="227" t="s">
        <v>88</v>
      </c>
      <c r="AV3005" s="12" t="s">
        <v>88</v>
      </c>
      <c r="AW3005" s="12" t="s">
        <v>40</v>
      </c>
      <c r="AX3005" s="12" t="s">
        <v>77</v>
      </c>
      <c r="AY3005" s="227" t="s">
        <v>191</v>
      </c>
    </row>
    <row r="3006" spans="2:65" s="14" customFormat="1" ht="13.5">
      <c r="B3006" s="254"/>
      <c r="C3006" s="255"/>
      <c r="D3006" s="214" t="s">
        <v>245</v>
      </c>
      <c r="E3006" s="256" t="s">
        <v>23</v>
      </c>
      <c r="F3006" s="257" t="s">
        <v>371</v>
      </c>
      <c r="G3006" s="255"/>
      <c r="H3006" s="258">
        <v>10.202</v>
      </c>
      <c r="I3006" s="259"/>
      <c r="J3006" s="255"/>
      <c r="K3006" s="255"/>
      <c r="L3006" s="260"/>
      <c r="M3006" s="261"/>
      <c r="N3006" s="262"/>
      <c r="O3006" s="262"/>
      <c r="P3006" s="262"/>
      <c r="Q3006" s="262"/>
      <c r="R3006" s="262"/>
      <c r="S3006" s="262"/>
      <c r="T3006" s="263"/>
      <c r="AT3006" s="264" t="s">
        <v>245</v>
      </c>
      <c r="AU3006" s="264" t="s">
        <v>88</v>
      </c>
      <c r="AV3006" s="14" t="s">
        <v>207</v>
      </c>
      <c r="AW3006" s="14" t="s">
        <v>40</v>
      </c>
      <c r="AX3006" s="14" t="s">
        <v>77</v>
      </c>
      <c r="AY3006" s="264" t="s">
        <v>191</v>
      </c>
    </row>
    <row r="3007" spans="2:65" s="13" customFormat="1" ht="13.5">
      <c r="B3007" s="244"/>
      <c r="C3007" s="245"/>
      <c r="D3007" s="214" t="s">
        <v>245</v>
      </c>
      <c r="E3007" s="246" t="s">
        <v>23</v>
      </c>
      <c r="F3007" s="247" t="s">
        <v>376</v>
      </c>
      <c r="G3007" s="245"/>
      <c r="H3007" s="246" t="s">
        <v>23</v>
      </c>
      <c r="I3007" s="248"/>
      <c r="J3007" s="245"/>
      <c r="K3007" s="245"/>
      <c r="L3007" s="249"/>
      <c r="M3007" s="250"/>
      <c r="N3007" s="251"/>
      <c r="O3007" s="251"/>
      <c r="P3007" s="251"/>
      <c r="Q3007" s="251"/>
      <c r="R3007" s="251"/>
      <c r="S3007" s="251"/>
      <c r="T3007" s="252"/>
      <c r="AT3007" s="253" t="s">
        <v>245</v>
      </c>
      <c r="AU3007" s="253" t="s">
        <v>88</v>
      </c>
      <c r="AV3007" s="13" t="s">
        <v>85</v>
      </c>
      <c r="AW3007" s="13" t="s">
        <v>40</v>
      </c>
      <c r="AX3007" s="13" t="s">
        <v>77</v>
      </c>
      <c r="AY3007" s="253" t="s">
        <v>191</v>
      </c>
    </row>
    <row r="3008" spans="2:65" s="12" customFormat="1" ht="13.5">
      <c r="B3008" s="217"/>
      <c r="C3008" s="218"/>
      <c r="D3008" s="214" t="s">
        <v>245</v>
      </c>
      <c r="E3008" s="219" t="s">
        <v>23</v>
      </c>
      <c r="F3008" s="220" t="s">
        <v>2297</v>
      </c>
      <c r="G3008" s="218"/>
      <c r="H3008" s="221">
        <v>10.682</v>
      </c>
      <c r="I3008" s="222"/>
      <c r="J3008" s="218"/>
      <c r="K3008" s="218"/>
      <c r="L3008" s="223"/>
      <c r="M3008" s="224"/>
      <c r="N3008" s="225"/>
      <c r="O3008" s="225"/>
      <c r="P3008" s="225"/>
      <c r="Q3008" s="225"/>
      <c r="R3008" s="225"/>
      <c r="S3008" s="225"/>
      <c r="T3008" s="226"/>
      <c r="AT3008" s="227" t="s">
        <v>245</v>
      </c>
      <c r="AU3008" s="227" t="s">
        <v>88</v>
      </c>
      <c r="AV3008" s="12" t="s">
        <v>88</v>
      </c>
      <c r="AW3008" s="12" t="s">
        <v>40</v>
      </c>
      <c r="AX3008" s="12" t="s">
        <v>77</v>
      </c>
      <c r="AY3008" s="227" t="s">
        <v>191</v>
      </c>
    </row>
    <row r="3009" spans="2:65" s="14" customFormat="1" ht="13.5">
      <c r="B3009" s="254"/>
      <c r="C3009" s="255"/>
      <c r="D3009" s="214" t="s">
        <v>245</v>
      </c>
      <c r="E3009" s="256" t="s">
        <v>23</v>
      </c>
      <c r="F3009" s="257" t="s">
        <v>371</v>
      </c>
      <c r="G3009" s="255"/>
      <c r="H3009" s="258">
        <v>10.682</v>
      </c>
      <c r="I3009" s="259"/>
      <c r="J3009" s="255"/>
      <c r="K3009" s="255"/>
      <c r="L3009" s="260"/>
      <c r="M3009" s="261"/>
      <c r="N3009" s="262"/>
      <c r="O3009" s="262"/>
      <c r="P3009" s="262"/>
      <c r="Q3009" s="262"/>
      <c r="R3009" s="262"/>
      <c r="S3009" s="262"/>
      <c r="T3009" s="263"/>
      <c r="AT3009" s="264" t="s">
        <v>245</v>
      </c>
      <c r="AU3009" s="264" t="s">
        <v>88</v>
      </c>
      <c r="AV3009" s="14" t="s">
        <v>207</v>
      </c>
      <c r="AW3009" s="14" t="s">
        <v>40</v>
      </c>
      <c r="AX3009" s="14" t="s">
        <v>77</v>
      </c>
      <c r="AY3009" s="264" t="s">
        <v>191</v>
      </c>
    </row>
    <row r="3010" spans="2:65" s="15" customFormat="1" ht="13.5">
      <c r="B3010" s="265"/>
      <c r="C3010" s="266"/>
      <c r="D3010" s="214" t="s">
        <v>245</v>
      </c>
      <c r="E3010" s="267" t="s">
        <v>23</v>
      </c>
      <c r="F3010" s="268" t="s">
        <v>388</v>
      </c>
      <c r="G3010" s="266"/>
      <c r="H3010" s="269">
        <v>20.884</v>
      </c>
      <c r="I3010" s="270"/>
      <c r="J3010" s="266"/>
      <c r="K3010" s="266"/>
      <c r="L3010" s="271"/>
      <c r="M3010" s="272"/>
      <c r="N3010" s="273"/>
      <c r="O3010" s="273"/>
      <c r="P3010" s="273"/>
      <c r="Q3010" s="273"/>
      <c r="R3010" s="273"/>
      <c r="S3010" s="273"/>
      <c r="T3010" s="274"/>
      <c r="AT3010" s="275" t="s">
        <v>245</v>
      </c>
      <c r="AU3010" s="275" t="s">
        <v>88</v>
      </c>
      <c r="AV3010" s="15" t="s">
        <v>215</v>
      </c>
      <c r="AW3010" s="15" t="s">
        <v>40</v>
      </c>
      <c r="AX3010" s="15" t="s">
        <v>85</v>
      </c>
      <c r="AY3010" s="275" t="s">
        <v>191</v>
      </c>
    </row>
    <row r="3011" spans="2:65" s="1" customFormat="1" ht="25.5" customHeight="1">
      <c r="B3011" s="42"/>
      <c r="C3011" s="202" t="s">
        <v>2298</v>
      </c>
      <c r="D3011" s="202" t="s">
        <v>194</v>
      </c>
      <c r="E3011" s="203" t="s">
        <v>2299</v>
      </c>
      <c r="F3011" s="204" t="s">
        <v>2300</v>
      </c>
      <c r="G3011" s="205" t="s">
        <v>242</v>
      </c>
      <c r="H3011" s="206">
        <v>14.24</v>
      </c>
      <c r="I3011" s="207"/>
      <c r="J3011" s="208">
        <f>ROUND(I3011*H3011,2)</f>
        <v>0</v>
      </c>
      <c r="K3011" s="204" t="s">
        <v>203</v>
      </c>
      <c r="L3011" s="62"/>
      <c r="M3011" s="209" t="s">
        <v>23</v>
      </c>
      <c r="N3011" s="210" t="s">
        <v>48</v>
      </c>
      <c r="O3011" s="43"/>
      <c r="P3011" s="211">
        <f>O3011*H3011</f>
        <v>0</v>
      </c>
      <c r="Q3011" s="211">
        <v>0</v>
      </c>
      <c r="R3011" s="211">
        <f>Q3011*H3011</f>
        <v>0</v>
      </c>
      <c r="S3011" s="211">
        <v>0</v>
      </c>
      <c r="T3011" s="212">
        <f>S3011*H3011</f>
        <v>0</v>
      </c>
      <c r="AR3011" s="25" t="s">
        <v>279</v>
      </c>
      <c r="AT3011" s="25" t="s">
        <v>194</v>
      </c>
      <c r="AU3011" s="25" t="s">
        <v>88</v>
      </c>
      <c r="AY3011" s="25" t="s">
        <v>191</v>
      </c>
      <c r="BE3011" s="213">
        <f>IF(N3011="základní",J3011,0)</f>
        <v>0</v>
      </c>
      <c r="BF3011" s="213">
        <f>IF(N3011="snížená",J3011,0)</f>
        <v>0</v>
      </c>
      <c r="BG3011" s="213">
        <f>IF(N3011="zákl. přenesená",J3011,0)</f>
        <v>0</v>
      </c>
      <c r="BH3011" s="213">
        <f>IF(N3011="sníž. přenesená",J3011,0)</f>
        <v>0</v>
      </c>
      <c r="BI3011" s="213">
        <f>IF(N3011="nulová",J3011,0)</f>
        <v>0</v>
      </c>
      <c r="BJ3011" s="25" t="s">
        <v>85</v>
      </c>
      <c r="BK3011" s="213">
        <f>ROUND(I3011*H3011,2)</f>
        <v>0</v>
      </c>
      <c r="BL3011" s="25" t="s">
        <v>279</v>
      </c>
      <c r="BM3011" s="25" t="s">
        <v>2301</v>
      </c>
    </row>
    <row r="3012" spans="2:65" s="13" customFormat="1" ht="13.5">
      <c r="B3012" s="244"/>
      <c r="C3012" s="245"/>
      <c r="D3012" s="214" t="s">
        <v>245</v>
      </c>
      <c r="E3012" s="246" t="s">
        <v>23</v>
      </c>
      <c r="F3012" s="247" t="s">
        <v>372</v>
      </c>
      <c r="G3012" s="245"/>
      <c r="H3012" s="246" t="s">
        <v>23</v>
      </c>
      <c r="I3012" s="248"/>
      <c r="J3012" s="245"/>
      <c r="K3012" s="245"/>
      <c r="L3012" s="249"/>
      <c r="M3012" s="250"/>
      <c r="N3012" s="251"/>
      <c r="O3012" s="251"/>
      <c r="P3012" s="251"/>
      <c r="Q3012" s="251"/>
      <c r="R3012" s="251"/>
      <c r="S3012" s="251"/>
      <c r="T3012" s="252"/>
      <c r="AT3012" s="253" t="s">
        <v>245</v>
      </c>
      <c r="AU3012" s="253" t="s">
        <v>88</v>
      </c>
      <c r="AV3012" s="13" t="s">
        <v>85</v>
      </c>
      <c r="AW3012" s="13" t="s">
        <v>40</v>
      </c>
      <c r="AX3012" s="13" t="s">
        <v>77</v>
      </c>
      <c r="AY3012" s="253" t="s">
        <v>191</v>
      </c>
    </row>
    <row r="3013" spans="2:65" s="12" customFormat="1" ht="13.5">
      <c r="B3013" s="217"/>
      <c r="C3013" s="218"/>
      <c r="D3013" s="214" t="s">
        <v>245</v>
      </c>
      <c r="E3013" s="219" t="s">
        <v>23</v>
      </c>
      <c r="F3013" s="220" t="s">
        <v>2302</v>
      </c>
      <c r="G3013" s="218"/>
      <c r="H3013" s="221">
        <v>6.96</v>
      </c>
      <c r="I3013" s="222"/>
      <c r="J3013" s="218"/>
      <c r="K3013" s="218"/>
      <c r="L3013" s="223"/>
      <c r="M3013" s="224"/>
      <c r="N3013" s="225"/>
      <c r="O3013" s="225"/>
      <c r="P3013" s="225"/>
      <c r="Q3013" s="225"/>
      <c r="R3013" s="225"/>
      <c r="S3013" s="225"/>
      <c r="T3013" s="226"/>
      <c r="AT3013" s="227" t="s">
        <v>245</v>
      </c>
      <c r="AU3013" s="227" t="s">
        <v>88</v>
      </c>
      <c r="AV3013" s="12" t="s">
        <v>88</v>
      </c>
      <c r="AW3013" s="12" t="s">
        <v>40</v>
      </c>
      <c r="AX3013" s="12" t="s">
        <v>77</v>
      </c>
      <c r="AY3013" s="227" t="s">
        <v>191</v>
      </c>
    </row>
    <row r="3014" spans="2:65" s="14" customFormat="1" ht="13.5">
      <c r="B3014" s="254"/>
      <c r="C3014" s="255"/>
      <c r="D3014" s="214" t="s">
        <v>245</v>
      </c>
      <c r="E3014" s="256" t="s">
        <v>23</v>
      </c>
      <c r="F3014" s="257" t="s">
        <v>371</v>
      </c>
      <c r="G3014" s="255"/>
      <c r="H3014" s="258">
        <v>6.96</v>
      </c>
      <c r="I3014" s="259"/>
      <c r="J3014" s="255"/>
      <c r="K3014" s="255"/>
      <c r="L3014" s="260"/>
      <c r="M3014" s="261"/>
      <c r="N3014" s="262"/>
      <c r="O3014" s="262"/>
      <c r="P3014" s="262"/>
      <c r="Q3014" s="262"/>
      <c r="R3014" s="262"/>
      <c r="S3014" s="262"/>
      <c r="T3014" s="263"/>
      <c r="AT3014" s="264" t="s">
        <v>245</v>
      </c>
      <c r="AU3014" s="264" t="s">
        <v>88</v>
      </c>
      <c r="AV3014" s="14" t="s">
        <v>207</v>
      </c>
      <c r="AW3014" s="14" t="s">
        <v>40</v>
      </c>
      <c r="AX3014" s="14" t="s">
        <v>77</v>
      </c>
      <c r="AY3014" s="264" t="s">
        <v>191</v>
      </c>
    </row>
    <row r="3015" spans="2:65" s="13" customFormat="1" ht="13.5">
      <c r="B3015" s="244"/>
      <c r="C3015" s="245"/>
      <c r="D3015" s="214" t="s">
        <v>245</v>
      </c>
      <c r="E3015" s="246" t="s">
        <v>23</v>
      </c>
      <c r="F3015" s="247" t="s">
        <v>376</v>
      </c>
      <c r="G3015" s="245"/>
      <c r="H3015" s="246" t="s">
        <v>23</v>
      </c>
      <c r="I3015" s="248"/>
      <c r="J3015" s="245"/>
      <c r="K3015" s="245"/>
      <c r="L3015" s="249"/>
      <c r="M3015" s="250"/>
      <c r="N3015" s="251"/>
      <c r="O3015" s="251"/>
      <c r="P3015" s="251"/>
      <c r="Q3015" s="251"/>
      <c r="R3015" s="251"/>
      <c r="S3015" s="251"/>
      <c r="T3015" s="252"/>
      <c r="AT3015" s="253" t="s">
        <v>245</v>
      </c>
      <c r="AU3015" s="253" t="s">
        <v>88</v>
      </c>
      <c r="AV3015" s="13" t="s">
        <v>85</v>
      </c>
      <c r="AW3015" s="13" t="s">
        <v>40</v>
      </c>
      <c r="AX3015" s="13" t="s">
        <v>77</v>
      </c>
      <c r="AY3015" s="253" t="s">
        <v>191</v>
      </c>
    </row>
    <row r="3016" spans="2:65" s="12" customFormat="1" ht="13.5">
      <c r="B3016" s="217"/>
      <c r="C3016" s="218"/>
      <c r="D3016" s="214" t="s">
        <v>245</v>
      </c>
      <c r="E3016" s="219" t="s">
        <v>23</v>
      </c>
      <c r="F3016" s="220" t="s">
        <v>2303</v>
      </c>
      <c r="G3016" s="218"/>
      <c r="H3016" s="221">
        <v>7.28</v>
      </c>
      <c r="I3016" s="222"/>
      <c r="J3016" s="218"/>
      <c r="K3016" s="218"/>
      <c r="L3016" s="223"/>
      <c r="M3016" s="224"/>
      <c r="N3016" s="225"/>
      <c r="O3016" s="225"/>
      <c r="P3016" s="225"/>
      <c r="Q3016" s="225"/>
      <c r="R3016" s="225"/>
      <c r="S3016" s="225"/>
      <c r="T3016" s="226"/>
      <c r="AT3016" s="227" t="s">
        <v>245</v>
      </c>
      <c r="AU3016" s="227" t="s">
        <v>88</v>
      </c>
      <c r="AV3016" s="12" t="s">
        <v>88</v>
      </c>
      <c r="AW3016" s="12" t="s">
        <v>40</v>
      </c>
      <c r="AX3016" s="12" t="s">
        <v>77</v>
      </c>
      <c r="AY3016" s="227" t="s">
        <v>191</v>
      </c>
    </row>
    <row r="3017" spans="2:65" s="14" customFormat="1" ht="13.5">
      <c r="B3017" s="254"/>
      <c r="C3017" s="255"/>
      <c r="D3017" s="214" t="s">
        <v>245</v>
      </c>
      <c r="E3017" s="256" t="s">
        <v>23</v>
      </c>
      <c r="F3017" s="257" t="s">
        <v>371</v>
      </c>
      <c r="G3017" s="255"/>
      <c r="H3017" s="258">
        <v>7.28</v>
      </c>
      <c r="I3017" s="259"/>
      <c r="J3017" s="255"/>
      <c r="K3017" s="255"/>
      <c r="L3017" s="260"/>
      <c r="M3017" s="261"/>
      <c r="N3017" s="262"/>
      <c r="O3017" s="262"/>
      <c r="P3017" s="262"/>
      <c r="Q3017" s="262"/>
      <c r="R3017" s="262"/>
      <c r="S3017" s="262"/>
      <c r="T3017" s="263"/>
      <c r="AT3017" s="264" t="s">
        <v>245</v>
      </c>
      <c r="AU3017" s="264" t="s">
        <v>88</v>
      </c>
      <c r="AV3017" s="14" t="s">
        <v>207</v>
      </c>
      <c r="AW3017" s="14" t="s">
        <v>40</v>
      </c>
      <c r="AX3017" s="14" t="s">
        <v>77</v>
      </c>
      <c r="AY3017" s="264" t="s">
        <v>191</v>
      </c>
    </row>
    <row r="3018" spans="2:65" s="15" customFormat="1" ht="13.5">
      <c r="B3018" s="265"/>
      <c r="C3018" s="266"/>
      <c r="D3018" s="214" t="s">
        <v>245</v>
      </c>
      <c r="E3018" s="267" t="s">
        <v>23</v>
      </c>
      <c r="F3018" s="268" t="s">
        <v>388</v>
      </c>
      <c r="G3018" s="266"/>
      <c r="H3018" s="269">
        <v>14.24</v>
      </c>
      <c r="I3018" s="270"/>
      <c r="J3018" s="266"/>
      <c r="K3018" s="266"/>
      <c r="L3018" s="271"/>
      <c r="M3018" s="272"/>
      <c r="N3018" s="273"/>
      <c r="O3018" s="273"/>
      <c r="P3018" s="273"/>
      <c r="Q3018" s="273"/>
      <c r="R3018" s="273"/>
      <c r="S3018" s="273"/>
      <c r="T3018" s="274"/>
      <c r="AT3018" s="275" t="s">
        <v>245</v>
      </c>
      <c r="AU3018" s="275" t="s">
        <v>88</v>
      </c>
      <c r="AV3018" s="15" t="s">
        <v>215</v>
      </c>
      <c r="AW3018" s="15" t="s">
        <v>40</v>
      </c>
      <c r="AX3018" s="15" t="s">
        <v>85</v>
      </c>
      <c r="AY3018" s="275" t="s">
        <v>191</v>
      </c>
    </row>
    <row r="3019" spans="2:65" s="1" customFormat="1" ht="38.25" customHeight="1">
      <c r="B3019" s="42"/>
      <c r="C3019" s="202" t="s">
        <v>2304</v>
      </c>
      <c r="D3019" s="202" t="s">
        <v>194</v>
      </c>
      <c r="E3019" s="203" t="s">
        <v>2305</v>
      </c>
      <c r="F3019" s="204" t="s">
        <v>2306</v>
      </c>
      <c r="G3019" s="205" t="s">
        <v>218</v>
      </c>
      <c r="H3019" s="206">
        <v>20.884</v>
      </c>
      <c r="I3019" s="207"/>
      <c r="J3019" s="208">
        <f>ROUND(I3019*H3019,2)</f>
        <v>0</v>
      </c>
      <c r="K3019" s="204" t="s">
        <v>203</v>
      </c>
      <c r="L3019" s="62"/>
      <c r="M3019" s="209" t="s">
        <v>23</v>
      </c>
      <c r="N3019" s="210" t="s">
        <v>48</v>
      </c>
      <c r="O3019" s="43"/>
      <c r="P3019" s="211">
        <f>O3019*H3019</f>
        <v>0</v>
      </c>
      <c r="Q3019" s="211">
        <v>2.0000000000000002E-5</v>
      </c>
      <c r="R3019" s="211">
        <f>Q3019*H3019</f>
        <v>4.1768000000000003E-4</v>
      </c>
      <c r="S3019" s="211">
        <v>0</v>
      </c>
      <c r="T3019" s="212">
        <f>S3019*H3019</f>
        <v>0</v>
      </c>
      <c r="AR3019" s="25" t="s">
        <v>279</v>
      </c>
      <c r="AT3019" s="25" t="s">
        <v>194</v>
      </c>
      <c r="AU3019" s="25" t="s">
        <v>88</v>
      </c>
      <c r="AY3019" s="25" t="s">
        <v>191</v>
      </c>
      <c r="BE3019" s="213">
        <f>IF(N3019="základní",J3019,0)</f>
        <v>0</v>
      </c>
      <c r="BF3019" s="213">
        <f>IF(N3019="snížená",J3019,0)</f>
        <v>0</v>
      </c>
      <c r="BG3019" s="213">
        <f>IF(N3019="zákl. přenesená",J3019,0)</f>
        <v>0</v>
      </c>
      <c r="BH3019" s="213">
        <f>IF(N3019="sníž. přenesená",J3019,0)</f>
        <v>0</v>
      </c>
      <c r="BI3019" s="213">
        <f>IF(N3019="nulová",J3019,0)</f>
        <v>0</v>
      </c>
      <c r="BJ3019" s="25" t="s">
        <v>85</v>
      </c>
      <c r="BK3019" s="213">
        <f>ROUND(I3019*H3019,2)</f>
        <v>0</v>
      </c>
      <c r="BL3019" s="25" t="s">
        <v>279</v>
      </c>
      <c r="BM3019" s="25" t="s">
        <v>2307</v>
      </c>
    </row>
    <row r="3020" spans="2:65" s="13" customFormat="1" ht="13.5">
      <c r="B3020" s="244"/>
      <c r="C3020" s="245"/>
      <c r="D3020" s="214" t="s">
        <v>245</v>
      </c>
      <c r="E3020" s="246" t="s">
        <v>23</v>
      </c>
      <c r="F3020" s="247" t="s">
        <v>372</v>
      </c>
      <c r="G3020" s="245"/>
      <c r="H3020" s="246" t="s">
        <v>23</v>
      </c>
      <c r="I3020" s="248"/>
      <c r="J3020" s="245"/>
      <c r="K3020" s="245"/>
      <c r="L3020" s="249"/>
      <c r="M3020" s="250"/>
      <c r="N3020" s="251"/>
      <c r="O3020" s="251"/>
      <c r="P3020" s="251"/>
      <c r="Q3020" s="251"/>
      <c r="R3020" s="251"/>
      <c r="S3020" s="251"/>
      <c r="T3020" s="252"/>
      <c r="AT3020" s="253" t="s">
        <v>245</v>
      </c>
      <c r="AU3020" s="253" t="s">
        <v>88</v>
      </c>
      <c r="AV3020" s="13" t="s">
        <v>85</v>
      </c>
      <c r="AW3020" s="13" t="s">
        <v>40</v>
      </c>
      <c r="AX3020" s="13" t="s">
        <v>77</v>
      </c>
      <c r="AY3020" s="253" t="s">
        <v>191</v>
      </c>
    </row>
    <row r="3021" spans="2:65" s="12" customFormat="1" ht="13.5">
      <c r="B3021" s="217"/>
      <c r="C3021" s="218"/>
      <c r="D3021" s="214" t="s">
        <v>245</v>
      </c>
      <c r="E3021" s="219" t="s">
        <v>23</v>
      </c>
      <c r="F3021" s="220" t="s">
        <v>2296</v>
      </c>
      <c r="G3021" s="218"/>
      <c r="H3021" s="221">
        <v>10.202</v>
      </c>
      <c r="I3021" s="222"/>
      <c r="J3021" s="218"/>
      <c r="K3021" s="218"/>
      <c r="L3021" s="223"/>
      <c r="M3021" s="224"/>
      <c r="N3021" s="225"/>
      <c r="O3021" s="225"/>
      <c r="P3021" s="225"/>
      <c r="Q3021" s="225"/>
      <c r="R3021" s="225"/>
      <c r="S3021" s="225"/>
      <c r="T3021" s="226"/>
      <c r="AT3021" s="227" t="s">
        <v>245</v>
      </c>
      <c r="AU3021" s="227" t="s">
        <v>88</v>
      </c>
      <c r="AV3021" s="12" t="s">
        <v>88</v>
      </c>
      <c r="AW3021" s="12" t="s">
        <v>40</v>
      </c>
      <c r="AX3021" s="12" t="s">
        <v>77</v>
      </c>
      <c r="AY3021" s="227" t="s">
        <v>191</v>
      </c>
    </row>
    <row r="3022" spans="2:65" s="14" customFormat="1" ht="13.5">
      <c r="B3022" s="254"/>
      <c r="C3022" s="255"/>
      <c r="D3022" s="214" t="s">
        <v>245</v>
      </c>
      <c r="E3022" s="256" t="s">
        <v>23</v>
      </c>
      <c r="F3022" s="257" t="s">
        <v>371</v>
      </c>
      <c r="G3022" s="255"/>
      <c r="H3022" s="258">
        <v>10.202</v>
      </c>
      <c r="I3022" s="259"/>
      <c r="J3022" s="255"/>
      <c r="K3022" s="255"/>
      <c r="L3022" s="260"/>
      <c r="M3022" s="261"/>
      <c r="N3022" s="262"/>
      <c r="O3022" s="262"/>
      <c r="P3022" s="262"/>
      <c r="Q3022" s="262"/>
      <c r="R3022" s="262"/>
      <c r="S3022" s="262"/>
      <c r="T3022" s="263"/>
      <c r="AT3022" s="264" t="s">
        <v>245</v>
      </c>
      <c r="AU3022" s="264" t="s">
        <v>88</v>
      </c>
      <c r="AV3022" s="14" t="s">
        <v>207</v>
      </c>
      <c r="AW3022" s="14" t="s">
        <v>40</v>
      </c>
      <c r="AX3022" s="14" t="s">
        <v>77</v>
      </c>
      <c r="AY3022" s="264" t="s">
        <v>191</v>
      </c>
    </row>
    <row r="3023" spans="2:65" s="13" customFormat="1" ht="13.5">
      <c r="B3023" s="244"/>
      <c r="C3023" s="245"/>
      <c r="D3023" s="214" t="s">
        <v>245</v>
      </c>
      <c r="E3023" s="246" t="s">
        <v>23</v>
      </c>
      <c r="F3023" s="247" t="s">
        <v>376</v>
      </c>
      <c r="G3023" s="245"/>
      <c r="H3023" s="246" t="s">
        <v>23</v>
      </c>
      <c r="I3023" s="248"/>
      <c r="J3023" s="245"/>
      <c r="K3023" s="245"/>
      <c r="L3023" s="249"/>
      <c r="M3023" s="250"/>
      <c r="N3023" s="251"/>
      <c r="O3023" s="251"/>
      <c r="P3023" s="251"/>
      <c r="Q3023" s="251"/>
      <c r="R3023" s="251"/>
      <c r="S3023" s="251"/>
      <c r="T3023" s="252"/>
      <c r="AT3023" s="253" t="s">
        <v>245</v>
      </c>
      <c r="AU3023" s="253" t="s">
        <v>88</v>
      </c>
      <c r="AV3023" s="13" t="s">
        <v>85</v>
      </c>
      <c r="AW3023" s="13" t="s">
        <v>40</v>
      </c>
      <c r="AX3023" s="13" t="s">
        <v>77</v>
      </c>
      <c r="AY3023" s="253" t="s">
        <v>191</v>
      </c>
    </row>
    <row r="3024" spans="2:65" s="12" customFormat="1" ht="13.5">
      <c r="B3024" s="217"/>
      <c r="C3024" s="218"/>
      <c r="D3024" s="214" t="s">
        <v>245</v>
      </c>
      <c r="E3024" s="219" t="s">
        <v>23</v>
      </c>
      <c r="F3024" s="220" t="s">
        <v>2297</v>
      </c>
      <c r="G3024" s="218"/>
      <c r="H3024" s="221">
        <v>10.682</v>
      </c>
      <c r="I3024" s="222"/>
      <c r="J3024" s="218"/>
      <c r="K3024" s="218"/>
      <c r="L3024" s="223"/>
      <c r="M3024" s="224"/>
      <c r="N3024" s="225"/>
      <c r="O3024" s="225"/>
      <c r="P3024" s="225"/>
      <c r="Q3024" s="225"/>
      <c r="R3024" s="225"/>
      <c r="S3024" s="225"/>
      <c r="T3024" s="226"/>
      <c r="AT3024" s="227" t="s">
        <v>245</v>
      </c>
      <c r="AU3024" s="227" t="s">
        <v>88</v>
      </c>
      <c r="AV3024" s="12" t="s">
        <v>88</v>
      </c>
      <c r="AW3024" s="12" t="s">
        <v>40</v>
      </c>
      <c r="AX3024" s="12" t="s">
        <v>77</v>
      </c>
      <c r="AY3024" s="227" t="s">
        <v>191</v>
      </c>
    </row>
    <row r="3025" spans="2:65" s="14" customFormat="1" ht="13.5">
      <c r="B3025" s="254"/>
      <c r="C3025" s="255"/>
      <c r="D3025" s="214" t="s">
        <v>245</v>
      </c>
      <c r="E3025" s="256" t="s">
        <v>23</v>
      </c>
      <c r="F3025" s="257" t="s">
        <v>371</v>
      </c>
      <c r="G3025" s="255"/>
      <c r="H3025" s="258">
        <v>10.682</v>
      </c>
      <c r="I3025" s="259"/>
      <c r="J3025" s="255"/>
      <c r="K3025" s="255"/>
      <c r="L3025" s="260"/>
      <c r="M3025" s="261"/>
      <c r="N3025" s="262"/>
      <c r="O3025" s="262"/>
      <c r="P3025" s="262"/>
      <c r="Q3025" s="262"/>
      <c r="R3025" s="262"/>
      <c r="S3025" s="262"/>
      <c r="T3025" s="263"/>
      <c r="AT3025" s="264" t="s">
        <v>245</v>
      </c>
      <c r="AU3025" s="264" t="s">
        <v>88</v>
      </c>
      <c r="AV3025" s="14" t="s">
        <v>207</v>
      </c>
      <c r="AW3025" s="14" t="s">
        <v>40</v>
      </c>
      <c r="AX3025" s="14" t="s">
        <v>77</v>
      </c>
      <c r="AY3025" s="264" t="s">
        <v>191</v>
      </c>
    </row>
    <row r="3026" spans="2:65" s="15" customFormat="1" ht="13.5">
      <c r="B3026" s="265"/>
      <c r="C3026" s="266"/>
      <c r="D3026" s="214" t="s">
        <v>245</v>
      </c>
      <c r="E3026" s="267" t="s">
        <v>23</v>
      </c>
      <c r="F3026" s="268" t="s">
        <v>388</v>
      </c>
      <c r="G3026" s="266"/>
      <c r="H3026" s="269">
        <v>20.884</v>
      </c>
      <c r="I3026" s="270"/>
      <c r="J3026" s="266"/>
      <c r="K3026" s="266"/>
      <c r="L3026" s="271"/>
      <c r="M3026" s="272"/>
      <c r="N3026" s="273"/>
      <c r="O3026" s="273"/>
      <c r="P3026" s="273"/>
      <c r="Q3026" s="273"/>
      <c r="R3026" s="273"/>
      <c r="S3026" s="273"/>
      <c r="T3026" s="274"/>
      <c r="AT3026" s="275" t="s">
        <v>245</v>
      </c>
      <c r="AU3026" s="275" t="s">
        <v>88</v>
      </c>
      <c r="AV3026" s="15" t="s">
        <v>215</v>
      </c>
      <c r="AW3026" s="15" t="s">
        <v>40</v>
      </c>
      <c r="AX3026" s="15" t="s">
        <v>85</v>
      </c>
      <c r="AY3026" s="275" t="s">
        <v>191</v>
      </c>
    </row>
    <row r="3027" spans="2:65" s="1" customFormat="1" ht="25.5" customHeight="1">
      <c r="B3027" s="42"/>
      <c r="C3027" s="202" t="s">
        <v>2308</v>
      </c>
      <c r="D3027" s="202" t="s">
        <v>194</v>
      </c>
      <c r="E3027" s="203" t="s">
        <v>2309</v>
      </c>
      <c r="F3027" s="204" t="s">
        <v>2310</v>
      </c>
      <c r="G3027" s="205" t="s">
        <v>218</v>
      </c>
      <c r="H3027" s="206">
        <v>2873.8530000000001</v>
      </c>
      <c r="I3027" s="207"/>
      <c r="J3027" s="208">
        <f>ROUND(I3027*H3027,2)</f>
        <v>0</v>
      </c>
      <c r="K3027" s="204" t="s">
        <v>203</v>
      </c>
      <c r="L3027" s="62"/>
      <c r="M3027" s="209" t="s">
        <v>23</v>
      </c>
      <c r="N3027" s="210" t="s">
        <v>48</v>
      </c>
      <c r="O3027" s="43"/>
      <c r="P3027" s="211">
        <f>O3027*H3027</f>
        <v>0</v>
      </c>
      <c r="Q3027" s="211">
        <v>2.9E-4</v>
      </c>
      <c r="R3027" s="211">
        <f>Q3027*H3027</f>
        <v>0.83341737000000005</v>
      </c>
      <c r="S3027" s="211">
        <v>0</v>
      </c>
      <c r="T3027" s="212">
        <f>S3027*H3027</f>
        <v>0</v>
      </c>
      <c r="AR3027" s="25" t="s">
        <v>279</v>
      </c>
      <c r="AT3027" s="25" t="s">
        <v>194</v>
      </c>
      <c r="AU3027" s="25" t="s">
        <v>88</v>
      </c>
      <c r="AY3027" s="25" t="s">
        <v>191</v>
      </c>
      <c r="BE3027" s="213">
        <f>IF(N3027="základní",J3027,0)</f>
        <v>0</v>
      </c>
      <c r="BF3027" s="213">
        <f>IF(N3027="snížená",J3027,0)</f>
        <v>0</v>
      </c>
      <c r="BG3027" s="213">
        <f>IF(N3027="zákl. přenesená",J3027,0)</f>
        <v>0</v>
      </c>
      <c r="BH3027" s="213">
        <f>IF(N3027="sníž. přenesená",J3027,0)</f>
        <v>0</v>
      </c>
      <c r="BI3027" s="213">
        <f>IF(N3027="nulová",J3027,0)</f>
        <v>0</v>
      </c>
      <c r="BJ3027" s="25" t="s">
        <v>85</v>
      </c>
      <c r="BK3027" s="213">
        <f>ROUND(I3027*H3027,2)</f>
        <v>0</v>
      </c>
      <c r="BL3027" s="25" t="s">
        <v>279</v>
      </c>
      <c r="BM3027" s="25" t="s">
        <v>2311</v>
      </c>
    </row>
    <row r="3028" spans="2:65" s="13" customFormat="1" ht="13.5">
      <c r="B3028" s="244"/>
      <c r="C3028" s="245"/>
      <c r="D3028" s="214" t="s">
        <v>245</v>
      </c>
      <c r="E3028" s="246" t="s">
        <v>23</v>
      </c>
      <c r="F3028" s="247" t="s">
        <v>372</v>
      </c>
      <c r="G3028" s="245"/>
      <c r="H3028" s="246" t="s">
        <v>23</v>
      </c>
      <c r="I3028" s="248"/>
      <c r="J3028" s="245"/>
      <c r="K3028" s="245"/>
      <c r="L3028" s="249"/>
      <c r="M3028" s="250"/>
      <c r="N3028" s="251"/>
      <c r="O3028" s="251"/>
      <c r="P3028" s="251"/>
      <c r="Q3028" s="251"/>
      <c r="R3028" s="251"/>
      <c r="S3028" s="251"/>
      <c r="T3028" s="252"/>
      <c r="AT3028" s="253" t="s">
        <v>245</v>
      </c>
      <c r="AU3028" s="253" t="s">
        <v>88</v>
      </c>
      <c r="AV3028" s="13" t="s">
        <v>85</v>
      </c>
      <c r="AW3028" s="13" t="s">
        <v>40</v>
      </c>
      <c r="AX3028" s="13" t="s">
        <v>77</v>
      </c>
      <c r="AY3028" s="253" t="s">
        <v>191</v>
      </c>
    </row>
    <row r="3029" spans="2:65" s="12" customFormat="1" ht="27">
      <c r="B3029" s="217"/>
      <c r="C3029" s="218"/>
      <c r="D3029" s="214" t="s">
        <v>245</v>
      </c>
      <c r="E3029" s="219" t="s">
        <v>23</v>
      </c>
      <c r="F3029" s="220" t="s">
        <v>2164</v>
      </c>
      <c r="G3029" s="218"/>
      <c r="H3029" s="221">
        <v>102.124</v>
      </c>
      <c r="I3029" s="222"/>
      <c r="J3029" s="218"/>
      <c r="K3029" s="218"/>
      <c r="L3029" s="223"/>
      <c r="M3029" s="224"/>
      <c r="N3029" s="225"/>
      <c r="O3029" s="225"/>
      <c r="P3029" s="225"/>
      <c r="Q3029" s="225"/>
      <c r="R3029" s="225"/>
      <c r="S3029" s="225"/>
      <c r="T3029" s="226"/>
      <c r="AT3029" s="227" t="s">
        <v>245</v>
      </c>
      <c r="AU3029" s="227" t="s">
        <v>88</v>
      </c>
      <c r="AV3029" s="12" t="s">
        <v>88</v>
      </c>
      <c r="AW3029" s="12" t="s">
        <v>40</v>
      </c>
      <c r="AX3029" s="12" t="s">
        <v>77</v>
      </c>
      <c r="AY3029" s="227" t="s">
        <v>191</v>
      </c>
    </row>
    <row r="3030" spans="2:65" s="12" customFormat="1" ht="13.5">
      <c r="B3030" s="217"/>
      <c r="C3030" s="218"/>
      <c r="D3030" s="214" t="s">
        <v>245</v>
      </c>
      <c r="E3030" s="219" t="s">
        <v>23</v>
      </c>
      <c r="F3030" s="220" t="s">
        <v>2165</v>
      </c>
      <c r="G3030" s="218"/>
      <c r="H3030" s="221">
        <v>20.045000000000002</v>
      </c>
      <c r="I3030" s="222"/>
      <c r="J3030" s="218"/>
      <c r="K3030" s="218"/>
      <c r="L3030" s="223"/>
      <c r="M3030" s="224"/>
      <c r="N3030" s="225"/>
      <c r="O3030" s="225"/>
      <c r="P3030" s="225"/>
      <c r="Q3030" s="225"/>
      <c r="R3030" s="225"/>
      <c r="S3030" s="225"/>
      <c r="T3030" s="226"/>
      <c r="AT3030" s="227" t="s">
        <v>245</v>
      </c>
      <c r="AU3030" s="227" t="s">
        <v>88</v>
      </c>
      <c r="AV3030" s="12" t="s">
        <v>88</v>
      </c>
      <c r="AW3030" s="12" t="s">
        <v>40</v>
      </c>
      <c r="AX3030" s="12" t="s">
        <v>77</v>
      </c>
      <c r="AY3030" s="227" t="s">
        <v>191</v>
      </c>
    </row>
    <row r="3031" spans="2:65" s="12" customFormat="1" ht="13.5">
      <c r="B3031" s="217"/>
      <c r="C3031" s="218"/>
      <c r="D3031" s="214" t="s">
        <v>245</v>
      </c>
      <c r="E3031" s="219" t="s">
        <v>23</v>
      </c>
      <c r="F3031" s="220" t="s">
        <v>2166</v>
      </c>
      <c r="G3031" s="218"/>
      <c r="H3031" s="221">
        <v>14.208</v>
      </c>
      <c r="I3031" s="222"/>
      <c r="J3031" s="218"/>
      <c r="K3031" s="218"/>
      <c r="L3031" s="223"/>
      <c r="M3031" s="224"/>
      <c r="N3031" s="225"/>
      <c r="O3031" s="225"/>
      <c r="P3031" s="225"/>
      <c r="Q3031" s="225"/>
      <c r="R3031" s="225"/>
      <c r="S3031" s="225"/>
      <c r="T3031" s="226"/>
      <c r="AT3031" s="227" t="s">
        <v>245</v>
      </c>
      <c r="AU3031" s="227" t="s">
        <v>88</v>
      </c>
      <c r="AV3031" s="12" t="s">
        <v>88</v>
      </c>
      <c r="AW3031" s="12" t="s">
        <v>40</v>
      </c>
      <c r="AX3031" s="12" t="s">
        <v>77</v>
      </c>
      <c r="AY3031" s="227" t="s">
        <v>191</v>
      </c>
    </row>
    <row r="3032" spans="2:65" s="12" customFormat="1" ht="13.5">
      <c r="B3032" s="217"/>
      <c r="C3032" s="218"/>
      <c r="D3032" s="214" t="s">
        <v>245</v>
      </c>
      <c r="E3032" s="219" t="s">
        <v>23</v>
      </c>
      <c r="F3032" s="220" t="s">
        <v>2167</v>
      </c>
      <c r="G3032" s="218"/>
      <c r="H3032" s="221">
        <v>7.452</v>
      </c>
      <c r="I3032" s="222"/>
      <c r="J3032" s="218"/>
      <c r="K3032" s="218"/>
      <c r="L3032" s="223"/>
      <c r="M3032" s="224"/>
      <c r="N3032" s="225"/>
      <c r="O3032" s="225"/>
      <c r="P3032" s="225"/>
      <c r="Q3032" s="225"/>
      <c r="R3032" s="225"/>
      <c r="S3032" s="225"/>
      <c r="T3032" s="226"/>
      <c r="AT3032" s="227" t="s">
        <v>245</v>
      </c>
      <c r="AU3032" s="227" t="s">
        <v>88</v>
      </c>
      <c r="AV3032" s="12" t="s">
        <v>88</v>
      </c>
      <c r="AW3032" s="12" t="s">
        <v>40</v>
      </c>
      <c r="AX3032" s="12" t="s">
        <v>77</v>
      </c>
      <c r="AY3032" s="227" t="s">
        <v>191</v>
      </c>
    </row>
    <row r="3033" spans="2:65" s="12" customFormat="1" ht="27">
      <c r="B3033" s="217"/>
      <c r="C3033" s="218"/>
      <c r="D3033" s="214" t="s">
        <v>245</v>
      </c>
      <c r="E3033" s="219" t="s">
        <v>23</v>
      </c>
      <c r="F3033" s="220" t="s">
        <v>2168</v>
      </c>
      <c r="G3033" s="218"/>
      <c r="H3033" s="221">
        <v>86.512</v>
      </c>
      <c r="I3033" s="222"/>
      <c r="J3033" s="218"/>
      <c r="K3033" s="218"/>
      <c r="L3033" s="223"/>
      <c r="M3033" s="224"/>
      <c r="N3033" s="225"/>
      <c r="O3033" s="225"/>
      <c r="P3033" s="225"/>
      <c r="Q3033" s="225"/>
      <c r="R3033" s="225"/>
      <c r="S3033" s="225"/>
      <c r="T3033" s="226"/>
      <c r="AT3033" s="227" t="s">
        <v>245</v>
      </c>
      <c r="AU3033" s="227" t="s">
        <v>88</v>
      </c>
      <c r="AV3033" s="12" t="s">
        <v>88</v>
      </c>
      <c r="AW3033" s="12" t="s">
        <v>40</v>
      </c>
      <c r="AX3033" s="12" t="s">
        <v>77</v>
      </c>
      <c r="AY3033" s="227" t="s">
        <v>191</v>
      </c>
    </row>
    <row r="3034" spans="2:65" s="12" customFormat="1" ht="13.5">
      <c r="B3034" s="217"/>
      <c r="C3034" s="218"/>
      <c r="D3034" s="214" t="s">
        <v>245</v>
      </c>
      <c r="E3034" s="219" t="s">
        <v>23</v>
      </c>
      <c r="F3034" s="220" t="s">
        <v>2169</v>
      </c>
      <c r="G3034" s="218"/>
      <c r="H3034" s="221">
        <v>54.968000000000004</v>
      </c>
      <c r="I3034" s="222"/>
      <c r="J3034" s="218"/>
      <c r="K3034" s="218"/>
      <c r="L3034" s="223"/>
      <c r="M3034" s="224"/>
      <c r="N3034" s="225"/>
      <c r="O3034" s="225"/>
      <c r="P3034" s="225"/>
      <c r="Q3034" s="225"/>
      <c r="R3034" s="225"/>
      <c r="S3034" s="225"/>
      <c r="T3034" s="226"/>
      <c r="AT3034" s="227" t="s">
        <v>245</v>
      </c>
      <c r="AU3034" s="227" t="s">
        <v>88</v>
      </c>
      <c r="AV3034" s="12" t="s">
        <v>88</v>
      </c>
      <c r="AW3034" s="12" t="s">
        <v>40</v>
      </c>
      <c r="AX3034" s="12" t="s">
        <v>77</v>
      </c>
      <c r="AY3034" s="227" t="s">
        <v>191</v>
      </c>
    </row>
    <row r="3035" spans="2:65" s="12" customFormat="1" ht="13.5">
      <c r="B3035" s="217"/>
      <c r="C3035" s="218"/>
      <c r="D3035" s="214" t="s">
        <v>245</v>
      </c>
      <c r="E3035" s="219" t="s">
        <v>23</v>
      </c>
      <c r="F3035" s="220" t="s">
        <v>743</v>
      </c>
      <c r="G3035" s="218"/>
      <c r="H3035" s="221">
        <v>4.5999999999999996</v>
      </c>
      <c r="I3035" s="222"/>
      <c r="J3035" s="218"/>
      <c r="K3035" s="218"/>
      <c r="L3035" s="223"/>
      <c r="M3035" s="224"/>
      <c r="N3035" s="225"/>
      <c r="O3035" s="225"/>
      <c r="P3035" s="225"/>
      <c r="Q3035" s="225"/>
      <c r="R3035" s="225"/>
      <c r="S3035" s="225"/>
      <c r="T3035" s="226"/>
      <c r="AT3035" s="227" t="s">
        <v>245</v>
      </c>
      <c r="AU3035" s="227" t="s">
        <v>88</v>
      </c>
      <c r="AV3035" s="12" t="s">
        <v>88</v>
      </c>
      <c r="AW3035" s="12" t="s">
        <v>40</v>
      </c>
      <c r="AX3035" s="12" t="s">
        <v>77</v>
      </c>
      <c r="AY3035" s="227" t="s">
        <v>191</v>
      </c>
    </row>
    <row r="3036" spans="2:65" s="12" customFormat="1" ht="13.5">
      <c r="B3036" s="217"/>
      <c r="C3036" s="218"/>
      <c r="D3036" s="214" t="s">
        <v>245</v>
      </c>
      <c r="E3036" s="219" t="s">
        <v>23</v>
      </c>
      <c r="F3036" s="220" t="s">
        <v>761</v>
      </c>
      <c r="G3036" s="218"/>
      <c r="H3036" s="221">
        <v>5.3</v>
      </c>
      <c r="I3036" s="222"/>
      <c r="J3036" s="218"/>
      <c r="K3036" s="218"/>
      <c r="L3036" s="223"/>
      <c r="M3036" s="224"/>
      <c r="N3036" s="225"/>
      <c r="O3036" s="225"/>
      <c r="P3036" s="225"/>
      <c r="Q3036" s="225"/>
      <c r="R3036" s="225"/>
      <c r="S3036" s="225"/>
      <c r="T3036" s="226"/>
      <c r="AT3036" s="227" t="s">
        <v>245</v>
      </c>
      <c r="AU3036" s="227" t="s">
        <v>88</v>
      </c>
      <c r="AV3036" s="12" t="s">
        <v>88</v>
      </c>
      <c r="AW3036" s="12" t="s">
        <v>40</v>
      </c>
      <c r="AX3036" s="12" t="s">
        <v>77</v>
      </c>
      <c r="AY3036" s="227" t="s">
        <v>191</v>
      </c>
    </row>
    <row r="3037" spans="2:65" s="12" customFormat="1" ht="13.5">
      <c r="B3037" s="217"/>
      <c r="C3037" s="218"/>
      <c r="D3037" s="214" t="s">
        <v>245</v>
      </c>
      <c r="E3037" s="219" t="s">
        <v>23</v>
      </c>
      <c r="F3037" s="220" t="s">
        <v>2172</v>
      </c>
      <c r="G3037" s="218"/>
      <c r="H3037" s="221">
        <v>27.154</v>
      </c>
      <c r="I3037" s="222"/>
      <c r="J3037" s="218"/>
      <c r="K3037" s="218"/>
      <c r="L3037" s="223"/>
      <c r="M3037" s="224"/>
      <c r="N3037" s="225"/>
      <c r="O3037" s="225"/>
      <c r="P3037" s="225"/>
      <c r="Q3037" s="225"/>
      <c r="R3037" s="225"/>
      <c r="S3037" s="225"/>
      <c r="T3037" s="226"/>
      <c r="AT3037" s="227" t="s">
        <v>245</v>
      </c>
      <c r="AU3037" s="227" t="s">
        <v>88</v>
      </c>
      <c r="AV3037" s="12" t="s">
        <v>88</v>
      </c>
      <c r="AW3037" s="12" t="s">
        <v>40</v>
      </c>
      <c r="AX3037" s="12" t="s">
        <v>77</v>
      </c>
      <c r="AY3037" s="227" t="s">
        <v>191</v>
      </c>
    </row>
    <row r="3038" spans="2:65" s="12" customFormat="1" ht="27">
      <c r="B3038" s="217"/>
      <c r="C3038" s="218"/>
      <c r="D3038" s="214" t="s">
        <v>245</v>
      </c>
      <c r="E3038" s="219" t="s">
        <v>23</v>
      </c>
      <c r="F3038" s="220" t="s">
        <v>2173</v>
      </c>
      <c r="G3038" s="218"/>
      <c r="H3038" s="221">
        <v>90.564999999999998</v>
      </c>
      <c r="I3038" s="222"/>
      <c r="J3038" s="218"/>
      <c r="K3038" s="218"/>
      <c r="L3038" s="223"/>
      <c r="M3038" s="224"/>
      <c r="N3038" s="225"/>
      <c r="O3038" s="225"/>
      <c r="P3038" s="225"/>
      <c r="Q3038" s="225"/>
      <c r="R3038" s="225"/>
      <c r="S3038" s="225"/>
      <c r="T3038" s="226"/>
      <c r="AT3038" s="227" t="s">
        <v>245</v>
      </c>
      <c r="AU3038" s="227" t="s">
        <v>88</v>
      </c>
      <c r="AV3038" s="12" t="s">
        <v>88</v>
      </c>
      <c r="AW3038" s="12" t="s">
        <v>40</v>
      </c>
      <c r="AX3038" s="12" t="s">
        <v>77</v>
      </c>
      <c r="AY3038" s="227" t="s">
        <v>191</v>
      </c>
    </row>
    <row r="3039" spans="2:65" s="12" customFormat="1" ht="13.5">
      <c r="B3039" s="217"/>
      <c r="C3039" s="218"/>
      <c r="D3039" s="214" t="s">
        <v>245</v>
      </c>
      <c r="E3039" s="219" t="s">
        <v>23</v>
      </c>
      <c r="F3039" s="220" t="s">
        <v>2174</v>
      </c>
      <c r="G3039" s="218"/>
      <c r="H3039" s="221">
        <v>72.673000000000002</v>
      </c>
      <c r="I3039" s="222"/>
      <c r="J3039" s="218"/>
      <c r="K3039" s="218"/>
      <c r="L3039" s="223"/>
      <c r="M3039" s="224"/>
      <c r="N3039" s="225"/>
      <c r="O3039" s="225"/>
      <c r="P3039" s="225"/>
      <c r="Q3039" s="225"/>
      <c r="R3039" s="225"/>
      <c r="S3039" s="225"/>
      <c r="T3039" s="226"/>
      <c r="AT3039" s="227" t="s">
        <v>245</v>
      </c>
      <c r="AU3039" s="227" t="s">
        <v>88</v>
      </c>
      <c r="AV3039" s="12" t="s">
        <v>88</v>
      </c>
      <c r="AW3039" s="12" t="s">
        <v>40</v>
      </c>
      <c r="AX3039" s="12" t="s">
        <v>77</v>
      </c>
      <c r="AY3039" s="227" t="s">
        <v>191</v>
      </c>
    </row>
    <row r="3040" spans="2:65" s="12" customFormat="1" ht="27">
      <c r="B3040" s="217"/>
      <c r="C3040" s="218"/>
      <c r="D3040" s="214" t="s">
        <v>245</v>
      </c>
      <c r="E3040" s="219" t="s">
        <v>23</v>
      </c>
      <c r="F3040" s="220" t="s">
        <v>2175</v>
      </c>
      <c r="G3040" s="218"/>
      <c r="H3040" s="221">
        <v>58.11</v>
      </c>
      <c r="I3040" s="222"/>
      <c r="J3040" s="218"/>
      <c r="K3040" s="218"/>
      <c r="L3040" s="223"/>
      <c r="M3040" s="224"/>
      <c r="N3040" s="225"/>
      <c r="O3040" s="225"/>
      <c r="P3040" s="225"/>
      <c r="Q3040" s="225"/>
      <c r="R3040" s="225"/>
      <c r="S3040" s="225"/>
      <c r="T3040" s="226"/>
      <c r="AT3040" s="227" t="s">
        <v>245</v>
      </c>
      <c r="AU3040" s="227" t="s">
        <v>88</v>
      </c>
      <c r="AV3040" s="12" t="s">
        <v>88</v>
      </c>
      <c r="AW3040" s="12" t="s">
        <v>40</v>
      </c>
      <c r="AX3040" s="12" t="s">
        <v>77</v>
      </c>
      <c r="AY3040" s="227" t="s">
        <v>191</v>
      </c>
    </row>
    <row r="3041" spans="2:51" s="12" customFormat="1" ht="13.5">
      <c r="B3041" s="217"/>
      <c r="C3041" s="218"/>
      <c r="D3041" s="214" t="s">
        <v>245</v>
      </c>
      <c r="E3041" s="219" t="s">
        <v>23</v>
      </c>
      <c r="F3041" s="220" t="s">
        <v>2176</v>
      </c>
      <c r="G3041" s="218"/>
      <c r="H3041" s="221">
        <v>32.515999999999998</v>
      </c>
      <c r="I3041" s="222"/>
      <c r="J3041" s="218"/>
      <c r="K3041" s="218"/>
      <c r="L3041" s="223"/>
      <c r="M3041" s="224"/>
      <c r="N3041" s="225"/>
      <c r="O3041" s="225"/>
      <c r="P3041" s="225"/>
      <c r="Q3041" s="225"/>
      <c r="R3041" s="225"/>
      <c r="S3041" s="225"/>
      <c r="T3041" s="226"/>
      <c r="AT3041" s="227" t="s">
        <v>245</v>
      </c>
      <c r="AU3041" s="227" t="s">
        <v>88</v>
      </c>
      <c r="AV3041" s="12" t="s">
        <v>88</v>
      </c>
      <c r="AW3041" s="12" t="s">
        <v>40</v>
      </c>
      <c r="AX3041" s="12" t="s">
        <v>77</v>
      </c>
      <c r="AY3041" s="227" t="s">
        <v>191</v>
      </c>
    </row>
    <row r="3042" spans="2:51" s="14" customFormat="1" ht="13.5">
      <c r="B3042" s="254"/>
      <c r="C3042" s="255"/>
      <c r="D3042" s="214" t="s">
        <v>245</v>
      </c>
      <c r="E3042" s="256" t="s">
        <v>23</v>
      </c>
      <c r="F3042" s="257" t="s">
        <v>371</v>
      </c>
      <c r="G3042" s="255"/>
      <c r="H3042" s="258">
        <v>576.22699999999998</v>
      </c>
      <c r="I3042" s="259"/>
      <c r="J3042" s="255"/>
      <c r="K3042" s="255"/>
      <c r="L3042" s="260"/>
      <c r="M3042" s="261"/>
      <c r="N3042" s="262"/>
      <c r="O3042" s="262"/>
      <c r="P3042" s="262"/>
      <c r="Q3042" s="262"/>
      <c r="R3042" s="262"/>
      <c r="S3042" s="262"/>
      <c r="T3042" s="263"/>
      <c r="AT3042" s="264" t="s">
        <v>245</v>
      </c>
      <c r="AU3042" s="264" t="s">
        <v>88</v>
      </c>
      <c r="AV3042" s="14" t="s">
        <v>207</v>
      </c>
      <c r="AW3042" s="14" t="s">
        <v>40</v>
      </c>
      <c r="AX3042" s="14" t="s">
        <v>77</v>
      </c>
      <c r="AY3042" s="264" t="s">
        <v>191</v>
      </c>
    </row>
    <row r="3043" spans="2:51" s="13" customFormat="1" ht="13.5">
      <c r="B3043" s="244"/>
      <c r="C3043" s="245"/>
      <c r="D3043" s="214" t="s">
        <v>245</v>
      </c>
      <c r="E3043" s="246" t="s">
        <v>23</v>
      </c>
      <c r="F3043" s="247" t="s">
        <v>603</v>
      </c>
      <c r="G3043" s="245"/>
      <c r="H3043" s="246" t="s">
        <v>23</v>
      </c>
      <c r="I3043" s="248"/>
      <c r="J3043" s="245"/>
      <c r="K3043" s="245"/>
      <c r="L3043" s="249"/>
      <c r="M3043" s="250"/>
      <c r="N3043" s="251"/>
      <c r="O3043" s="251"/>
      <c r="P3043" s="251"/>
      <c r="Q3043" s="251"/>
      <c r="R3043" s="251"/>
      <c r="S3043" s="251"/>
      <c r="T3043" s="252"/>
      <c r="AT3043" s="253" t="s">
        <v>245</v>
      </c>
      <c r="AU3043" s="253" t="s">
        <v>88</v>
      </c>
      <c r="AV3043" s="13" t="s">
        <v>85</v>
      </c>
      <c r="AW3043" s="13" t="s">
        <v>40</v>
      </c>
      <c r="AX3043" s="13" t="s">
        <v>77</v>
      </c>
      <c r="AY3043" s="253" t="s">
        <v>191</v>
      </c>
    </row>
    <row r="3044" spans="2:51" s="12" customFormat="1" ht="13.5">
      <c r="B3044" s="217"/>
      <c r="C3044" s="218"/>
      <c r="D3044" s="214" t="s">
        <v>245</v>
      </c>
      <c r="E3044" s="219" t="s">
        <v>23</v>
      </c>
      <c r="F3044" s="220" t="s">
        <v>2177</v>
      </c>
      <c r="G3044" s="218"/>
      <c r="H3044" s="221">
        <v>55.526000000000003</v>
      </c>
      <c r="I3044" s="222"/>
      <c r="J3044" s="218"/>
      <c r="K3044" s="218"/>
      <c r="L3044" s="223"/>
      <c r="M3044" s="224"/>
      <c r="N3044" s="225"/>
      <c r="O3044" s="225"/>
      <c r="P3044" s="225"/>
      <c r="Q3044" s="225"/>
      <c r="R3044" s="225"/>
      <c r="S3044" s="225"/>
      <c r="T3044" s="226"/>
      <c r="AT3044" s="227" t="s">
        <v>245</v>
      </c>
      <c r="AU3044" s="227" t="s">
        <v>88</v>
      </c>
      <c r="AV3044" s="12" t="s">
        <v>88</v>
      </c>
      <c r="AW3044" s="12" t="s">
        <v>40</v>
      </c>
      <c r="AX3044" s="12" t="s">
        <v>77</v>
      </c>
      <c r="AY3044" s="227" t="s">
        <v>191</v>
      </c>
    </row>
    <row r="3045" spans="2:51" s="12" customFormat="1" ht="13.5">
      <c r="B3045" s="217"/>
      <c r="C3045" s="218"/>
      <c r="D3045" s="214" t="s">
        <v>245</v>
      </c>
      <c r="E3045" s="219" t="s">
        <v>23</v>
      </c>
      <c r="F3045" s="220" t="s">
        <v>2178</v>
      </c>
      <c r="G3045" s="218"/>
      <c r="H3045" s="221">
        <v>14.234999999999999</v>
      </c>
      <c r="I3045" s="222"/>
      <c r="J3045" s="218"/>
      <c r="K3045" s="218"/>
      <c r="L3045" s="223"/>
      <c r="M3045" s="224"/>
      <c r="N3045" s="225"/>
      <c r="O3045" s="225"/>
      <c r="P3045" s="225"/>
      <c r="Q3045" s="225"/>
      <c r="R3045" s="225"/>
      <c r="S3045" s="225"/>
      <c r="T3045" s="226"/>
      <c r="AT3045" s="227" t="s">
        <v>245</v>
      </c>
      <c r="AU3045" s="227" t="s">
        <v>88</v>
      </c>
      <c r="AV3045" s="12" t="s">
        <v>88</v>
      </c>
      <c r="AW3045" s="12" t="s">
        <v>40</v>
      </c>
      <c r="AX3045" s="12" t="s">
        <v>77</v>
      </c>
      <c r="AY3045" s="227" t="s">
        <v>191</v>
      </c>
    </row>
    <row r="3046" spans="2:51" s="12" customFormat="1" ht="13.5">
      <c r="B3046" s="217"/>
      <c r="C3046" s="218"/>
      <c r="D3046" s="214" t="s">
        <v>245</v>
      </c>
      <c r="E3046" s="219" t="s">
        <v>23</v>
      </c>
      <c r="F3046" s="220" t="s">
        <v>2179</v>
      </c>
      <c r="G3046" s="218"/>
      <c r="H3046" s="221">
        <v>56.98</v>
      </c>
      <c r="I3046" s="222"/>
      <c r="J3046" s="218"/>
      <c r="K3046" s="218"/>
      <c r="L3046" s="223"/>
      <c r="M3046" s="224"/>
      <c r="N3046" s="225"/>
      <c r="O3046" s="225"/>
      <c r="P3046" s="225"/>
      <c r="Q3046" s="225"/>
      <c r="R3046" s="225"/>
      <c r="S3046" s="225"/>
      <c r="T3046" s="226"/>
      <c r="AT3046" s="227" t="s">
        <v>245</v>
      </c>
      <c r="AU3046" s="227" t="s">
        <v>88</v>
      </c>
      <c r="AV3046" s="12" t="s">
        <v>88</v>
      </c>
      <c r="AW3046" s="12" t="s">
        <v>40</v>
      </c>
      <c r="AX3046" s="12" t="s">
        <v>77</v>
      </c>
      <c r="AY3046" s="227" t="s">
        <v>191</v>
      </c>
    </row>
    <row r="3047" spans="2:51" s="12" customFormat="1" ht="13.5">
      <c r="B3047" s="217"/>
      <c r="C3047" s="218"/>
      <c r="D3047" s="214" t="s">
        <v>245</v>
      </c>
      <c r="E3047" s="219" t="s">
        <v>23</v>
      </c>
      <c r="F3047" s="220" t="s">
        <v>2180</v>
      </c>
      <c r="G3047" s="218"/>
      <c r="H3047" s="221">
        <v>12.64</v>
      </c>
      <c r="I3047" s="222"/>
      <c r="J3047" s="218"/>
      <c r="K3047" s="218"/>
      <c r="L3047" s="223"/>
      <c r="M3047" s="224"/>
      <c r="N3047" s="225"/>
      <c r="O3047" s="225"/>
      <c r="P3047" s="225"/>
      <c r="Q3047" s="225"/>
      <c r="R3047" s="225"/>
      <c r="S3047" s="225"/>
      <c r="T3047" s="226"/>
      <c r="AT3047" s="227" t="s">
        <v>245</v>
      </c>
      <c r="AU3047" s="227" t="s">
        <v>88</v>
      </c>
      <c r="AV3047" s="12" t="s">
        <v>88</v>
      </c>
      <c r="AW3047" s="12" t="s">
        <v>40</v>
      </c>
      <c r="AX3047" s="12" t="s">
        <v>77</v>
      </c>
      <c r="AY3047" s="227" t="s">
        <v>191</v>
      </c>
    </row>
    <row r="3048" spans="2:51" s="12" customFormat="1" ht="13.5">
      <c r="B3048" s="217"/>
      <c r="C3048" s="218"/>
      <c r="D3048" s="214" t="s">
        <v>245</v>
      </c>
      <c r="E3048" s="219" t="s">
        <v>23</v>
      </c>
      <c r="F3048" s="220" t="s">
        <v>2181</v>
      </c>
      <c r="G3048" s="218"/>
      <c r="H3048" s="221">
        <v>14.72</v>
      </c>
      <c r="I3048" s="222"/>
      <c r="J3048" s="218"/>
      <c r="K3048" s="218"/>
      <c r="L3048" s="223"/>
      <c r="M3048" s="224"/>
      <c r="N3048" s="225"/>
      <c r="O3048" s="225"/>
      <c r="P3048" s="225"/>
      <c r="Q3048" s="225"/>
      <c r="R3048" s="225"/>
      <c r="S3048" s="225"/>
      <c r="T3048" s="226"/>
      <c r="AT3048" s="227" t="s">
        <v>245</v>
      </c>
      <c r="AU3048" s="227" t="s">
        <v>88</v>
      </c>
      <c r="AV3048" s="12" t="s">
        <v>88</v>
      </c>
      <c r="AW3048" s="12" t="s">
        <v>40</v>
      </c>
      <c r="AX3048" s="12" t="s">
        <v>77</v>
      </c>
      <c r="AY3048" s="227" t="s">
        <v>191</v>
      </c>
    </row>
    <row r="3049" spans="2:51" s="12" customFormat="1" ht="13.5">
      <c r="B3049" s="217"/>
      <c r="C3049" s="218"/>
      <c r="D3049" s="214" t="s">
        <v>245</v>
      </c>
      <c r="E3049" s="219" t="s">
        <v>23</v>
      </c>
      <c r="F3049" s="220" t="s">
        <v>2182</v>
      </c>
      <c r="G3049" s="218"/>
      <c r="H3049" s="221">
        <v>14.72</v>
      </c>
      <c r="I3049" s="222"/>
      <c r="J3049" s="218"/>
      <c r="K3049" s="218"/>
      <c r="L3049" s="223"/>
      <c r="M3049" s="224"/>
      <c r="N3049" s="225"/>
      <c r="O3049" s="225"/>
      <c r="P3049" s="225"/>
      <c r="Q3049" s="225"/>
      <c r="R3049" s="225"/>
      <c r="S3049" s="225"/>
      <c r="T3049" s="226"/>
      <c r="AT3049" s="227" t="s">
        <v>245</v>
      </c>
      <c r="AU3049" s="227" t="s">
        <v>88</v>
      </c>
      <c r="AV3049" s="12" t="s">
        <v>88</v>
      </c>
      <c r="AW3049" s="12" t="s">
        <v>40</v>
      </c>
      <c r="AX3049" s="12" t="s">
        <v>77</v>
      </c>
      <c r="AY3049" s="227" t="s">
        <v>191</v>
      </c>
    </row>
    <row r="3050" spans="2:51" s="12" customFormat="1" ht="27">
      <c r="B3050" s="217"/>
      <c r="C3050" s="218"/>
      <c r="D3050" s="214" t="s">
        <v>245</v>
      </c>
      <c r="E3050" s="219" t="s">
        <v>23</v>
      </c>
      <c r="F3050" s="220" t="s">
        <v>2183</v>
      </c>
      <c r="G3050" s="218"/>
      <c r="H3050" s="221">
        <v>132.81200000000001</v>
      </c>
      <c r="I3050" s="222"/>
      <c r="J3050" s="218"/>
      <c r="K3050" s="218"/>
      <c r="L3050" s="223"/>
      <c r="M3050" s="224"/>
      <c r="N3050" s="225"/>
      <c r="O3050" s="225"/>
      <c r="P3050" s="225"/>
      <c r="Q3050" s="225"/>
      <c r="R3050" s="225"/>
      <c r="S3050" s="225"/>
      <c r="T3050" s="226"/>
      <c r="AT3050" s="227" t="s">
        <v>245</v>
      </c>
      <c r="AU3050" s="227" t="s">
        <v>88</v>
      </c>
      <c r="AV3050" s="12" t="s">
        <v>88</v>
      </c>
      <c r="AW3050" s="12" t="s">
        <v>40</v>
      </c>
      <c r="AX3050" s="12" t="s">
        <v>77</v>
      </c>
      <c r="AY3050" s="227" t="s">
        <v>191</v>
      </c>
    </row>
    <row r="3051" spans="2:51" s="12" customFormat="1" ht="27">
      <c r="B3051" s="217"/>
      <c r="C3051" s="218"/>
      <c r="D3051" s="214" t="s">
        <v>245</v>
      </c>
      <c r="E3051" s="219" t="s">
        <v>23</v>
      </c>
      <c r="F3051" s="220" t="s">
        <v>2184</v>
      </c>
      <c r="G3051" s="218"/>
      <c r="H3051" s="221">
        <v>49.875</v>
      </c>
      <c r="I3051" s="222"/>
      <c r="J3051" s="218"/>
      <c r="K3051" s="218"/>
      <c r="L3051" s="223"/>
      <c r="M3051" s="224"/>
      <c r="N3051" s="225"/>
      <c r="O3051" s="225"/>
      <c r="P3051" s="225"/>
      <c r="Q3051" s="225"/>
      <c r="R3051" s="225"/>
      <c r="S3051" s="225"/>
      <c r="T3051" s="226"/>
      <c r="AT3051" s="227" t="s">
        <v>245</v>
      </c>
      <c r="AU3051" s="227" t="s">
        <v>88</v>
      </c>
      <c r="AV3051" s="12" t="s">
        <v>88</v>
      </c>
      <c r="AW3051" s="12" t="s">
        <v>40</v>
      </c>
      <c r="AX3051" s="12" t="s">
        <v>77</v>
      </c>
      <c r="AY3051" s="227" t="s">
        <v>191</v>
      </c>
    </row>
    <row r="3052" spans="2:51" s="12" customFormat="1" ht="27">
      <c r="B3052" s="217"/>
      <c r="C3052" s="218"/>
      <c r="D3052" s="214" t="s">
        <v>245</v>
      </c>
      <c r="E3052" s="219" t="s">
        <v>23</v>
      </c>
      <c r="F3052" s="220" t="s">
        <v>2185</v>
      </c>
      <c r="G3052" s="218"/>
      <c r="H3052" s="221">
        <v>65.257999999999996</v>
      </c>
      <c r="I3052" s="222"/>
      <c r="J3052" s="218"/>
      <c r="K3052" s="218"/>
      <c r="L3052" s="223"/>
      <c r="M3052" s="224"/>
      <c r="N3052" s="225"/>
      <c r="O3052" s="225"/>
      <c r="P3052" s="225"/>
      <c r="Q3052" s="225"/>
      <c r="R3052" s="225"/>
      <c r="S3052" s="225"/>
      <c r="T3052" s="226"/>
      <c r="AT3052" s="227" t="s">
        <v>245</v>
      </c>
      <c r="AU3052" s="227" t="s">
        <v>88</v>
      </c>
      <c r="AV3052" s="12" t="s">
        <v>88</v>
      </c>
      <c r="AW3052" s="12" t="s">
        <v>40</v>
      </c>
      <c r="AX3052" s="12" t="s">
        <v>77</v>
      </c>
      <c r="AY3052" s="227" t="s">
        <v>191</v>
      </c>
    </row>
    <row r="3053" spans="2:51" s="12" customFormat="1" ht="13.5">
      <c r="B3053" s="217"/>
      <c r="C3053" s="218"/>
      <c r="D3053" s="214" t="s">
        <v>245</v>
      </c>
      <c r="E3053" s="219" t="s">
        <v>23</v>
      </c>
      <c r="F3053" s="220" t="s">
        <v>2186</v>
      </c>
      <c r="G3053" s="218"/>
      <c r="H3053" s="221">
        <v>30.329000000000001</v>
      </c>
      <c r="I3053" s="222"/>
      <c r="J3053" s="218"/>
      <c r="K3053" s="218"/>
      <c r="L3053" s="223"/>
      <c r="M3053" s="224"/>
      <c r="N3053" s="225"/>
      <c r="O3053" s="225"/>
      <c r="P3053" s="225"/>
      <c r="Q3053" s="225"/>
      <c r="R3053" s="225"/>
      <c r="S3053" s="225"/>
      <c r="T3053" s="226"/>
      <c r="AT3053" s="227" t="s">
        <v>245</v>
      </c>
      <c r="AU3053" s="227" t="s">
        <v>88</v>
      </c>
      <c r="AV3053" s="12" t="s">
        <v>88</v>
      </c>
      <c r="AW3053" s="12" t="s">
        <v>40</v>
      </c>
      <c r="AX3053" s="12" t="s">
        <v>77</v>
      </c>
      <c r="AY3053" s="227" t="s">
        <v>191</v>
      </c>
    </row>
    <row r="3054" spans="2:51" s="14" customFormat="1" ht="13.5">
      <c r="B3054" s="254"/>
      <c r="C3054" s="255"/>
      <c r="D3054" s="214" t="s">
        <v>245</v>
      </c>
      <c r="E3054" s="256" t="s">
        <v>23</v>
      </c>
      <c r="F3054" s="257" t="s">
        <v>371</v>
      </c>
      <c r="G3054" s="255"/>
      <c r="H3054" s="258">
        <v>447.09500000000003</v>
      </c>
      <c r="I3054" s="259"/>
      <c r="J3054" s="255"/>
      <c r="K3054" s="255"/>
      <c r="L3054" s="260"/>
      <c r="M3054" s="261"/>
      <c r="N3054" s="262"/>
      <c r="O3054" s="262"/>
      <c r="P3054" s="262"/>
      <c r="Q3054" s="262"/>
      <c r="R3054" s="262"/>
      <c r="S3054" s="262"/>
      <c r="T3054" s="263"/>
      <c r="AT3054" s="264" t="s">
        <v>245</v>
      </c>
      <c r="AU3054" s="264" t="s">
        <v>88</v>
      </c>
      <c r="AV3054" s="14" t="s">
        <v>207</v>
      </c>
      <c r="AW3054" s="14" t="s">
        <v>40</v>
      </c>
      <c r="AX3054" s="14" t="s">
        <v>77</v>
      </c>
      <c r="AY3054" s="264" t="s">
        <v>191</v>
      </c>
    </row>
    <row r="3055" spans="2:51" s="13" customFormat="1" ht="13.5">
      <c r="B3055" s="244"/>
      <c r="C3055" s="245"/>
      <c r="D3055" s="214" t="s">
        <v>245</v>
      </c>
      <c r="E3055" s="246" t="s">
        <v>23</v>
      </c>
      <c r="F3055" s="247" t="s">
        <v>380</v>
      </c>
      <c r="G3055" s="245"/>
      <c r="H3055" s="246" t="s">
        <v>23</v>
      </c>
      <c r="I3055" s="248"/>
      <c r="J3055" s="245"/>
      <c r="K3055" s="245"/>
      <c r="L3055" s="249"/>
      <c r="M3055" s="250"/>
      <c r="N3055" s="251"/>
      <c r="O3055" s="251"/>
      <c r="P3055" s="251"/>
      <c r="Q3055" s="251"/>
      <c r="R3055" s="251"/>
      <c r="S3055" s="251"/>
      <c r="T3055" s="252"/>
      <c r="AT3055" s="253" t="s">
        <v>245</v>
      </c>
      <c r="AU3055" s="253" t="s">
        <v>88</v>
      </c>
      <c r="AV3055" s="13" t="s">
        <v>85</v>
      </c>
      <c r="AW3055" s="13" t="s">
        <v>40</v>
      </c>
      <c r="AX3055" s="13" t="s">
        <v>77</v>
      </c>
      <c r="AY3055" s="253" t="s">
        <v>191</v>
      </c>
    </row>
    <row r="3056" spans="2:51" s="12" customFormat="1" ht="13.5">
      <c r="B3056" s="217"/>
      <c r="C3056" s="218"/>
      <c r="D3056" s="214" t="s">
        <v>245</v>
      </c>
      <c r="E3056" s="219" t="s">
        <v>23</v>
      </c>
      <c r="F3056" s="220" t="s">
        <v>2187</v>
      </c>
      <c r="G3056" s="218"/>
      <c r="H3056" s="221">
        <v>55.526000000000003</v>
      </c>
      <c r="I3056" s="222"/>
      <c r="J3056" s="218"/>
      <c r="K3056" s="218"/>
      <c r="L3056" s="223"/>
      <c r="M3056" s="224"/>
      <c r="N3056" s="225"/>
      <c r="O3056" s="225"/>
      <c r="P3056" s="225"/>
      <c r="Q3056" s="225"/>
      <c r="R3056" s="225"/>
      <c r="S3056" s="225"/>
      <c r="T3056" s="226"/>
      <c r="AT3056" s="227" t="s">
        <v>245</v>
      </c>
      <c r="AU3056" s="227" t="s">
        <v>88</v>
      </c>
      <c r="AV3056" s="12" t="s">
        <v>88</v>
      </c>
      <c r="AW3056" s="12" t="s">
        <v>40</v>
      </c>
      <c r="AX3056" s="12" t="s">
        <v>77</v>
      </c>
      <c r="AY3056" s="227" t="s">
        <v>191</v>
      </c>
    </row>
    <row r="3057" spans="2:51" s="12" customFormat="1" ht="13.5">
      <c r="B3057" s="217"/>
      <c r="C3057" s="218"/>
      <c r="D3057" s="214" t="s">
        <v>245</v>
      </c>
      <c r="E3057" s="219" t="s">
        <v>23</v>
      </c>
      <c r="F3057" s="220" t="s">
        <v>2188</v>
      </c>
      <c r="G3057" s="218"/>
      <c r="H3057" s="221">
        <v>14.234999999999999</v>
      </c>
      <c r="I3057" s="222"/>
      <c r="J3057" s="218"/>
      <c r="K3057" s="218"/>
      <c r="L3057" s="223"/>
      <c r="M3057" s="224"/>
      <c r="N3057" s="225"/>
      <c r="O3057" s="225"/>
      <c r="P3057" s="225"/>
      <c r="Q3057" s="225"/>
      <c r="R3057" s="225"/>
      <c r="S3057" s="225"/>
      <c r="T3057" s="226"/>
      <c r="AT3057" s="227" t="s">
        <v>245</v>
      </c>
      <c r="AU3057" s="227" t="s">
        <v>88</v>
      </c>
      <c r="AV3057" s="12" t="s">
        <v>88</v>
      </c>
      <c r="AW3057" s="12" t="s">
        <v>40</v>
      </c>
      <c r="AX3057" s="12" t="s">
        <v>77</v>
      </c>
      <c r="AY3057" s="227" t="s">
        <v>191</v>
      </c>
    </row>
    <row r="3058" spans="2:51" s="12" customFormat="1" ht="13.5">
      <c r="B3058" s="217"/>
      <c r="C3058" s="218"/>
      <c r="D3058" s="214" t="s">
        <v>245</v>
      </c>
      <c r="E3058" s="219" t="s">
        <v>23</v>
      </c>
      <c r="F3058" s="220" t="s">
        <v>2189</v>
      </c>
      <c r="G3058" s="218"/>
      <c r="H3058" s="221">
        <v>56.08</v>
      </c>
      <c r="I3058" s="222"/>
      <c r="J3058" s="218"/>
      <c r="K3058" s="218"/>
      <c r="L3058" s="223"/>
      <c r="M3058" s="224"/>
      <c r="N3058" s="225"/>
      <c r="O3058" s="225"/>
      <c r="P3058" s="225"/>
      <c r="Q3058" s="225"/>
      <c r="R3058" s="225"/>
      <c r="S3058" s="225"/>
      <c r="T3058" s="226"/>
      <c r="AT3058" s="227" t="s">
        <v>245</v>
      </c>
      <c r="AU3058" s="227" t="s">
        <v>88</v>
      </c>
      <c r="AV3058" s="12" t="s">
        <v>88</v>
      </c>
      <c r="AW3058" s="12" t="s">
        <v>40</v>
      </c>
      <c r="AX3058" s="12" t="s">
        <v>77</v>
      </c>
      <c r="AY3058" s="227" t="s">
        <v>191</v>
      </c>
    </row>
    <row r="3059" spans="2:51" s="12" customFormat="1" ht="13.5">
      <c r="B3059" s="217"/>
      <c r="C3059" s="218"/>
      <c r="D3059" s="214" t="s">
        <v>245</v>
      </c>
      <c r="E3059" s="219" t="s">
        <v>23</v>
      </c>
      <c r="F3059" s="220" t="s">
        <v>2190</v>
      </c>
      <c r="G3059" s="218"/>
      <c r="H3059" s="221">
        <v>13.04</v>
      </c>
      <c r="I3059" s="222"/>
      <c r="J3059" s="218"/>
      <c r="K3059" s="218"/>
      <c r="L3059" s="223"/>
      <c r="M3059" s="224"/>
      <c r="N3059" s="225"/>
      <c r="O3059" s="225"/>
      <c r="P3059" s="225"/>
      <c r="Q3059" s="225"/>
      <c r="R3059" s="225"/>
      <c r="S3059" s="225"/>
      <c r="T3059" s="226"/>
      <c r="AT3059" s="227" t="s">
        <v>245</v>
      </c>
      <c r="AU3059" s="227" t="s">
        <v>88</v>
      </c>
      <c r="AV3059" s="12" t="s">
        <v>88</v>
      </c>
      <c r="AW3059" s="12" t="s">
        <v>40</v>
      </c>
      <c r="AX3059" s="12" t="s">
        <v>77</v>
      </c>
      <c r="AY3059" s="227" t="s">
        <v>191</v>
      </c>
    </row>
    <row r="3060" spans="2:51" s="12" customFormat="1" ht="13.5">
      <c r="B3060" s="217"/>
      <c r="C3060" s="218"/>
      <c r="D3060" s="214" t="s">
        <v>245</v>
      </c>
      <c r="E3060" s="219" t="s">
        <v>23</v>
      </c>
      <c r="F3060" s="220" t="s">
        <v>2191</v>
      </c>
      <c r="G3060" s="218"/>
      <c r="H3060" s="221">
        <v>14.72</v>
      </c>
      <c r="I3060" s="222"/>
      <c r="J3060" s="218"/>
      <c r="K3060" s="218"/>
      <c r="L3060" s="223"/>
      <c r="M3060" s="224"/>
      <c r="N3060" s="225"/>
      <c r="O3060" s="225"/>
      <c r="P3060" s="225"/>
      <c r="Q3060" s="225"/>
      <c r="R3060" s="225"/>
      <c r="S3060" s="225"/>
      <c r="T3060" s="226"/>
      <c r="AT3060" s="227" t="s">
        <v>245</v>
      </c>
      <c r="AU3060" s="227" t="s">
        <v>88</v>
      </c>
      <c r="AV3060" s="12" t="s">
        <v>88</v>
      </c>
      <c r="AW3060" s="12" t="s">
        <v>40</v>
      </c>
      <c r="AX3060" s="12" t="s">
        <v>77</v>
      </c>
      <c r="AY3060" s="227" t="s">
        <v>191</v>
      </c>
    </row>
    <row r="3061" spans="2:51" s="12" customFormat="1" ht="13.5">
      <c r="B3061" s="217"/>
      <c r="C3061" s="218"/>
      <c r="D3061" s="214" t="s">
        <v>245</v>
      </c>
      <c r="E3061" s="219" t="s">
        <v>23</v>
      </c>
      <c r="F3061" s="220" t="s">
        <v>2192</v>
      </c>
      <c r="G3061" s="218"/>
      <c r="H3061" s="221">
        <v>29.98</v>
      </c>
      <c r="I3061" s="222"/>
      <c r="J3061" s="218"/>
      <c r="K3061" s="218"/>
      <c r="L3061" s="223"/>
      <c r="M3061" s="224"/>
      <c r="N3061" s="225"/>
      <c r="O3061" s="225"/>
      <c r="P3061" s="225"/>
      <c r="Q3061" s="225"/>
      <c r="R3061" s="225"/>
      <c r="S3061" s="225"/>
      <c r="T3061" s="226"/>
      <c r="AT3061" s="227" t="s">
        <v>245</v>
      </c>
      <c r="AU3061" s="227" t="s">
        <v>88</v>
      </c>
      <c r="AV3061" s="12" t="s">
        <v>88</v>
      </c>
      <c r="AW3061" s="12" t="s">
        <v>40</v>
      </c>
      <c r="AX3061" s="12" t="s">
        <v>77</v>
      </c>
      <c r="AY3061" s="227" t="s">
        <v>191</v>
      </c>
    </row>
    <row r="3062" spans="2:51" s="12" customFormat="1" ht="27">
      <c r="B3062" s="217"/>
      <c r="C3062" s="218"/>
      <c r="D3062" s="214" t="s">
        <v>245</v>
      </c>
      <c r="E3062" s="219" t="s">
        <v>23</v>
      </c>
      <c r="F3062" s="220" t="s">
        <v>2193</v>
      </c>
      <c r="G3062" s="218"/>
      <c r="H3062" s="221">
        <v>80.474999999999994</v>
      </c>
      <c r="I3062" s="222"/>
      <c r="J3062" s="218"/>
      <c r="K3062" s="218"/>
      <c r="L3062" s="223"/>
      <c r="M3062" s="224"/>
      <c r="N3062" s="225"/>
      <c r="O3062" s="225"/>
      <c r="P3062" s="225"/>
      <c r="Q3062" s="225"/>
      <c r="R3062" s="225"/>
      <c r="S3062" s="225"/>
      <c r="T3062" s="226"/>
      <c r="AT3062" s="227" t="s">
        <v>245</v>
      </c>
      <c r="AU3062" s="227" t="s">
        <v>88</v>
      </c>
      <c r="AV3062" s="12" t="s">
        <v>88</v>
      </c>
      <c r="AW3062" s="12" t="s">
        <v>40</v>
      </c>
      <c r="AX3062" s="12" t="s">
        <v>77</v>
      </c>
      <c r="AY3062" s="227" t="s">
        <v>191</v>
      </c>
    </row>
    <row r="3063" spans="2:51" s="12" customFormat="1" ht="27">
      <c r="B3063" s="217"/>
      <c r="C3063" s="218"/>
      <c r="D3063" s="214" t="s">
        <v>245</v>
      </c>
      <c r="E3063" s="219" t="s">
        <v>23</v>
      </c>
      <c r="F3063" s="220" t="s">
        <v>2194</v>
      </c>
      <c r="G3063" s="218"/>
      <c r="H3063" s="221">
        <v>55.947000000000003</v>
      </c>
      <c r="I3063" s="222"/>
      <c r="J3063" s="218"/>
      <c r="K3063" s="218"/>
      <c r="L3063" s="223"/>
      <c r="M3063" s="224"/>
      <c r="N3063" s="225"/>
      <c r="O3063" s="225"/>
      <c r="P3063" s="225"/>
      <c r="Q3063" s="225"/>
      <c r="R3063" s="225"/>
      <c r="S3063" s="225"/>
      <c r="T3063" s="226"/>
      <c r="AT3063" s="227" t="s">
        <v>245</v>
      </c>
      <c r="AU3063" s="227" t="s">
        <v>88</v>
      </c>
      <c r="AV3063" s="12" t="s">
        <v>88</v>
      </c>
      <c r="AW3063" s="12" t="s">
        <v>40</v>
      </c>
      <c r="AX3063" s="12" t="s">
        <v>77</v>
      </c>
      <c r="AY3063" s="227" t="s">
        <v>191</v>
      </c>
    </row>
    <row r="3064" spans="2:51" s="12" customFormat="1" ht="27">
      <c r="B3064" s="217"/>
      <c r="C3064" s="218"/>
      <c r="D3064" s="214" t="s">
        <v>245</v>
      </c>
      <c r="E3064" s="219" t="s">
        <v>23</v>
      </c>
      <c r="F3064" s="220" t="s">
        <v>2195</v>
      </c>
      <c r="G3064" s="218"/>
      <c r="H3064" s="221">
        <v>74.185000000000002</v>
      </c>
      <c r="I3064" s="222"/>
      <c r="J3064" s="218"/>
      <c r="K3064" s="218"/>
      <c r="L3064" s="223"/>
      <c r="M3064" s="224"/>
      <c r="N3064" s="225"/>
      <c r="O3064" s="225"/>
      <c r="P3064" s="225"/>
      <c r="Q3064" s="225"/>
      <c r="R3064" s="225"/>
      <c r="S3064" s="225"/>
      <c r="T3064" s="226"/>
      <c r="AT3064" s="227" t="s">
        <v>245</v>
      </c>
      <c r="AU3064" s="227" t="s">
        <v>88</v>
      </c>
      <c r="AV3064" s="12" t="s">
        <v>88</v>
      </c>
      <c r="AW3064" s="12" t="s">
        <v>40</v>
      </c>
      <c r="AX3064" s="12" t="s">
        <v>77</v>
      </c>
      <c r="AY3064" s="227" t="s">
        <v>191</v>
      </c>
    </row>
    <row r="3065" spans="2:51" s="12" customFormat="1" ht="27">
      <c r="B3065" s="217"/>
      <c r="C3065" s="218"/>
      <c r="D3065" s="214" t="s">
        <v>245</v>
      </c>
      <c r="E3065" s="219" t="s">
        <v>23</v>
      </c>
      <c r="F3065" s="220" t="s">
        <v>2196</v>
      </c>
      <c r="G3065" s="218"/>
      <c r="H3065" s="221">
        <v>58.658000000000001</v>
      </c>
      <c r="I3065" s="222"/>
      <c r="J3065" s="218"/>
      <c r="K3065" s="218"/>
      <c r="L3065" s="223"/>
      <c r="M3065" s="224"/>
      <c r="N3065" s="225"/>
      <c r="O3065" s="225"/>
      <c r="P3065" s="225"/>
      <c r="Q3065" s="225"/>
      <c r="R3065" s="225"/>
      <c r="S3065" s="225"/>
      <c r="T3065" s="226"/>
      <c r="AT3065" s="227" t="s">
        <v>245</v>
      </c>
      <c r="AU3065" s="227" t="s">
        <v>88</v>
      </c>
      <c r="AV3065" s="12" t="s">
        <v>88</v>
      </c>
      <c r="AW3065" s="12" t="s">
        <v>40</v>
      </c>
      <c r="AX3065" s="12" t="s">
        <v>77</v>
      </c>
      <c r="AY3065" s="227" t="s">
        <v>191</v>
      </c>
    </row>
    <row r="3066" spans="2:51" s="12" customFormat="1" ht="13.5">
      <c r="B3066" s="217"/>
      <c r="C3066" s="218"/>
      <c r="D3066" s="214" t="s">
        <v>245</v>
      </c>
      <c r="E3066" s="219" t="s">
        <v>23</v>
      </c>
      <c r="F3066" s="220" t="s">
        <v>2197</v>
      </c>
      <c r="G3066" s="218"/>
      <c r="H3066" s="221">
        <v>32.103000000000002</v>
      </c>
      <c r="I3066" s="222"/>
      <c r="J3066" s="218"/>
      <c r="K3066" s="218"/>
      <c r="L3066" s="223"/>
      <c r="M3066" s="224"/>
      <c r="N3066" s="225"/>
      <c r="O3066" s="225"/>
      <c r="P3066" s="225"/>
      <c r="Q3066" s="225"/>
      <c r="R3066" s="225"/>
      <c r="S3066" s="225"/>
      <c r="T3066" s="226"/>
      <c r="AT3066" s="227" t="s">
        <v>245</v>
      </c>
      <c r="AU3066" s="227" t="s">
        <v>88</v>
      </c>
      <c r="AV3066" s="12" t="s">
        <v>88</v>
      </c>
      <c r="AW3066" s="12" t="s">
        <v>40</v>
      </c>
      <c r="AX3066" s="12" t="s">
        <v>77</v>
      </c>
      <c r="AY3066" s="227" t="s">
        <v>191</v>
      </c>
    </row>
    <row r="3067" spans="2:51" s="14" customFormat="1" ht="13.5">
      <c r="B3067" s="254"/>
      <c r="C3067" s="255"/>
      <c r="D3067" s="214" t="s">
        <v>245</v>
      </c>
      <c r="E3067" s="256" t="s">
        <v>23</v>
      </c>
      <c r="F3067" s="257" t="s">
        <v>371</v>
      </c>
      <c r="G3067" s="255"/>
      <c r="H3067" s="258">
        <v>484.94900000000001</v>
      </c>
      <c r="I3067" s="259"/>
      <c r="J3067" s="255"/>
      <c r="K3067" s="255"/>
      <c r="L3067" s="260"/>
      <c r="M3067" s="261"/>
      <c r="N3067" s="262"/>
      <c r="O3067" s="262"/>
      <c r="P3067" s="262"/>
      <c r="Q3067" s="262"/>
      <c r="R3067" s="262"/>
      <c r="S3067" s="262"/>
      <c r="T3067" s="263"/>
      <c r="AT3067" s="264" t="s">
        <v>245</v>
      </c>
      <c r="AU3067" s="264" t="s">
        <v>88</v>
      </c>
      <c r="AV3067" s="14" t="s">
        <v>207</v>
      </c>
      <c r="AW3067" s="14" t="s">
        <v>40</v>
      </c>
      <c r="AX3067" s="14" t="s">
        <v>77</v>
      </c>
      <c r="AY3067" s="264" t="s">
        <v>191</v>
      </c>
    </row>
    <row r="3068" spans="2:51" s="13" customFormat="1" ht="13.5">
      <c r="B3068" s="244"/>
      <c r="C3068" s="245"/>
      <c r="D3068" s="214" t="s">
        <v>245</v>
      </c>
      <c r="E3068" s="246" t="s">
        <v>23</v>
      </c>
      <c r="F3068" s="247" t="s">
        <v>384</v>
      </c>
      <c r="G3068" s="245"/>
      <c r="H3068" s="246" t="s">
        <v>23</v>
      </c>
      <c r="I3068" s="248"/>
      <c r="J3068" s="245"/>
      <c r="K3068" s="245"/>
      <c r="L3068" s="249"/>
      <c r="M3068" s="250"/>
      <c r="N3068" s="251"/>
      <c r="O3068" s="251"/>
      <c r="P3068" s="251"/>
      <c r="Q3068" s="251"/>
      <c r="R3068" s="251"/>
      <c r="S3068" s="251"/>
      <c r="T3068" s="252"/>
      <c r="AT3068" s="253" t="s">
        <v>245</v>
      </c>
      <c r="AU3068" s="253" t="s">
        <v>88</v>
      </c>
      <c r="AV3068" s="13" t="s">
        <v>85</v>
      </c>
      <c r="AW3068" s="13" t="s">
        <v>40</v>
      </c>
      <c r="AX3068" s="13" t="s">
        <v>77</v>
      </c>
      <c r="AY3068" s="253" t="s">
        <v>191</v>
      </c>
    </row>
    <row r="3069" spans="2:51" s="12" customFormat="1" ht="27">
      <c r="B3069" s="217"/>
      <c r="C3069" s="218"/>
      <c r="D3069" s="214" t="s">
        <v>245</v>
      </c>
      <c r="E3069" s="219" t="s">
        <v>23</v>
      </c>
      <c r="F3069" s="220" t="s">
        <v>2198</v>
      </c>
      <c r="G3069" s="218"/>
      <c r="H3069" s="221">
        <v>53.728999999999999</v>
      </c>
      <c r="I3069" s="222"/>
      <c r="J3069" s="218"/>
      <c r="K3069" s="218"/>
      <c r="L3069" s="223"/>
      <c r="M3069" s="224"/>
      <c r="N3069" s="225"/>
      <c r="O3069" s="225"/>
      <c r="P3069" s="225"/>
      <c r="Q3069" s="225"/>
      <c r="R3069" s="225"/>
      <c r="S3069" s="225"/>
      <c r="T3069" s="226"/>
      <c r="AT3069" s="227" t="s">
        <v>245</v>
      </c>
      <c r="AU3069" s="227" t="s">
        <v>88</v>
      </c>
      <c r="AV3069" s="12" t="s">
        <v>88</v>
      </c>
      <c r="AW3069" s="12" t="s">
        <v>40</v>
      </c>
      <c r="AX3069" s="12" t="s">
        <v>77</v>
      </c>
      <c r="AY3069" s="227" t="s">
        <v>191</v>
      </c>
    </row>
    <row r="3070" spans="2:51" s="12" customFormat="1" ht="13.5">
      <c r="B3070" s="217"/>
      <c r="C3070" s="218"/>
      <c r="D3070" s="214" t="s">
        <v>245</v>
      </c>
      <c r="E3070" s="219" t="s">
        <v>23</v>
      </c>
      <c r="F3070" s="220" t="s">
        <v>2199</v>
      </c>
      <c r="G3070" s="218"/>
      <c r="H3070" s="221">
        <v>14.361000000000001</v>
      </c>
      <c r="I3070" s="222"/>
      <c r="J3070" s="218"/>
      <c r="K3070" s="218"/>
      <c r="L3070" s="223"/>
      <c r="M3070" s="224"/>
      <c r="N3070" s="225"/>
      <c r="O3070" s="225"/>
      <c r="P3070" s="225"/>
      <c r="Q3070" s="225"/>
      <c r="R3070" s="225"/>
      <c r="S3070" s="225"/>
      <c r="T3070" s="226"/>
      <c r="AT3070" s="227" t="s">
        <v>245</v>
      </c>
      <c r="AU3070" s="227" t="s">
        <v>88</v>
      </c>
      <c r="AV3070" s="12" t="s">
        <v>88</v>
      </c>
      <c r="AW3070" s="12" t="s">
        <v>40</v>
      </c>
      <c r="AX3070" s="12" t="s">
        <v>77</v>
      </c>
      <c r="AY3070" s="227" t="s">
        <v>191</v>
      </c>
    </row>
    <row r="3071" spans="2:51" s="12" customFormat="1" ht="27">
      <c r="B3071" s="217"/>
      <c r="C3071" s="218"/>
      <c r="D3071" s="214" t="s">
        <v>245</v>
      </c>
      <c r="E3071" s="219" t="s">
        <v>23</v>
      </c>
      <c r="F3071" s="220" t="s">
        <v>2200</v>
      </c>
      <c r="G3071" s="218"/>
      <c r="H3071" s="221">
        <v>52.96</v>
      </c>
      <c r="I3071" s="222"/>
      <c r="J3071" s="218"/>
      <c r="K3071" s="218"/>
      <c r="L3071" s="223"/>
      <c r="M3071" s="224"/>
      <c r="N3071" s="225"/>
      <c r="O3071" s="225"/>
      <c r="P3071" s="225"/>
      <c r="Q3071" s="225"/>
      <c r="R3071" s="225"/>
      <c r="S3071" s="225"/>
      <c r="T3071" s="226"/>
      <c r="AT3071" s="227" t="s">
        <v>245</v>
      </c>
      <c r="AU3071" s="227" t="s">
        <v>88</v>
      </c>
      <c r="AV3071" s="12" t="s">
        <v>88</v>
      </c>
      <c r="AW3071" s="12" t="s">
        <v>40</v>
      </c>
      <c r="AX3071" s="12" t="s">
        <v>77</v>
      </c>
      <c r="AY3071" s="227" t="s">
        <v>191</v>
      </c>
    </row>
    <row r="3072" spans="2:51" s="12" customFormat="1" ht="13.5">
      <c r="B3072" s="217"/>
      <c r="C3072" s="218"/>
      <c r="D3072" s="214" t="s">
        <v>245</v>
      </c>
      <c r="E3072" s="219" t="s">
        <v>23</v>
      </c>
      <c r="F3072" s="220" t="s">
        <v>2201</v>
      </c>
      <c r="G3072" s="218"/>
      <c r="H3072" s="221">
        <v>12.85</v>
      </c>
      <c r="I3072" s="222"/>
      <c r="J3072" s="218"/>
      <c r="K3072" s="218"/>
      <c r="L3072" s="223"/>
      <c r="M3072" s="224"/>
      <c r="N3072" s="225"/>
      <c r="O3072" s="225"/>
      <c r="P3072" s="225"/>
      <c r="Q3072" s="225"/>
      <c r="R3072" s="225"/>
      <c r="S3072" s="225"/>
      <c r="T3072" s="226"/>
      <c r="AT3072" s="227" t="s">
        <v>245</v>
      </c>
      <c r="AU3072" s="227" t="s">
        <v>88</v>
      </c>
      <c r="AV3072" s="12" t="s">
        <v>88</v>
      </c>
      <c r="AW3072" s="12" t="s">
        <v>40</v>
      </c>
      <c r="AX3072" s="12" t="s">
        <v>77</v>
      </c>
      <c r="AY3072" s="227" t="s">
        <v>191</v>
      </c>
    </row>
    <row r="3073" spans="2:65" s="12" customFormat="1" ht="13.5">
      <c r="B3073" s="217"/>
      <c r="C3073" s="218"/>
      <c r="D3073" s="214" t="s">
        <v>245</v>
      </c>
      <c r="E3073" s="219" t="s">
        <v>23</v>
      </c>
      <c r="F3073" s="220" t="s">
        <v>2202</v>
      </c>
      <c r="G3073" s="218"/>
      <c r="H3073" s="221">
        <v>14.78</v>
      </c>
      <c r="I3073" s="222"/>
      <c r="J3073" s="218"/>
      <c r="K3073" s="218"/>
      <c r="L3073" s="223"/>
      <c r="M3073" s="224"/>
      <c r="N3073" s="225"/>
      <c r="O3073" s="225"/>
      <c r="P3073" s="225"/>
      <c r="Q3073" s="225"/>
      <c r="R3073" s="225"/>
      <c r="S3073" s="225"/>
      <c r="T3073" s="226"/>
      <c r="AT3073" s="227" t="s">
        <v>245</v>
      </c>
      <c r="AU3073" s="227" t="s">
        <v>88</v>
      </c>
      <c r="AV3073" s="12" t="s">
        <v>88</v>
      </c>
      <c r="AW3073" s="12" t="s">
        <v>40</v>
      </c>
      <c r="AX3073" s="12" t="s">
        <v>77</v>
      </c>
      <c r="AY3073" s="227" t="s">
        <v>191</v>
      </c>
    </row>
    <row r="3074" spans="2:65" s="12" customFormat="1" ht="13.5">
      <c r="B3074" s="217"/>
      <c r="C3074" s="218"/>
      <c r="D3074" s="214" t="s">
        <v>245</v>
      </c>
      <c r="E3074" s="219" t="s">
        <v>23</v>
      </c>
      <c r="F3074" s="220" t="s">
        <v>2203</v>
      </c>
      <c r="G3074" s="218"/>
      <c r="H3074" s="221">
        <v>30.16</v>
      </c>
      <c r="I3074" s="222"/>
      <c r="J3074" s="218"/>
      <c r="K3074" s="218"/>
      <c r="L3074" s="223"/>
      <c r="M3074" s="224"/>
      <c r="N3074" s="225"/>
      <c r="O3074" s="225"/>
      <c r="P3074" s="225"/>
      <c r="Q3074" s="225"/>
      <c r="R3074" s="225"/>
      <c r="S3074" s="225"/>
      <c r="T3074" s="226"/>
      <c r="AT3074" s="227" t="s">
        <v>245</v>
      </c>
      <c r="AU3074" s="227" t="s">
        <v>88</v>
      </c>
      <c r="AV3074" s="12" t="s">
        <v>88</v>
      </c>
      <c r="AW3074" s="12" t="s">
        <v>40</v>
      </c>
      <c r="AX3074" s="12" t="s">
        <v>77</v>
      </c>
      <c r="AY3074" s="227" t="s">
        <v>191</v>
      </c>
    </row>
    <row r="3075" spans="2:65" s="12" customFormat="1" ht="13.5">
      <c r="B3075" s="217"/>
      <c r="C3075" s="218"/>
      <c r="D3075" s="214" t="s">
        <v>245</v>
      </c>
      <c r="E3075" s="219" t="s">
        <v>23</v>
      </c>
      <c r="F3075" s="220" t="s">
        <v>2204</v>
      </c>
      <c r="G3075" s="218"/>
      <c r="H3075" s="221">
        <v>73.290999999999997</v>
      </c>
      <c r="I3075" s="222"/>
      <c r="J3075" s="218"/>
      <c r="K3075" s="218"/>
      <c r="L3075" s="223"/>
      <c r="M3075" s="224"/>
      <c r="N3075" s="225"/>
      <c r="O3075" s="225"/>
      <c r="P3075" s="225"/>
      <c r="Q3075" s="225"/>
      <c r="R3075" s="225"/>
      <c r="S3075" s="225"/>
      <c r="T3075" s="226"/>
      <c r="AT3075" s="227" t="s">
        <v>245</v>
      </c>
      <c r="AU3075" s="227" t="s">
        <v>88</v>
      </c>
      <c r="AV3075" s="12" t="s">
        <v>88</v>
      </c>
      <c r="AW3075" s="12" t="s">
        <v>40</v>
      </c>
      <c r="AX3075" s="12" t="s">
        <v>77</v>
      </c>
      <c r="AY3075" s="227" t="s">
        <v>191</v>
      </c>
    </row>
    <row r="3076" spans="2:65" s="12" customFormat="1" ht="13.5">
      <c r="B3076" s="217"/>
      <c r="C3076" s="218"/>
      <c r="D3076" s="214" t="s">
        <v>245</v>
      </c>
      <c r="E3076" s="219" t="s">
        <v>23</v>
      </c>
      <c r="F3076" s="220" t="s">
        <v>2205</v>
      </c>
      <c r="G3076" s="218"/>
      <c r="H3076" s="221">
        <v>62.905999999999999</v>
      </c>
      <c r="I3076" s="222"/>
      <c r="J3076" s="218"/>
      <c r="K3076" s="218"/>
      <c r="L3076" s="223"/>
      <c r="M3076" s="224"/>
      <c r="N3076" s="225"/>
      <c r="O3076" s="225"/>
      <c r="P3076" s="225"/>
      <c r="Q3076" s="225"/>
      <c r="R3076" s="225"/>
      <c r="S3076" s="225"/>
      <c r="T3076" s="226"/>
      <c r="AT3076" s="227" t="s">
        <v>245</v>
      </c>
      <c r="AU3076" s="227" t="s">
        <v>88</v>
      </c>
      <c r="AV3076" s="12" t="s">
        <v>88</v>
      </c>
      <c r="AW3076" s="12" t="s">
        <v>40</v>
      </c>
      <c r="AX3076" s="12" t="s">
        <v>77</v>
      </c>
      <c r="AY3076" s="227" t="s">
        <v>191</v>
      </c>
    </row>
    <row r="3077" spans="2:65" s="12" customFormat="1" ht="13.5">
      <c r="B3077" s="217"/>
      <c r="C3077" s="218"/>
      <c r="D3077" s="214" t="s">
        <v>245</v>
      </c>
      <c r="E3077" s="219" t="s">
        <v>23</v>
      </c>
      <c r="F3077" s="220" t="s">
        <v>2206</v>
      </c>
      <c r="G3077" s="218"/>
      <c r="H3077" s="221">
        <v>90.765000000000001</v>
      </c>
      <c r="I3077" s="222"/>
      <c r="J3077" s="218"/>
      <c r="K3077" s="218"/>
      <c r="L3077" s="223"/>
      <c r="M3077" s="224"/>
      <c r="N3077" s="225"/>
      <c r="O3077" s="225"/>
      <c r="P3077" s="225"/>
      <c r="Q3077" s="225"/>
      <c r="R3077" s="225"/>
      <c r="S3077" s="225"/>
      <c r="T3077" s="226"/>
      <c r="AT3077" s="227" t="s">
        <v>245</v>
      </c>
      <c r="AU3077" s="227" t="s">
        <v>88</v>
      </c>
      <c r="AV3077" s="12" t="s">
        <v>88</v>
      </c>
      <c r="AW3077" s="12" t="s">
        <v>40</v>
      </c>
      <c r="AX3077" s="12" t="s">
        <v>77</v>
      </c>
      <c r="AY3077" s="227" t="s">
        <v>191</v>
      </c>
    </row>
    <row r="3078" spans="2:65" s="12" customFormat="1" ht="27">
      <c r="B3078" s="217"/>
      <c r="C3078" s="218"/>
      <c r="D3078" s="214" t="s">
        <v>245</v>
      </c>
      <c r="E3078" s="219" t="s">
        <v>23</v>
      </c>
      <c r="F3078" s="220" t="s">
        <v>2207</v>
      </c>
      <c r="G3078" s="218"/>
      <c r="H3078" s="221">
        <v>909.80499999999995</v>
      </c>
      <c r="I3078" s="222"/>
      <c r="J3078" s="218"/>
      <c r="K3078" s="218"/>
      <c r="L3078" s="223"/>
      <c r="M3078" s="224"/>
      <c r="N3078" s="225"/>
      <c r="O3078" s="225"/>
      <c r="P3078" s="225"/>
      <c r="Q3078" s="225"/>
      <c r="R3078" s="225"/>
      <c r="S3078" s="225"/>
      <c r="T3078" s="226"/>
      <c r="AT3078" s="227" t="s">
        <v>245</v>
      </c>
      <c r="AU3078" s="227" t="s">
        <v>88</v>
      </c>
      <c r="AV3078" s="12" t="s">
        <v>88</v>
      </c>
      <c r="AW3078" s="12" t="s">
        <v>40</v>
      </c>
      <c r="AX3078" s="12" t="s">
        <v>77</v>
      </c>
      <c r="AY3078" s="227" t="s">
        <v>191</v>
      </c>
    </row>
    <row r="3079" spans="2:65" s="12" customFormat="1" ht="13.5">
      <c r="B3079" s="217"/>
      <c r="C3079" s="218"/>
      <c r="D3079" s="214" t="s">
        <v>245</v>
      </c>
      <c r="E3079" s="219" t="s">
        <v>23</v>
      </c>
      <c r="F3079" s="220" t="s">
        <v>2208</v>
      </c>
      <c r="G3079" s="218"/>
      <c r="H3079" s="221">
        <v>20.844999999999999</v>
      </c>
      <c r="I3079" s="222"/>
      <c r="J3079" s="218"/>
      <c r="K3079" s="218"/>
      <c r="L3079" s="223"/>
      <c r="M3079" s="224"/>
      <c r="N3079" s="225"/>
      <c r="O3079" s="225"/>
      <c r="P3079" s="225"/>
      <c r="Q3079" s="225"/>
      <c r="R3079" s="225"/>
      <c r="S3079" s="225"/>
      <c r="T3079" s="226"/>
      <c r="AT3079" s="227" t="s">
        <v>245</v>
      </c>
      <c r="AU3079" s="227" t="s">
        <v>88</v>
      </c>
      <c r="AV3079" s="12" t="s">
        <v>88</v>
      </c>
      <c r="AW3079" s="12" t="s">
        <v>40</v>
      </c>
      <c r="AX3079" s="12" t="s">
        <v>77</v>
      </c>
      <c r="AY3079" s="227" t="s">
        <v>191</v>
      </c>
    </row>
    <row r="3080" spans="2:65" s="12" customFormat="1" ht="13.5">
      <c r="B3080" s="217"/>
      <c r="C3080" s="218"/>
      <c r="D3080" s="214" t="s">
        <v>245</v>
      </c>
      <c r="E3080" s="219" t="s">
        <v>23</v>
      </c>
      <c r="F3080" s="220" t="s">
        <v>2209</v>
      </c>
      <c r="G3080" s="218"/>
      <c r="H3080" s="221">
        <v>29.13</v>
      </c>
      <c r="I3080" s="222"/>
      <c r="J3080" s="218"/>
      <c r="K3080" s="218"/>
      <c r="L3080" s="223"/>
      <c r="M3080" s="224"/>
      <c r="N3080" s="225"/>
      <c r="O3080" s="225"/>
      <c r="P3080" s="225"/>
      <c r="Q3080" s="225"/>
      <c r="R3080" s="225"/>
      <c r="S3080" s="225"/>
      <c r="T3080" s="226"/>
      <c r="AT3080" s="227" t="s">
        <v>245</v>
      </c>
      <c r="AU3080" s="227" t="s">
        <v>88</v>
      </c>
      <c r="AV3080" s="12" t="s">
        <v>88</v>
      </c>
      <c r="AW3080" s="12" t="s">
        <v>40</v>
      </c>
      <c r="AX3080" s="12" t="s">
        <v>77</v>
      </c>
      <c r="AY3080" s="227" t="s">
        <v>191</v>
      </c>
    </row>
    <row r="3081" spans="2:65" s="14" customFormat="1" ht="13.5">
      <c r="B3081" s="254"/>
      <c r="C3081" s="255"/>
      <c r="D3081" s="214" t="s">
        <v>245</v>
      </c>
      <c r="E3081" s="256" t="s">
        <v>23</v>
      </c>
      <c r="F3081" s="257" t="s">
        <v>371</v>
      </c>
      <c r="G3081" s="255"/>
      <c r="H3081" s="258">
        <v>1365.5820000000001</v>
      </c>
      <c r="I3081" s="259"/>
      <c r="J3081" s="255"/>
      <c r="K3081" s="255"/>
      <c r="L3081" s="260"/>
      <c r="M3081" s="261"/>
      <c r="N3081" s="262"/>
      <c r="O3081" s="262"/>
      <c r="P3081" s="262"/>
      <c r="Q3081" s="262"/>
      <c r="R3081" s="262"/>
      <c r="S3081" s="262"/>
      <c r="T3081" s="263"/>
      <c r="AT3081" s="264" t="s">
        <v>245</v>
      </c>
      <c r="AU3081" s="264" t="s">
        <v>88</v>
      </c>
      <c r="AV3081" s="14" t="s">
        <v>207</v>
      </c>
      <c r="AW3081" s="14" t="s">
        <v>40</v>
      </c>
      <c r="AX3081" s="14" t="s">
        <v>77</v>
      </c>
      <c r="AY3081" s="264" t="s">
        <v>191</v>
      </c>
    </row>
    <row r="3082" spans="2:65" s="15" customFormat="1" ht="13.5">
      <c r="B3082" s="265"/>
      <c r="C3082" s="266"/>
      <c r="D3082" s="214" t="s">
        <v>245</v>
      </c>
      <c r="E3082" s="267" t="s">
        <v>23</v>
      </c>
      <c r="F3082" s="268" t="s">
        <v>388</v>
      </c>
      <c r="G3082" s="266"/>
      <c r="H3082" s="269">
        <v>2873.8530000000001</v>
      </c>
      <c r="I3082" s="270"/>
      <c r="J3082" s="266"/>
      <c r="K3082" s="266"/>
      <c r="L3082" s="271"/>
      <c r="M3082" s="272"/>
      <c r="N3082" s="273"/>
      <c r="O3082" s="273"/>
      <c r="P3082" s="273"/>
      <c r="Q3082" s="273"/>
      <c r="R3082" s="273"/>
      <c r="S3082" s="273"/>
      <c r="T3082" s="274"/>
      <c r="AT3082" s="275" t="s">
        <v>245</v>
      </c>
      <c r="AU3082" s="275" t="s">
        <v>88</v>
      </c>
      <c r="AV3082" s="15" t="s">
        <v>215</v>
      </c>
      <c r="AW3082" s="15" t="s">
        <v>40</v>
      </c>
      <c r="AX3082" s="15" t="s">
        <v>85</v>
      </c>
      <c r="AY3082" s="275" t="s">
        <v>191</v>
      </c>
    </row>
    <row r="3083" spans="2:65" s="1" customFormat="1" ht="25.5" customHeight="1">
      <c r="B3083" s="42"/>
      <c r="C3083" s="202" t="s">
        <v>2312</v>
      </c>
      <c r="D3083" s="202" t="s">
        <v>194</v>
      </c>
      <c r="E3083" s="203" t="s">
        <v>2313</v>
      </c>
      <c r="F3083" s="204" t="s">
        <v>2314</v>
      </c>
      <c r="G3083" s="205" t="s">
        <v>218</v>
      </c>
      <c r="H3083" s="206">
        <v>137.62799999999999</v>
      </c>
      <c r="I3083" s="207"/>
      <c r="J3083" s="208">
        <f>ROUND(I3083*H3083,2)</f>
        <v>0</v>
      </c>
      <c r="K3083" s="204" t="s">
        <v>203</v>
      </c>
      <c r="L3083" s="62"/>
      <c r="M3083" s="209" t="s">
        <v>23</v>
      </c>
      <c r="N3083" s="210" t="s">
        <v>48</v>
      </c>
      <c r="O3083" s="43"/>
      <c r="P3083" s="211">
        <f>O3083*H3083</f>
        <v>0</v>
      </c>
      <c r="Q3083" s="211">
        <v>2.9E-4</v>
      </c>
      <c r="R3083" s="211">
        <f>Q3083*H3083</f>
        <v>3.9912119999999995E-2</v>
      </c>
      <c r="S3083" s="211">
        <v>0</v>
      </c>
      <c r="T3083" s="212">
        <f>S3083*H3083</f>
        <v>0</v>
      </c>
      <c r="AR3083" s="25" t="s">
        <v>279</v>
      </c>
      <c r="AT3083" s="25" t="s">
        <v>194</v>
      </c>
      <c r="AU3083" s="25" t="s">
        <v>88</v>
      </c>
      <c r="AY3083" s="25" t="s">
        <v>191</v>
      </c>
      <c r="BE3083" s="213">
        <f>IF(N3083="základní",J3083,0)</f>
        <v>0</v>
      </c>
      <c r="BF3083" s="213">
        <f>IF(N3083="snížená",J3083,0)</f>
        <v>0</v>
      </c>
      <c r="BG3083" s="213">
        <f>IF(N3083="zákl. přenesená",J3083,0)</f>
        <v>0</v>
      </c>
      <c r="BH3083" s="213">
        <f>IF(N3083="sníž. přenesená",J3083,0)</f>
        <v>0</v>
      </c>
      <c r="BI3083" s="213">
        <f>IF(N3083="nulová",J3083,0)</f>
        <v>0</v>
      </c>
      <c r="BJ3083" s="25" t="s">
        <v>85</v>
      </c>
      <c r="BK3083" s="213">
        <f>ROUND(I3083*H3083,2)</f>
        <v>0</v>
      </c>
      <c r="BL3083" s="25" t="s">
        <v>279</v>
      </c>
      <c r="BM3083" s="25" t="s">
        <v>2315</v>
      </c>
    </row>
    <row r="3084" spans="2:65" s="13" customFormat="1" ht="13.5">
      <c r="B3084" s="244"/>
      <c r="C3084" s="245"/>
      <c r="D3084" s="214" t="s">
        <v>245</v>
      </c>
      <c r="E3084" s="246" t="s">
        <v>23</v>
      </c>
      <c r="F3084" s="247" t="s">
        <v>368</v>
      </c>
      <c r="G3084" s="245"/>
      <c r="H3084" s="246" t="s">
        <v>23</v>
      </c>
      <c r="I3084" s="248"/>
      <c r="J3084" s="245"/>
      <c r="K3084" s="245"/>
      <c r="L3084" s="249"/>
      <c r="M3084" s="250"/>
      <c r="N3084" s="251"/>
      <c r="O3084" s="251"/>
      <c r="P3084" s="251"/>
      <c r="Q3084" s="251"/>
      <c r="R3084" s="251"/>
      <c r="S3084" s="251"/>
      <c r="T3084" s="252"/>
      <c r="AT3084" s="253" t="s">
        <v>245</v>
      </c>
      <c r="AU3084" s="253" t="s">
        <v>88</v>
      </c>
      <c r="AV3084" s="13" t="s">
        <v>85</v>
      </c>
      <c r="AW3084" s="13" t="s">
        <v>40</v>
      </c>
      <c r="AX3084" s="13" t="s">
        <v>77</v>
      </c>
      <c r="AY3084" s="253" t="s">
        <v>191</v>
      </c>
    </row>
    <row r="3085" spans="2:65" s="12" customFormat="1" ht="13.5">
      <c r="B3085" s="217"/>
      <c r="C3085" s="218"/>
      <c r="D3085" s="214" t="s">
        <v>245</v>
      </c>
      <c r="E3085" s="219" t="s">
        <v>23</v>
      </c>
      <c r="F3085" s="220" t="s">
        <v>2269</v>
      </c>
      <c r="G3085" s="218"/>
      <c r="H3085" s="221">
        <v>14.31</v>
      </c>
      <c r="I3085" s="222"/>
      <c r="J3085" s="218"/>
      <c r="K3085" s="218"/>
      <c r="L3085" s="223"/>
      <c r="M3085" s="224"/>
      <c r="N3085" s="225"/>
      <c r="O3085" s="225"/>
      <c r="P3085" s="225"/>
      <c r="Q3085" s="225"/>
      <c r="R3085" s="225"/>
      <c r="S3085" s="225"/>
      <c r="T3085" s="226"/>
      <c r="AT3085" s="227" t="s">
        <v>245</v>
      </c>
      <c r="AU3085" s="227" t="s">
        <v>88</v>
      </c>
      <c r="AV3085" s="12" t="s">
        <v>88</v>
      </c>
      <c r="AW3085" s="12" t="s">
        <v>40</v>
      </c>
      <c r="AX3085" s="12" t="s">
        <v>77</v>
      </c>
      <c r="AY3085" s="227" t="s">
        <v>191</v>
      </c>
    </row>
    <row r="3086" spans="2:65" s="14" customFormat="1" ht="13.5">
      <c r="B3086" s="254"/>
      <c r="C3086" s="255"/>
      <c r="D3086" s="214" t="s">
        <v>245</v>
      </c>
      <c r="E3086" s="256" t="s">
        <v>23</v>
      </c>
      <c r="F3086" s="257" t="s">
        <v>371</v>
      </c>
      <c r="G3086" s="255"/>
      <c r="H3086" s="258">
        <v>14.31</v>
      </c>
      <c r="I3086" s="259"/>
      <c r="J3086" s="255"/>
      <c r="K3086" s="255"/>
      <c r="L3086" s="260"/>
      <c r="M3086" s="261"/>
      <c r="N3086" s="262"/>
      <c r="O3086" s="262"/>
      <c r="P3086" s="262"/>
      <c r="Q3086" s="262"/>
      <c r="R3086" s="262"/>
      <c r="S3086" s="262"/>
      <c r="T3086" s="263"/>
      <c r="AT3086" s="264" t="s">
        <v>245</v>
      </c>
      <c r="AU3086" s="264" t="s">
        <v>88</v>
      </c>
      <c r="AV3086" s="14" t="s">
        <v>207</v>
      </c>
      <c r="AW3086" s="14" t="s">
        <v>40</v>
      </c>
      <c r="AX3086" s="14" t="s">
        <v>77</v>
      </c>
      <c r="AY3086" s="264" t="s">
        <v>191</v>
      </c>
    </row>
    <row r="3087" spans="2:65" s="13" customFormat="1" ht="13.5">
      <c r="B3087" s="244"/>
      <c r="C3087" s="245"/>
      <c r="D3087" s="214" t="s">
        <v>245</v>
      </c>
      <c r="E3087" s="246" t="s">
        <v>23</v>
      </c>
      <c r="F3087" s="247" t="s">
        <v>372</v>
      </c>
      <c r="G3087" s="245"/>
      <c r="H3087" s="246" t="s">
        <v>23</v>
      </c>
      <c r="I3087" s="248"/>
      <c r="J3087" s="245"/>
      <c r="K3087" s="245"/>
      <c r="L3087" s="249"/>
      <c r="M3087" s="250"/>
      <c r="N3087" s="251"/>
      <c r="O3087" s="251"/>
      <c r="P3087" s="251"/>
      <c r="Q3087" s="251"/>
      <c r="R3087" s="251"/>
      <c r="S3087" s="251"/>
      <c r="T3087" s="252"/>
      <c r="AT3087" s="253" t="s">
        <v>245</v>
      </c>
      <c r="AU3087" s="253" t="s">
        <v>88</v>
      </c>
      <c r="AV3087" s="13" t="s">
        <v>85</v>
      </c>
      <c r="AW3087" s="13" t="s">
        <v>40</v>
      </c>
      <c r="AX3087" s="13" t="s">
        <v>77</v>
      </c>
      <c r="AY3087" s="253" t="s">
        <v>191</v>
      </c>
    </row>
    <row r="3088" spans="2:65" s="12" customFormat="1" ht="13.5">
      <c r="B3088" s="217"/>
      <c r="C3088" s="218"/>
      <c r="D3088" s="214" t="s">
        <v>245</v>
      </c>
      <c r="E3088" s="219" t="s">
        <v>23</v>
      </c>
      <c r="F3088" s="220" t="s">
        <v>2270</v>
      </c>
      <c r="G3088" s="218"/>
      <c r="H3088" s="221">
        <v>29.681999999999999</v>
      </c>
      <c r="I3088" s="222"/>
      <c r="J3088" s="218"/>
      <c r="K3088" s="218"/>
      <c r="L3088" s="223"/>
      <c r="M3088" s="224"/>
      <c r="N3088" s="225"/>
      <c r="O3088" s="225"/>
      <c r="P3088" s="225"/>
      <c r="Q3088" s="225"/>
      <c r="R3088" s="225"/>
      <c r="S3088" s="225"/>
      <c r="T3088" s="226"/>
      <c r="AT3088" s="227" t="s">
        <v>245</v>
      </c>
      <c r="AU3088" s="227" t="s">
        <v>88</v>
      </c>
      <c r="AV3088" s="12" t="s">
        <v>88</v>
      </c>
      <c r="AW3088" s="12" t="s">
        <v>40</v>
      </c>
      <c r="AX3088" s="12" t="s">
        <v>77</v>
      </c>
      <c r="AY3088" s="227" t="s">
        <v>191</v>
      </c>
    </row>
    <row r="3089" spans="2:65" s="12" customFormat="1" ht="13.5">
      <c r="B3089" s="217"/>
      <c r="C3089" s="218"/>
      <c r="D3089" s="214" t="s">
        <v>245</v>
      </c>
      <c r="E3089" s="219" t="s">
        <v>23</v>
      </c>
      <c r="F3089" s="220" t="s">
        <v>23</v>
      </c>
      <c r="G3089" s="218"/>
      <c r="H3089" s="221">
        <v>0</v>
      </c>
      <c r="I3089" s="222"/>
      <c r="J3089" s="218"/>
      <c r="K3089" s="218"/>
      <c r="L3089" s="223"/>
      <c r="M3089" s="224"/>
      <c r="N3089" s="225"/>
      <c r="O3089" s="225"/>
      <c r="P3089" s="225"/>
      <c r="Q3089" s="225"/>
      <c r="R3089" s="225"/>
      <c r="S3089" s="225"/>
      <c r="T3089" s="226"/>
      <c r="AT3089" s="227" t="s">
        <v>245</v>
      </c>
      <c r="AU3089" s="227" t="s">
        <v>88</v>
      </c>
      <c r="AV3089" s="12" t="s">
        <v>88</v>
      </c>
      <c r="AW3089" s="12" t="s">
        <v>40</v>
      </c>
      <c r="AX3089" s="12" t="s">
        <v>77</v>
      </c>
      <c r="AY3089" s="227" t="s">
        <v>191</v>
      </c>
    </row>
    <row r="3090" spans="2:65" s="14" customFormat="1" ht="13.5">
      <c r="B3090" s="254"/>
      <c r="C3090" s="255"/>
      <c r="D3090" s="214" t="s">
        <v>245</v>
      </c>
      <c r="E3090" s="256" t="s">
        <v>23</v>
      </c>
      <c r="F3090" s="257" t="s">
        <v>371</v>
      </c>
      <c r="G3090" s="255"/>
      <c r="H3090" s="258">
        <v>29.681999999999999</v>
      </c>
      <c r="I3090" s="259"/>
      <c r="J3090" s="255"/>
      <c r="K3090" s="255"/>
      <c r="L3090" s="260"/>
      <c r="M3090" s="261"/>
      <c r="N3090" s="262"/>
      <c r="O3090" s="262"/>
      <c r="P3090" s="262"/>
      <c r="Q3090" s="262"/>
      <c r="R3090" s="262"/>
      <c r="S3090" s="262"/>
      <c r="T3090" s="263"/>
      <c r="AT3090" s="264" t="s">
        <v>245</v>
      </c>
      <c r="AU3090" s="264" t="s">
        <v>88</v>
      </c>
      <c r="AV3090" s="14" t="s">
        <v>207</v>
      </c>
      <c r="AW3090" s="14" t="s">
        <v>40</v>
      </c>
      <c r="AX3090" s="14" t="s">
        <v>77</v>
      </c>
      <c r="AY3090" s="264" t="s">
        <v>191</v>
      </c>
    </row>
    <row r="3091" spans="2:65" s="13" customFormat="1" ht="13.5">
      <c r="B3091" s="244"/>
      <c r="C3091" s="245"/>
      <c r="D3091" s="214" t="s">
        <v>245</v>
      </c>
      <c r="E3091" s="246" t="s">
        <v>23</v>
      </c>
      <c r="F3091" s="247" t="s">
        <v>603</v>
      </c>
      <c r="G3091" s="245"/>
      <c r="H3091" s="246" t="s">
        <v>23</v>
      </c>
      <c r="I3091" s="248"/>
      <c r="J3091" s="245"/>
      <c r="K3091" s="245"/>
      <c r="L3091" s="249"/>
      <c r="M3091" s="250"/>
      <c r="N3091" s="251"/>
      <c r="O3091" s="251"/>
      <c r="P3091" s="251"/>
      <c r="Q3091" s="251"/>
      <c r="R3091" s="251"/>
      <c r="S3091" s="251"/>
      <c r="T3091" s="252"/>
      <c r="AT3091" s="253" t="s">
        <v>245</v>
      </c>
      <c r="AU3091" s="253" t="s">
        <v>88</v>
      </c>
      <c r="AV3091" s="13" t="s">
        <v>85</v>
      </c>
      <c r="AW3091" s="13" t="s">
        <v>40</v>
      </c>
      <c r="AX3091" s="13" t="s">
        <v>77</v>
      </c>
      <c r="AY3091" s="253" t="s">
        <v>191</v>
      </c>
    </row>
    <row r="3092" spans="2:65" s="12" customFormat="1" ht="13.5">
      <c r="B3092" s="217"/>
      <c r="C3092" s="218"/>
      <c r="D3092" s="214" t="s">
        <v>245</v>
      </c>
      <c r="E3092" s="219" t="s">
        <v>23</v>
      </c>
      <c r="F3092" s="220" t="s">
        <v>2271</v>
      </c>
      <c r="G3092" s="218"/>
      <c r="H3092" s="221">
        <v>31.212</v>
      </c>
      <c r="I3092" s="222"/>
      <c r="J3092" s="218"/>
      <c r="K3092" s="218"/>
      <c r="L3092" s="223"/>
      <c r="M3092" s="224"/>
      <c r="N3092" s="225"/>
      <c r="O3092" s="225"/>
      <c r="P3092" s="225"/>
      <c r="Q3092" s="225"/>
      <c r="R3092" s="225"/>
      <c r="S3092" s="225"/>
      <c r="T3092" s="226"/>
      <c r="AT3092" s="227" t="s">
        <v>245</v>
      </c>
      <c r="AU3092" s="227" t="s">
        <v>88</v>
      </c>
      <c r="AV3092" s="12" t="s">
        <v>88</v>
      </c>
      <c r="AW3092" s="12" t="s">
        <v>40</v>
      </c>
      <c r="AX3092" s="12" t="s">
        <v>77</v>
      </c>
      <c r="AY3092" s="227" t="s">
        <v>191</v>
      </c>
    </row>
    <row r="3093" spans="2:65" s="14" customFormat="1" ht="13.5">
      <c r="B3093" s="254"/>
      <c r="C3093" s="255"/>
      <c r="D3093" s="214" t="s">
        <v>245</v>
      </c>
      <c r="E3093" s="256" t="s">
        <v>23</v>
      </c>
      <c r="F3093" s="257" t="s">
        <v>371</v>
      </c>
      <c r="G3093" s="255"/>
      <c r="H3093" s="258">
        <v>31.212</v>
      </c>
      <c r="I3093" s="259"/>
      <c r="J3093" s="255"/>
      <c r="K3093" s="255"/>
      <c r="L3093" s="260"/>
      <c r="M3093" s="261"/>
      <c r="N3093" s="262"/>
      <c r="O3093" s="262"/>
      <c r="P3093" s="262"/>
      <c r="Q3093" s="262"/>
      <c r="R3093" s="262"/>
      <c r="S3093" s="262"/>
      <c r="T3093" s="263"/>
      <c r="AT3093" s="264" t="s">
        <v>245</v>
      </c>
      <c r="AU3093" s="264" t="s">
        <v>88</v>
      </c>
      <c r="AV3093" s="14" t="s">
        <v>207</v>
      </c>
      <c r="AW3093" s="14" t="s">
        <v>40</v>
      </c>
      <c r="AX3093" s="14" t="s">
        <v>77</v>
      </c>
      <c r="AY3093" s="264" t="s">
        <v>191</v>
      </c>
    </row>
    <row r="3094" spans="2:65" s="13" customFormat="1" ht="13.5">
      <c r="B3094" s="244"/>
      <c r="C3094" s="245"/>
      <c r="D3094" s="214" t="s">
        <v>245</v>
      </c>
      <c r="E3094" s="246" t="s">
        <v>23</v>
      </c>
      <c r="F3094" s="247" t="s">
        <v>380</v>
      </c>
      <c r="G3094" s="245"/>
      <c r="H3094" s="246" t="s">
        <v>23</v>
      </c>
      <c r="I3094" s="248"/>
      <c r="J3094" s="245"/>
      <c r="K3094" s="245"/>
      <c r="L3094" s="249"/>
      <c r="M3094" s="250"/>
      <c r="N3094" s="251"/>
      <c r="O3094" s="251"/>
      <c r="P3094" s="251"/>
      <c r="Q3094" s="251"/>
      <c r="R3094" s="251"/>
      <c r="S3094" s="251"/>
      <c r="T3094" s="252"/>
      <c r="AT3094" s="253" t="s">
        <v>245</v>
      </c>
      <c r="AU3094" s="253" t="s">
        <v>88</v>
      </c>
      <c r="AV3094" s="13" t="s">
        <v>85</v>
      </c>
      <c r="AW3094" s="13" t="s">
        <v>40</v>
      </c>
      <c r="AX3094" s="13" t="s">
        <v>77</v>
      </c>
      <c r="AY3094" s="253" t="s">
        <v>191</v>
      </c>
    </row>
    <row r="3095" spans="2:65" s="12" customFormat="1" ht="13.5">
      <c r="B3095" s="217"/>
      <c r="C3095" s="218"/>
      <c r="D3095" s="214" t="s">
        <v>245</v>
      </c>
      <c r="E3095" s="219" t="s">
        <v>23</v>
      </c>
      <c r="F3095" s="220" t="s">
        <v>2272</v>
      </c>
      <c r="G3095" s="218"/>
      <c r="H3095" s="221">
        <v>31.212</v>
      </c>
      <c r="I3095" s="222"/>
      <c r="J3095" s="218"/>
      <c r="K3095" s="218"/>
      <c r="L3095" s="223"/>
      <c r="M3095" s="224"/>
      <c r="N3095" s="225"/>
      <c r="O3095" s="225"/>
      <c r="P3095" s="225"/>
      <c r="Q3095" s="225"/>
      <c r="R3095" s="225"/>
      <c r="S3095" s="225"/>
      <c r="T3095" s="226"/>
      <c r="AT3095" s="227" t="s">
        <v>245</v>
      </c>
      <c r="AU3095" s="227" t="s">
        <v>88</v>
      </c>
      <c r="AV3095" s="12" t="s">
        <v>88</v>
      </c>
      <c r="AW3095" s="12" t="s">
        <v>40</v>
      </c>
      <c r="AX3095" s="12" t="s">
        <v>77</v>
      </c>
      <c r="AY3095" s="227" t="s">
        <v>191</v>
      </c>
    </row>
    <row r="3096" spans="2:65" s="14" customFormat="1" ht="13.5">
      <c r="B3096" s="254"/>
      <c r="C3096" s="255"/>
      <c r="D3096" s="214" t="s">
        <v>245</v>
      </c>
      <c r="E3096" s="256" t="s">
        <v>23</v>
      </c>
      <c r="F3096" s="257" t="s">
        <v>371</v>
      </c>
      <c r="G3096" s="255"/>
      <c r="H3096" s="258">
        <v>31.212</v>
      </c>
      <c r="I3096" s="259"/>
      <c r="J3096" s="255"/>
      <c r="K3096" s="255"/>
      <c r="L3096" s="260"/>
      <c r="M3096" s="261"/>
      <c r="N3096" s="262"/>
      <c r="O3096" s="262"/>
      <c r="P3096" s="262"/>
      <c r="Q3096" s="262"/>
      <c r="R3096" s="262"/>
      <c r="S3096" s="262"/>
      <c r="T3096" s="263"/>
      <c r="AT3096" s="264" t="s">
        <v>245</v>
      </c>
      <c r="AU3096" s="264" t="s">
        <v>88</v>
      </c>
      <c r="AV3096" s="14" t="s">
        <v>207</v>
      </c>
      <c r="AW3096" s="14" t="s">
        <v>40</v>
      </c>
      <c r="AX3096" s="14" t="s">
        <v>77</v>
      </c>
      <c r="AY3096" s="264" t="s">
        <v>191</v>
      </c>
    </row>
    <row r="3097" spans="2:65" s="13" customFormat="1" ht="13.5">
      <c r="B3097" s="244"/>
      <c r="C3097" s="245"/>
      <c r="D3097" s="214" t="s">
        <v>245</v>
      </c>
      <c r="E3097" s="246" t="s">
        <v>23</v>
      </c>
      <c r="F3097" s="247" t="s">
        <v>384</v>
      </c>
      <c r="G3097" s="245"/>
      <c r="H3097" s="246" t="s">
        <v>23</v>
      </c>
      <c r="I3097" s="248"/>
      <c r="J3097" s="245"/>
      <c r="K3097" s="245"/>
      <c r="L3097" s="249"/>
      <c r="M3097" s="250"/>
      <c r="N3097" s="251"/>
      <c r="O3097" s="251"/>
      <c r="P3097" s="251"/>
      <c r="Q3097" s="251"/>
      <c r="R3097" s="251"/>
      <c r="S3097" s="251"/>
      <c r="T3097" s="252"/>
      <c r="AT3097" s="253" t="s">
        <v>245</v>
      </c>
      <c r="AU3097" s="253" t="s">
        <v>88</v>
      </c>
      <c r="AV3097" s="13" t="s">
        <v>85</v>
      </c>
      <c r="AW3097" s="13" t="s">
        <v>40</v>
      </c>
      <c r="AX3097" s="13" t="s">
        <v>77</v>
      </c>
      <c r="AY3097" s="253" t="s">
        <v>191</v>
      </c>
    </row>
    <row r="3098" spans="2:65" s="12" customFormat="1" ht="13.5">
      <c r="B3098" s="217"/>
      <c r="C3098" s="218"/>
      <c r="D3098" s="214" t="s">
        <v>245</v>
      </c>
      <c r="E3098" s="219" t="s">
        <v>23</v>
      </c>
      <c r="F3098" s="220" t="s">
        <v>2273</v>
      </c>
      <c r="G3098" s="218"/>
      <c r="H3098" s="221">
        <v>31.212</v>
      </c>
      <c r="I3098" s="222"/>
      <c r="J3098" s="218"/>
      <c r="K3098" s="218"/>
      <c r="L3098" s="223"/>
      <c r="M3098" s="224"/>
      <c r="N3098" s="225"/>
      <c r="O3098" s="225"/>
      <c r="P3098" s="225"/>
      <c r="Q3098" s="225"/>
      <c r="R3098" s="225"/>
      <c r="S3098" s="225"/>
      <c r="T3098" s="226"/>
      <c r="AT3098" s="227" t="s">
        <v>245</v>
      </c>
      <c r="AU3098" s="227" t="s">
        <v>88</v>
      </c>
      <c r="AV3098" s="12" t="s">
        <v>88</v>
      </c>
      <c r="AW3098" s="12" t="s">
        <v>40</v>
      </c>
      <c r="AX3098" s="12" t="s">
        <v>77</v>
      </c>
      <c r="AY3098" s="227" t="s">
        <v>191</v>
      </c>
    </row>
    <row r="3099" spans="2:65" s="14" customFormat="1" ht="13.5">
      <c r="B3099" s="254"/>
      <c r="C3099" s="255"/>
      <c r="D3099" s="214" t="s">
        <v>245</v>
      </c>
      <c r="E3099" s="256" t="s">
        <v>23</v>
      </c>
      <c r="F3099" s="257" t="s">
        <v>371</v>
      </c>
      <c r="G3099" s="255"/>
      <c r="H3099" s="258">
        <v>31.212</v>
      </c>
      <c r="I3099" s="259"/>
      <c r="J3099" s="255"/>
      <c r="K3099" s="255"/>
      <c r="L3099" s="260"/>
      <c r="M3099" s="261"/>
      <c r="N3099" s="262"/>
      <c r="O3099" s="262"/>
      <c r="P3099" s="262"/>
      <c r="Q3099" s="262"/>
      <c r="R3099" s="262"/>
      <c r="S3099" s="262"/>
      <c r="T3099" s="263"/>
      <c r="AT3099" s="264" t="s">
        <v>245</v>
      </c>
      <c r="AU3099" s="264" t="s">
        <v>88</v>
      </c>
      <c r="AV3099" s="14" t="s">
        <v>207</v>
      </c>
      <c r="AW3099" s="14" t="s">
        <v>40</v>
      </c>
      <c r="AX3099" s="14" t="s">
        <v>77</v>
      </c>
      <c r="AY3099" s="264" t="s">
        <v>191</v>
      </c>
    </row>
    <row r="3100" spans="2:65" s="15" customFormat="1" ht="13.5">
      <c r="B3100" s="265"/>
      <c r="C3100" s="266"/>
      <c r="D3100" s="214" t="s">
        <v>245</v>
      </c>
      <c r="E3100" s="267" t="s">
        <v>23</v>
      </c>
      <c r="F3100" s="268" t="s">
        <v>388</v>
      </c>
      <c r="G3100" s="266"/>
      <c r="H3100" s="269">
        <v>137.62799999999999</v>
      </c>
      <c r="I3100" s="270"/>
      <c r="J3100" s="266"/>
      <c r="K3100" s="266"/>
      <c r="L3100" s="271"/>
      <c r="M3100" s="272"/>
      <c r="N3100" s="273"/>
      <c r="O3100" s="273"/>
      <c r="P3100" s="273"/>
      <c r="Q3100" s="273"/>
      <c r="R3100" s="273"/>
      <c r="S3100" s="273"/>
      <c r="T3100" s="274"/>
      <c r="AT3100" s="275" t="s">
        <v>245</v>
      </c>
      <c r="AU3100" s="275" t="s">
        <v>88</v>
      </c>
      <c r="AV3100" s="15" t="s">
        <v>215</v>
      </c>
      <c r="AW3100" s="15" t="s">
        <v>40</v>
      </c>
      <c r="AX3100" s="15" t="s">
        <v>85</v>
      </c>
      <c r="AY3100" s="275" t="s">
        <v>191</v>
      </c>
    </row>
    <row r="3101" spans="2:65" s="1" customFormat="1" ht="25.5" customHeight="1">
      <c r="B3101" s="42"/>
      <c r="C3101" s="202" t="s">
        <v>2316</v>
      </c>
      <c r="D3101" s="202" t="s">
        <v>194</v>
      </c>
      <c r="E3101" s="203" t="s">
        <v>2317</v>
      </c>
      <c r="F3101" s="204" t="s">
        <v>2318</v>
      </c>
      <c r="G3101" s="205" t="s">
        <v>218</v>
      </c>
      <c r="H3101" s="206">
        <v>2873.8530000000001</v>
      </c>
      <c r="I3101" s="207"/>
      <c r="J3101" s="208">
        <f>ROUND(I3101*H3101,2)</f>
        <v>0</v>
      </c>
      <c r="K3101" s="204" t="s">
        <v>203</v>
      </c>
      <c r="L3101" s="62"/>
      <c r="M3101" s="209" t="s">
        <v>23</v>
      </c>
      <c r="N3101" s="210" t="s">
        <v>48</v>
      </c>
      <c r="O3101" s="43"/>
      <c r="P3101" s="211">
        <f>O3101*H3101</f>
        <v>0</v>
      </c>
      <c r="Q3101" s="211">
        <v>1.0000000000000001E-5</v>
      </c>
      <c r="R3101" s="211">
        <f>Q3101*H3101</f>
        <v>2.8738530000000002E-2</v>
      </c>
      <c r="S3101" s="211">
        <v>0</v>
      </c>
      <c r="T3101" s="212">
        <f>S3101*H3101</f>
        <v>0</v>
      </c>
      <c r="AR3101" s="25" t="s">
        <v>279</v>
      </c>
      <c r="AT3101" s="25" t="s">
        <v>194</v>
      </c>
      <c r="AU3101" s="25" t="s">
        <v>88</v>
      </c>
      <c r="AY3101" s="25" t="s">
        <v>191</v>
      </c>
      <c r="BE3101" s="213">
        <f>IF(N3101="základní",J3101,0)</f>
        <v>0</v>
      </c>
      <c r="BF3101" s="213">
        <f>IF(N3101="snížená",J3101,0)</f>
        <v>0</v>
      </c>
      <c r="BG3101" s="213">
        <f>IF(N3101="zákl. přenesená",J3101,0)</f>
        <v>0</v>
      </c>
      <c r="BH3101" s="213">
        <f>IF(N3101="sníž. přenesená",J3101,0)</f>
        <v>0</v>
      </c>
      <c r="BI3101" s="213">
        <f>IF(N3101="nulová",J3101,0)</f>
        <v>0</v>
      </c>
      <c r="BJ3101" s="25" t="s">
        <v>85</v>
      </c>
      <c r="BK3101" s="213">
        <f>ROUND(I3101*H3101,2)</f>
        <v>0</v>
      </c>
      <c r="BL3101" s="25" t="s">
        <v>279</v>
      </c>
      <c r="BM3101" s="25" t="s">
        <v>2319</v>
      </c>
    </row>
    <row r="3102" spans="2:65" s="14" customFormat="1" ht="13.5">
      <c r="B3102" s="254"/>
      <c r="C3102" s="255"/>
      <c r="D3102" s="214" t="s">
        <v>245</v>
      </c>
      <c r="E3102" s="256" t="s">
        <v>23</v>
      </c>
      <c r="F3102" s="257" t="s">
        <v>371</v>
      </c>
      <c r="G3102" s="255"/>
      <c r="H3102" s="258">
        <v>0</v>
      </c>
      <c r="I3102" s="259"/>
      <c r="J3102" s="255"/>
      <c r="K3102" s="255"/>
      <c r="L3102" s="260"/>
      <c r="M3102" s="261"/>
      <c r="N3102" s="262"/>
      <c r="O3102" s="262"/>
      <c r="P3102" s="262"/>
      <c r="Q3102" s="262"/>
      <c r="R3102" s="262"/>
      <c r="S3102" s="262"/>
      <c r="T3102" s="263"/>
      <c r="AT3102" s="264" t="s">
        <v>245</v>
      </c>
      <c r="AU3102" s="264" t="s">
        <v>88</v>
      </c>
      <c r="AV3102" s="14" t="s">
        <v>207</v>
      </c>
      <c r="AW3102" s="14" t="s">
        <v>40</v>
      </c>
      <c r="AX3102" s="14" t="s">
        <v>77</v>
      </c>
      <c r="AY3102" s="264" t="s">
        <v>191</v>
      </c>
    </row>
    <row r="3103" spans="2:65" s="13" customFormat="1" ht="13.5">
      <c r="B3103" s="244"/>
      <c r="C3103" s="245"/>
      <c r="D3103" s="214" t="s">
        <v>245</v>
      </c>
      <c r="E3103" s="246" t="s">
        <v>23</v>
      </c>
      <c r="F3103" s="247" t="s">
        <v>372</v>
      </c>
      <c r="G3103" s="245"/>
      <c r="H3103" s="246" t="s">
        <v>23</v>
      </c>
      <c r="I3103" s="248"/>
      <c r="J3103" s="245"/>
      <c r="K3103" s="245"/>
      <c r="L3103" s="249"/>
      <c r="M3103" s="250"/>
      <c r="N3103" s="251"/>
      <c r="O3103" s="251"/>
      <c r="P3103" s="251"/>
      <c r="Q3103" s="251"/>
      <c r="R3103" s="251"/>
      <c r="S3103" s="251"/>
      <c r="T3103" s="252"/>
      <c r="AT3103" s="253" t="s">
        <v>245</v>
      </c>
      <c r="AU3103" s="253" t="s">
        <v>88</v>
      </c>
      <c r="AV3103" s="13" t="s">
        <v>85</v>
      </c>
      <c r="AW3103" s="13" t="s">
        <v>40</v>
      </c>
      <c r="AX3103" s="13" t="s">
        <v>77</v>
      </c>
      <c r="AY3103" s="253" t="s">
        <v>191</v>
      </c>
    </row>
    <row r="3104" spans="2:65" s="12" customFormat="1" ht="27">
      <c r="B3104" s="217"/>
      <c r="C3104" s="218"/>
      <c r="D3104" s="214" t="s">
        <v>245</v>
      </c>
      <c r="E3104" s="219" t="s">
        <v>23</v>
      </c>
      <c r="F3104" s="220" t="s">
        <v>589</v>
      </c>
      <c r="G3104" s="218"/>
      <c r="H3104" s="221">
        <v>42.823999999999998</v>
      </c>
      <c r="I3104" s="222"/>
      <c r="J3104" s="218"/>
      <c r="K3104" s="218"/>
      <c r="L3104" s="223"/>
      <c r="M3104" s="224"/>
      <c r="N3104" s="225"/>
      <c r="O3104" s="225"/>
      <c r="P3104" s="225"/>
      <c r="Q3104" s="225"/>
      <c r="R3104" s="225"/>
      <c r="S3104" s="225"/>
      <c r="T3104" s="226"/>
      <c r="AT3104" s="227" t="s">
        <v>245</v>
      </c>
      <c r="AU3104" s="227" t="s">
        <v>88</v>
      </c>
      <c r="AV3104" s="12" t="s">
        <v>88</v>
      </c>
      <c r="AW3104" s="12" t="s">
        <v>40</v>
      </c>
      <c r="AX3104" s="12" t="s">
        <v>77</v>
      </c>
      <c r="AY3104" s="227" t="s">
        <v>191</v>
      </c>
    </row>
    <row r="3105" spans="2:51" s="12" customFormat="1" ht="13.5">
      <c r="B3105" s="217"/>
      <c r="C3105" s="218"/>
      <c r="D3105" s="214" t="s">
        <v>245</v>
      </c>
      <c r="E3105" s="219" t="s">
        <v>23</v>
      </c>
      <c r="F3105" s="220" t="s">
        <v>590</v>
      </c>
      <c r="G3105" s="218"/>
      <c r="H3105" s="221">
        <v>17.145</v>
      </c>
      <c r="I3105" s="222"/>
      <c r="J3105" s="218"/>
      <c r="K3105" s="218"/>
      <c r="L3105" s="223"/>
      <c r="M3105" s="224"/>
      <c r="N3105" s="225"/>
      <c r="O3105" s="225"/>
      <c r="P3105" s="225"/>
      <c r="Q3105" s="225"/>
      <c r="R3105" s="225"/>
      <c r="S3105" s="225"/>
      <c r="T3105" s="226"/>
      <c r="AT3105" s="227" t="s">
        <v>245</v>
      </c>
      <c r="AU3105" s="227" t="s">
        <v>88</v>
      </c>
      <c r="AV3105" s="12" t="s">
        <v>88</v>
      </c>
      <c r="AW3105" s="12" t="s">
        <v>40</v>
      </c>
      <c r="AX3105" s="12" t="s">
        <v>77</v>
      </c>
      <c r="AY3105" s="227" t="s">
        <v>191</v>
      </c>
    </row>
    <row r="3106" spans="2:51" s="12" customFormat="1" ht="13.5">
      <c r="B3106" s="217"/>
      <c r="C3106" s="218"/>
      <c r="D3106" s="214" t="s">
        <v>245</v>
      </c>
      <c r="E3106" s="219" t="s">
        <v>23</v>
      </c>
      <c r="F3106" s="220" t="s">
        <v>592</v>
      </c>
      <c r="G3106" s="218"/>
      <c r="H3106" s="221">
        <v>13.007999999999999</v>
      </c>
      <c r="I3106" s="222"/>
      <c r="J3106" s="218"/>
      <c r="K3106" s="218"/>
      <c r="L3106" s="223"/>
      <c r="M3106" s="224"/>
      <c r="N3106" s="225"/>
      <c r="O3106" s="225"/>
      <c r="P3106" s="225"/>
      <c r="Q3106" s="225"/>
      <c r="R3106" s="225"/>
      <c r="S3106" s="225"/>
      <c r="T3106" s="226"/>
      <c r="AT3106" s="227" t="s">
        <v>245</v>
      </c>
      <c r="AU3106" s="227" t="s">
        <v>88</v>
      </c>
      <c r="AV3106" s="12" t="s">
        <v>88</v>
      </c>
      <c r="AW3106" s="12" t="s">
        <v>40</v>
      </c>
      <c r="AX3106" s="12" t="s">
        <v>77</v>
      </c>
      <c r="AY3106" s="227" t="s">
        <v>191</v>
      </c>
    </row>
    <row r="3107" spans="2:51" s="12" customFormat="1" ht="13.5">
      <c r="B3107" s="217"/>
      <c r="C3107" s="218"/>
      <c r="D3107" s="214" t="s">
        <v>245</v>
      </c>
      <c r="E3107" s="219" t="s">
        <v>23</v>
      </c>
      <c r="F3107" s="220" t="s">
        <v>647</v>
      </c>
      <c r="G3107" s="218"/>
      <c r="H3107" s="221">
        <v>5.7519999999999998</v>
      </c>
      <c r="I3107" s="222"/>
      <c r="J3107" s="218"/>
      <c r="K3107" s="218"/>
      <c r="L3107" s="223"/>
      <c r="M3107" s="224"/>
      <c r="N3107" s="225"/>
      <c r="O3107" s="225"/>
      <c r="P3107" s="225"/>
      <c r="Q3107" s="225"/>
      <c r="R3107" s="225"/>
      <c r="S3107" s="225"/>
      <c r="T3107" s="226"/>
      <c r="AT3107" s="227" t="s">
        <v>245</v>
      </c>
      <c r="AU3107" s="227" t="s">
        <v>88</v>
      </c>
      <c r="AV3107" s="12" t="s">
        <v>88</v>
      </c>
      <c r="AW3107" s="12" t="s">
        <v>40</v>
      </c>
      <c r="AX3107" s="12" t="s">
        <v>77</v>
      </c>
      <c r="AY3107" s="227" t="s">
        <v>191</v>
      </c>
    </row>
    <row r="3108" spans="2:51" s="12" customFormat="1" ht="13.5">
      <c r="B3108" s="217"/>
      <c r="C3108" s="218"/>
      <c r="D3108" s="214" t="s">
        <v>245</v>
      </c>
      <c r="E3108" s="219" t="s">
        <v>23</v>
      </c>
      <c r="F3108" s="220" t="s">
        <v>594</v>
      </c>
      <c r="G3108" s="218"/>
      <c r="H3108" s="221">
        <v>78.531999999999996</v>
      </c>
      <c r="I3108" s="222"/>
      <c r="J3108" s="218"/>
      <c r="K3108" s="218"/>
      <c r="L3108" s="223"/>
      <c r="M3108" s="224"/>
      <c r="N3108" s="225"/>
      <c r="O3108" s="225"/>
      <c r="P3108" s="225"/>
      <c r="Q3108" s="225"/>
      <c r="R3108" s="225"/>
      <c r="S3108" s="225"/>
      <c r="T3108" s="226"/>
      <c r="AT3108" s="227" t="s">
        <v>245</v>
      </c>
      <c r="AU3108" s="227" t="s">
        <v>88</v>
      </c>
      <c r="AV3108" s="12" t="s">
        <v>88</v>
      </c>
      <c r="AW3108" s="12" t="s">
        <v>40</v>
      </c>
      <c r="AX3108" s="12" t="s">
        <v>77</v>
      </c>
      <c r="AY3108" s="227" t="s">
        <v>191</v>
      </c>
    </row>
    <row r="3109" spans="2:51" s="12" customFormat="1" ht="13.5">
      <c r="B3109" s="217"/>
      <c r="C3109" s="218"/>
      <c r="D3109" s="214" t="s">
        <v>245</v>
      </c>
      <c r="E3109" s="219" t="s">
        <v>23</v>
      </c>
      <c r="F3109" s="220" t="s">
        <v>595</v>
      </c>
      <c r="G3109" s="218"/>
      <c r="H3109" s="221">
        <v>43.868000000000002</v>
      </c>
      <c r="I3109" s="222"/>
      <c r="J3109" s="218"/>
      <c r="K3109" s="218"/>
      <c r="L3109" s="223"/>
      <c r="M3109" s="224"/>
      <c r="N3109" s="225"/>
      <c r="O3109" s="225"/>
      <c r="P3109" s="225"/>
      <c r="Q3109" s="225"/>
      <c r="R3109" s="225"/>
      <c r="S3109" s="225"/>
      <c r="T3109" s="226"/>
      <c r="AT3109" s="227" t="s">
        <v>245</v>
      </c>
      <c r="AU3109" s="227" t="s">
        <v>88</v>
      </c>
      <c r="AV3109" s="12" t="s">
        <v>88</v>
      </c>
      <c r="AW3109" s="12" t="s">
        <v>40</v>
      </c>
      <c r="AX3109" s="12" t="s">
        <v>77</v>
      </c>
      <c r="AY3109" s="227" t="s">
        <v>191</v>
      </c>
    </row>
    <row r="3110" spans="2:51" s="12" customFormat="1" ht="13.5">
      <c r="B3110" s="217"/>
      <c r="C3110" s="218"/>
      <c r="D3110" s="214" t="s">
        <v>245</v>
      </c>
      <c r="E3110" s="219" t="s">
        <v>23</v>
      </c>
      <c r="F3110" s="220" t="s">
        <v>648</v>
      </c>
      <c r="G3110" s="218"/>
      <c r="H3110" s="221">
        <v>6.1740000000000004</v>
      </c>
      <c r="I3110" s="222"/>
      <c r="J3110" s="218"/>
      <c r="K3110" s="218"/>
      <c r="L3110" s="223"/>
      <c r="M3110" s="224"/>
      <c r="N3110" s="225"/>
      <c r="O3110" s="225"/>
      <c r="P3110" s="225"/>
      <c r="Q3110" s="225"/>
      <c r="R3110" s="225"/>
      <c r="S3110" s="225"/>
      <c r="T3110" s="226"/>
      <c r="AT3110" s="227" t="s">
        <v>245</v>
      </c>
      <c r="AU3110" s="227" t="s">
        <v>88</v>
      </c>
      <c r="AV3110" s="12" t="s">
        <v>88</v>
      </c>
      <c r="AW3110" s="12" t="s">
        <v>40</v>
      </c>
      <c r="AX3110" s="12" t="s">
        <v>77</v>
      </c>
      <c r="AY3110" s="227" t="s">
        <v>191</v>
      </c>
    </row>
    <row r="3111" spans="2:51" s="12" customFormat="1" ht="13.5">
      <c r="B3111" s="217"/>
      <c r="C3111" s="218"/>
      <c r="D3111" s="214" t="s">
        <v>245</v>
      </c>
      <c r="E3111" s="219" t="s">
        <v>23</v>
      </c>
      <c r="F3111" s="220" t="s">
        <v>649</v>
      </c>
      <c r="G3111" s="218"/>
      <c r="H3111" s="221">
        <v>6.5940000000000003</v>
      </c>
      <c r="I3111" s="222"/>
      <c r="J3111" s="218"/>
      <c r="K3111" s="218"/>
      <c r="L3111" s="223"/>
      <c r="M3111" s="224"/>
      <c r="N3111" s="225"/>
      <c r="O3111" s="225"/>
      <c r="P3111" s="225"/>
      <c r="Q3111" s="225"/>
      <c r="R3111" s="225"/>
      <c r="S3111" s="225"/>
      <c r="T3111" s="226"/>
      <c r="AT3111" s="227" t="s">
        <v>245</v>
      </c>
      <c r="AU3111" s="227" t="s">
        <v>88</v>
      </c>
      <c r="AV3111" s="12" t="s">
        <v>88</v>
      </c>
      <c r="AW3111" s="12" t="s">
        <v>40</v>
      </c>
      <c r="AX3111" s="12" t="s">
        <v>77</v>
      </c>
      <c r="AY3111" s="227" t="s">
        <v>191</v>
      </c>
    </row>
    <row r="3112" spans="2:51" s="12" customFormat="1" ht="13.5">
      <c r="B3112" s="217"/>
      <c r="C3112" s="218"/>
      <c r="D3112" s="214" t="s">
        <v>245</v>
      </c>
      <c r="E3112" s="219" t="s">
        <v>23</v>
      </c>
      <c r="F3112" s="220" t="s">
        <v>650</v>
      </c>
      <c r="G3112" s="218"/>
      <c r="H3112" s="221">
        <v>6.5940000000000003</v>
      </c>
      <c r="I3112" s="222"/>
      <c r="J3112" s="218"/>
      <c r="K3112" s="218"/>
      <c r="L3112" s="223"/>
      <c r="M3112" s="224"/>
      <c r="N3112" s="225"/>
      <c r="O3112" s="225"/>
      <c r="P3112" s="225"/>
      <c r="Q3112" s="225"/>
      <c r="R3112" s="225"/>
      <c r="S3112" s="225"/>
      <c r="T3112" s="226"/>
      <c r="AT3112" s="227" t="s">
        <v>245</v>
      </c>
      <c r="AU3112" s="227" t="s">
        <v>88</v>
      </c>
      <c r="AV3112" s="12" t="s">
        <v>88</v>
      </c>
      <c r="AW3112" s="12" t="s">
        <v>40</v>
      </c>
      <c r="AX3112" s="12" t="s">
        <v>77</v>
      </c>
      <c r="AY3112" s="227" t="s">
        <v>191</v>
      </c>
    </row>
    <row r="3113" spans="2:51" s="12" customFormat="1" ht="13.5">
      <c r="B3113" s="217"/>
      <c r="C3113" s="218"/>
      <c r="D3113" s="214" t="s">
        <v>245</v>
      </c>
      <c r="E3113" s="219" t="s">
        <v>23</v>
      </c>
      <c r="F3113" s="220" t="s">
        <v>599</v>
      </c>
      <c r="G3113" s="218"/>
      <c r="H3113" s="221">
        <v>65.882999999999996</v>
      </c>
      <c r="I3113" s="222"/>
      <c r="J3113" s="218"/>
      <c r="K3113" s="218"/>
      <c r="L3113" s="223"/>
      <c r="M3113" s="224"/>
      <c r="N3113" s="225"/>
      <c r="O3113" s="225"/>
      <c r="P3113" s="225"/>
      <c r="Q3113" s="225"/>
      <c r="R3113" s="225"/>
      <c r="S3113" s="225"/>
      <c r="T3113" s="226"/>
      <c r="AT3113" s="227" t="s">
        <v>245</v>
      </c>
      <c r="AU3113" s="227" t="s">
        <v>88</v>
      </c>
      <c r="AV3113" s="12" t="s">
        <v>88</v>
      </c>
      <c r="AW3113" s="12" t="s">
        <v>40</v>
      </c>
      <c r="AX3113" s="12" t="s">
        <v>77</v>
      </c>
      <c r="AY3113" s="227" t="s">
        <v>191</v>
      </c>
    </row>
    <row r="3114" spans="2:51" s="12" customFormat="1" ht="13.5">
      <c r="B3114" s="217"/>
      <c r="C3114" s="218"/>
      <c r="D3114" s="214" t="s">
        <v>245</v>
      </c>
      <c r="E3114" s="219" t="s">
        <v>23</v>
      </c>
      <c r="F3114" s="220" t="s">
        <v>600</v>
      </c>
      <c r="G3114" s="218"/>
      <c r="H3114" s="221">
        <v>55.732999999999997</v>
      </c>
      <c r="I3114" s="222"/>
      <c r="J3114" s="218"/>
      <c r="K3114" s="218"/>
      <c r="L3114" s="223"/>
      <c r="M3114" s="224"/>
      <c r="N3114" s="225"/>
      <c r="O3114" s="225"/>
      <c r="P3114" s="225"/>
      <c r="Q3114" s="225"/>
      <c r="R3114" s="225"/>
      <c r="S3114" s="225"/>
      <c r="T3114" s="226"/>
      <c r="AT3114" s="227" t="s">
        <v>245</v>
      </c>
      <c r="AU3114" s="227" t="s">
        <v>88</v>
      </c>
      <c r="AV3114" s="12" t="s">
        <v>88</v>
      </c>
      <c r="AW3114" s="12" t="s">
        <v>40</v>
      </c>
      <c r="AX3114" s="12" t="s">
        <v>77</v>
      </c>
      <c r="AY3114" s="227" t="s">
        <v>191</v>
      </c>
    </row>
    <row r="3115" spans="2:51" s="12" customFormat="1" ht="13.5">
      <c r="B3115" s="217"/>
      <c r="C3115" s="218"/>
      <c r="D3115" s="214" t="s">
        <v>245</v>
      </c>
      <c r="E3115" s="219" t="s">
        <v>23</v>
      </c>
      <c r="F3115" s="220" t="s">
        <v>601</v>
      </c>
      <c r="G3115" s="218"/>
      <c r="H3115" s="221">
        <v>48.12</v>
      </c>
      <c r="I3115" s="222"/>
      <c r="J3115" s="218"/>
      <c r="K3115" s="218"/>
      <c r="L3115" s="223"/>
      <c r="M3115" s="224"/>
      <c r="N3115" s="225"/>
      <c r="O3115" s="225"/>
      <c r="P3115" s="225"/>
      <c r="Q3115" s="225"/>
      <c r="R3115" s="225"/>
      <c r="S3115" s="225"/>
      <c r="T3115" s="226"/>
      <c r="AT3115" s="227" t="s">
        <v>245</v>
      </c>
      <c r="AU3115" s="227" t="s">
        <v>88</v>
      </c>
      <c r="AV3115" s="12" t="s">
        <v>88</v>
      </c>
      <c r="AW3115" s="12" t="s">
        <v>40</v>
      </c>
      <c r="AX3115" s="12" t="s">
        <v>77</v>
      </c>
      <c r="AY3115" s="227" t="s">
        <v>191</v>
      </c>
    </row>
    <row r="3116" spans="2:51" s="12" customFormat="1" ht="13.5">
      <c r="B3116" s="217"/>
      <c r="C3116" s="218"/>
      <c r="D3116" s="214" t="s">
        <v>245</v>
      </c>
      <c r="E3116" s="219" t="s">
        <v>23</v>
      </c>
      <c r="F3116" s="220" t="s">
        <v>602</v>
      </c>
      <c r="G3116" s="218"/>
      <c r="H3116" s="221">
        <v>28.039000000000001</v>
      </c>
      <c r="I3116" s="222"/>
      <c r="J3116" s="218"/>
      <c r="K3116" s="218"/>
      <c r="L3116" s="223"/>
      <c r="M3116" s="224"/>
      <c r="N3116" s="225"/>
      <c r="O3116" s="225"/>
      <c r="P3116" s="225"/>
      <c r="Q3116" s="225"/>
      <c r="R3116" s="225"/>
      <c r="S3116" s="225"/>
      <c r="T3116" s="226"/>
      <c r="AT3116" s="227" t="s">
        <v>245</v>
      </c>
      <c r="AU3116" s="227" t="s">
        <v>88</v>
      </c>
      <c r="AV3116" s="12" t="s">
        <v>88</v>
      </c>
      <c r="AW3116" s="12" t="s">
        <v>40</v>
      </c>
      <c r="AX3116" s="12" t="s">
        <v>77</v>
      </c>
      <c r="AY3116" s="227" t="s">
        <v>191</v>
      </c>
    </row>
    <row r="3117" spans="2:51" s="12" customFormat="1" ht="13.5">
      <c r="B3117" s="217"/>
      <c r="C3117" s="218"/>
      <c r="D3117" s="214" t="s">
        <v>245</v>
      </c>
      <c r="E3117" s="219" t="s">
        <v>23</v>
      </c>
      <c r="F3117" s="220" t="s">
        <v>23</v>
      </c>
      <c r="G3117" s="218"/>
      <c r="H3117" s="221">
        <v>0</v>
      </c>
      <c r="I3117" s="222"/>
      <c r="J3117" s="218"/>
      <c r="K3117" s="218"/>
      <c r="L3117" s="223"/>
      <c r="M3117" s="224"/>
      <c r="N3117" s="225"/>
      <c r="O3117" s="225"/>
      <c r="P3117" s="225"/>
      <c r="Q3117" s="225"/>
      <c r="R3117" s="225"/>
      <c r="S3117" s="225"/>
      <c r="T3117" s="226"/>
      <c r="AT3117" s="227" t="s">
        <v>245</v>
      </c>
      <c r="AU3117" s="227" t="s">
        <v>88</v>
      </c>
      <c r="AV3117" s="12" t="s">
        <v>88</v>
      </c>
      <c r="AW3117" s="12" t="s">
        <v>40</v>
      </c>
      <c r="AX3117" s="12" t="s">
        <v>77</v>
      </c>
      <c r="AY3117" s="227" t="s">
        <v>191</v>
      </c>
    </row>
    <row r="3118" spans="2:51" s="14" customFormat="1" ht="13.5">
      <c r="B3118" s="254"/>
      <c r="C3118" s="255"/>
      <c r="D3118" s="214" t="s">
        <v>245</v>
      </c>
      <c r="E3118" s="256" t="s">
        <v>23</v>
      </c>
      <c r="F3118" s="257" t="s">
        <v>371</v>
      </c>
      <c r="G3118" s="255"/>
      <c r="H3118" s="258">
        <v>418.26600000000002</v>
      </c>
      <c r="I3118" s="259"/>
      <c r="J3118" s="255"/>
      <c r="K3118" s="255"/>
      <c r="L3118" s="260"/>
      <c r="M3118" s="261"/>
      <c r="N3118" s="262"/>
      <c r="O3118" s="262"/>
      <c r="P3118" s="262"/>
      <c r="Q3118" s="262"/>
      <c r="R3118" s="262"/>
      <c r="S3118" s="262"/>
      <c r="T3118" s="263"/>
      <c r="AT3118" s="264" t="s">
        <v>245</v>
      </c>
      <c r="AU3118" s="264" t="s">
        <v>88</v>
      </c>
      <c r="AV3118" s="14" t="s">
        <v>207</v>
      </c>
      <c r="AW3118" s="14" t="s">
        <v>40</v>
      </c>
      <c r="AX3118" s="14" t="s">
        <v>77</v>
      </c>
      <c r="AY3118" s="264" t="s">
        <v>191</v>
      </c>
    </row>
    <row r="3119" spans="2:51" s="13" customFormat="1" ht="13.5">
      <c r="B3119" s="244"/>
      <c r="C3119" s="245"/>
      <c r="D3119" s="214" t="s">
        <v>245</v>
      </c>
      <c r="E3119" s="246" t="s">
        <v>23</v>
      </c>
      <c r="F3119" s="247" t="s">
        <v>603</v>
      </c>
      <c r="G3119" s="245"/>
      <c r="H3119" s="246" t="s">
        <v>23</v>
      </c>
      <c r="I3119" s="248"/>
      <c r="J3119" s="245"/>
      <c r="K3119" s="245"/>
      <c r="L3119" s="249"/>
      <c r="M3119" s="250"/>
      <c r="N3119" s="251"/>
      <c r="O3119" s="251"/>
      <c r="P3119" s="251"/>
      <c r="Q3119" s="251"/>
      <c r="R3119" s="251"/>
      <c r="S3119" s="251"/>
      <c r="T3119" s="252"/>
      <c r="AT3119" s="253" t="s">
        <v>245</v>
      </c>
      <c r="AU3119" s="253" t="s">
        <v>88</v>
      </c>
      <c r="AV3119" s="13" t="s">
        <v>85</v>
      </c>
      <c r="AW3119" s="13" t="s">
        <v>40</v>
      </c>
      <c r="AX3119" s="13" t="s">
        <v>77</v>
      </c>
      <c r="AY3119" s="253" t="s">
        <v>191</v>
      </c>
    </row>
    <row r="3120" spans="2:51" s="12" customFormat="1" ht="13.5">
      <c r="B3120" s="217"/>
      <c r="C3120" s="218"/>
      <c r="D3120" s="214" t="s">
        <v>245</v>
      </c>
      <c r="E3120" s="219" t="s">
        <v>23</v>
      </c>
      <c r="F3120" s="220" t="s">
        <v>604</v>
      </c>
      <c r="G3120" s="218"/>
      <c r="H3120" s="221">
        <v>51.835999999999999</v>
      </c>
      <c r="I3120" s="222"/>
      <c r="J3120" s="218"/>
      <c r="K3120" s="218"/>
      <c r="L3120" s="223"/>
      <c r="M3120" s="224"/>
      <c r="N3120" s="225"/>
      <c r="O3120" s="225"/>
      <c r="P3120" s="225"/>
      <c r="Q3120" s="225"/>
      <c r="R3120" s="225"/>
      <c r="S3120" s="225"/>
      <c r="T3120" s="226"/>
      <c r="AT3120" s="227" t="s">
        <v>245</v>
      </c>
      <c r="AU3120" s="227" t="s">
        <v>88</v>
      </c>
      <c r="AV3120" s="12" t="s">
        <v>88</v>
      </c>
      <c r="AW3120" s="12" t="s">
        <v>40</v>
      </c>
      <c r="AX3120" s="12" t="s">
        <v>77</v>
      </c>
      <c r="AY3120" s="227" t="s">
        <v>191</v>
      </c>
    </row>
    <row r="3121" spans="2:51" s="12" customFormat="1" ht="13.5">
      <c r="B3121" s="217"/>
      <c r="C3121" s="218"/>
      <c r="D3121" s="214" t="s">
        <v>245</v>
      </c>
      <c r="E3121" s="219" t="s">
        <v>23</v>
      </c>
      <c r="F3121" s="220" t="s">
        <v>605</v>
      </c>
      <c r="G3121" s="218"/>
      <c r="H3121" s="221">
        <v>14.01</v>
      </c>
      <c r="I3121" s="222"/>
      <c r="J3121" s="218"/>
      <c r="K3121" s="218"/>
      <c r="L3121" s="223"/>
      <c r="M3121" s="224"/>
      <c r="N3121" s="225"/>
      <c r="O3121" s="225"/>
      <c r="P3121" s="225"/>
      <c r="Q3121" s="225"/>
      <c r="R3121" s="225"/>
      <c r="S3121" s="225"/>
      <c r="T3121" s="226"/>
      <c r="AT3121" s="227" t="s">
        <v>245</v>
      </c>
      <c r="AU3121" s="227" t="s">
        <v>88</v>
      </c>
      <c r="AV3121" s="12" t="s">
        <v>88</v>
      </c>
      <c r="AW3121" s="12" t="s">
        <v>40</v>
      </c>
      <c r="AX3121" s="12" t="s">
        <v>77</v>
      </c>
      <c r="AY3121" s="227" t="s">
        <v>191</v>
      </c>
    </row>
    <row r="3122" spans="2:51" s="12" customFormat="1" ht="13.5">
      <c r="B3122" s="217"/>
      <c r="C3122" s="218"/>
      <c r="D3122" s="214" t="s">
        <v>245</v>
      </c>
      <c r="E3122" s="219" t="s">
        <v>23</v>
      </c>
      <c r="F3122" s="220" t="s">
        <v>606</v>
      </c>
      <c r="G3122" s="218"/>
      <c r="H3122" s="221">
        <v>44.28</v>
      </c>
      <c r="I3122" s="222"/>
      <c r="J3122" s="218"/>
      <c r="K3122" s="218"/>
      <c r="L3122" s="223"/>
      <c r="M3122" s="224"/>
      <c r="N3122" s="225"/>
      <c r="O3122" s="225"/>
      <c r="P3122" s="225"/>
      <c r="Q3122" s="225"/>
      <c r="R3122" s="225"/>
      <c r="S3122" s="225"/>
      <c r="T3122" s="226"/>
      <c r="AT3122" s="227" t="s">
        <v>245</v>
      </c>
      <c r="AU3122" s="227" t="s">
        <v>88</v>
      </c>
      <c r="AV3122" s="12" t="s">
        <v>88</v>
      </c>
      <c r="AW3122" s="12" t="s">
        <v>40</v>
      </c>
      <c r="AX3122" s="12" t="s">
        <v>77</v>
      </c>
      <c r="AY3122" s="227" t="s">
        <v>191</v>
      </c>
    </row>
    <row r="3123" spans="2:51" s="12" customFormat="1" ht="13.5">
      <c r="B3123" s="217"/>
      <c r="C3123" s="218"/>
      <c r="D3123" s="214" t="s">
        <v>245</v>
      </c>
      <c r="E3123" s="219" t="s">
        <v>23</v>
      </c>
      <c r="F3123" s="220" t="s">
        <v>651</v>
      </c>
      <c r="G3123" s="218"/>
      <c r="H3123" s="221">
        <v>8.84</v>
      </c>
      <c r="I3123" s="222"/>
      <c r="J3123" s="218"/>
      <c r="K3123" s="218"/>
      <c r="L3123" s="223"/>
      <c r="M3123" s="224"/>
      <c r="N3123" s="225"/>
      <c r="O3123" s="225"/>
      <c r="P3123" s="225"/>
      <c r="Q3123" s="225"/>
      <c r="R3123" s="225"/>
      <c r="S3123" s="225"/>
      <c r="T3123" s="226"/>
      <c r="AT3123" s="227" t="s">
        <v>245</v>
      </c>
      <c r="AU3123" s="227" t="s">
        <v>88</v>
      </c>
      <c r="AV3123" s="12" t="s">
        <v>88</v>
      </c>
      <c r="AW3123" s="12" t="s">
        <v>40</v>
      </c>
      <c r="AX3123" s="12" t="s">
        <v>77</v>
      </c>
      <c r="AY3123" s="227" t="s">
        <v>191</v>
      </c>
    </row>
    <row r="3124" spans="2:51" s="12" customFormat="1" ht="13.5">
      <c r="B3124" s="217"/>
      <c r="C3124" s="218"/>
      <c r="D3124" s="214" t="s">
        <v>245</v>
      </c>
      <c r="E3124" s="219" t="s">
        <v>23</v>
      </c>
      <c r="F3124" s="220" t="s">
        <v>652</v>
      </c>
      <c r="G3124" s="218"/>
      <c r="H3124" s="221">
        <v>9.42</v>
      </c>
      <c r="I3124" s="222"/>
      <c r="J3124" s="218"/>
      <c r="K3124" s="218"/>
      <c r="L3124" s="223"/>
      <c r="M3124" s="224"/>
      <c r="N3124" s="225"/>
      <c r="O3124" s="225"/>
      <c r="P3124" s="225"/>
      <c r="Q3124" s="225"/>
      <c r="R3124" s="225"/>
      <c r="S3124" s="225"/>
      <c r="T3124" s="226"/>
      <c r="AT3124" s="227" t="s">
        <v>245</v>
      </c>
      <c r="AU3124" s="227" t="s">
        <v>88</v>
      </c>
      <c r="AV3124" s="12" t="s">
        <v>88</v>
      </c>
      <c r="AW3124" s="12" t="s">
        <v>40</v>
      </c>
      <c r="AX3124" s="12" t="s">
        <v>77</v>
      </c>
      <c r="AY3124" s="227" t="s">
        <v>191</v>
      </c>
    </row>
    <row r="3125" spans="2:51" s="12" customFormat="1" ht="13.5">
      <c r="B3125" s="217"/>
      <c r="C3125" s="218"/>
      <c r="D3125" s="214" t="s">
        <v>245</v>
      </c>
      <c r="E3125" s="219" t="s">
        <v>23</v>
      </c>
      <c r="F3125" s="220" t="s">
        <v>653</v>
      </c>
      <c r="G3125" s="218"/>
      <c r="H3125" s="221">
        <v>9.42</v>
      </c>
      <c r="I3125" s="222"/>
      <c r="J3125" s="218"/>
      <c r="K3125" s="218"/>
      <c r="L3125" s="223"/>
      <c r="M3125" s="224"/>
      <c r="N3125" s="225"/>
      <c r="O3125" s="225"/>
      <c r="P3125" s="225"/>
      <c r="Q3125" s="225"/>
      <c r="R3125" s="225"/>
      <c r="S3125" s="225"/>
      <c r="T3125" s="226"/>
      <c r="AT3125" s="227" t="s">
        <v>245</v>
      </c>
      <c r="AU3125" s="227" t="s">
        <v>88</v>
      </c>
      <c r="AV3125" s="12" t="s">
        <v>88</v>
      </c>
      <c r="AW3125" s="12" t="s">
        <v>40</v>
      </c>
      <c r="AX3125" s="12" t="s">
        <v>77</v>
      </c>
      <c r="AY3125" s="227" t="s">
        <v>191</v>
      </c>
    </row>
    <row r="3126" spans="2:51" s="12" customFormat="1" ht="13.5">
      <c r="B3126" s="217"/>
      <c r="C3126" s="218"/>
      <c r="D3126" s="214" t="s">
        <v>245</v>
      </c>
      <c r="E3126" s="219" t="s">
        <v>23</v>
      </c>
      <c r="F3126" s="220" t="s">
        <v>610</v>
      </c>
      <c r="G3126" s="218"/>
      <c r="H3126" s="221">
        <v>89.06</v>
      </c>
      <c r="I3126" s="222"/>
      <c r="J3126" s="218"/>
      <c r="K3126" s="218"/>
      <c r="L3126" s="223"/>
      <c r="M3126" s="224"/>
      <c r="N3126" s="225"/>
      <c r="O3126" s="225"/>
      <c r="P3126" s="225"/>
      <c r="Q3126" s="225"/>
      <c r="R3126" s="225"/>
      <c r="S3126" s="225"/>
      <c r="T3126" s="226"/>
      <c r="AT3126" s="227" t="s">
        <v>245</v>
      </c>
      <c r="AU3126" s="227" t="s">
        <v>88</v>
      </c>
      <c r="AV3126" s="12" t="s">
        <v>88</v>
      </c>
      <c r="AW3126" s="12" t="s">
        <v>40</v>
      </c>
      <c r="AX3126" s="12" t="s">
        <v>77</v>
      </c>
      <c r="AY3126" s="227" t="s">
        <v>191</v>
      </c>
    </row>
    <row r="3127" spans="2:51" s="12" customFormat="1" ht="13.5">
      <c r="B3127" s="217"/>
      <c r="C3127" s="218"/>
      <c r="D3127" s="214" t="s">
        <v>245</v>
      </c>
      <c r="E3127" s="219" t="s">
        <v>23</v>
      </c>
      <c r="F3127" s="220" t="s">
        <v>654</v>
      </c>
      <c r="G3127" s="218"/>
      <c r="H3127" s="221">
        <v>39.773000000000003</v>
      </c>
      <c r="I3127" s="222"/>
      <c r="J3127" s="218"/>
      <c r="K3127" s="218"/>
      <c r="L3127" s="223"/>
      <c r="M3127" s="224"/>
      <c r="N3127" s="225"/>
      <c r="O3127" s="225"/>
      <c r="P3127" s="225"/>
      <c r="Q3127" s="225"/>
      <c r="R3127" s="225"/>
      <c r="S3127" s="225"/>
      <c r="T3127" s="226"/>
      <c r="AT3127" s="227" t="s">
        <v>245</v>
      </c>
      <c r="AU3127" s="227" t="s">
        <v>88</v>
      </c>
      <c r="AV3127" s="12" t="s">
        <v>88</v>
      </c>
      <c r="AW3127" s="12" t="s">
        <v>40</v>
      </c>
      <c r="AX3127" s="12" t="s">
        <v>77</v>
      </c>
      <c r="AY3127" s="227" t="s">
        <v>191</v>
      </c>
    </row>
    <row r="3128" spans="2:51" s="12" customFormat="1" ht="13.5">
      <c r="B3128" s="217"/>
      <c r="C3128" s="218"/>
      <c r="D3128" s="214" t="s">
        <v>245</v>
      </c>
      <c r="E3128" s="219" t="s">
        <v>23</v>
      </c>
      <c r="F3128" s="220" t="s">
        <v>612</v>
      </c>
      <c r="G3128" s="218"/>
      <c r="H3128" s="221">
        <v>50.777999999999999</v>
      </c>
      <c r="I3128" s="222"/>
      <c r="J3128" s="218"/>
      <c r="K3128" s="218"/>
      <c r="L3128" s="223"/>
      <c r="M3128" s="224"/>
      <c r="N3128" s="225"/>
      <c r="O3128" s="225"/>
      <c r="P3128" s="225"/>
      <c r="Q3128" s="225"/>
      <c r="R3128" s="225"/>
      <c r="S3128" s="225"/>
      <c r="T3128" s="226"/>
      <c r="AT3128" s="227" t="s">
        <v>245</v>
      </c>
      <c r="AU3128" s="227" t="s">
        <v>88</v>
      </c>
      <c r="AV3128" s="12" t="s">
        <v>88</v>
      </c>
      <c r="AW3128" s="12" t="s">
        <v>40</v>
      </c>
      <c r="AX3128" s="12" t="s">
        <v>77</v>
      </c>
      <c r="AY3128" s="227" t="s">
        <v>191</v>
      </c>
    </row>
    <row r="3129" spans="2:51" s="12" customFormat="1" ht="13.5">
      <c r="B3129" s="217"/>
      <c r="C3129" s="218"/>
      <c r="D3129" s="214" t="s">
        <v>245</v>
      </c>
      <c r="E3129" s="219" t="s">
        <v>23</v>
      </c>
      <c r="F3129" s="220" t="s">
        <v>613</v>
      </c>
      <c r="G3129" s="218"/>
      <c r="H3129" s="221">
        <v>26.300999999999998</v>
      </c>
      <c r="I3129" s="222"/>
      <c r="J3129" s="218"/>
      <c r="K3129" s="218"/>
      <c r="L3129" s="223"/>
      <c r="M3129" s="224"/>
      <c r="N3129" s="225"/>
      <c r="O3129" s="225"/>
      <c r="P3129" s="225"/>
      <c r="Q3129" s="225"/>
      <c r="R3129" s="225"/>
      <c r="S3129" s="225"/>
      <c r="T3129" s="226"/>
      <c r="AT3129" s="227" t="s">
        <v>245</v>
      </c>
      <c r="AU3129" s="227" t="s">
        <v>88</v>
      </c>
      <c r="AV3129" s="12" t="s">
        <v>88</v>
      </c>
      <c r="AW3129" s="12" t="s">
        <v>40</v>
      </c>
      <c r="AX3129" s="12" t="s">
        <v>77</v>
      </c>
      <c r="AY3129" s="227" t="s">
        <v>191</v>
      </c>
    </row>
    <row r="3130" spans="2:51" s="14" customFormat="1" ht="13.5">
      <c r="B3130" s="254"/>
      <c r="C3130" s="255"/>
      <c r="D3130" s="214" t="s">
        <v>245</v>
      </c>
      <c r="E3130" s="256" t="s">
        <v>23</v>
      </c>
      <c r="F3130" s="257" t="s">
        <v>371</v>
      </c>
      <c r="G3130" s="255"/>
      <c r="H3130" s="258">
        <v>343.71800000000002</v>
      </c>
      <c r="I3130" s="259"/>
      <c r="J3130" s="255"/>
      <c r="K3130" s="255"/>
      <c r="L3130" s="260"/>
      <c r="M3130" s="261"/>
      <c r="N3130" s="262"/>
      <c r="O3130" s="262"/>
      <c r="P3130" s="262"/>
      <c r="Q3130" s="262"/>
      <c r="R3130" s="262"/>
      <c r="S3130" s="262"/>
      <c r="T3130" s="263"/>
      <c r="AT3130" s="264" t="s">
        <v>245</v>
      </c>
      <c r="AU3130" s="264" t="s">
        <v>88</v>
      </c>
      <c r="AV3130" s="14" t="s">
        <v>207</v>
      </c>
      <c r="AW3130" s="14" t="s">
        <v>40</v>
      </c>
      <c r="AX3130" s="14" t="s">
        <v>77</v>
      </c>
      <c r="AY3130" s="264" t="s">
        <v>191</v>
      </c>
    </row>
    <row r="3131" spans="2:51" s="13" customFormat="1" ht="13.5">
      <c r="B3131" s="244"/>
      <c r="C3131" s="245"/>
      <c r="D3131" s="214" t="s">
        <v>245</v>
      </c>
      <c r="E3131" s="246" t="s">
        <v>23</v>
      </c>
      <c r="F3131" s="247" t="s">
        <v>380</v>
      </c>
      <c r="G3131" s="245"/>
      <c r="H3131" s="246" t="s">
        <v>23</v>
      </c>
      <c r="I3131" s="248"/>
      <c r="J3131" s="245"/>
      <c r="K3131" s="245"/>
      <c r="L3131" s="249"/>
      <c r="M3131" s="250"/>
      <c r="N3131" s="251"/>
      <c r="O3131" s="251"/>
      <c r="P3131" s="251"/>
      <c r="Q3131" s="251"/>
      <c r="R3131" s="251"/>
      <c r="S3131" s="251"/>
      <c r="T3131" s="252"/>
      <c r="AT3131" s="253" t="s">
        <v>245</v>
      </c>
      <c r="AU3131" s="253" t="s">
        <v>88</v>
      </c>
      <c r="AV3131" s="13" t="s">
        <v>85</v>
      </c>
      <c r="AW3131" s="13" t="s">
        <v>40</v>
      </c>
      <c r="AX3131" s="13" t="s">
        <v>77</v>
      </c>
      <c r="AY3131" s="253" t="s">
        <v>191</v>
      </c>
    </row>
    <row r="3132" spans="2:51" s="12" customFormat="1" ht="13.5">
      <c r="B3132" s="217"/>
      <c r="C3132" s="218"/>
      <c r="D3132" s="214" t="s">
        <v>245</v>
      </c>
      <c r="E3132" s="219" t="s">
        <v>23</v>
      </c>
      <c r="F3132" s="220" t="s">
        <v>614</v>
      </c>
      <c r="G3132" s="218"/>
      <c r="H3132" s="221">
        <v>51.835999999999999</v>
      </c>
      <c r="I3132" s="222"/>
      <c r="J3132" s="218"/>
      <c r="K3132" s="218"/>
      <c r="L3132" s="223"/>
      <c r="M3132" s="224"/>
      <c r="N3132" s="225"/>
      <c r="O3132" s="225"/>
      <c r="P3132" s="225"/>
      <c r="Q3132" s="225"/>
      <c r="R3132" s="225"/>
      <c r="S3132" s="225"/>
      <c r="T3132" s="226"/>
      <c r="AT3132" s="227" t="s">
        <v>245</v>
      </c>
      <c r="AU3132" s="227" t="s">
        <v>88</v>
      </c>
      <c r="AV3132" s="12" t="s">
        <v>88</v>
      </c>
      <c r="AW3132" s="12" t="s">
        <v>40</v>
      </c>
      <c r="AX3132" s="12" t="s">
        <v>77</v>
      </c>
      <c r="AY3132" s="227" t="s">
        <v>191</v>
      </c>
    </row>
    <row r="3133" spans="2:51" s="12" customFormat="1" ht="13.5">
      <c r="B3133" s="217"/>
      <c r="C3133" s="218"/>
      <c r="D3133" s="214" t="s">
        <v>245</v>
      </c>
      <c r="E3133" s="219" t="s">
        <v>23</v>
      </c>
      <c r="F3133" s="220" t="s">
        <v>615</v>
      </c>
      <c r="G3133" s="218"/>
      <c r="H3133" s="221">
        <v>14.01</v>
      </c>
      <c r="I3133" s="222"/>
      <c r="J3133" s="218"/>
      <c r="K3133" s="218"/>
      <c r="L3133" s="223"/>
      <c r="M3133" s="224"/>
      <c r="N3133" s="225"/>
      <c r="O3133" s="225"/>
      <c r="P3133" s="225"/>
      <c r="Q3133" s="225"/>
      <c r="R3133" s="225"/>
      <c r="S3133" s="225"/>
      <c r="T3133" s="226"/>
      <c r="AT3133" s="227" t="s">
        <v>245</v>
      </c>
      <c r="AU3133" s="227" t="s">
        <v>88</v>
      </c>
      <c r="AV3133" s="12" t="s">
        <v>88</v>
      </c>
      <c r="AW3133" s="12" t="s">
        <v>40</v>
      </c>
      <c r="AX3133" s="12" t="s">
        <v>77</v>
      </c>
      <c r="AY3133" s="227" t="s">
        <v>191</v>
      </c>
    </row>
    <row r="3134" spans="2:51" s="12" customFormat="1" ht="13.5">
      <c r="B3134" s="217"/>
      <c r="C3134" s="218"/>
      <c r="D3134" s="214" t="s">
        <v>245</v>
      </c>
      <c r="E3134" s="219" t="s">
        <v>23</v>
      </c>
      <c r="F3134" s="220" t="s">
        <v>616</v>
      </c>
      <c r="G3134" s="218"/>
      <c r="H3134" s="221">
        <v>43.98</v>
      </c>
      <c r="I3134" s="222"/>
      <c r="J3134" s="218"/>
      <c r="K3134" s="218"/>
      <c r="L3134" s="223"/>
      <c r="M3134" s="224"/>
      <c r="N3134" s="225"/>
      <c r="O3134" s="225"/>
      <c r="P3134" s="225"/>
      <c r="Q3134" s="225"/>
      <c r="R3134" s="225"/>
      <c r="S3134" s="225"/>
      <c r="T3134" s="226"/>
      <c r="AT3134" s="227" t="s">
        <v>245</v>
      </c>
      <c r="AU3134" s="227" t="s">
        <v>88</v>
      </c>
      <c r="AV3134" s="12" t="s">
        <v>88</v>
      </c>
      <c r="AW3134" s="12" t="s">
        <v>40</v>
      </c>
      <c r="AX3134" s="12" t="s">
        <v>77</v>
      </c>
      <c r="AY3134" s="227" t="s">
        <v>191</v>
      </c>
    </row>
    <row r="3135" spans="2:51" s="12" customFormat="1" ht="13.5">
      <c r="B3135" s="217"/>
      <c r="C3135" s="218"/>
      <c r="D3135" s="214" t="s">
        <v>245</v>
      </c>
      <c r="E3135" s="219" t="s">
        <v>23</v>
      </c>
      <c r="F3135" s="220" t="s">
        <v>655</v>
      </c>
      <c r="G3135" s="218"/>
      <c r="H3135" s="221">
        <v>8.64</v>
      </c>
      <c r="I3135" s="222"/>
      <c r="J3135" s="218"/>
      <c r="K3135" s="218"/>
      <c r="L3135" s="223"/>
      <c r="M3135" s="224"/>
      <c r="N3135" s="225"/>
      <c r="O3135" s="225"/>
      <c r="P3135" s="225"/>
      <c r="Q3135" s="225"/>
      <c r="R3135" s="225"/>
      <c r="S3135" s="225"/>
      <c r="T3135" s="226"/>
      <c r="AT3135" s="227" t="s">
        <v>245</v>
      </c>
      <c r="AU3135" s="227" t="s">
        <v>88</v>
      </c>
      <c r="AV3135" s="12" t="s">
        <v>88</v>
      </c>
      <c r="AW3135" s="12" t="s">
        <v>40</v>
      </c>
      <c r="AX3135" s="12" t="s">
        <v>77</v>
      </c>
      <c r="AY3135" s="227" t="s">
        <v>191</v>
      </c>
    </row>
    <row r="3136" spans="2:51" s="12" customFormat="1" ht="13.5">
      <c r="B3136" s="217"/>
      <c r="C3136" s="218"/>
      <c r="D3136" s="214" t="s">
        <v>245</v>
      </c>
      <c r="E3136" s="219" t="s">
        <v>23</v>
      </c>
      <c r="F3136" s="220" t="s">
        <v>656</v>
      </c>
      <c r="G3136" s="218"/>
      <c r="H3136" s="221">
        <v>9.42</v>
      </c>
      <c r="I3136" s="222"/>
      <c r="J3136" s="218"/>
      <c r="K3136" s="218"/>
      <c r="L3136" s="223"/>
      <c r="M3136" s="224"/>
      <c r="N3136" s="225"/>
      <c r="O3136" s="225"/>
      <c r="P3136" s="225"/>
      <c r="Q3136" s="225"/>
      <c r="R3136" s="225"/>
      <c r="S3136" s="225"/>
      <c r="T3136" s="226"/>
      <c r="AT3136" s="227" t="s">
        <v>245</v>
      </c>
      <c r="AU3136" s="227" t="s">
        <v>88</v>
      </c>
      <c r="AV3136" s="12" t="s">
        <v>88</v>
      </c>
      <c r="AW3136" s="12" t="s">
        <v>40</v>
      </c>
      <c r="AX3136" s="12" t="s">
        <v>77</v>
      </c>
      <c r="AY3136" s="227" t="s">
        <v>191</v>
      </c>
    </row>
    <row r="3137" spans="2:51" s="12" customFormat="1" ht="13.5">
      <c r="B3137" s="217"/>
      <c r="C3137" s="218"/>
      <c r="D3137" s="214" t="s">
        <v>245</v>
      </c>
      <c r="E3137" s="219" t="s">
        <v>23</v>
      </c>
      <c r="F3137" s="220" t="s">
        <v>657</v>
      </c>
      <c r="G3137" s="218"/>
      <c r="H3137" s="221">
        <v>24.968</v>
      </c>
      <c r="I3137" s="222"/>
      <c r="J3137" s="218"/>
      <c r="K3137" s="218"/>
      <c r="L3137" s="223"/>
      <c r="M3137" s="224"/>
      <c r="N3137" s="225"/>
      <c r="O3137" s="225"/>
      <c r="P3137" s="225"/>
      <c r="Q3137" s="225"/>
      <c r="R3137" s="225"/>
      <c r="S3137" s="225"/>
      <c r="T3137" s="226"/>
      <c r="AT3137" s="227" t="s">
        <v>245</v>
      </c>
      <c r="AU3137" s="227" t="s">
        <v>88</v>
      </c>
      <c r="AV3137" s="12" t="s">
        <v>88</v>
      </c>
      <c r="AW3137" s="12" t="s">
        <v>40</v>
      </c>
      <c r="AX3137" s="12" t="s">
        <v>77</v>
      </c>
      <c r="AY3137" s="227" t="s">
        <v>191</v>
      </c>
    </row>
    <row r="3138" spans="2:51" s="12" customFormat="1" ht="13.5">
      <c r="B3138" s="217"/>
      <c r="C3138" s="218"/>
      <c r="D3138" s="214" t="s">
        <v>245</v>
      </c>
      <c r="E3138" s="219" t="s">
        <v>23</v>
      </c>
      <c r="F3138" s="220" t="s">
        <v>620</v>
      </c>
      <c r="G3138" s="218"/>
      <c r="H3138" s="221">
        <v>59.895000000000003</v>
      </c>
      <c r="I3138" s="222"/>
      <c r="J3138" s="218"/>
      <c r="K3138" s="218"/>
      <c r="L3138" s="223"/>
      <c r="M3138" s="224"/>
      <c r="N3138" s="225"/>
      <c r="O3138" s="225"/>
      <c r="P3138" s="225"/>
      <c r="Q3138" s="225"/>
      <c r="R3138" s="225"/>
      <c r="S3138" s="225"/>
      <c r="T3138" s="226"/>
      <c r="AT3138" s="227" t="s">
        <v>245</v>
      </c>
      <c r="AU3138" s="227" t="s">
        <v>88</v>
      </c>
      <c r="AV3138" s="12" t="s">
        <v>88</v>
      </c>
      <c r="AW3138" s="12" t="s">
        <v>40</v>
      </c>
      <c r="AX3138" s="12" t="s">
        <v>77</v>
      </c>
      <c r="AY3138" s="227" t="s">
        <v>191</v>
      </c>
    </row>
    <row r="3139" spans="2:51" s="12" customFormat="1" ht="13.5">
      <c r="B3139" s="217"/>
      <c r="C3139" s="218"/>
      <c r="D3139" s="214" t="s">
        <v>245</v>
      </c>
      <c r="E3139" s="219" t="s">
        <v>23</v>
      </c>
      <c r="F3139" s="220" t="s">
        <v>621</v>
      </c>
      <c r="G3139" s="218"/>
      <c r="H3139" s="221">
        <v>44.963000000000001</v>
      </c>
      <c r="I3139" s="222"/>
      <c r="J3139" s="218"/>
      <c r="K3139" s="218"/>
      <c r="L3139" s="223"/>
      <c r="M3139" s="224"/>
      <c r="N3139" s="225"/>
      <c r="O3139" s="225"/>
      <c r="P3139" s="225"/>
      <c r="Q3139" s="225"/>
      <c r="R3139" s="225"/>
      <c r="S3139" s="225"/>
      <c r="T3139" s="226"/>
      <c r="AT3139" s="227" t="s">
        <v>245</v>
      </c>
      <c r="AU3139" s="227" t="s">
        <v>88</v>
      </c>
      <c r="AV3139" s="12" t="s">
        <v>88</v>
      </c>
      <c r="AW3139" s="12" t="s">
        <v>40</v>
      </c>
      <c r="AX3139" s="12" t="s">
        <v>77</v>
      </c>
      <c r="AY3139" s="227" t="s">
        <v>191</v>
      </c>
    </row>
    <row r="3140" spans="2:51" s="12" customFormat="1" ht="13.5">
      <c r="B3140" s="217"/>
      <c r="C3140" s="218"/>
      <c r="D3140" s="214" t="s">
        <v>245</v>
      </c>
      <c r="E3140" s="219" t="s">
        <v>23</v>
      </c>
      <c r="F3140" s="220" t="s">
        <v>622</v>
      </c>
      <c r="G3140" s="218"/>
      <c r="H3140" s="221">
        <v>55.664999999999999</v>
      </c>
      <c r="I3140" s="222"/>
      <c r="J3140" s="218"/>
      <c r="K3140" s="218"/>
      <c r="L3140" s="223"/>
      <c r="M3140" s="224"/>
      <c r="N3140" s="225"/>
      <c r="O3140" s="225"/>
      <c r="P3140" s="225"/>
      <c r="Q3140" s="225"/>
      <c r="R3140" s="225"/>
      <c r="S3140" s="225"/>
      <c r="T3140" s="226"/>
      <c r="AT3140" s="227" t="s">
        <v>245</v>
      </c>
      <c r="AU3140" s="227" t="s">
        <v>88</v>
      </c>
      <c r="AV3140" s="12" t="s">
        <v>88</v>
      </c>
      <c r="AW3140" s="12" t="s">
        <v>40</v>
      </c>
      <c r="AX3140" s="12" t="s">
        <v>77</v>
      </c>
      <c r="AY3140" s="227" t="s">
        <v>191</v>
      </c>
    </row>
    <row r="3141" spans="2:51" s="12" customFormat="1" ht="13.5">
      <c r="B3141" s="217"/>
      <c r="C3141" s="218"/>
      <c r="D3141" s="214" t="s">
        <v>245</v>
      </c>
      <c r="E3141" s="219" t="s">
        <v>23</v>
      </c>
      <c r="F3141" s="220" t="s">
        <v>623</v>
      </c>
      <c r="G3141" s="218"/>
      <c r="H3141" s="221">
        <v>48.198</v>
      </c>
      <c r="I3141" s="222"/>
      <c r="J3141" s="218"/>
      <c r="K3141" s="218"/>
      <c r="L3141" s="223"/>
      <c r="M3141" s="224"/>
      <c r="N3141" s="225"/>
      <c r="O3141" s="225"/>
      <c r="P3141" s="225"/>
      <c r="Q3141" s="225"/>
      <c r="R3141" s="225"/>
      <c r="S3141" s="225"/>
      <c r="T3141" s="226"/>
      <c r="AT3141" s="227" t="s">
        <v>245</v>
      </c>
      <c r="AU3141" s="227" t="s">
        <v>88</v>
      </c>
      <c r="AV3141" s="12" t="s">
        <v>88</v>
      </c>
      <c r="AW3141" s="12" t="s">
        <v>40</v>
      </c>
      <c r="AX3141" s="12" t="s">
        <v>77</v>
      </c>
      <c r="AY3141" s="227" t="s">
        <v>191</v>
      </c>
    </row>
    <row r="3142" spans="2:51" s="12" customFormat="1" ht="13.5">
      <c r="B3142" s="217"/>
      <c r="C3142" s="218"/>
      <c r="D3142" s="214" t="s">
        <v>245</v>
      </c>
      <c r="E3142" s="219" t="s">
        <v>23</v>
      </c>
      <c r="F3142" s="220" t="s">
        <v>624</v>
      </c>
      <c r="G3142" s="218"/>
      <c r="H3142" s="221">
        <v>27.922999999999998</v>
      </c>
      <c r="I3142" s="222"/>
      <c r="J3142" s="218"/>
      <c r="K3142" s="218"/>
      <c r="L3142" s="223"/>
      <c r="M3142" s="224"/>
      <c r="N3142" s="225"/>
      <c r="O3142" s="225"/>
      <c r="P3142" s="225"/>
      <c r="Q3142" s="225"/>
      <c r="R3142" s="225"/>
      <c r="S3142" s="225"/>
      <c r="T3142" s="226"/>
      <c r="AT3142" s="227" t="s">
        <v>245</v>
      </c>
      <c r="AU3142" s="227" t="s">
        <v>88</v>
      </c>
      <c r="AV3142" s="12" t="s">
        <v>88</v>
      </c>
      <c r="AW3142" s="12" t="s">
        <v>40</v>
      </c>
      <c r="AX3142" s="12" t="s">
        <v>77</v>
      </c>
      <c r="AY3142" s="227" t="s">
        <v>191</v>
      </c>
    </row>
    <row r="3143" spans="2:51" s="14" customFormat="1" ht="13.5">
      <c r="B3143" s="254"/>
      <c r="C3143" s="255"/>
      <c r="D3143" s="214" t="s">
        <v>245</v>
      </c>
      <c r="E3143" s="256" t="s">
        <v>23</v>
      </c>
      <c r="F3143" s="257" t="s">
        <v>371</v>
      </c>
      <c r="G3143" s="255"/>
      <c r="H3143" s="258">
        <v>389.49799999999999</v>
      </c>
      <c r="I3143" s="259"/>
      <c r="J3143" s="255"/>
      <c r="K3143" s="255"/>
      <c r="L3143" s="260"/>
      <c r="M3143" s="261"/>
      <c r="N3143" s="262"/>
      <c r="O3143" s="262"/>
      <c r="P3143" s="262"/>
      <c r="Q3143" s="262"/>
      <c r="R3143" s="262"/>
      <c r="S3143" s="262"/>
      <c r="T3143" s="263"/>
      <c r="AT3143" s="264" t="s">
        <v>245</v>
      </c>
      <c r="AU3143" s="264" t="s">
        <v>88</v>
      </c>
      <c r="AV3143" s="14" t="s">
        <v>207</v>
      </c>
      <c r="AW3143" s="14" t="s">
        <v>40</v>
      </c>
      <c r="AX3143" s="14" t="s">
        <v>77</v>
      </c>
      <c r="AY3143" s="264" t="s">
        <v>191</v>
      </c>
    </row>
    <row r="3144" spans="2:51" s="13" customFormat="1" ht="13.5">
      <c r="B3144" s="244"/>
      <c r="C3144" s="245"/>
      <c r="D3144" s="214" t="s">
        <v>245</v>
      </c>
      <c r="E3144" s="246" t="s">
        <v>23</v>
      </c>
      <c r="F3144" s="247" t="s">
        <v>384</v>
      </c>
      <c r="G3144" s="245"/>
      <c r="H3144" s="246" t="s">
        <v>23</v>
      </c>
      <c r="I3144" s="248"/>
      <c r="J3144" s="245"/>
      <c r="K3144" s="245"/>
      <c r="L3144" s="249"/>
      <c r="M3144" s="250"/>
      <c r="N3144" s="251"/>
      <c r="O3144" s="251"/>
      <c r="P3144" s="251"/>
      <c r="Q3144" s="251"/>
      <c r="R3144" s="251"/>
      <c r="S3144" s="251"/>
      <c r="T3144" s="252"/>
      <c r="AT3144" s="253" t="s">
        <v>245</v>
      </c>
      <c r="AU3144" s="253" t="s">
        <v>88</v>
      </c>
      <c r="AV3144" s="13" t="s">
        <v>85</v>
      </c>
      <c r="AW3144" s="13" t="s">
        <v>40</v>
      </c>
      <c r="AX3144" s="13" t="s">
        <v>77</v>
      </c>
      <c r="AY3144" s="253" t="s">
        <v>191</v>
      </c>
    </row>
    <row r="3145" spans="2:51" s="12" customFormat="1" ht="27">
      <c r="B3145" s="217"/>
      <c r="C3145" s="218"/>
      <c r="D3145" s="214" t="s">
        <v>245</v>
      </c>
      <c r="E3145" s="219" t="s">
        <v>23</v>
      </c>
      <c r="F3145" s="220" t="s">
        <v>625</v>
      </c>
      <c r="G3145" s="218"/>
      <c r="H3145" s="221">
        <v>51.581000000000003</v>
      </c>
      <c r="I3145" s="222"/>
      <c r="J3145" s="218"/>
      <c r="K3145" s="218"/>
      <c r="L3145" s="223"/>
      <c r="M3145" s="224"/>
      <c r="N3145" s="225"/>
      <c r="O3145" s="225"/>
      <c r="P3145" s="225"/>
      <c r="Q3145" s="225"/>
      <c r="R3145" s="225"/>
      <c r="S3145" s="225"/>
      <c r="T3145" s="226"/>
      <c r="AT3145" s="227" t="s">
        <v>245</v>
      </c>
      <c r="AU3145" s="227" t="s">
        <v>88</v>
      </c>
      <c r="AV3145" s="12" t="s">
        <v>88</v>
      </c>
      <c r="AW3145" s="12" t="s">
        <v>40</v>
      </c>
      <c r="AX3145" s="12" t="s">
        <v>77</v>
      </c>
      <c r="AY3145" s="227" t="s">
        <v>191</v>
      </c>
    </row>
    <row r="3146" spans="2:51" s="12" customFormat="1" ht="13.5">
      <c r="B3146" s="217"/>
      <c r="C3146" s="218"/>
      <c r="D3146" s="214" t="s">
        <v>245</v>
      </c>
      <c r="E3146" s="219" t="s">
        <v>23</v>
      </c>
      <c r="F3146" s="220" t="s">
        <v>626</v>
      </c>
      <c r="G3146" s="218"/>
      <c r="H3146" s="221">
        <v>14.135999999999999</v>
      </c>
      <c r="I3146" s="222"/>
      <c r="J3146" s="218"/>
      <c r="K3146" s="218"/>
      <c r="L3146" s="223"/>
      <c r="M3146" s="224"/>
      <c r="N3146" s="225"/>
      <c r="O3146" s="225"/>
      <c r="P3146" s="225"/>
      <c r="Q3146" s="225"/>
      <c r="R3146" s="225"/>
      <c r="S3146" s="225"/>
      <c r="T3146" s="226"/>
      <c r="AT3146" s="227" t="s">
        <v>245</v>
      </c>
      <c r="AU3146" s="227" t="s">
        <v>88</v>
      </c>
      <c r="AV3146" s="12" t="s">
        <v>88</v>
      </c>
      <c r="AW3146" s="12" t="s">
        <v>40</v>
      </c>
      <c r="AX3146" s="12" t="s">
        <v>77</v>
      </c>
      <c r="AY3146" s="227" t="s">
        <v>191</v>
      </c>
    </row>
    <row r="3147" spans="2:51" s="12" customFormat="1" ht="13.5">
      <c r="B3147" s="217"/>
      <c r="C3147" s="218"/>
      <c r="D3147" s="214" t="s">
        <v>245</v>
      </c>
      <c r="E3147" s="219" t="s">
        <v>23</v>
      </c>
      <c r="F3147" s="220" t="s">
        <v>627</v>
      </c>
      <c r="G3147" s="218"/>
      <c r="H3147" s="221">
        <v>40.86</v>
      </c>
      <c r="I3147" s="222"/>
      <c r="J3147" s="218"/>
      <c r="K3147" s="218"/>
      <c r="L3147" s="223"/>
      <c r="M3147" s="224"/>
      <c r="N3147" s="225"/>
      <c r="O3147" s="225"/>
      <c r="P3147" s="225"/>
      <c r="Q3147" s="225"/>
      <c r="R3147" s="225"/>
      <c r="S3147" s="225"/>
      <c r="T3147" s="226"/>
      <c r="AT3147" s="227" t="s">
        <v>245</v>
      </c>
      <c r="AU3147" s="227" t="s">
        <v>88</v>
      </c>
      <c r="AV3147" s="12" t="s">
        <v>88</v>
      </c>
      <c r="AW3147" s="12" t="s">
        <v>40</v>
      </c>
      <c r="AX3147" s="12" t="s">
        <v>77</v>
      </c>
      <c r="AY3147" s="227" t="s">
        <v>191</v>
      </c>
    </row>
    <row r="3148" spans="2:51" s="12" customFormat="1" ht="13.5">
      <c r="B3148" s="217"/>
      <c r="C3148" s="218"/>
      <c r="D3148" s="214" t="s">
        <v>245</v>
      </c>
      <c r="E3148" s="219" t="s">
        <v>23</v>
      </c>
      <c r="F3148" s="220" t="s">
        <v>658</v>
      </c>
      <c r="G3148" s="218"/>
      <c r="H3148" s="221">
        <v>8.85</v>
      </c>
      <c r="I3148" s="222"/>
      <c r="J3148" s="218"/>
      <c r="K3148" s="218"/>
      <c r="L3148" s="223"/>
      <c r="M3148" s="224"/>
      <c r="N3148" s="225"/>
      <c r="O3148" s="225"/>
      <c r="P3148" s="225"/>
      <c r="Q3148" s="225"/>
      <c r="R3148" s="225"/>
      <c r="S3148" s="225"/>
      <c r="T3148" s="226"/>
      <c r="AT3148" s="227" t="s">
        <v>245</v>
      </c>
      <c r="AU3148" s="227" t="s">
        <v>88</v>
      </c>
      <c r="AV3148" s="12" t="s">
        <v>88</v>
      </c>
      <c r="AW3148" s="12" t="s">
        <v>40</v>
      </c>
      <c r="AX3148" s="12" t="s">
        <v>77</v>
      </c>
      <c r="AY3148" s="227" t="s">
        <v>191</v>
      </c>
    </row>
    <row r="3149" spans="2:51" s="12" customFormat="1" ht="13.5">
      <c r="B3149" s="217"/>
      <c r="C3149" s="218"/>
      <c r="D3149" s="214" t="s">
        <v>245</v>
      </c>
      <c r="E3149" s="219" t="s">
        <v>23</v>
      </c>
      <c r="F3149" s="220" t="s">
        <v>659</v>
      </c>
      <c r="G3149" s="218"/>
      <c r="H3149" s="221">
        <v>9.48</v>
      </c>
      <c r="I3149" s="222"/>
      <c r="J3149" s="218"/>
      <c r="K3149" s="218"/>
      <c r="L3149" s="223"/>
      <c r="M3149" s="224"/>
      <c r="N3149" s="225"/>
      <c r="O3149" s="225"/>
      <c r="P3149" s="225"/>
      <c r="Q3149" s="225"/>
      <c r="R3149" s="225"/>
      <c r="S3149" s="225"/>
      <c r="T3149" s="226"/>
      <c r="AT3149" s="227" t="s">
        <v>245</v>
      </c>
      <c r="AU3149" s="227" t="s">
        <v>88</v>
      </c>
      <c r="AV3149" s="12" t="s">
        <v>88</v>
      </c>
      <c r="AW3149" s="12" t="s">
        <v>40</v>
      </c>
      <c r="AX3149" s="12" t="s">
        <v>77</v>
      </c>
      <c r="AY3149" s="227" t="s">
        <v>191</v>
      </c>
    </row>
    <row r="3150" spans="2:51" s="12" customFormat="1" ht="13.5">
      <c r="B3150" s="217"/>
      <c r="C3150" s="218"/>
      <c r="D3150" s="214" t="s">
        <v>245</v>
      </c>
      <c r="E3150" s="219" t="s">
        <v>23</v>
      </c>
      <c r="F3150" s="220" t="s">
        <v>660</v>
      </c>
      <c r="G3150" s="218"/>
      <c r="H3150" s="221">
        <v>25.13</v>
      </c>
      <c r="I3150" s="222"/>
      <c r="J3150" s="218"/>
      <c r="K3150" s="218"/>
      <c r="L3150" s="223"/>
      <c r="M3150" s="224"/>
      <c r="N3150" s="225"/>
      <c r="O3150" s="225"/>
      <c r="P3150" s="225"/>
      <c r="Q3150" s="225"/>
      <c r="R3150" s="225"/>
      <c r="S3150" s="225"/>
      <c r="T3150" s="226"/>
      <c r="AT3150" s="227" t="s">
        <v>245</v>
      </c>
      <c r="AU3150" s="227" t="s">
        <v>88</v>
      </c>
      <c r="AV3150" s="12" t="s">
        <v>88</v>
      </c>
      <c r="AW3150" s="12" t="s">
        <v>40</v>
      </c>
      <c r="AX3150" s="12" t="s">
        <v>77</v>
      </c>
      <c r="AY3150" s="227" t="s">
        <v>191</v>
      </c>
    </row>
    <row r="3151" spans="2:51" s="12" customFormat="1" ht="13.5">
      <c r="B3151" s="217"/>
      <c r="C3151" s="218"/>
      <c r="D3151" s="214" t="s">
        <v>245</v>
      </c>
      <c r="E3151" s="219" t="s">
        <v>23</v>
      </c>
      <c r="F3151" s="220" t="s">
        <v>631</v>
      </c>
      <c r="G3151" s="218"/>
      <c r="H3151" s="221">
        <v>56.381</v>
      </c>
      <c r="I3151" s="222"/>
      <c r="J3151" s="218"/>
      <c r="K3151" s="218"/>
      <c r="L3151" s="223"/>
      <c r="M3151" s="224"/>
      <c r="N3151" s="225"/>
      <c r="O3151" s="225"/>
      <c r="P3151" s="225"/>
      <c r="Q3151" s="225"/>
      <c r="R3151" s="225"/>
      <c r="S3151" s="225"/>
      <c r="T3151" s="226"/>
      <c r="AT3151" s="227" t="s">
        <v>245</v>
      </c>
      <c r="AU3151" s="227" t="s">
        <v>88</v>
      </c>
      <c r="AV3151" s="12" t="s">
        <v>88</v>
      </c>
      <c r="AW3151" s="12" t="s">
        <v>40</v>
      </c>
      <c r="AX3151" s="12" t="s">
        <v>77</v>
      </c>
      <c r="AY3151" s="227" t="s">
        <v>191</v>
      </c>
    </row>
    <row r="3152" spans="2:51" s="12" customFormat="1" ht="13.5">
      <c r="B3152" s="217"/>
      <c r="C3152" s="218"/>
      <c r="D3152" s="214" t="s">
        <v>245</v>
      </c>
      <c r="E3152" s="219" t="s">
        <v>23</v>
      </c>
      <c r="F3152" s="220" t="s">
        <v>632</v>
      </c>
      <c r="G3152" s="218"/>
      <c r="H3152" s="221">
        <v>50.295999999999999</v>
      </c>
      <c r="I3152" s="222"/>
      <c r="J3152" s="218"/>
      <c r="K3152" s="218"/>
      <c r="L3152" s="223"/>
      <c r="M3152" s="224"/>
      <c r="N3152" s="225"/>
      <c r="O3152" s="225"/>
      <c r="P3152" s="225"/>
      <c r="Q3152" s="225"/>
      <c r="R3152" s="225"/>
      <c r="S3152" s="225"/>
      <c r="T3152" s="226"/>
      <c r="AT3152" s="227" t="s">
        <v>245</v>
      </c>
      <c r="AU3152" s="227" t="s">
        <v>88</v>
      </c>
      <c r="AV3152" s="12" t="s">
        <v>88</v>
      </c>
      <c r="AW3152" s="12" t="s">
        <v>40</v>
      </c>
      <c r="AX3152" s="12" t="s">
        <v>77</v>
      </c>
      <c r="AY3152" s="227" t="s">
        <v>191</v>
      </c>
    </row>
    <row r="3153" spans="2:51" s="12" customFormat="1" ht="13.5">
      <c r="B3153" s="217"/>
      <c r="C3153" s="218"/>
      <c r="D3153" s="214" t="s">
        <v>245</v>
      </c>
      <c r="E3153" s="219" t="s">
        <v>23</v>
      </c>
      <c r="F3153" s="220" t="s">
        <v>633</v>
      </c>
      <c r="G3153" s="218"/>
      <c r="H3153" s="221">
        <v>66.655000000000001</v>
      </c>
      <c r="I3153" s="222"/>
      <c r="J3153" s="218"/>
      <c r="K3153" s="218"/>
      <c r="L3153" s="223"/>
      <c r="M3153" s="224"/>
      <c r="N3153" s="225"/>
      <c r="O3153" s="225"/>
      <c r="P3153" s="225"/>
      <c r="Q3153" s="225"/>
      <c r="R3153" s="225"/>
      <c r="S3153" s="225"/>
      <c r="T3153" s="226"/>
      <c r="AT3153" s="227" t="s">
        <v>245</v>
      </c>
      <c r="AU3153" s="227" t="s">
        <v>88</v>
      </c>
      <c r="AV3153" s="12" t="s">
        <v>88</v>
      </c>
      <c r="AW3153" s="12" t="s">
        <v>40</v>
      </c>
      <c r="AX3153" s="12" t="s">
        <v>77</v>
      </c>
      <c r="AY3153" s="227" t="s">
        <v>191</v>
      </c>
    </row>
    <row r="3154" spans="2:51" s="12" customFormat="1" ht="13.5">
      <c r="B3154" s="217"/>
      <c r="C3154" s="218"/>
      <c r="D3154" s="214" t="s">
        <v>245</v>
      </c>
      <c r="E3154" s="219" t="s">
        <v>23</v>
      </c>
      <c r="F3154" s="220" t="s">
        <v>634</v>
      </c>
      <c r="G3154" s="218"/>
      <c r="H3154" s="221">
        <v>37.656999999999996</v>
      </c>
      <c r="I3154" s="222"/>
      <c r="J3154" s="218"/>
      <c r="K3154" s="218"/>
      <c r="L3154" s="223"/>
      <c r="M3154" s="224"/>
      <c r="N3154" s="225"/>
      <c r="O3154" s="225"/>
      <c r="P3154" s="225"/>
      <c r="Q3154" s="225"/>
      <c r="R3154" s="225"/>
      <c r="S3154" s="225"/>
      <c r="T3154" s="226"/>
      <c r="AT3154" s="227" t="s">
        <v>245</v>
      </c>
      <c r="AU3154" s="227" t="s">
        <v>88</v>
      </c>
      <c r="AV3154" s="12" t="s">
        <v>88</v>
      </c>
      <c r="AW3154" s="12" t="s">
        <v>40</v>
      </c>
      <c r="AX3154" s="12" t="s">
        <v>77</v>
      </c>
      <c r="AY3154" s="227" t="s">
        <v>191</v>
      </c>
    </row>
    <row r="3155" spans="2:51" s="12" customFormat="1" ht="13.5">
      <c r="B3155" s="217"/>
      <c r="C3155" s="218"/>
      <c r="D3155" s="214" t="s">
        <v>245</v>
      </c>
      <c r="E3155" s="219" t="s">
        <v>23</v>
      </c>
      <c r="F3155" s="220" t="s">
        <v>635</v>
      </c>
      <c r="G3155" s="218"/>
      <c r="H3155" s="221">
        <v>18.809999999999999</v>
      </c>
      <c r="I3155" s="222"/>
      <c r="J3155" s="218"/>
      <c r="K3155" s="218"/>
      <c r="L3155" s="223"/>
      <c r="M3155" s="224"/>
      <c r="N3155" s="225"/>
      <c r="O3155" s="225"/>
      <c r="P3155" s="225"/>
      <c r="Q3155" s="225"/>
      <c r="R3155" s="225"/>
      <c r="S3155" s="225"/>
      <c r="T3155" s="226"/>
      <c r="AT3155" s="227" t="s">
        <v>245</v>
      </c>
      <c r="AU3155" s="227" t="s">
        <v>88</v>
      </c>
      <c r="AV3155" s="12" t="s">
        <v>88</v>
      </c>
      <c r="AW3155" s="12" t="s">
        <v>40</v>
      </c>
      <c r="AX3155" s="12" t="s">
        <v>77</v>
      </c>
      <c r="AY3155" s="227" t="s">
        <v>191</v>
      </c>
    </row>
    <row r="3156" spans="2:51" s="12" customFormat="1" ht="13.5">
      <c r="B3156" s="217"/>
      <c r="C3156" s="218"/>
      <c r="D3156" s="214" t="s">
        <v>245</v>
      </c>
      <c r="E3156" s="219" t="s">
        <v>23</v>
      </c>
      <c r="F3156" s="220" t="s">
        <v>636</v>
      </c>
      <c r="G3156" s="218"/>
      <c r="H3156" s="221">
        <v>25.67</v>
      </c>
      <c r="I3156" s="222"/>
      <c r="J3156" s="218"/>
      <c r="K3156" s="218"/>
      <c r="L3156" s="223"/>
      <c r="M3156" s="224"/>
      <c r="N3156" s="225"/>
      <c r="O3156" s="225"/>
      <c r="P3156" s="225"/>
      <c r="Q3156" s="225"/>
      <c r="R3156" s="225"/>
      <c r="S3156" s="225"/>
      <c r="T3156" s="226"/>
      <c r="AT3156" s="227" t="s">
        <v>245</v>
      </c>
      <c r="AU3156" s="227" t="s">
        <v>88</v>
      </c>
      <c r="AV3156" s="12" t="s">
        <v>88</v>
      </c>
      <c r="AW3156" s="12" t="s">
        <v>40</v>
      </c>
      <c r="AX3156" s="12" t="s">
        <v>77</v>
      </c>
      <c r="AY3156" s="227" t="s">
        <v>191</v>
      </c>
    </row>
    <row r="3157" spans="2:51" s="14" customFormat="1" ht="13.5">
      <c r="B3157" s="254"/>
      <c r="C3157" s="255"/>
      <c r="D3157" s="214" t="s">
        <v>245</v>
      </c>
      <c r="E3157" s="256" t="s">
        <v>23</v>
      </c>
      <c r="F3157" s="257" t="s">
        <v>371</v>
      </c>
      <c r="G3157" s="255"/>
      <c r="H3157" s="258">
        <v>405.50599999999997</v>
      </c>
      <c r="I3157" s="259"/>
      <c r="J3157" s="255"/>
      <c r="K3157" s="255"/>
      <c r="L3157" s="260"/>
      <c r="M3157" s="261"/>
      <c r="N3157" s="262"/>
      <c r="O3157" s="262"/>
      <c r="P3157" s="262"/>
      <c r="Q3157" s="262"/>
      <c r="R3157" s="262"/>
      <c r="S3157" s="262"/>
      <c r="T3157" s="263"/>
      <c r="AT3157" s="264" t="s">
        <v>245</v>
      </c>
      <c r="AU3157" s="264" t="s">
        <v>88</v>
      </c>
      <c r="AV3157" s="14" t="s">
        <v>207</v>
      </c>
      <c r="AW3157" s="14" t="s">
        <v>40</v>
      </c>
      <c r="AX3157" s="14" t="s">
        <v>77</v>
      </c>
      <c r="AY3157" s="264" t="s">
        <v>191</v>
      </c>
    </row>
    <row r="3158" spans="2:51" s="15" customFormat="1" ht="13.5">
      <c r="B3158" s="265"/>
      <c r="C3158" s="266"/>
      <c r="D3158" s="214" t="s">
        <v>245</v>
      </c>
      <c r="E3158" s="267" t="s">
        <v>23</v>
      </c>
      <c r="F3158" s="268" t="s">
        <v>388</v>
      </c>
      <c r="G3158" s="266"/>
      <c r="H3158" s="269">
        <v>1556.9880000000001</v>
      </c>
      <c r="I3158" s="270"/>
      <c r="J3158" s="266"/>
      <c r="K3158" s="266"/>
      <c r="L3158" s="271"/>
      <c r="M3158" s="272"/>
      <c r="N3158" s="273"/>
      <c r="O3158" s="273"/>
      <c r="P3158" s="273"/>
      <c r="Q3158" s="273"/>
      <c r="R3158" s="273"/>
      <c r="S3158" s="273"/>
      <c r="T3158" s="274"/>
      <c r="AT3158" s="275" t="s">
        <v>245</v>
      </c>
      <c r="AU3158" s="275" t="s">
        <v>88</v>
      </c>
      <c r="AV3158" s="15" t="s">
        <v>215</v>
      </c>
      <c r="AW3158" s="15" t="s">
        <v>40</v>
      </c>
      <c r="AX3158" s="15" t="s">
        <v>77</v>
      </c>
      <c r="AY3158" s="275" t="s">
        <v>191</v>
      </c>
    </row>
    <row r="3159" spans="2:51" s="13" customFormat="1" ht="13.5">
      <c r="B3159" s="244"/>
      <c r="C3159" s="245"/>
      <c r="D3159" s="214" t="s">
        <v>245</v>
      </c>
      <c r="E3159" s="246" t="s">
        <v>23</v>
      </c>
      <c r="F3159" s="247" t="s">
        <v>372</v>
      </c>
      <c r="G3159" s="245"/>
      <c r="H3159" s="246" t="s">
        <v>23</v>
      </c>
      <c r="I3159" s="248"/>
      <c r="J3159" s="245"/>
      <c r="K3159" s="245"/>
      <c r="L3159" s="249"/>
      <c r="M3159" s="250"/>
      <c r="N3159" s="251"/>
      <c r="O3159" s="251"/>
      <c r="P3159" s="251"/>
      <c r="Q3159" s="251"/>
      <c r="R3159" s="251"/>
      <c r="S3159" s="251"/>
      <c r="T3159" s="252"/>
      <c r="AT3159" s="253" t="s">
        <v>245</v>
      </c>
      <c r="AU3159" s="253" t="s">
        <v>88</v>
      </c>
      <c r="AV3159" s="13" t="s">
        <v>85</v>
      </c>
      <c r="AW3159" s="13" t="s">
        <v>40</v>
      </c>
      <c r="AX3159" s="13" t="s">
        <v>77</v>
      </c>
      <c r="AY3159" s="253" t="s">
        <v>191</v>
      </c>
    </row>
    <row r="3160" spans="2:51" s="12" customFormat="1" ht="27">
      <c r="B3160" s="217"/>
      <c r="C3160" s="218"/>
      <c r="D3160" s="214" t="s">
        <v>245</v>
      </c>
      <c r="E3160" s="219" t="s">
        <v>23</v>
      </c>
      <c r="F3160" s="220" t="s">
        <v>2164</v>
      </c>
      <c r="G3160" s="218"/>
      <c r="H3160" s="221">
        <v>102.124</v>
      </c>
      <c r="I3160" s="222"/>
      <c r="J3160" s="218"/>
      <c r="K3160" s="218"/>
      <c r="L3160" s="223"/>
      <c r="M3160" s="224"/>
      <c r="N3160" s="225"/>
      <c r="O3160" s="225"/>
      <c r="P3160" s="225"/>
      <c r="Q3160" s="225"/>
      <c r="R3160" s="225"/>
      <c r="S3160" s="225"/>
      <c r="T3160" s="226"/>
      <c r="AT3160" s="227" t="s">
        <v>245</v>
      </c>
      <c r="AU3160" s="227" t="s">
        <v>88</v>
      </c>
      <c r="AV3160" s="12" t="s">
        <v>88</v>
      </c>
      <c r="AW3160" s="12" t="s">
        <v>40</v>
      </c>
      <c r="AX3160" s="12" t="s">
        <v>77</v>
      </c>
      <c r="AY3160" s="227" t="s">
        <v>191</v>
      </c>
    </row>
    <row r="3161" spans="2:51" s="12" customFormat="1" ht="13.5">
      <c r="B3161" s="217"/>
      <c r="C3161" s="218"/>
      <c r="D3161" s="214" t="s">
        <v>245</v>
      </c>
      <c r="E3161" s="219" t="s">
        <v>23</v>
      </c>
      <c r="F3161" s="220" t="s">
        <v>2165</v>
      </c>
      <c r="G3161" s="218"/>
      <c r="H3161" s="221">
        <v>20.045000000000002</v>
      </c>
      <c r="I3161" s="222"/>
      <c r="J3161" s="218"/>
      <c r="K3161" s="218"/>
      <c r="L3161" s="223"/>
      <c r="M3161" s="224"/>
      <c r="N3161" s="225"/>
      <c r="O3161" s="225"/>
      <c r="P3161" s="225"/>
      <c r="Q3161" s="225"/>
      <c r="R3161" s="225"/>
      <c r="S3161" s="225"/>
      <c r="T3161" s="226"/>
      <c r="AT3161" s="227" t="s">
        <v>245</v>
      </c>
      <c r="AU3161" s="227" t="s">
        <v>88</v>
      </c>
      <c r="AV3161" s="12" t="s">
        <v>88</v>
      </c>
      <c r="AW3161" s="12" t="s">
        <v>40</v>
      </c>
      <c r="AX3161" s="12" t="s">
        <v>77</v>
      </c>
      <c r="AY3161" s="227" t="s">
        <v>191</v>
      </c>
    </row>
    <row r="3162" spans="2:51" s="12" customFormat="1" ht="13.5">
      <c r="B3162" s="217"/>
      <c r="C3162" s="218"/>
      <c r="D3162" s="214" t="s">
        <v>245</v>
      </c>
      <c r="E3162" s="219" t="s">
        <v>23</v>
      </c>
      <c r="F3162" s="220" t="s">
        <v>2166</v>
      </c>
      <c r="G3162" s="218"/>
      <c r="H3162" s="221">
        <v>14.208</v>
      </c>
      <c r="I3162" s="222"/>
      <c r="J3162" s="218"/>
      <c r="K3162" s="218"/>
      <c r="L3162" s="223"/>
      <c r="M3162" s="224"/>
      <c r="N3162" s="225"/>
      <c r="O3162" s="225"/>
      <c r="P3162" s="225"/>
      <c r="Q3162" s="225"/>
      <c r="R3162" s="225"/>
      <c r="S3162" s="225"/>
      <c r="T3162" s="226"/>
      <c r="AT3162" s="227" t="s">
        <v>245</v>
      </c>
      <c r="AU3162" s="227" t="s">
        <v>88</v>
      </c>
      <c r="AV3162" s="12" t="s">
        <v>88</v>
      </c>
      <c r="AW3162" s="12" t="s">
        <v>40</v>
      </c>
      <c r="AX3162" s="12" t="s">
        <v>77</v>
      </c>
      <c r="AY3162" s="227" t="s">
        <v>191</v>
      </c>
    </row>
    <row r="3163" spans="2:51" s="12" customFormat="1" ht="13.5">
      <c r="B3163" s="217"/>
      <c r="C3163" s="218"/>
      <c r="D3163" s="214" t="s">
        <v>245</v>
      </c>
      <c r="E3163" s="219" t="s">
        <v>23</v>
      </c>
      <c r="F3163" s="220" t="s">
        <v>2167</v>
      </c>
      <c r="G3163" s="218"/>
      <c r="H3163" s="221">
        <v>7.452</v>
      </c>
      <c r="I3163" s="222"/>
      <c r="J3163" s="218"/>
      <c r="K3163" s="218"/>
      <c r="L3163" s="223"/>
      <c r="M3163" s="224"/>
      <c r="N3163" s="225"/>
      <c r="O3163" s="225"/>
      <c r="P3163" s="225"/>
      <c r="Q3163" s="225"/>
      <c r="R3163" s="225"/>
      <c r="S3163" s="225"/>
      <c r="T3163" s="226"/>
      <c r="AT3163" s="227" t="s">
        <v>245</v>
      </c>
      <c r="AU3163" s="227" t="s">
        <v>88</v>
      </c>
      <c r="AV3163" s="12" t="s">
        <v>88</v>
      </c>
      <c r="AW3163" s="12" t="s">
        <v>40</v>
      </c>
      <c r="AX3163" s="12" t="s">
        <v>77</v>
      </c>
      <c r="AY3163" s="227" t="s">
        <v>191</v>
      </c>
    </row>
    <row r="3164" spans="2:51" s="12" customFormat="1" ht="27">
      <c r="B3164" s="217"/>
      <c r="C3164" s="218"/>
      <c r="D3164" s="214" t="s">
        <v>245</v>
      </c>
      <c r="E3164" s="219" t="s">
        <v>23</v>
      </c>
      <c r="F3164" s="220" t="s">
        <v>2168</v>
      </c>
      <c r="G3164" s="218"/>
      <c r="H3164" s="221">
        <v>86.512</v>
      </c>
      <c r="I3164" s="222"/>
      <c r="J3164" s="218"/>
      <c r="K3164" s="218"/>
      <c r="L3164" s="223"/>
      <c r="M3164" s="224"/>
      <c r="N3164" s="225"/>
      <c r="O3164" s="225"/>
      <c r="P3164" s="225"/>
      <c r="Q3164" s="225"/>
      <c r="R3164" s="225"/>
      <c r="S3164" s="225"/>
      <c r="T3164" s="226"/>
      <c r="AT3164" s="227" t="s">
        <v>245</v>
      </c>
      <c r="AU3164" s="227" t="s">
        <v>88</v>
      </c>
      <c r="AV3164" s="12" t="s">
        <v>88</v>
      </c>
      <c r="AW3164" s="12" t="s">
        <v>40</v>
      </c>
      <c r="AX3164" s="12" t="s">
        <v>77</v>
      </c>
      <c r="AY3164" s="227" t="s">
        <v>191</v>
      </c>
    </row>
    <row r="3165" spans="2:51" s="12" customFormat="1" ht="13.5">
      <c r="B3165" s="217"/>
      <c r="C3165" s="218"/>
      <c r="D3165" s="214" t="s">
        <v>245</v>
      </c>
      <c r="E3165" s="219" t="s">
        <v>23</v>
      </c>
      <c r="F3165" s="220" t="s">
        <v>2169</v>
      </c>
      <c r="G3165" s="218"/>
      <c r="H3165" s="221">
        <v>54.968000000000004</v>
      </c>
      <c r="I3165" s="222"/>
      <c r="J3165" s="218"/>
      <c r="K3165" s="218"/>
      <c r="L3165" s="223"/>
      <c r="M3165" s="224"/>
      <c r="N3165" s="225"/>
      <c r="O3165" s="225"/>
      <c r="P3165" s="225"/>
      <c r="Q3165" s="225"/>
      <c r="R3165" s="225"/>
      <c r="S3165" s="225"/>
      <c r="T3165" s="226"/>
      <c r="AT3165" s="227" t="s">
        <v>245</v>
      </c>
      <c r="AU3165" s="227" t="s">
        <v>88</v>
      </c>
      <c r="AV3165" s="12" t="s">
        <v>88</v>
      </c>
      <c r="AW3165" s="12" t="s">
        <v>40</v>
      </c>
      <c r="AX3165" s="12" t="s">
        <v>77</v>
      </c>
      <c r="AY3165" s="227" t="s">
        <v>191</v>
      </c>
    </row>
    <row r="3166" spans="2:51" s="12" customFormat="1" ht="13.5">
      <c r="B3166" s="217"/>
      <c r="C3166" s="218"/>
      <c r="D3166" s="214" t="s">
        <v>245</v>
      </c>
      <c r="E3166" s="219" t="s">
        <v>23</v>
      </c>
      <c r="F3166" s="220" t="s">
        <v>743</v>
      </c>
      <c r="G3166" s="218"/>
      <c r="H3166" s="221">
        <v>4.5999999999999996</v>
      </c>
      <c r="I3166" s="222"/>
      <c r="J3166" s="218"/>
      <c r="K3166" s="218"/>
      <c r="L3166" s="223"/>
      <c r="M3166" s="224"/>
      <c r="N3166" s="225"/>
      <c r="O3166" s="225"/>
      <c r="P3166" s="225"/>
      <c r="Q3166" s="225"/>
      <c r="R3166" s="225"/>
      <c r="S3166" s="225"/>
      <c r="T3166" s="226"/>
      <c r="AT3166" s="227" t="s">
        <v>245</v>
      </c>
      <c r="AU3166" s="227" t="s">
        <v>88</v>
      </c>
      <c r="AV3166" s="12" t="s">
        <v>88</v>
      </c>
      <c r="AW3166" s="12" t="s">
        <v>40</v>
      </c>
      <c r="AX3166" s="12" t="s">
        <v>77</v>
      </c>
      <c r="AY3166" s="227" t="s">
        <v>191</v>
      </c>
    </row>
    <row r="3167" spans="2:51" s="12" customFormat="1" ht="13.5">
      <c r="B3167" s="217"/>
      <c r="C3167" s="218"/>
      <c r="D3167" s="214" t="s">
        <v>245</v>
      </c>
      <c r="E3167" s="219" t="s">
        <v>23</v>
      </c>
      <c r="F3167" s="220" t="s">
        <v>761</v>
      </c>
      <c r="G3167" s="218"/>
      <c r="H3167" s="221">
        <v>5.3</v>
      </c>
      <c r="I3167" s="222"/>
      <c r="J3167" s="218"/>
      <c r="K3167" s="218"/>
      <c r="L3167" s="223"/>
      <c r="M3167" s="224"/>
      <c r="N3167" s="225"/>
      <c r="O3167" s="225"/>
      <c r="P3167" s="225"/>
      <c r="Q3167" s="225"/>
      <c r="R3167" s="225"/>
      <c r="S3167" s="225"/>
      <c r="T3167" s="226"/>
      <c r="AT3167" s="227" t="s">
        <v>245</v>
      </c>
      <c r="AU3167" s="227" t="s">
        <v>88</v>
      </c>
      <c r="AV3167" s="12" t="s">
        <v>88</v>
      </c>
      <c r="AW3167" s="12" t="s">
        <v>40</v>
      </c>
      <c r="AX3167" s="12" t="s">
        <v>77</v>
      </c>
      <c r="AY3167" s="227" t="s">
        <v>191</v>
      </c>
    </row>
    <row r="3168" spans="2:51" s="12" customFormat="1" ht="13.5">
      <c r="B3168" s="217"/>
      <c r="C3168" s="218"/>
      <c r="D3168" s="214" t="s">
        <v>245</v>
      </c>
      <c r="E3168" s="219" t="s">
        <v>23</v>
      </c>
      <c r="F3168" s="220" t="s">
        <v>2172</v>
      </c>
      <c r="G3168" s="218"/>
      <c r="H3168" s="221">
        <v>27.154</v>
      </c>
      <c r="I3168" s="222"/>
      <c r="J3168" s="218"/>
      <c r="K3168" s="218"/>
      <c r="L3168" s="223"/>
      <c r="M3168" s="224"/>
      <c r="N3168" s="225"/>
      <c r="O3168" s="225"/>
      <c r="P3168" s="225"/>
      <c r="Q3168" s="225"/>
      <c r="R3168" s="225"/>
      <c r="S3168" s="225"/>
      <c r="T3168" s="226"/>
      <c r="AT3168" s="227" t="s">
        <v>245</v>
      </c>
      <c r="AU3168" s="227" t="s">
        <v>88</v>
      </c>
      <c r="AV3168" s="12" t="s">
        <v>88</v>
      </c>
      <c r="AW3168" s="12" t="s">
        <v>40</v>
      </c>
      <c r="AX3168" s="12" t="s">
        <v>77</v>
      </c>
      <c r="AY3168" s="227" t="s">
        <v>191</v>
      </c>
    </row>
    <row r="3169" spans="2:51" s="12" customFormat="1" ht="27">
      <c r="B3169" s="217"/>
      <c r="C3169" s="218"/>
      <c r="D3169" s="214" t="s">
        <v>245</v>
      </c>
      <c r="E3169" s="219" t="s">
        <v>23</v>
      </c>
      <c r="F3169" s="220" t="s">
        <v>2173</v>
      </c>
      <c r="G3169" s="218"/>
      <c r="H3169" s="221">
        <v>90.564999999999998</v>
      </c>
      <c r="I3169" s="222"/>
      <c r="J3169" s="218"/>
      <c r="K3169" s="218"/>
      <c r="L3169" s="223"/>
      <c r="M3169" s="224"/>
      <c r="N3169" s="225"/>
      <c r="O3169" s="225"/>
      <c r="P3169" s="225"/>
      <c r="Q3169" s="225"/>
      <c r="R3169" s="225"/>
      <c r="S3169" s="225"/>
      <c r="T3169" s="226"/>
      <c r="AT3169" s="227" t="s">
        <v>245</v>
      </c>
      <c r="AU3169" s="227" t="s">
        <v>88</v>
      </c>
      <c r="AV3169" s="12" t="s">
        <v>88</v>
      </c>
      <c r="AW3169" s="12" t="s">
        <v>40</v>
      </c>
      <c r="AX3169" s="12" t="s">
        <v>77</v>
      </c>
      <c r="AY3169" s="227" t="s">
        <v>191</v>
      </c>
    </row>
    <row r="3170" spans="2:51" s="12" customFormat="1" ht="13.5">
      <c r="B3170" s="217"/>
      <c r="C3170" s="218"/>
      <c r="D3170" s="214" t="s">
        <v>245</v>
      </c>
      <c r="E3170" s="219" t="s">
        <v>23</v>
      </c>
      <c r="F3170" s="220" t="s">
        <v>2174</v>
      </c>
      <c r="G3170" s="218"/>
      <c r="H3170" s="221">
        <v>72.673000000000002</v>
      </c>
      <c r="I3170" s="222"/>
      <c r="J3170" s="218"/>
      <c r="K3170" s="218"/>
      <c r="L3170" s="223"/>
      <c r="M3170" s="224"/>
      <c r="N3170" s="225"/>
      <c r="O3170" s="225"/>
      <c r="P3170" s="225"/>
      <c r="Q3170" s="225"/>
      <c r="R3170" s="225"/>
      <c r="S3170" s="225"/>
      <c r="T3170" s="226"/>
      <c r="AT3170" s="227" t="s">
        <v>245</v>
      </c>
      <c r="AU3170" s="227" t="s">
        <v>88</v>
      </c>
      <c r="AV3170" s="12" t="s">
        <v>88</v>
      </c>
      <c r="AW3170" s="12" t="s">
        <v>40</v>
      </c>
      <c r="AX3170" s="12" t="s">
        <v>77</v>
      </c>
      <c r="AY3170" s="227" t="s">
        <v>191</v>
      </c>
    </row>
    <row r="3171" spans="2:51" s="12" customFormat="1" ht="27">
      <c r="B3171" s="217"/>
      <c r="C3171" s="218"/>
      <c r="D3171" s="214" t="s">
        <v>245</v>
      </c>
      <c r="E3171" s="219" t="s">
        <v>23</v>
      </c>
      <c r="F3171" s="220" t="s">
        <v>2175</v>
      </c>
      <c r="G3171" s="218"/>
      <c r="H3171" s="221">
        <v>58.11</v>
      </c>
      <c r="I3171" s="222"/>
      <c r="J3171" s="218"/>
      <c r="K3171" s="218"/>
      <c r="L3171" s="223"/>
      <c r="M3171" s="224"/>
      <c r="N3171" s="225"/>
      <c r="O3171" s="225"/>
      <c r="P3171" s="225"/>
      <c r="Q3171" s="225"/>
      <c r="R3171" s="225"/>
      <c r="S3171" s="225"/>
      <c r="T3171" s="226"/>
      <c r="AT3171" s="227" t="s">
        <v>245</v>
      </c>
      <c r="AU3171" s="227" t="s">
        <v>88</v>
      </c>
      <c r="AV3171" s="12" t="s">
        <v>88</v>
      </c>
      <c r="AW3171" s="12" t="s">
        <v>40</v>
      </c>
      <c r="AX3171" s="12" t="s">
        <v>77</v>
      </c>
      <c r="AY3171" s="227" t="s">
        <v>191</v>
      </c>
    </row>
    <row r="3172" spans="2:51" s="12" customFormat="1" ht="13.5">
      <c r="B3172" s="217"/>
      <c r="C3172" s="218"/>
      <c r="D3172" s="214" t="s">
        <v>245</v>
      </c>
      <c r="E3172" s="219" t="s">
        <v>23</v>
      </c>
      <c r="F3172" s="220" t="s">
        <v>2176</v>
      </c>
      <c r="G3172" s="218"/>
      <c r="H3172" s="221">
        <v>32.515999999999998</v>
      </c>
      <c r="I3172" s="222"/>
      <c r="J3172" s="218"/>
      <c r="K3172" s="218"/>
      <c r="L3172" s="223"/>
      <c r="M3172" s="224"/>
      <c r="N3172" s="225"/>
      <c r="O3172" s="225"/>
      <c r="P3172" s="225"/>
      <c r="Q3172" s="225"/>
      <c r="R3172" s="225"/>
      <c r="S3172" s="225"/>
      <c r="T3172" s="226"/>
      <c r="AT3172" s="227" t="s">
        <v>245</v>
      </c>
      <c r="AU3172" s="227" t="s">
        <v>88</v>
      </c>
      <c r="AV3172" s="12" t="s">
        <v>88</v>
      </c>
      <c r="AW3172" s="12" t="s">
        <v>40</v>
      </c>
      <c r="AX3172" s="12" t="s">
        <v>77</v>
      </c>
      <c r="AY3172" s="227" t="s">
        <v>191</v>
      </c>
    </row>
    <row r="3173" spans="2:51" s="14" customFormat="1" ht="13.5">
      <c r="B3173" s="254"/>
      <c r="C3173" s="255"/>
      <c r="D3173" s="214" t="s">
        <v>245</v>
      </c>
      <c r="E3173" s="256" t="s">
        <v>23</v>
      </c>
      <c r="F3173" s="257" t="s">
        <v>371</v>
      </c>
      <c r="G3173" s="255"/>
      <c r="H3173" s="258">
        <v>576.22699999999998</v>
      </c>
      <c r="I3173" s="259"/>
      <c r="J3173" s="255"/>
      <c r="K3173" s="255"/>
      <c r="L3173" s="260"/>
      <c r="M3173" s="261"/>
      <c r="N3173" s="262"/>
      <c r="O3173" s="262"/>
      <c r="P3173" s="262"/>
      <c r="Q3173" s="262"/>
      <c r="R3173" s="262"/>
      <c r="S3173" s="262"/>
      <c r="T3173" s="263"/>
      <c r="AT3173" s="264" t="s">
        <v>245</v>
      </c>
      <c r="AU3173" s="264" t="s">
        <v>88</v>
      </c>
      <c r="AV3173" s="14" t="s">
        <v>207</v>
      </c>
      <c r="AW3173" s="14" t="s">
        <v>40</v>
      </c>
      <c r="AX3173" s="14" t="s">
        <v>77</v>
      </c>
      <c r="AY3173" s="264" t="s">
        <v>191</v>
      </c>
    </row>
    <row r="3174" spans="2:51" s="13" customFormat="1" ht="13.5">
      <c r="B3174" s="244"/>
      <c r="C3174" s="245"/>
      <c r="D3174" s="214" t="s">
        <v>245</v>
      </c>
      <c r="E3174" s="246" t="s">
        <v>23</v>
      </c>
      <c r="F3174" s="247" t="s">
        <v>603</v>
      </c>
      <c r="G3174" s="245"/>
      <c r="H3174" s="246" t="s">
        <v>23</v>
      </c>
      <c r="I3174" s="248"/>
      <c r="J3174" s="245"/>
      <c r="K3174" s="245"/>
      <c r="L3174" s="249"/>
      <c r="M3174" s="250"/>
      <c r="N3174" s="251"/>
      <c r="O3174" s="251"/>
      <c r="P3174" s="251"/>
      <c r="Q3174" s="251"/>
      <c r="R3174" s="251"/>
      <c r="S3174" s="251"/>
      <c r="T3174" s="252"/>
      <c r="AT3174" s="253" t="s">
        <v>245</v>
      </c>
      <c r="AU3174" s="253" t="s">
        <v>88</v>
      </c>
      <c r="AV3174" s="13" t="s">
        <v>85</v>
      </c>
      <c r="AW3174" s="13" t="s">
        <v>40</v>
      </c>
      <c r="AX3174" s="13" t="s">
        <v>77</v>
      </c>
      <c r="AY3174" s="253" t="s">
        <v>191</v>
      </c>
    </row>
    <row r="3175" spans="2:51" s="12" customFormat="1" ht="13.5">
      <c r="B3175" s="217"/>
      <c r="C3175" s="218"/>
      <c r="D3175" s="214" t="s">
        <v>245</v>
      </c>
      <c r="E3175" s="219" t="s">
        <v>23</v>
      </c>
      <c r="F3175" s="220" t="s">
        <v>2177</v>
      </c>
      <c r="G3175" s="218"/>
      <c r="H3175" s="221">
        <v>55.526000000000003</v>
      </c>
      <c r="I3175" s="222"/>
      <c r="J3175" s="218"/>
      <c r="K3175" s="218"/>
      <c r="L3175" s="223"/>
      <c r="M3175" s="224"/>
      <c r="N3175" s="225"/>
      <c r="O3175" s="225"/>
      <c r="P3175" s="225"/>
      <c r="Q3175" s="225"/>
      <c r="R3175" s="225"/>
      <c r="S3175" s="225"/>
      <c r="T3175" s="226"/>
      <c r="AT3175" s="227" t="s">
        <v>245</v>
      </c>
      <c r="AU3175" s="227" t="s">
        <v>88</v>
      </c>
      <c r="AV3175" s="12" t="s">
        <v>88</v>
      </c>
      <c r="AW3175" s="12" t="s">
        <v>40</v>
      </c>
      <c r="AX3175" s="12" t="s">
        <v>77</v>
      </c>
      <c r="AY3175" s="227" t="s">
        <v>191</v>
      </c>
    </row>
    <row r="3176" spans="2:51" s="12" customFormat="1" ht="13.5">
      <c r="B3176" s="217"/>
      <c r="C3176" s="218"/>
      <c r="D3176" s="214" t="s">
        <v>245</v>
      </c>
      <c r="E3176" s="219" t="s">
        <v>23</v>
      </c>
      <c r="F3176" s="220" t="s">
        <v>2178</v>
      </c>
      <c r="G3176" s="218"/>
      <c r="H3176" s="221">
        <v>14.234999999999999</v>
      </c>
      <c r="I3176" s="222"/>
      <c r="J3176" s="218"/>
      <c r="K3176" s="218"/>
      <c r="L3176" s="223"/>
      <c r="M3176" s="224"/>
      <c r="N3176" s="225"/>
      <c r="O3176" s="225"/>
      <c r="P3176" s="225"/>
      <c r="Q3176" s="225"/>
      <c r="R3176" s="225"/>
      <c r="S3176" s="225"/>
      <c r="T3176" s="226"/>
      <c r="AT3176" s="227" t="s">
        <v>245</v>
      </c>
      <c r="AU3176" s="227" t="s">
        <v>88</v>
      </c>
      <c r="AV3176" s="12" t="s">
        <v>88</v>
      </c>
      <c r="AW3176" s="12" t="s">
        <v>40</v>
      </c>
      <c r="AX3176" s="12" t="s">
        <v>77</v>
      </c>
      <c r="AY3176" s="227" t="s">
        <v>191</v>
      </c>
    </row>
    <row r="3177" spans="2:51" s="12" customFormat="1" ht="13.5">
      <c r="B3177" s="217"/>
      <c r="C3177" s="218"/>
      <c r="D3177" s="214" t="s">
        <v>245</v>
      </c>
      <c r="E3177" s="219" t="s">
        <v>23</v>
      </c>
      <c r="F3177" s="220" t="s">
        <v>2179</v>
      </c>
      <c r="G3177" s="218"/>
      <c r="H3177" s="221">
        <v>56.98</v>
      </c>
      <c r="I3177" s="222"/>
      <c r="J3177" s="218"/>
      <c r="K3177" s="218"/>
      <c r="L3177" s="223"/>
      <c r="M3177" s="224"/>
      <c r="N3177" s="225"/>
      <c r="O3177" s="225"/>
      <c r="P3177" s="225"/>
      <c r="Q3177" s="225"/>
      <c r="R3177" s="225"/>
      <c r="S3177" s="225"/>
      <c r="T3177" s="226"/>
      <c r="AT3177" s="227" t="s">
        <v>245</v>
      </c>
      <c r="AU3177" s="227" t="s">
        <v>88</v>
      </c>
      <c r="AV3177" s="12" t="s">
        <v>88</v>
      </c>
      <c r="AW3177" s="12" t="s">
        <v>40</v>
      </c>
      <c r="AX3177" s="12" t="s">
        <v>77</v>
      </c>
      <c r="AY3177" s="227" t="s">
        <v>191</v>
      </c>
    </row>
    <row r="3178" spans="2:51" s="12" customFormat="1" ht="13.5">
      <c r="B3178" s="217"/>
      <c r="C3178" s="218"/>
      <c r="D3178" s="214" t="s">
        <v>245</v>
      </c>
      <c r="E3178" s="219" t="s">
        <v>23</v>
      </c>
      <c r="F3178" s="220" t="s">
        <v>2180</v>
      </c>
      <c r="G3178" s="218"/>
      <c r="H3178" s="221">
        <v>12.64</v>
      </c>
      <c r="I3178" s="222"/>
      <c r="J3178" s="218"/>
      <c r="K3178" s="218"/>
      <c r="L3178" s="223"/>
      <c r="M3178" s="224"/>
      <c r="N3178" s="225"/>
      <c r="O3178" s="225"/>
      <c r="P3178" s="225"/>
      <c r="Q3178" s="225"/>
      <c r="R3178" s="225"/>
      <c r="S3178" s="225"/>
      <c r="T3178" s="226"/>
      <c r="AT3178" s="227" t="s">
        <v>245</v>
      </c>
      <c r="AU3178" s="227" t="s">
        <v>88</v>
      </c>
      <c r="AV3178" s="12" t="s">
        <v>88</v>
      </c>
      <c r="AW3178" s="12" t="s">
        <v>40</v>
      </c>
      <c r="AX3178" s="12" t="s">
        <v>77</v>
      </c>
      <c r="AY3178" s="227" t="s">
        <v>191</v>
      </c>
    </row>
    <row r="3179" spans="2:51" s="12" customFormat="1" ht="13.5">
      <c r="B3179" s="217"/>
      <c r="C3179" s="218"/>
      <c r="D3179" s="214" t="s">
        <v>245</v>
      </c>
      <c r="E3179" s="219" t="s">
        <v>23</v>
      </c>
      <c r="F3179" s="220" t="s">
        <v>2181</v>
      </c>
      <c r="G3179" s="218"/>
      <c r="H3179" s="221">
        <v>14.72</v>
      </c>
      <c r="I3179" s="222"/>
      <c r="J3179" s="218"/>
      <c r="K3179" s="218"/>
      <c r="L3179" s="223"/>
      <c r="M3179" s="224"/>
      <c r="N3179" s="225"/>
      <c r="O3179" s="225"/>
      <c r="P3179" s="225"/>
      <c r="Q3179" s="225"/>
      <c r="R3179" s="225"/>
      <c r="S3179" s="225"/>
      <c r="T3179" s="226"/>
      <c r="AT3179" s="227" t="s">
        <v>245</v>
      </c>
      <c r="AU3179" s="227" t="s">
        <v>88</v>
      </c>
      <c r="AV3179" s="12" t="s">
        <v>88</v>
      </c>
      <c r="AW3179" s="12" t="s">
        <v>40</v>
      </c>
      <c r="AX3179" s="12" t="s">
        <v>77</v>
      </c>
      <c r="AY3179" s="227" t="s">
        <v>191</v>
      </c>
    </row>
    <row r="3180" spans="2:51" s="12" customFormat="1" ht="13.5">
      <c r="B3180" s="217"/>
      <c r="C3180" s="218"/>
      <c r="D3180" s="214" t="s">
        <v>245</v>
      </c>
      <c r="E3180" s="219" t="s">
        <v>23</v>
      </c>
      <c r="F3180" s="220" t="s">
        <v>2182</v>
      </c>
      <c r="G3180" s="218"/>
      <c r="H3180" s="221">
        <v>14.72</v>
      </c>
      <c r="I3180" s="222"/>
      <c r="J3180" s="218"/>
      <c r="K3180" s="218"/>
      <c r="L3180" s="223"/>
      <c r="M3180" s="224"/>
      <c r="N3180" s="225"/>
      <c r="O3180" s="225"/>
      <c r="P3180" s="225"/>
      <c r="Q3180" s="225"/>
      <c r="R3180" s="225"/>
      <c r="S3180" s="225"/>
      <c r="T3180" s="226"/>
      <c r="AT3180" s="227" t="s">
        <v>245</v>
      </c>
      <c r="AU3180" s="227" t="s">
        <v>88</v>
      </c>
      <c r="AV3180" s="12" t="s">
        <v>88</v>
      </c>
      <c r="AW3180" s="12" t="s">
        <v>40</v>
      </c>
      <c r="AX3180" s="12" t="s">
        <v>77</v>
      </c>
      <c r="AY3180" s="227" t="s">
        <v>191</v>
      </c>
    </row>
    <row r="3181" spans="2:51" s="12" customFormat="1" ht="27">
      <c r="B3181" s="217"/>
      <c r="C3181" s="218"/>
      <c r="D3181" s="214" t="s">
        <v>245</v>
      </c>
      <c r="E3181" s="219" t="s">
        <v>23</v>
      </c>
      <c r="F3181" s="220" t="s">
        <v>2183</v>
      </c>
      <c r="G3181" s="218"/>
      <c r="H3181" s="221">
        <v>132.81200000000001</v>
      </c>
      <c r="I3181" s="222"/>
      <c r="J3181" s="218"/>
      <c r="K3181" s="218"/>
      <c r="L3181" s="223"/>
      <c r="M3181" s="224"/>
      <c r="N3181" s="225"/>
      <c r="O3181" s="225"/>
      <c r="P3181" s="225"/>
      <c r="Q3181" s="225"/>
      <c r="R3181" s="225"/>
      <c r="S3181" s="225"/>
      <c r="T3181" s="226"/>
      <c r="AT3181" s="227" t="s">
        <v>245</v>
      </c>
      <c r="AU3181" s="227" t="s">
        <v>88</v>
      </c>
      <c r="AV3181" s="12" t="s">
        <v>88</v>
      </c>
      <c r="AW3181" s="12" t="s">
        <v>40</v>
      </c>
      <c r="AX3181" s="12" t="s">
        <v>77</v>
      </c>
      <c r="AY3181" s="227" t="s">
        <v>191</v>
      </c>
    </row>
    <row r="3182" spans="2:51" s="12" customFormat="1" ht="27">
      <c r="B3182" s="217"/>
      <c r="C3182" s="218"/>
      <c r="D3182" s="214" t="s">
        <v>245</v>
      </c>
      <c r="E3182" s="219" t="s">
        <v>23</v>
      </c>
      <c r="F3182" s="220" t="s">
        <v>2184</v>
      </c>
      <c r="G3182" s="218"/>
      <c r="H3182" s="221">
        <v>49.875</v>
      </c>
      <c r="I3182" s="222"/>
      <c r="J3182" s="218"/>
      <c r="K3182" s="218"/>
      <c r="L3182" s="223"/>
      <c r="M3182" s="224"/>
      <c r="N3182" s="225"/>
      <c r="O3182" s="225"/>
      <c r="P3182" s="225"/>
      <c r="Q3182" s="225"/>
      <c r="R3182" s="225"/>
      <c r="S3182" s="225"/>
      <c r="T3182" s="226"/>
      <c r="AT3182" s="227" t="s">
        <v>245</v>
      </c>
      <c r="AU3182" s="227" t="s">
        <v>88</v>
      </c>
      <c r="AV3182" s="12" t="s">
        <v>88</v>
      </c>
      <c r="AW3182" s="12" t="s">
        <v>40</v>
      </c>
      <c r="AX3182" s="12" t="s">
        <v>77</v>
      </c>
      <c r="AY3182" s="227" t="s">
        <v>191</v>
      </c>
    </row>
    <row r="3183" spans="2:51" s="12" customFormat="1" ht="27">
      <c r="B3183" s="217"/>
      <c r="C3183" s="218"/>
      <c r="D3183" s="214" t="s">
        <v>245</v>
      </c>
      <c r="E3183" s="219" t="s">
        <v>23</v>
      </c>
      <c r="F3183" s="220" t="s">
        <v>2185</v>
      </c>
      <c r="G3183" s="218"/>
      <c r="H3183" s="221">
        <v>65.257999999999996</v>
      </c>
      <c r="I3183" s="222"/>
      <c r="J3183" s="218"/>
      <c r="K3183" s="218"/>
      <c r="L3183" s="223"/>
      <c r="M3183" s="224"/>
      <c r="N3183" s="225"/>
      <c r="O3183" s="225"/>
      <c r="P3183" s="225"/>
      <c r="Q3183" s="225"/>
      <c r="R3183" s="225"/>
      <c r="S3183" s="225"/>
      <c r="T3183" s="226"/>
      <c r="AT3183" s="227" t="s">
        <v>245</v>
      </c>
      <c r="AU3183" s="227" t="s">
        <v>88</v>
      </c>
      <c r="AV3183" s="12" t="s">
        <v>88</v>
      </c>
      <c r="AW3183" s="12" t="s">
        <v>40</v>
      </c>
      <c r="AX3183" s="12" t="s">
        <v>77</v>
      </c>
      <c r="AY3183" s="227" t="s">
        <v>191</v>
      </c>
    </row>
    <row r="3184" spans="2:51" s="12" customFormat="1" ht="13.5">
      <c r="B3184" s="217"/>
      <c r="C3184" s="218"/>
      <c r="D3184" s="214" t="s">
        <v>245</v>
      </c>
      <c r="E3184" s="219" t="s">
        <v>23</v>
      </c>
      <c r="F3184" s="220" t="s">
        <v>2186</v>
      </c>
      <c r="G3184" s="218"/>
      <c r="H3184" s="221">
        <v>30.329000000000001</v>
      </c>
      <c r="I3184" s="222"/>
      <c r="J3184" s="218"/>
      <c r="K3184" s="218"/>
      <c r="L3184" s="223"/>
      <c r="M3184" s="224"/>
      <c r="N3184" s="225"/>
      <c r="O3184" s="225"/>
      <c r="P3184" s="225"/>
      <c r="Q3184" s="225"/>
      <c r="R3184" s="225"/>
      <c r="S3184" s="225"/>
      <c r="T3184" s="226"/>
      <c r="AT3184" s="227" t="s">
        <v>245</v>
      </c>
      <c r="AU3184" s="227" t="s">
        <v>88</v>
      </c>
      <c r="AV3184" s="12" t="s">
        <v>88</v>
      </c>
      <c r="AW3184" s="12" t="s">
        <v>40</v>
      </c>
      <c r="AX3184" s="12" t="s">
        <v>77</v>
      </c>
      <c r="AY3184" s="227" t="s">
        <v>191</v>
      </c>
    </row>
    <row r="3185" spans="2:51" s="14" customFormat="1" ht="13.5">
      <c r="B3185" s="254"/>
      <c r="C3185" s="255"/>
      <c r="D3185" s="214" t="s">
        <v>245</v>
      </c>
      <c r="E3185" s="256" t="s">
        <v>23</v>
      </c>
      <c r="F3185" s="257" t="s">
        <v>371</v>
      </c>
      <c r="G3185" s="255"/>
      <c r="H3185" s="258">
        <v>447.09500000000003</v>
      </c>
      <c r="I3185" s="259"/>
      <c r="J3185" s="255"/>
      <c r="K3185" s="255"/>
      <c r="L3185" s="260"/>
      <c r="M3185" s="261"/>
      <c r="N3185" s="262"/>
      <c r="O3185" s="262"/>
      <c r="P3185" s="262"/>
      <c r="Q3185" s="262"/>
      <c r="R3185" s="262"/>
      <c r="S3185" s="262"/>
      <c r="T3185" s="263"/>
      <c r="AT3185" s="264" t="s">
        <v>245</v>
      </c>
      <c r="AU3185" s="264" t="s">
        <v>88</v>
      </c>
      <c r="AV3185" s="14" t="s">
        <v>207</v>
      </c>
      <c r="AW3185" s="14" t="s">
        <v>40</v>
      </c>
      <c r="AX3185" s="14" t="s">
        <v>77</v>
      </c>
      <c r="AY3185" s="264" t="s">
        <v>191</v>
      </c>
    </row>
    <row r="3186" spans="2:51" s="13" customFormat="1" ht="13.5">
      <c r="B3186" s="244"/>
      <c r="C3186" s="245"/>
      <c r="D3186" s="214" t="s">
        <v>245</v>
      </c>
      <c r="E3186" s="246" t="s">
        <v>23</v>
      </c>
      <c r="F3186" s="247" t="s">
        <v>380</v>
      </c>
      <c r="G3186" s="245"/>
      <c r="H3186" s="246" t="s">
        <v>23</v>
      </c>
      <c r="I3186" s="248"/>
      <c r="J3186" s="245"/>
      <c r="K3186" s="245"/>
      <c r="L3186" s="249"/>
      <c r="M3186" s="250"/>
      <c r="N3186" s="251"/>
      <c r="O3186" s="251"/>
      <c r="P3186" s="251"/>
      <c r="Q3186" s="251"/>
      <c r="R3186" s="251"/>
      <c r="S3186" s="251"/>
      <c r="T3186" s="252"/>
      <c r="AT3186" s="253" t="s">
        <v>245</v>
      </c>
      <c r="AU3186" s="253" t="s">
        <v>88</v>
      </c>
      <c r="AV3186" s="13" t="s">
        <v>85</v>
      </c>
      <c r="AW3186" s="13" t="s">
        <v>40</v>
      </c>
      <c r="AX3186" s="13" t="s">
        <v>77</v>
      </c>
      <c r="AY3186" s="253" t="s">
        <v>191</v>
      </c>
    </row>
    <row r="3187" spans="2:51" s="12" customFormat="1" ht="13.5">
      <c r="B3187" s="217"/>
      <c r="C3187" s="218"/>
      <c r="D3187" s="214" t="s">
        <v>245</v>
      </c>
      <c r="E3187" s="219" t="s">
        <v>23</v>
      </c>
      <c r="F3187" s="220" t="s">
        <v>2187</v>
      </c>
      <c r="G3187" s="218"/>
      <c r="H3187" s="221">
        <v>55.526000000000003</v>
      </c>
      <c r="I3187" s="222"/>
      <c r="J3187" s="218"/>
      <c r="K3187" s="218"/>
      <c r="L3187" s="223"/>
      <c r="M3187" s="224"/>
      <c r="N3187" s="225"/>
      <c r="O3187" s="225"/>
      <c r="P3187" s="225"/>
      <c r="Q3187" s="225"/>
      <c r="R3187" s="225"/>
      <c r="S3187" s="225"/>
      <c r="T3187" s="226"/>
      <c r="AT3187" s="227" t="s">
        <v>245</v>
      </c>
      <c r="AU3187" s="227" t="s">
        <v>88</v>
      </c>
      <c r="AV3187" s="12" t="s">
        <v>88</v>
      </c>
      <c r="AW3187" s="12" t="s">
        <v>40</v>
      </c>
      <c r="AX3187" s="12" t="s">
        <v>77</v>
      </c>
      <c r="AY3187" s="227" t="s">
        <v>191</v>
      </c>
    </row>
    <row r="3188" spans="2:51" s="12" customFormat="1" ht="13.5">
      <c r="B3188" s="217"/>
      <c r="C3188" s="218"/>
      <c r="D3188" s="214" t="s">
        <v>245</v>
      </c>
      <c r="E3188" s="219" t="s">
        <v>23</v>
      </c>
      <c r="F3188" s="220" t="s">
        <v>2188</v>
      </c>
      <c r="G3188" s="218"/>
      <c r="H3188" s="221">
        <v>14.234999999999999</v>
      </c>
      <c r="I3188" s="222"/>
      <c r="J3188" s="218"/>
      <c r="K3188" s="218"/>
      <c r="L3188" s="223"/>
      <c r="M3188" s="224"/>
      <c r="N3188" s="225"/>
      <c r="O3188" s="225"/>
      <c r="P3188" s="225"/>
      <c r="Q3188" s="225"/>
      <c r="R3188" s="225"/>
      <c r="S3188" s="225"/>
      <c r="T3188" s="226"/>
      <c r="AT3188" s="227" t="s">
        <v>245</v>
      </c>
      <c r="AU3188" s="227" t="s">
        <v>88</v>
      </c>
      <c r="AV3188" s="12" t="s">
        <v>88</v>
      </c>
      <c r="AW3188" s="12" t="s">
        <v>40</v>
      </c>
      <c r="AX3188" s="12" t="s">
        <v>77</v>
      </c>
      <c r="AY3188" s="227" t="s">
        <v>191</v>
      </c>
    </row>
    <row r="3189" spans="2:51" s="12" customFormat="1" ht="13.5">
      <c r="B3189" s="217"/>
      <c r="C3189" s="218"/>
      <c r="D3189" s="214" t="s">
        <v>245</v>
      </c>
      <c r="E3189" s="219" t="s">
        <v>23</v>
      </c>
      <c r="F3189" s="220" t="s">
        <v>2189</v>
      </c>
      <c r="G3189" s="218"/>
      <c r="H3189" s="221">
        <v>56.08</v>
      </c>
      <c r="I3189" s="222"/>
      <c r="J3189" s="218"/>
      <c r="K3189" s="218"/>
      <c r="L3189" s="223"/>
      <c r="M3189" s="224"/>
      <c r="N3189" s="225"/>
      <c r="O3189" s="225"/>
      <c r="P3189" s="225"/>
      <c r="Q3189" s="225"/>
      <c r="R3189" s="225"/>
      <c r="S3189" s="225"/>
      <c r="T3189" s="226"/>
      <c r="AT3189" s="227" t="s">
        <v>245</v>
      </c>
      <c r="AU3189" s="227" t="s">
        <v>88</v>
      </c>
      <c r="AV3189" s="12" t="s">
        <v>88</v>
      </c>
      <c r="AW3189" s="12" t="s">
        <v>40</v>
      </c>
      <c r="AX3189" s="12" t="s">
        <v>77</v>
      </c>
      <c r="AY3189" s="227" t="s">
        <v>191</v>
      </c>
    </row>
    <row r="3190" spans="2:51" s="12" customFormat="1" ht="13.5">
      <c r="B3190" s="217"/>
      <c r="C3190" s="218"/>
      <c r="D3190" s="214" t="s">
        <v>245</v>
      </c>
      <c r="E3190" s="219" t="s">
        <v>23</v>
      </c>
      <c r="F3190" s="220" t="s">
        <v>2190</v>
      </c>
      <c r="G3190" s="218"/>
      <c r="H3190" s="221">
        <v>13.04</v>
      </c>
      <c r="I3190" s="222"/>
      <c r="J3190" s="218"/>
      <c r="K3190" s="218"/>
      <c r="L3190" s="223"/>
      <c r="M3190" s="224"/>
      <c r="N3190" s="225"/>
      <c r="O3190" s="225"/>
      <c r="P3190" s="225"/>
      <c r="Q3190" s="225"/>
      <c r="R3190" s="225"/>
      <c r="S3190" s="225"/>
      <c r="T3190" s="226"/>
      <c r="AT3190" s="227" t="s">
        <v>245</v>
      </c>
      <c r="AU3190" s="227" t="s">
        <v>88</v>
      </c>
      <c r="AV3190" s="12" t="s">
        <v>88</v>
      </c>
      <c r="AW3190" s="12" t="s">
        <v>40</v>
      </c>
      <c r="AX3190" s="12" t="s">
        <v>77</v>
      </c>
      <c r="AY3190" s="227" t="s">
        <v>191</v>
      </c>
    </row>
    <row r="3191" spans="2:51" s="12" customFormat="1" ht="13.5">
      <c r="B3191" s="217"/>
      <c r="C3191" s="218"/>
      <c r="D3191" s="214" t="s">
        <v>245</v>
      </c>
      <c r="E3191" s="219" t="s">
        <v>23</v>
      </c>
      <c r="F3191" s="220" t="s">
        <v>2191</v>
      </c>
      <c r="G3191" s="218"/>
      <c r="H3191" s="221">
        <v>14.72</v>
      </c>
      <c r="I3191" s="222"/>
      <c r="J3191" s="218"/>
      <c r="K3191" s="218"/>
      <c r="L3191" s="223"/>
      <c r="M3191" s="224"/>
      <c r="N3191" s="225"/>
      <c r="O3191" s="225"/>
      <c r="P3191" s="225"/>
      <c r="Q3191" s="225"/>
      <c r="R3191" s="225"/>
      <c r="S3191" s="225"/>
      <c r="T3191" s="226"/>
      <c r="AT3191" s="227" t="s">
        <v>245</v>
      </c>
      <c r="AU3191" s="227" t="s">
        <v>88</v>
      </c>
      <c r="AV3191" s="12" t="s">
        <v>88</v>
      </c>
      <c r="AW3191" s="12" t="s">
        <v>40</v>
      </c>
      <c r="AX3191" s="12" t="s">
        <v>77</v>
      </c>
      <c r="AY3191" s="227" t="s">
        <v>191</v>
      </c>
    </row>
    <row r="3192" spans="2:51" s="12" customFormat="1" ht="13.5">
      <c r="B3192" s="217"/>
      <c r="C3192" s="218"/>
      <c r="D3192" s="214" t="s">
        <v>245</v>
      </c>
      <c r="E3192" s="219" t="s">
        <v>23</v>
      </c>
      <c r="F3192" s="220" t="s">
        <v>2192</v>
      </c>
      <c r="G3192" s="218"/>
      <c r="H3192" s="221">
        <v>29.98</v>
      </c>
      <c r="I3192" s="222"/>
      <c r="J3192" s="218"/>
      <c r="K3192" s="218"/>
      <c r="L3192" s="223"/>
      <c r="M3192" s="224"/>
      <c r="N3192" s="225"/>
      <c r="O3192" s="225"/>
      <c r="P3192" s="225"/>
      <c r="Q3192" s="225"/>
      <c r="R3192" s="225"/>
      <c r="S3192" s="225"/>
      <c r="T3192" s="226"/>
      <c r="AT3192" s="227" t="s">
        <v>245</v>
      </c>
      <c r="AU3192" s="227" t="s">
        <v>88</v>
      </c>
      <c r="AV3192" s="12" t="s">
        <v>88</v>
      </c>
      <c r="AW3192" s="12" t="s">
        <v>40</v>
      </c>
      <c r="AX3192" s="12" t="s">
        <v>77</v>
      </c>
      <c r="AY3192" s="227" t="s">
        <v>191</v>
      </c>
    </row>
    <row r="3193" spans="2:51" s="12" customFormat="1" ht="27">
      <c r="B3193" s="217"/>
      <c r="C3193" s="218"/>
      <c r="D3193" s="214" t="s">
        <v>245</v>
      </c>
      <c r="E3193" s="219" t="s">
        <v>23</v>
      </c>
      <c r="F3193" s="220" t="s">
        <v>2193</v>
      </c>
      <c r="G3193" s="218"/>
      <c r="H3193" s="221">
        <v>80.474999999999994</v>
      </c>
      <c r="I3193" s="222"/>
      <c r="J3193" s="218"/>
      <c r="K3193" s="218"/>
      <c r="L3193" s="223"/>
      <c r="M3193" s="224"/>
      <c r="N3193" s="225"/>
      <c r="O3193" s="225"/>
      <c r="P3193" s="225"/>
      <c r="Q3193" s="225"/>
      <c r="R3193" s="225"/>
      <c r="S3193" s="225"/>
      <c r="T3193" s="226"/>
      <c r="AT3193" s="227" t="s">
        <v>245</v>
      </c>
      <c r="AU3193" s="227" t="s">
        <v>88</v>
      </c>
      <c r="AV3193" s="12" t="s">
        <v>88</v>
      </c>
      <c r="AW3193" s="12" t="s">
        <v>40</v>
      </c>
      <c r="AX3193" s="12" t="s">
        <v>77</v>
      </c>
      <c r="AY3193" s="227" t="s">
        <v>191</v>
      </c>
    </row>
    <row r="3194" spans="2:51" s="12" customFormat="1" ht="27">
      <c r="B3194" s="217"/>
      <c r="C3194" s="218"/>
      <c r="D3194" s="214" t="s">
        <v>245</v>
      </c>
      <c r="E3194" s="219" t="s">
        <v>23</v>
      </c>
      <c r="F3194" s="220" t="s">
        <v>2194</v>
      </c>
      <c r="G3194" s="218"/>
      <c r="H3194" s="221">
        <v>55.947000000000003</v>
      </c>
      <c r="I3194" s="222"/>
      <c r="J3194" s="218"/>
      <c r="K3194" s="218"/>
      <c r="L3194" s="223"/>
      <c r="M3194" s="224"/>
      <c r="N3194" s="225"/>
      <c r="O3194" s="225"/>
      <c r="P3194" s="225"/>
      <c r="Q3194" s="225"/>
      <c r="R3194" s="225"/>
      <c r="S3194" s="225"/>
      <c r="T3194" s="226"/>
      <c r="AT3194" s="227" t="s">
        <v>245</v>
      </c>
      <c r="AU3194" s="227" t="s">
        <v>88</v>
      </c>
      <c r="AV3194" s="12" t="s">
        <v>88</v>
      </c>
      <c r="AW3194" s="12" t="s">
        <v>40</v>
      </c>
      <c r="AX3194" s="12" t="s">
        <v>77</v>
      </c>
      <c r="AY3194" s="227" t="s">
        <v>191</v>
      </c>
    </row>
    <row r="3195" spans="2:51" s="12" customFormat="1" ht="27">
      <c r="B3195" s="217"/>
      <c r="C3195" s="218"/>
      <c r="D3195" s="214" t="s">
        <v>245</v>
      </c>
      <c r="E3195" s="219" t="s">
        <v>23</v>
      </c>
      <c r="F3195" s="220" t="s">
        <v>2195</v>
      </c>
      <c r="G3195" s="218"/>
      <c r="H3195" s="221">
        <v>74.185000000000002</v>
      </c>
      <c r="I3195" s="222"/>
      <c r="J3195" s="218"/>
      <c r="K3195" s="218"/>
      <c r="L3195" s="223"/>
      <c r="M3195" s="224"/>
      <c r="N3195" s="225"/>
      <c r="O3195" s="225"/>
      <c r="P3195" s="225"/>
      <c r="Q3195" s="225"/>
      <c r="R3195" s="225"/>
      <c r="S3195" s="225"/>
      <c r="T3195" s="226"/>
      <c r="AT3195" s="227" t="s">
        <v>245</v>
      </c>
      <c r="AU3195" s="227" t="s">
        <v>88</v>
      </c>
      <c r="AV3195" s="12" t="s">
        <v>88</v>
      </c>
      <c r="AW3195" s="12" t="s">
        <v>40</v>
      </c>
      <c r="AX3195" s="12" t="s">
        <v>77</v>
      </c>
      <c r="AY3195" s="227" t="s">
        <v>191</v>
      </c>
    </row>
    <row r="3196" spans="2:51" s="12" customFormat="1" ht="27">
      <c r="B3196" s="217"/>
      <c r="C3196" s="218"/>
      <c r="D3196" s="214" t="s">
        <v>245</v>
      </c>
      <c r="E3196" s="219" t="s">
        <v>23</v>
      </c>
      <c r="F3196" s="220" t="s">
        <v>2196</v>
      </c>
      <c r="G3196" s="218"/>
      <c r="H3196" s="221">
        <v>58.658000000000001</v>
      </c>
      <c r="I3196" s="222"/>
      <c r="J3196" s="218"/>
      <c r="K3196" s="218"/>
      <c r="L3196" s="223"/>
      <c r="M3196" s="224"/>
      <c r="N3196" s="225"/>
      <c r="O3196" s="225"/>
      <c r="P3196" s="225"/>
      <c r="Q3196" s="225"/>
      <c r="R3196" s="225"/>
      <c r="S3196" s="225"/>
      <c r="T3196" s="226"/>
      <c r="AT3196" s="227" t="s">
        <v>245</v>
      </c>
      <c r="AU3196" s="227" t="s">
        <v>88</v>
      </c>
      <c r="AV3196" s="12" t="s">
        <v>88</v>
      </c>
      <c r="AW3196" s="12" t="s">
        <v>40</v>
      </c>
      <c r="AX3196" s="12" t="s">
        <v>77</v>
      </c>
      <c r="AY3196" s="227" t="s">
        <v>191</v>
      </c>
    </row>
    <row r="3197" spans="2:51" s="12" customFormat="1" ht="13.5">
      <c r="B3197" s="217"/>
      <c r="C3197" s="218"/>
      <c r="D3197" s="214" t="s">
        <v>245</v>
      </c>
      <c r="E3197" s="219" t="s">
        <v>23</v>
      </c>
      <c r="F3197" s="220" t="s">
        <v>2197</v>
      </c>
      <c r="G3197" s="218"/>
      <c r="H3197" s="221">
        <v>32.103000000000002</v>
      </c>
      <c r="I3197" s="222"/>
      <c r="J3197" s="218"/>
      <c r="K3197" s="218"/>
      <c r="L3197" s="223"/>
      <c r="M3197" s="224"/>
      <c r="N3197" s="225"/>
      <c r="O3197" s="225"/>
      <c r="P3197" s="225"/>
      <c r="Q3197" s="225"/>
      <c r="R3197" s="225"/>
      <c r="S3197" s="225"/>
      <c r="T3197" s="226"/>
      <c r="AT3197" s="227" t="s">
        <v>245</v>
      </c>
      <c r="AU3197" s="227" t="s">
        <v>88</v>
      </c>
      <c r="AV3197" s="12" t="s">
        <v>88</v>
      </c>
      <c r="AW3197" s="12" t="s">
        <v>40</v>
      </c>
      <c r="AX3197" s="12" t="s">
        <v>77</v>
      </c>
      <c r="AY3197" s="227" t="s">
        <v>191</v>
      </c>
    </row>
    <row r="3198" spans="2:51" s="14" customFormat="1" ht="13.5">
      <c r="B3198" s="254"/>
      <c r="C3198" s="255"/>
      <c r="D3198" s="214" t="s">
        <v>245</v>
      </c>
      <c r="E3198" s="256" t="s">
        <v>23</v>
      </c>
      <c r="F3198" s="257" t="s">
        <v>371</v>
      </c>
      <c r="G3198" s="255"/>
      <c r="H3198" s="258">
        <v>484.94900000000001</v>
      </c>
      <c r="I3198" s="259"/>
      <c r="J3198" s="255"/>
      <c r="K3198" s="255"/>
      <c r="L3198" s="260"/>
      <c r="M3198" s="261"/>
      <c r="N3198" s="262"/>
      <c r="O3198" s="262"/>
      <c r="P3198" s="262"/>
      <c r="Q3198" s="262"/>
      <c r="R3198" s="262"/>
      <c r="S3198" s="262"/>
      <c r="T3198" s="263"/>
      <c r="AT3198" s="264" t="s">
        <v>245</v>
      </c>
      <c r="AU3198" s="264" t="s">
        <v>88</v>
      </c>
      <c r="AV3198" s="14" t="s">
        <v>207</v>
      </c>
      <c r="AW3198" s="14" t="s">
        <v>40</v>
      </c>
      <c r="AX3198" s="14" t="s">
        <v>77</v>
      </c>
      <c r="AY3198" s="264" t="s">
        <v>191</v>
      </c>
    </row>
    <row r="3199" spans="2:51" s="13" customFormat="1" ht="13.5">
      <c r="B3199" s="244"/>
      <c r="C3199" s="245"/>
      <c r="D3199" s="214" t="s">
        <v>245</v>
      </c>
      <c r="E3199" s="246" t="s">
        <v>23</v>
      </c>
      <c r="F3199" s="247" t="s">
        <v>384</v>
      </c>
      <c r="G3199" s="245"/>
      <c r="H3199" s="246" t="s">
        <v>23</v>
      </c>
      <c r="I3199" s="248"/>
      <c r="J3199" s="245"/>
      <c r="K3199" s="245"/>
      <c r="L3199" s="249"/>
      <c r="M3199" s="250"/>
      <c r="N3199" s="251"/>
      <c r="O3199" s="251"/>
      <c r="P3199" s="251"/>
      <c r="Q3199" s="251"/>
      <c r="R3199" s="251"/>
      <c r="S3199" s="251"/>
      <c r="T3199" s="252"/>
      <c r="AT3199" s="253" t="s">
        <v>245</v>
      </c>
      <c r="AU3199" s="253" t="s">
        <v>88</v>
      </c>
      <c r="AV3199" s="13" t="s">
        <v>85</v>
      </c>
      <c r="AW3199" s="13" t="s">
        <v>40</v>
      </c>
      <c r="AX3199" s="13" t="s">
        <v>77</v>
      </c>
      <c r="AY3199" s="253" t="s">
        <v>191</v>
      </c>
    </row>
    <row r="3200" spans="2:51" s="12" customFormat="1" ht="27">
      <c r="B3200" s="217"/>
      <c r="C3200" s="218"/>
      <c r="D3200" s="214" t="s">
        <v>245</v>
      </c>
      <c r="E3200" s="219" t="s">
        <v>23</v>
      </c>
      <c r="F3200" s="220" t="s">
        <v>2198</v>
      </c>
      <c r="G3200" s="218"/>
      <c r="H3200" s="221">
        <v>53.728999999999999</v>
      </c>
      <c r="I3200" s="222"/>
      <c r="J3200" s="218"/>
      <c r="K3200" s="218"/>
      <c r="L3200" s="223"/>
      <c r="M3200" s="224"/>
      <c r="N3200" s="225"/>
      <c r="O3200" s="225"/>
      <c r="P3200" s="225"/>
      <c r="Q3200" s="225"/>
      <c r="R3200" s="225"/>
      <c r="S3200" s="225"/>
      <c r="T3200" s="226"/>
      <c r="AT3200" s="227" t="s">
        <v>245</v>
      </c>
      <c r="AU3200" s="227" t="s">
        <v>88</v>
      </c>
      <c r="AV3200" s="12" t="s">
        <v>88</v>
      </c>
      <c r="AW3200" s="12" t="s">
        <v>40</v>
      </c>
      <c r="AX3200" s="12" t="s">
        <v>77</v>
      </c>
      <c r="AY3200" s="227" t="s">
        <v>191</v>
      </c>
    </row>
    <row r="3201" spans="2:65" s="12" customFormat="1" ht="13.5">
      <c r="B3201" s="217"/>
      <c r="C3201" s="218"/>
      <c r="D3201" s="214" t="s">
        <v>245</v>
      </c>
      <c r="E3201" s="219" t="s">
        <v>23</v>
      </c>
      <c r="F3201" s="220" t="s">
        <v>2199</v>
      </c>
      <c r="G3201" s="218"/>
      <c r="H3201" s="221">
        <v>14.361000000000001</v>
      </c>
      <c r="I3201" s="222"/>
      <c r="J3201" s="218"/>
      <c r="K3201" s="218"/>
      <c r="L3201" s="223"/>
      <c r="M3201" s="224"/>
      <c r="N3201" s="225"/>
      <c r="O3201" s="225"/>
      <c r="P3201" s="225"/>
      <c r="Q3201" s="225"/>
      <c r="R3201" s="225"/>
      <c r="S3201" s="225"/>
      <c r="T3201" s="226"/>
      <c r="AT3201" s="227" t="s">
        <v>245</v>
      </c>
      <c r="AU3201" s="227" t="s">
        <v>88</v>
      </c>
      <c r="AV3201" s="12" t="s">
        <v>88</v>
      </c>
      <c r="AW3201" s="12" t="s">
        <v>40</v>
      </c>
      <c r="AX3201" s="12" t="s">
        <v>77</v>
      </c>
      <c r="AY3201" s="227" t="s">
        <v>191</v>
      </c>
    </row>
    <row r="3202" spans="2:65" s="12" customFormat="1" ht="27">
      <c r="B3202" s="217"/>
      <c r="C3202" s="218"/>
      <c r="D3202" s="214" t="s">
        <v>245</v>
      </c>
      <c r="E3202" s="219" t="s">
        <v>23</v>
      </c>
      <c r="F3202" s="220" t="s">
        <v>2200</v>
      </c>
      <c r="G3202" s="218"/>
      <c r="H3202" s="221">
        <v>52.96</v>
      </c>
      <c r="I3202" s="222"/>
      <c r="J3202" s="218"/>
      <c r="K3202" s="218"/>
      <c r="L3202" s="223"/>
      <c r="M3202" s="224"/>
      <c r="N3202" s="225"/>
      <c r="O3202" s="225"/>
      <c r="P3202" s="225"/>
      <c r="Q3202" s="225"/>
      <c r="R3202" s="225"/>
      <c r="S3202" s="225"/>
      <c r="T3202" s="226"/>
      <c r="AT3202" s="227" t="s">
        <v>245</v>
      </c>
      <c r="AU3202" s="227" t="s">
        <v>88</v>
      </c>
      <c r="AV3202" s="12" t="s">
        <v>88</v>
      </c>
      <c r="AW3202" s="12" t="s">
        <v>40</v>
      </c>
      <c r="AX3202" s="12" t="s">
        <v>77</v>
      </c>
      <c r="AY3202" s="227" t="s">
        <v>191</v>
      </c>
    </row>
    <row r="3203" spans="2:65" s="12" customFormat="1" ht="13.5">
      <c r="B3203" s="217"/>
      <c r="C3203" s="218"/>
      <c r="D3203" s="214" t="s">
        <v>245</v>
      </c>
      <c r="E3203" s="219" t="s">
        <v>23</v>
      </c>
      <c r="F3203" s="220" t="s">
        <v>2201</v>
      </c>
      <c r="G3203" s="218"/>
      <c r="H3203" s="221">
        <v>12.85</v>
      </c>
      <c r="I3203" s="222"/>
      <c r="J3203" s="218"/>
      <c r="K3203" s="218"/>
      <c r="L3203" s="223"/>
      <c r="M3203" s="224"/>
      <c r="N3203" s="225"/>
      <c r="O3203" s="225"/>
      <c r="P3203" s="225"/>
      <c r="Q3203" s="225"/>
      <c r="R3203" s="225"/>
      <c r="S3203" s="225"/>
      <c r="T3203" s="226"/>
      <c r="AT3203" s="227" t="s">
        <v>245</v>
      </c>
      <c r="AU3203" s="227" t="s">
        <v>88</v>
      </c>
      <c r="AV3203" s="12" t="s">
        <v>88</v>
      </c>
      <c r="AW3203" s="12" t="s">
        <v>40</v>
      </c>
      <c r="AX3203" s="12" t="s">
        <v>77</v>
      </c>
      <c r="AY3203" s="227" t="s">
        <v>191</v>
      </c>
    </row>
    <row r="3204" spans="2:65" s="12" customFormat="1" ht="13.5">
      <c r="B3204" s="217"/>
      <c r="C3204" s="218"/>
      <c r="D3204" s="214" t="s">
        <v>245</v>
      </c>
      <c r="E3204" s="219" t="s">
        <v>23</v>
      </c>
      <c r="F3204" s="220" t="s">
        <v>2202</v>
      </c>
      <c r="G3204" s="218"/>
      <c r="H3204" s="221">
        <v>14.78</v>
      </c>
      <c r="I3204" s="222"/>
      <c r="J3204" s="218"/>
      <c r="K3204" s="218"/>
      <c r="L3204" s="223"/>
      <c r="M3204" s="224"/>
      <c r="N3204" s="225"/>
      <c r="O3204" s="225"/>
      <c r="P3204" s="225"/>
      <c r="Q3204" s="225"/>
      <c r="R3204" s="225"/>
      <c r="S3204" s="225"/>
      <c r="T3204" s="226"/>
      <c r="AT3204" s="227" t="s">
        <v>245</v>
      </c>
      <c r="AU3204" s="227" t="s">
        <v>88</v>
      </c>
      <c r="AV3204" s="12" t="s">
        <v>88</v>
      </c>
      <c r="AW3204" s="12" t="s">
        <v>40</v>
      </c>
      <c r="AX3204" s="12" t="s">
        <v>77</v>
      </c>
      <c r="AY3204" s="227" t="s">
        <v>191</v>
      </c>
    </row>
    <row r="3205" spans="2:65" s="12" customFormat="1" ht="13.5">
      <c r="B3205" s="217"/>
      <c r="C3205" s="218"/>
      <c r="D3205" s="214" t="s">
        <v>245</v>
      </c>
      <c r="E3205" s="219" t="s">
        <v>23</v>
      </c>
      <c r="F3205" s="220" t="s">
        <v>2203</v>
      </c>
      <c r="G3205" s="218"/>
      <c r="H3205" s="221">
        <v>30.16</v>
      </c>
      <c r="I3205" s="222"/>
      <c r="J3205" s="218"/>
      <c r="K3205" s="218"/>
      <c r="L3205" s="223"/>
      <c r="M3205" s="224"/>
      <c r="N3205" s="225"/>
      <c r="O3205" s="225"/>
      <c r="P3205" s="225"/>
      <c r="Q3205" s="225"/>
      <c r="R3205" s="225"/>
      <c r="S3205" s="225"/>
      <c r="T3205" s="226"/>
      <c r="AT3205" s="227" t="s">
        <v>245</v>
      </c>
      <c r="AU3205" s="227" t="s">
        <v>88</v>
      </c>
      <c r="AV3205" s="12" t="s">
        <v>88</v>
      </c>
      <c r="AW3205" s="12" t="s">
        <v>40</v>
      </c>
      <c r="AX3205" s="12" t="s">
        <v>77</v>
      </c>
      <c r="AY3205" s="227" t="s">
        <v>191</v>
      </c>
    </row>
    <row r="3206" spans="2:65" s="12" customFormat="1" ht="13.5">
      <c r="B3206" s="217"/>
      <c r="C3206" s="218"/>
      <c r="D3206" s="214" t="s">
        <v>245</v>
      </c>
      <c r="E3206" s="219" t="s">
        <v>23</v>
      </c>
      <c r="F3206" s="220" t="s">
        <v>2204</v>
      </c>
      <c r="G3206" s="218"/>
      <c r="H3206" s="221">
        <v>73.290999999999997</v>
      </c>
      <c r="I3206" s="222"/>
      <c r="J3206" s="218"/>
      <c r="K3206" s="218"/>
      <c r="L3206" s="223"/>
      <c r="M3206" s="224"/>
      <c r="N3206" s="225"/>
      <c r="O3206" s="225"/>
      <c r="P3206" s="225"/>
      <c r="Q3206" s="225"/>
      <c r="R3206" s="225"/>
      <c r="S3206" s="225"/>
      <c r="T3206" s="226"/>
      <c r="AT3206" s="227" t="s">
        <v>245</v>
      </c>
      <c r="AU3206" s="227" t="s">
        <v>88</v>
      </c>
      <c r="AV3206" s="12" t="s">
        <v>88</v>
      </c>
      <c r="AW3206" s="12" t="s">
        <v>40</v>
      </c>
      <c r="AX3206" s="12" t="s">
        <v>77</v>
      </c>
      <c r="AY3206" s="227" t="s">
        <v>191</v>
      </c>
    </row>
    <row r="3207" spans="2:65" s="12" customFormat="1" ht="13.5">
      <c r="B3207" s="217"/>
      <c r="C3207" s="218"/>
      <c r="D3207" s="214" t="s">
        <v>245</v>
      </c>
      <c r="E3207" s="219" t="s">
        <v>23</v>
      </c>
      <c r="F3207" s="220" t="s">
        <v>2205</v>
      </c>
      <c r="G3207" s="218"/>
      <c r="H3207" s="221">
        <v>62.905999999999999</v>
      </c>
      <c r="I3207" s="222"/>
      <c r="J3207" s="218"/>
      <c r="K3207" s="218"/>
      <c r="L3207" s="223"/>
      <c r="M3207" s="224"/>
      <c r="N3207" s="225"/>
      <c r="O3207" s="225"/>
      <c r="P3207" s="225"/>
      <c r="Q3207" s="225"/>
      <c r="R3207" s="225"/>
      <c r="S3207" s="225"/>
      <c r="T3207" s="226"/>
      <c r="AT3207" s="227" t="s">
        <v>245</v>
      </c>
      <c r="AU3207" s="227" t="s">
        <v>88</v>
      </c>
      <c r="AV3207" s="12" t="s">
        <v>88</v>
      </c>
      <c r="AW3207" s="12" t="s">
        <v>40</v>
      </c>
      <c r="AX3207" s="12" t="s">
        <v>77</v>
      </c>
      <c r="AY3207" s="227" t="s">
        <v>191</v>
      </c>
    </row>
    <row r="3208" spans="2:65" s="12" customFormat="1" ht="13.5">
      <c r="B3208" s="217"/>
      <c r="C3208" s="218"/>
      <c r="D3208" s="214" t="s">
        <v>245</v>
      </c>
      <c r="E3208" s="219" t="s">
        <v>23</v>
      </c>
      <c r="F3208" s="220" t="s">
        <v>2206</v>
      </c>
      <c r="G3208" s="218"/>
      <c r="H3208" s="221">
        <v>90.765000000000001</v>
      </c>
      <c r="I3208" s="222"/>
      <c r="J3208" s="218"/>
      <c r="K3208" s="218"/>
      <c r="L3208" s="223"/>
      <c r="M3208" s="224"/>
      <c r="N3208" s="225"/>
      <c r="O3208" s="225"/>
      <c r="P3208" s="225"/>
      <c r="Q3208" s="225"/>
      <c r="R3208" s="225"/>
      <c r="S3208" s="225"/>
      <c r="T3208" s="226"/>
      <c r="AT3208" s="227" t="s">
        <v>245</v>
      </c>
      <c r="AU3208" s="227" t="s">
        <v>88</v>
      </c>
      <c r="AV3208" s="12" t="s">
        <v>88</v>
      </c>
      <c r="AW3208" s="12" t="s">
        <v>40</v>
      </c>
      <c r="AX3208" s="12" t="s">
        <v>77</v>
      </c>
      <c r="AY3208" s="227" t="s">
        <v>191</v>
      </c>
    </row>
    <row r="3209" spans="2:65" s="12" customFormat="1" ht="27">
      <c r="B3209" s="217"/>
      <c r="C3209" s="218"/>
      <c r="D3209" s="214" t="s">
        <v>245</v>
      </c>
      <c r="E3209" s="219" t="s">
        <v>23</v>
      </c>
      <c r="F3209" s="220" t="s">
        <v>2207</v>
      </c>
      <c r="G3209" s="218"/>
      <c r="H3209" s="221">
        <v>909.80499999999995</v>
      </c>
      <c r="I3209" s="222"/>
      <c r="J3209" s="218"/>
      <c r="K3209" s="218"/>
      <c r="L3209" s="223"/>
      <c r="M3209" s="224"/>
      <c r="N3209" s="225"/>
      <c r="O3209" s="225"/>
      <c r="P3209" s="225"/>
      <c r="Q3209" s="225"/>
      <c r="R3209" s="225"/>
      <c r="S3209" s="225"/>
      <c r="T3209" s="226"/>
      <c r="AT3209" s="227" t="s">
        <v>245</v>
      </c>
      <c r="AU3209" s="227" t="s">
        <v>88</v>
      </c>
      <c r="AV3209" s="12" t="s">
        <v>88</v>
      </c>
      <c r="AW3209" s="12" t="s">
        <v>40</v>
      </c>
      <c r="AX3209" s="12" t="s">
        <v>77</v>
      </c>
      <c r="AY3209" s="227" t="s">
        <v>191</v>
      </c>
    </row>
    <row r="3210" spans="2:65" s="12" customFormat="1" ht="13.5">
      <c r="B3210" s="217"/>
      <c r="C3210" s="218"/>
      <c r="D3210" s="214" t="s">
        <v>245</v>
      </c>
      <c r="E3210" s="219" t="s">
        <v>23</v>
      </c>
      <c r="F3210" s="220" t="s">
        <v>2208</v>
      </c>
      <c r="G3210" s="218"/>
      <c r="H3210" s="221">
        <v>20.844999999999999</v>
      </c>
      <c r="I3210" s="222"/>
      <c r="J3210" s="218"/>
      <c r="K3210" s="218"/>
      <c r="L3210" s="223"/>
      <c r="M3210" s="224"/>
      <c r="N3210" s="225"/>
      <c r="O3210" s="225"/>
      <c r="P3210" s="225"/>
      <c r="Q3210" s="225"/>
      <c r="R3210" s="225"/>
      <c r="S3210" s="225"/>
      <c r="T3210" s="226"/>
      <c r="AT3210" s="227" t="s">
        <v>245</v>
      </c>
      <c r="AU3210" s="227" t="s">
        <v>88</v>
      </c>
      <c r="AV3210" s="12" t="s">
        <v>88</v>
      </c>
      <c r="AW3210" s="12" t="s">
        <v>40</v>
      </c>
      <c r="AX3210" s="12" t="s">
        <v>77</v>
      </c>
      <c r="AY3210" s="227" t="s">
        <v>191</v>
      </c>
    </row>
    <row r="3211" spans="2:65" s="12" customFormat="1" ht="13.5">
      <c r="B3211" s="217"/>
      <c r="C3211" s="218"/>
      <c r="D3211" s="214" t="s">
        <v>245</v>
      </c>
      <c r="E3211" s="219" t="s">
        <v>23</v>
      </c>
      <c r="F3211" s="220" t="s">
        <v>2209</v>
      </c>
      <c r="G3211" s="218"/>
      <c r="H3211" s="221">
        <v>29.13</v>
      </c>
      <c r="I3211" s="222"/>
      <c r="J3211" s="218"/>
      <c r="K3211" s="218"/>
      <c r="L3211" s="223"/>
      <c r="M3211" s="224"/>
      <c r="N3211" s="225"/>
      <c r="O3211" s="225"/>
      <c r="P3211" s="225"/>
      <c r="Q3211" s="225"/>
      <c r="R3211" s="225"/>
      <c r="S3211" s="225"/>
      <c r="T3211" s="226"/>
      <c r="AT3211" s="227" t="s">
        <v>245</v>
      </c>
      <c r="AU3211" s="227" t="s">
        <v>88</v>
      </c>
      <c r="AV3211" s="12" t="s">
        <v>88</v>
      </c>
      <c r="AW3211" s="12" t="s">
        <v>40</v>
      </c>
      <c r="AX3211" s="12" t="s">
        <v>77</v>
      </c>
      <c r="AY3211" s="227" t="s">
        <v>191</v>
      </c>
    </row>
    <row r="3212" spans="2:65" s="14" customFormat="1" ht="13.5">
      <c r="B3212" s="254"/>
      <c r="C3212" s="255"/>
      <c r="D3212" s="214" t="s">
        <v>245</v>
      </c>
      <c r="E3212" s="256" t="s">
        <v>23</v>
      </c>
      <c r="F3212" s="257" t="s">
        <v>371</v>
      </c>
      <c r="G3212" s="255"/>
      <c r="H3212" s="258">
        <v>1365.5820000000001</v>
      </c>
      <c r="I3212" s="259"/>
      <c r="J3212" s="255"/>
      <c r="K3212" s="255"/>
      <c r="L3212" s="260"/>
      <c r="M3212" s="261"/>
      <c r="N3212" s="262"/>
      <c r="O3212" s="262"/>
      <c r="P3212" s="262"/>
      <c r="Q3212" s="262"/>
      <c r="R3212" s="262"/>
      <c r="S3212" s="262"/>
      <c r="T3212" s="263"/>
      <c r="AT3212" s="264" t="s">
        <v>245</v>
      </c>
      <c r="AU3212" s="264" t="s">
        <v>88</v>
      </c>
      <c r="AV3212" s="14" t="s">
        <v>207</v>
      </c>
      <c r="AW3212" s="14" t="s">
        <v>40</v>
      </c>
      <c r="AX3212" s="14" t="s">
        <v>77</v>
      </c>
      <c r="AY3212" s="264" t="s">
        <v>191</v>
      </c>
    </row>
    <row r="3213" spans="2:65" s="15" customFormat="1" ht="13.5">
      <c r="B3213" s="265"/>
      <c r="C3213" s="266"/>
      <c r="D3213" s="214" t="s">
        <v>245</v>
      </c>
      <c r="E3213" s="267" t="s">
        <v>23</v>
      </c>
      <c r="F3213" s="268" t="s">
        <v>388</v>
      </c>
      <c r="G3213" s="266"/>
      <c r="H3213" s="269">
        <v>2873.8530000000001</v>
      </c>
      <c r="I3213" s="270"/>
      <c r="J3213" s="266"/>
      <c r="K3213" s="266"/>
      <c r="L3213" s="271"/>
      <c r="M3213" s="272"/>
      <c r="N3213" s="273"/>
      <c r="O3213" s="273"/>
      <c r="P3213" s="273"/>
      <c r="Q3213" s="273"/>
      <c r="R3213" s="273"/>
      <c r="S3213" s="273"/>
      <c r="T3213" s="274"/>
      <c r="AT3213" s="275" t="s">
        <v>245</v>
      </c>
      <c r="AU3213" s="275" t="s">
        <v>88</v>
      </c>
      <c r="AV3213" s="15" t="s">
        <v>215</v>
      </c>
      <c r="AW3213" s="15" t="s">
        <v>40</v>
      </c>
      <c r="AX3213" s="15" t="s">
        <v>85</v>
      </c>
      <c r="AY3213" s="275" t="s">
        <v>191</v>
      </c>
    </row>
    <row r="3214" spans="2:65" s="1" customFormat="1" ht="16.5" customHeight="1">
      <c r="B3214" s="42"/>
      <c r="C3214" s="202" t="s">
        <v>2320</v>
      </c>
      <c r="D3214" s="202" t="s">
        <v>194</v>
      </c>
      <c r="E3214" s="203" t="s">
        <v>2321</v>
      </c>
      <c r="F3214" s="204" t="s">
        <v>2322</v>
      </c>
      <c r="G3214" s="205" t="s">
        <v>218</v>
      </c>
      <c r="H3214" s="206">
        <v>375.86</v>
      </c>
      <c r="I3214" s="207"/>
      <c r="J3214" s="208">
        <f>ROUND(I3214*H3214,2)</f>
        <v>0</v>
      </c>
      <c r="K3214" s="204" t="s">
        <v>203</v>
      </c>
      <c r="L3214" s="62"/>
      <c r="M3214" s="209" t="s">
        <v>23</v>
      </c>
      <c r="N3214" s="210" t="s">
        <v>48</v>
      </c>
      <c r="O3214" s="43"/>
      <c r="P3214" s="211">
        <f>O3214*H3214</f>
        <v>0</v>
      </c>
      <c r="Q3214" s="211">
        <v>2.7999999999999998E-4</v>
      </c>
      <c r="R3214" s="211">
        <f>Q3214*H3214</f>
        <v>0.1052408</v>
      </c>
      <c r="S3214" s="211">
        <v>0</v>
      </c>
      <c r="T3214" s="212">
        <f>S3214*H3214</f>
        <v>0</v>
      </c>
      <c r="AR3214" s="25" t="s">
        <v>279</v>
      </c>
      <c r="AT3214" s="25" t="s">
        <v>194</v>
      </c>
      <c r="AU3214" s="25" t="s">
        <v>88</v>
      </c>
      <c r="AY3214" s="25" t="s">
        <v>191</v>
      </c>
      <c r="BE3214" s="213">
        <f>IF(N3214="základní",J3214,0)</f>
        <v>0</v>
      </c>
      <c r="BF3214" s="213">
        <f>IF(N3214="snížená",J3214,0)</f>
        <v>0</v>
      </c>
      <c r="BG3214" s="213">
        <f>IF(N3214="zákl. přenesená",J3214,0)</f>
        <v>0</v>
      </c>
      <c r="BH3214" s="213">
        <f>IF(N3214="sníž. přenesená",J3214,0)</f>
        <v>0</v>
      </c>
      <c r="BI3214" s="213">
        <f>IF(N3214="nulová",J3214,0)</f>
        <v>0</v>
      </c>
      <c r="BJ3214" s="25" t="s">
        <v>85</v>
      </c>
      <c r="BK3214" s="213">
        <f>ROUND(I3214*H3214,2)</f>
        <v>0</v>
      </c>
      <c r="BL3214" s="25" t="s">
        <v>279</v>
      </c>
      <c r="BM3214" s="25" t="s">
        <v>2323</v>
      </c>
    </row>
    <row r="3215" spans="2:65" s="1" customFormat="1" ht="27">
      <c r="B3215" s="42"/>
      <c r="C3215" s="64"/>
      <c r="D3215" s="214" t="s">
        <v>205</v>
      </c>
      <c r="E3215" s="64"/>
      <c r="F3215" s="215" t="s">
        <v>2324</v>
      </c>
      <c r="G3215" s="64"/>
      <c r="H3215" s="64"/>
      <c r="I3215" s="173"/>
      <c r="J3215" s="64"/>
      <c r="K3215" s="64"/>
      <c r="L3215" s="62"/>
      <c r="M3215" s="216"/>
      <c r="N3215" s="43"/>
      <c r="O3215" s="43"/>
      <c r="P3215" s="43"/>
      <c r="Q3215" s="43"/>
      <c r="R3215" s="43"/>
      <c r="S3215" s="43"/>
      <c r="T3215" s="79"/>
      <c r="AT3215" s="25" t="s">
        <v>205</v>
      </c>
      <c r="AU3215" s="25" t="s">
        <v>88</v>
      </c>
    </row>
    <row r="3216" spans="2:65" s="13" customFormat="1" ht="13.5">
      <c r="B3216" s="244"/>
      <c r="C3216" s="245"/>
      <c r="D3216" s="214" t="s">
        <v>245</v>
      </c>
      <c r="E3216" s="246" t="s">
        <v>23</v>
      </c>
      <c r="F3216" s="247" t="s">
        <v>368</v>
      </c>
      <c r="G3216" s="245"/>
      <c r="H3216" s="246" t="s">
        <v>23</v>
      </c>
      <c r="I3216" s="248"/>
      <c r="J3216" s="245"/>
      <c r="K3216" s="245"/>
      <c r="L3216" s="249"/>
      <c r="M3216" s="250"/>
      <c r="N3216" s="251"/>
      <c r="O3216" s="251"/>
      <c r="P3216" s="251"/>
      <c r="Q3216" s="251"/>
      <c r="R3216" s="251"/>
      <c r="S3216" s="251"/>
      <c r="T3216" s="252"/>
      <c r="AT3216" s="253" t="s">
        <v>245</v>
      </c>
      <c r="AU3216" s="253" t="s">
        <v>88</v>
      </c>
      <c r="AV3216" s="13" t="s">
        <v>85</v>
      </c>
      <c r="AW3216" s="13" t="s">
        <v>40</v>
      </c>
      <c r="AX3216" s="13" t="s">
        <v>77</v>
      </c>
      <c r="AY3216" s="253" t="s">
        <v>191</v>
      </c>
    </row>
    <row r="3217" spans="2:65" s="12" customFormat="1" ht="13.5">
      <c r="B3217" s="217"/>
      <c r="C3217" s="218"/>
      <c r="D3217" s="214" t="s">
        <v>245</v>
      </c>
      <c r="E3217" s="219" t="s">
        <v>23</v>
      </c>
      <c r="F3217" s="220" t="s">
        <v>2325</v>
      </c>
      <c r="G3217" s="218"/>
      <c r="H3217" s="221">
        <v>49.95</v>
      </c>
      <c r="I3217" s="222"/>
      <c r="J3217" s="218"/>
      <c r="K3217" s="218"/>
      <c r="L3217" s="223"/>
      <c r="M3217" s="224"/>
      <c r="N3217" s="225"/>
      <c r="O3217" s="225"/>
      <c r="P3217" s="225"/>
      <c r="Q3217" s="225"/>
      <c r="R3217" s="225"/>
      <c r="S3217" s="225"/>
      <c r="T3217" s="226"/>
      <c r="AT3217" s="227" t="s">
        <v>245</v>
      </c>
      <c r="AU3217" s="227" t="s">
        <v>88</v>
      </c>
      <c r="AV3217" s="12" t="s">
        <v>88</v>
      </c>
      <c r="AW3217" s="12" t="s">
        <v>40</v>
      </c>
      <c r="AX3217" s="12" t="s">
        <v>77</v>
      </c>
      <c r="AY3217" s="227" t="s">
        <v>191</v>
      </c>
    </row>
    <row r="3218" spans="2:65" s="12" customFormat="1" ht="13.5">
      <c r="B3218" s="217"/>
      <c r="C3218" s="218"/>
      <c r="D3218" s="214" t="s">
        <v>245</v>
      </c>
      <c r="E3218" s="219" t="s">
        <v>23</v>
      </c>
      <c r="F3218" s="220" t="s">
        <v>2158</v>
      </c>
      <c r="G3218" s="218"/>
      <c r="H3218" s="221">
        <v>12.91</v>
      </c>
      <c r="I3218" s="222"/>
      <c r="J3218" s="218"/>
      <c r="K3218" s="218"/>
      <c r="L3218" s="223"/>
      <c r="M3218" s="224"/>
      <c r="N3218" s="225"/>
      <c r="O3218" s="225"/>
      <c r="P3218" s="225"/>
      <c r="Q3218" s="225"/>
      <c r="R3218" s="225"/>
      <c r="S3218" s="225"/>
      <c r="T3218" s="226"/>
      <c r="AT3218" s="227" t="s">
        <v>245</v>
      </c>
      <c r="AU3218" s="227" t="s">
        <v>88</v>
      </c>
      <c r="AV3218" s="12" t="s">
        <v>88</v>
      </c>
      <c r="AW3218" s="12" t="s">
        <v>40</v>
      </c>
      <c r="AX3218" s="12" t="s">
        <v>77</v>
      </c>
      <c r="AY3218" s="227" t="s">
        <v>191</v>
      </c>
    </row>
    <row r="3219" spans="2:65" s="12" customFormat="1" ht="13.5">
      <c r="B3219" s="217"/>
      <c r="C3219" s="218"/>
      <c r="D3219" s="214" t="s">
        <v>245</v>
      </c>
      <c r="E3219" s="219" t="s">
        <v>23</v>
      </c>
      <c r="F3219" s="220" t="s">
        <v>2159</v>
      </c>
      <c r="G3219" s="218"/>
      <c r="H3219" s="221">
        <v>90.07</v>
      </c>
      <c r="I3219" s="222"/>
      <c r="J3219" s="218"/>
      <c r="K3219" s="218"/>
      <c r="L3219" s="223"/>
      <c r="M3219" s="224"/>
      <c r="N3219" s="225"/>
      <c r="O3219" s="225"/>
      <c r="P3219" s="225"/>
      <c r="Q3219" s="225"/>
      <c r="R3219" s="225"/>
      <c r="S3219" s="225"/>
      <c r="T3219" s="226"/>
      <c r="AT3219" s="227" t="s">
        <v>245</v>
      </c>
      <c r="AU3219" s="227" t="s">
        <v>88</v>
      </c>
      <c r="AV3219" s="12" t="s">
        <v>88</v>
      </c>
      <c r="AW3219" s="12" t="s">
        <v>40</v>
      </c>
      <c r="AX3219" s="12" t="s">
        <v>77</v>
      </c>
      <c r="AY3219" s="227" t="s">
        <v>191</v>
      </c>
    </row>
    <row r="3220" spans="2:65" s="12" customFormat="1" ht="13.5">
      <c r="B3220" s="217"/>
      <c r="C3220" s="218"/>
      <c r="D3220" s="214" t="s">
        <v>245</v>
      </c>
      <c r="E3220" s="219" t="s">
        <v>23</v>
      </c>
      <c r="F3220" s="220" t="s">
        <v>2160</v>
      </c>
      <c r="G3220" s="218"/>
      <c r="H3220" s="221">
        <v>89.52</v>
      </c>
      <c r="I3220" s="222"/>
      <c r="J3220" s="218"/>
      <c r="K3220" s="218"/>
      <c r="L3220" s="223"/>
      <c r="M3220" s="224"/>
      <c r="N3220" s="225"/>
      <c r="O3220" s="225"/>
      <c r="P3220" s="225"/>
      <c r="Q3220" s="225"/>
      <c r="R3220" s="225"/>
      <c r="S3220" s="225"/>
      <c r="T3220" s="226"/>
      <c r="AT3220" s="227" t="s">
        <v>245</v>
      </c>
      <c r="AU3220" s="227" t="s">
        <v>88</v>
      </c>
      <c r="AV3220" s="12" t="s">
        <v>88</v>
      </c>
      <c r="AW3220" s="12" t="s">
        <v>40</v>
      </c>
      <c r="AX3220" s="12" t="s">
        <v>77</v>
      </c>
      <c r="AY3220" s="227" t="s">
        <v>191</v>
      </c>
    </row>
    <row r="3221" spans="2:65" s="12" customFormat="1" ht="13.5">
      <c r="B3221" s="217"/>
      <c r="C3221" s="218"/>
      <c r="D3221" s="214" t="s">
        <v>245</v>
      </c>
      <c r="E3221" s="219" t="s">
        <v>23</v>
      </c>
      <c r="F3221" s="220" t="s">
        <v>2161</v>
      </c>
      <c r="G3221" s="218"/>
      <c r="H3221" s="221">
        <v>16.850000000000001</v>
      </c>
      <c r="I3221" s="222"/>
      <c r="J3221" s="218"/>
      <c r="K3221" s="218"/>
      <c r="L3221" s="223"/>
      <c r="M3221" s="224"/>
      <c r="N3221" s="225"/>
      <c r="O3221" s="225"/>
      <c r="P3221" s="225"/>
      <c r="Q3221" s="225"/>
      <c r="R3221" s="225"/>
      <c r="S3221" s="225"/>
      <c r="T3221" s="226"/>
      <c r="AT3221" s="227" t="s">
        <v>245</v>
      </c>
      <c r="AU3221" s="227" t="s">
        <v>88</v>
      </c>
      <c r="AV3221" s="12" t="s">
        <v>88</v>
      </c>
      <c r="AW3221" s="12" t="s">
        <v>40</v>
      </c>
      <c r="AX3221" s="12" t="s">
        <v>77</v>
      </c>
      <c r="AY3221" s="227" t="s">
        <v>191</v>
      </c>
    </row>
    <row r="3222" spans="2:65" s="12" customFormat="1" ht="13.5">
      <c r="B3222" s="217"/>
      <c r="C3222" s="218"/>
      <c r="D3222" s="214" t="s">
        <v>245</v>
      </c>
      <c r="E3222" s="219" t="s">
        <v>23</v>
      </c>
      <c r="F3222" s="220" t="s">
        <v>2162</v>
      </c>
      <c r="G3222" s="218"/>
      <c r="H3222" s="221">
        <v>73.849999999999994</v>
      </c>
      <c r="I3222" s="222"/>
      <c r="J3222" s="218"/>
      <c r="K3222" s="218"/>
      <c r="L3222" s="223"/>
      <c r="M3222" s="224"/>
      <c r="N3222" s="225"/>
      <c r="O3222" s="225"/>
      <c r="P3222" s="225"/>
      <c r="Q3222" s="225"/>
      <c r="R3222" s="225"/>
      <c r="S3222" s="225"/>
      <c r="T3222" s="226"/>
      <c r="AT3222" s="227" t="s">
        <v>245</v>
      </c>
      <c r="AU3222" s="227" t="s">
        <v>88</v>
      </c>
      <c r="AV3222" s="12" t="s">
        <v>88</v>
      </c>
      <c r="AW3222" s="12" t="s">
        <v>40</v>
      </c>
      <c r="AX3222" s="12" t="s">
        <v>77</v>
      </c>
      <c r="AY3222" s="227" t="s">
        <v>191</v>
      </c>
    </row>
    <row r="3223" spans="2:65" s="12" customFormat="1" ht="13.5">
      <c r="B3223" s="217"/>
      <c r="C3223" s="218"/>
      <c r="D3223" s="214" t="s">
        <v>245</v>
      </c>
      <c r="E3223" s="219" t="s">
        <v>23</v>
      </c>
      <c r="F3223" s="220" t="s">
        <v>2163</v>
      </c>
      <c r="G3223" s="218"/>
      <c r="H3223" s="221">
        <v>42.71</v>
      </c>
      <c r="I3223" s="222"/>
      <c r="J3223" s="218"/>
      <c r="K3223" s="218"/>
      <c r="L3223" s="223"/>
      <c r="M3223" s="224"/>
      <c r="N3223" s="225"/>
      <c r="O3223" s="225"/>
      <c r="P3223" s="225"/>
      <c r="Q3223" s="225"/>
      <c r="R3223" s="225"/>
      <c r="S3223" s="225"/>
      <c r="T3223" s="226"/>
      <c r="AT3223" s="227" t="s">
        <v>245</v>
      </c>
      <c r="AU3223" s="227" t="s">
        <v>88</v>
      </c>
      <c r="AV3223" s="12" t="s">
        <v>88</v>
      </c>
      <c r="AW3223" s="12" t="s">
        <v>40</v>
      </c>
      <c r="AX3223" s="12" t="s">
        <v>77</v>
      </c>
      <c r="AY3223" s="227" t="s">
        <v>191</v>
      </c>
    </row>
    <row r="3224" spans="2:65" s="15" customFormat="1" ht="13.5">
      <c r="B3224" s="265"/>
      <c r="C3224" s="266"/>
      <c r="D3224" s="214" t="s">
        <v>245</v>
      </c>
      <c r="E3224" s="267" t="s">
        <v>23</v>
      </c>
      <c r="F3224" s="268" t="s">
        <v>388</v>
      </c>
      <c r="G3224" s="266"/>
      <c r="H3224" s="269">
        <v>375.86</v>
      </c>
      <c r="I3224" s="270"/>
      <c r="J3224" s="266"/>
      <c r="K3224" s="266"/>
      <c r="L3224" s="271"/>
      <c r="M3224" s="272"/>
      <c r="N3224" s="273"/>
      <c r="O3224" s="273"/>
      <c r="P3224" s="273"/>
      <c r="Q3224" s="273"/>
      <c r="R3224" s="273"/>
      <c r="S3224" s="273"/>
      <c r="T3224" s="274"/>
      <c r="AT3224" s="275" t="s">
        <v>245</v>
      </c>
      <c r="AU3224" s="275" t="s">
        <v>88</v>
      </c>
      <c r="AV3224" s="15" t="s">
        <v>215</v>
      </c>
      <c r="AW3224" s="15" t="s">
        <v>40</v>
      </c>
      <c r="AX3224" s="15" t="s">
        <v>85</v>
      </c>
      <c r="AY3224" s="275" t="s">
        <v>191</v>
      </c>
    </row>
    <row r="3225" spans="2:65" s="11" customFormat="1" ht="37.35" customHeight="1">
      <c r="B3225" s="186"/>
      <c r="C3225" s="187"/>
      <c r="D3225" s="188" t="s">
        <v>76</v>
      </c>
      <c r="E3225" s="189" t="s">
        <v>2326</v>
      </c>
      <c r="F3225" s="189" t="s">
        <v>2327</v>
      </c>
      <c r="G3225" s="187"/>
      <c r="H3225" s="187"/>
      <c r="I3225" s="190"/>
      <c r="J3225" s="191">
        <f>BK3225</f>
        <v>0</v>
      </c>
      <c r="K3225" s="187"/>
      <c r="L3225" s="192"/>
      <c r="M3225" s="193"/>
      <c r="N3225" s="194"/>
      <c r="O3225" s="194"/>
      <c r="P3225" s="195">
        <f>SUM(P3226:P3247)</f>
        <v>0</v>
      </c>
      <c r="Q3225" s="194"/>
      <c r="R3225" s="195">
        <f>SUM(R3226:R3247)</f>
        <v>0</v>
      </c>
      <c r="S3225" s="194"/>
      <c r="T3225" s="196">
        <f>SUM(T3226:T3247)</f>
        <v>0</v>
      </c>
      <c r="AR3225" s="197" t="s">
        <v>215</v>
      </c>
      <c r="AT3225" s="198" t="s">
        <v>76</v>
      </c>
      <c r="AU3225" s="198" t="s">
        <v>77</v>
      </c>
      <c r="AY3225" s="197" t="s">
        <v>191</v>
      </c>
      <c r="BK3225" s="199">
        <f>SUM(BK3226:BK3247)</f>
        <v>0</v>
      </c>
    </row>
    <row r="3226" spans="2:65" s="1" customFormat="1" ht="25.5" customHeight="1">
      <c r="B3226" s="42"/>
      <c r="C3226" s="202" t="s">
        <v>2328</v>
      </c>
      <c r="D3226" s="202" t="s">
        <v>194</v>
      </c>
      <c r="E3226" s="203" t="s">
        <v>2329</v>
      </c>
      <c r="F3226" s="204" t="s">
        <v>2330</v>
      </c>
      <c r="G3226" s="205" t="s">
        <v>2331</v>
      </c>
      <c r="H3226" s="206">
        <v>32</v>
      </c>
      <c r="I3226" s="207"/>
      <c r="J3226" s="208">
        <f>ROUND(I3226*H3226,2)</f>
        <v>0</v>
      </c>
      <c r="K3226" s="204" t="s">
        <v>203</v>
      </c>
      <c r="L3226" s="62"/>
      <c r="M3226" s="209" t="s">
        <v>23</v>
      </c>
      <c r="N3226" s="210" t="s">
        <v>48</v>
      </c>
      <c r="O3226" s="43"/>
      <c r="P3226" s="211">
        <f>O3226*H3226</f>
        <v>0</v>
      </c>
      <c r="Q3226" s="211">
        <v>0</v>
      </c>
      <c r="R3226" s="211">
        <f>Q3226*H3226</f>
        <v>0</v>
      </c>
      <c r="S3226" s="211">
        <v>0</v>
      </c>
      <c r="T3226" s="212">
        <f>S3226*H3226</f>
        <v>0</v>
      </c>
      <c r="AR3226" s="25" t="s">
        <v>2332</v>
      </c>
      <c r="AT3226" s="25" t="s">
        <v>194</v>
      </c>
      <c r="AU3226" s="25" t="s">
        <v>85</v>
      </c>
      <c r="AY3226" s="25" t="s">
        <v>191</v>
      </c>
      <c r="BE3226" s="213">
        <f>IF(N3226="základní",J3226,0)</f>
        <v>0</v>
      </c>
      <c r="BF3226" s="213">
        <f>IF(N3226="snížená",J3226,0)</f>
        <v>0</v>
      </c>
      <c r="BG3226" s="213">
        <f>IF(N3226="zákl. přenesená",J3226,0)</f>
        <v>0</v>
      </c>
      <c r="BH3226" s="213">
        <f>IF(N3226="sníž. přenesená",J3226,0)</f>
        <v>0</v>
      </c>
      <c r="BI3226" s="213">
        <f>IF(N3226="nulová",J3226,0)</f>
        <v>0</v>
      </c>
      <c r="BJ3226" s="25" t="s">
        <v>85</v>
      </c>
      <c r="BK3226" s="213">
        <f>ROUND(I3226*H3226,2)</f>
        <v>0</v>
      </c>
      <c r="BL3226" s="25" t="s">
        <v>2332</v>
      </c>
      <c r="BM3226" s="25" t="s">
        <v>2333</v>
      </c>
    </row>
    <row r="3227" spans="2:65" s="1" customFormat="1" ht="40.5">
      <c r="B3227" s="42"/>
      <c r="C3227" s="64"/>
      <c r="D3227" s="214" t="s">
        <v>205</v>
      </c>
      <c r="E3227" s="64"/>
      <c r="F3227" s="215" t="s">
        <v>2334</v>
      </c>
      <c r="G3227" s="64"/>
      <c r="H3227" s="64"/>
      <c r="I3227" s="173"/>
      <c r="J3227" s="64"/>
      <c r="K3227" s="64"/>
      <c r="L3227" s="62"/>
      <c r="M3227" s="216"/>
      <c r="N3227" s="43"/>
      <c r="O3227" s="43"/>
      <c r="P3227" s="43"/>
      <c r="Q3227" s="43"/>
      <c r="R3227" s="43"/>
      <c r="S3227" s="43"/>
      <c r="T3227" s="79"/>
      <c r="AT3227" s="25" t="s">
        <v>205</v>
      </c>
      <c r="AU3227" s="25" t="s">
        <v>85</v>
      </c>
    </row>
    <row r="3228" spans="2:65" s="1" customFormat="1" ht="16.5" customHeight="1">
      <c r="B3228" s="42"/>
      <c r="C3228" s="202" t="s">
        <v>2335</v>
      </c>
      <c r="D3228" s="202" t="s">
        <v>194</v>
      </c>
      <c r="E3228" s="203" t="s">
        <v>2336</v>
      </c>
      <c r="F3228" s="204" t="s">
        <v>2337</v>
      </c>
      <c r="G3228" s="205" t="s">
        <v>2331</v>
      </c>
      <c r="H3228" s="206">
        <v>32</v>
      </c>
      <c r="I3228" s="207"/>
      <c r="J3228" s="208">
        <f>ROUND(I3228*H3228,2)</f>
        <v>0</v>
      </c>
      <c r="K3228" s="204" t="s">
        <v>203</v>
      </c>
      <c r="L3228" s="62"/>
      <c r="M3228" s="209" t="s">
        <v>23</v>
      </c>
      <c r="N3228" s="210" t="s">
        <v>48</v>
      </c>
      <c r="O3228" s="43"/>
      <c r="P3228" s="211">
        <f>O3228*H3228</f>
        <v>0</v>
      </c>
      <c r="Q3228" s="211">
        <v>0</v>
      </c>
      <c r="R3228" s="211">
        <f>Q3228*H3228</f>
        <v>0</v>
      </c>
      <c r="S3228" s="211">
        <v>0</v>
      </c>
      <c r="T3228" s="212">
        <f>S3228*H3228</f>
        <v>0</v>
      </c>
      <c r="AR3228" s="25" t="s">
        <v>2332</v>
      </c>
      <c r="AT3228" s="25" t="s">
        <v>194</v>
      </c>
      <c r="AU3228" s="25" t="s">
        <v>85</v>
      </c>
      <c r="AY3228" s="25" t="s">
        <v>191</v>
      </c>
      <c r="BE3228" s="213">
        <f>IF(N3228="základní",J3228,0)</f>
        <v>0</v>
      </c>
      <c r="BF3228" s="213">
        <f>IF(N3228="snížená",J3228,0)</f>
        <v>0</v>
      </c>
      <c r="BG3228" s="213">
        <f>IF(N3228="zákl. přenesená",J3228,0)</f>
        <v>0</v>
      </c>
      <c r="BH3228" s="213">
        <f>IF(N3228="sníž. přenesená",J3228,0)</f>
        <v>0</v>
      </c>
      <c r="BI3228" s="213">
        <f>IF(N3228="nulová",J3228,0)</f>
        <v>0</v>
      </c>
      <c r="BJ3228" s="25" t="s">
        <v>85</v>
      </c>
      <c r="BK3228" s="213">
        <f>ROUND(I3228*H3228,2)</f>
        <v>0</v>
      </c>
      <c r="BL3228" s="25" t="s">
        <v>2332</v>
      </c>
      <c r="BM3228" s="25" t="s">
        <v>2338</v>
      </c>
    </row>
    <row r="3229" spans="2:65" s="1" customFormat="1" ht="40.5">
      <c r="B3229" s="42"/>
      <c r="C3229" s="64"/>
      <c r="D3229" s="214" t="s">
        <v>205</v>
      </c>
      <c r="E3229" s="64"/>
      <c r="F3229" s="215" t="s">
        <v>2334</v>
      </c>
      <c r="G3229" s="64"/>
      <c r="H3229" s="64"/>
      <c r="I3229" s="173"/>
      <c r="J3229" s="64"/>
      <c r="K3229" s="64"/>
      <c r="L3229" s="62"/>
      <c r="M3229" s="216"/>
      <c r="N3229" s="43"/>
      <c r="O3229" s="43"/>
      <c r="P3229" s="43"/>
      <c r="Q3229" s="43"/>
      <c r="R3229" s="43"/>
      <c r="S3229" s="43"/>
      <c r="T3229" s="79"/>
      <c r="AT3229" s="25" t="s">
        <v>205</v>
      </c>
      <c r="AU3229" s="25" t="s">
        <v>85</v>
      </c>
    </row>
    <row r="3230" spans="2:65" s="1" customFormat="1" ht="16.5" customHeight="1">
      <c r="B3230" s="42"/>
      <c r="C3230" s="202" t="s">
        <v>2339</v>
      </c>
      <c r="D3230" s="202" t="s">
        <v>194</v>
      </c>
      <c r="E3230" s="203" t="s">
        <v>2340</v>
      </c>
      <c r="F3230" s="204" t="s">
        <v>2341</v>
      </c>
      <c r="G3230" s="205" t="s">
        <v>2331</v>
      </c>
      <c r="H3230" s="206">
        <v>32</v>
      </c>
      <c r="I3230" s="207"/>
      <c r="J3230" s="208">
        <f>ROUND(I3230*H3230,2)</f>
        <v>0</v>
      </c>
      <c r="K3230" s="204" t="s">
        <v>203</v>
      </c>
      <c r="L3230" s="62"/>
      <c r="M3230" s="209" t="s">
        <v>23</v>
      </c>
      <c r="N3230" s="210" t="s">
        <v>48</v>
      </c>
      <c r="O3230" s="43"/>
      <c r="P3230" s="211">
        <f>O3230*H3230</f>
        <v>0</v>
      </c>
      <c r="Q3230" s="211">
        <v>0</v>
      </c>
      <c r="R3230" s="211">
        <f>Q3230*H3230</f>
        <v>0</v>
      </c>
      <c r="S3230" s="211">
        <v>0</v>
      </c>
      <c r="T3230" s="212">
        <f>S3230*H3230</f>
        <v>0</v>
      </c>
      <c r="AR3230" s="25" t="s">
        <v>2332</v>
      </c>
      <c r="AT3230" s="25" t="s">
        <v>194</v>
      </c>
      <c r="AU3230" s="25" t="s">
        <v>85</v>
      </c>
      <c r="AY3230" s="25" t="s">
        <v>191</v>
      </c>
      <c r="BE3230" s="213">
        <f>IF(N3230="základní",J3230,0)</f>
        <v>0</v>
      </c>
      <c r="BF3230" s="213">
        <f>IF(N3230="snížená",J3230,0)</f>
        <v>0</v>
      </c>
      <c r="BG3230" s="213">
        <f>IF(N3230="zákl. přenesená",J3230,0)</f>
        <v>0</v>
      </c>
      <c r="BH3230" s="213">
        <f>IF(N3230="sníž. přenesená",J3230,0)</f>
        <v>0</v>
      </c>
      <c r="BI3230" s="213">
        <f>IF(N3230="nulová",J3230,0)</f>
        <v>0</v>
      </c>
      <c r="BJ3230" s="25" t="s">
        <v>85</v>
      </c>
      <c r="BK3230" s="213">
        <f>ROUND(I3230*H3230,2)</f>
        <v>0</v>
      </c>
      <c r="BL3230" s="25" t="s">
        <v>2332</v>
      </c>
      <c r="BM3230" s="25" t="s">
        <v>2342</v>
      </c>
    </row>
    <row r="3231" spans="2:65" s="1" customFormat="1" ht="40.5">
      <c r="B3231" s="42"/>
      <c r="C3231" s="64"/>
      <c r="D3231" s="214" t="s">
        <v>205</v>
      </c>
      <c r="E3231" s="64"/>
      <c r="F3231" s="215" t="s">
        <v>2334</v>
      </c>
      <c r="G3231" s="64"/>
      <c r="H3231" s="64"/>
      <c r="I3231" s="173"/>
      <c r="J3231" s="64"/>
      <c r="K3231" s="64"/>
      <c r="L3231" s="62"/>
      <c r="M3231" s="216"/>
      <c r="N3231" s="43"/>
      <c r="O3231" s="43"/>
      <c r="P3231" s="43"/>
      <c r="Q3231" s="43"/>
      <c r="R3231" s="43"/>
      <c r="S3231" s="43"/>
      <c r="T3231" s="79"/>
      <c r="AT3231" s="25" t="s">
        <v>205</v>
      </c>
      <c r="AU3231" s="25" t="s">
        <v>85</v>
      </c>
    </row>
    <row r="3232" spans="2:65" s="1" customFormat="1" ht="25.5" customHeight="1">
      <c r="B3232" s="42"/>
      <c r="C3232" s="202" t="s">
        <v>2343</v>
      </c>
      <c r="D3232" s="202" t="s">
        <v>194</v>
      </c>
      <c r="E3232" s="203" t="s">
        <v>2344</v>
      </c>
      <c r="F3232" s="204" t="s">
        <v>2345</v>
      </c>
      <c r="G3232" s="205" t="s">
        <v>2331</v>
      </c>
      <c r="H3232" s="206">
        <v>32</v>
      </c>
      <c r="I3232" s="207"/>
      <c r="J3232" s="208">
        <f>ROUND(I3232*H3232,2)</f>
        <v>0</v>
      </c>
      <c r="K3232" s="204" t="s">
        <v>203</v>
      </c>
      <c r="L3232" s="62"/>
      <c r="M3232" s="209" t="s">
        <v>23</v>
      </c>
      <c r="N3232" s="210" t="s">
        <v>48</v>
      </c>
      <c r="O3232" s="43"/>
      <c r="P3232" s="211">
        <f>O3232*H3232</f>
        <v>0</v>
      </c>
      <c r="Q3232" s="211">
        <v>0</v>
      </c>
      <c r="R3232" s="211">
        <f>Q3232*H3232</f>
        <v>0</v>
      </c>
      <c r="S3232" s="211">
        <v>0</v>
      </c>
      <c r="T3232" s="212">
        <f>S3232*H3232</f>
        <v>0</v>
      </c>
      <c r="AR3232" s="25" t="s">
        <v>2332</v>
      </c>
      <c r="AT3232" s="25" t="s">
        <v>194</v>
      </c>
      <c r="AU3232" s="25" t="s">
        <v>85</v>
      </c>
      <c r="AY3232" s="25" t="s">
        <v>191</v>
      </c>
      <c r="BE3232" s="213">
        <f>IF(N3232="základní",J3232,0)</f>
        <v>0</v>
      </c>
      <c r="BF3232" s="213">
        <f>IF(N3232="snížená",J3232,0)</f>
        <v>0</v>
      </c>
      <c r="BG3232" s="213">
        <f>IF(N3232="zákl. přenesená",J3232,0)</f>
        <v>0</v>
      </c>
      <c r="BH3232" s="213">
        <f>IF(N3232="sníž. přenesená",J3232,0)</f>
        <v>0</v>
      </c>
      <c r="BI3232" s="213">
        <f>IF(N3232="nulová",J3232,0)</f>
        <v>0</v>
      </c>
      <c r="BJ3232" s="25" t="s">
        <v>85</v>
      </c>
      <c r="BK3232" s="213">
        <f>ROUND(I3232*H3232,2)</f>
        <v>0</v>
      </c>
      <c r="BL3232" s="25" t="s">
        <v>2332</v>
      </c>
      <c r="BM3232" s="25" t="s">
        <v>2346</v>
      </c>
    </row>
    <row r="3233" spans="2:65" s="1" customFormat="1" ht="40.5">
      <c r="B3233" s="42"/>
      <c r="C3233" s="64"/>
      <c r="D3233" s="214" t="s">
        <v>205</v>
      </c>
      <c r="E3233" s="64"/>
      <c r="F3233" s="215" t="s">
        <v>2334</v>
      </c>
      <c r="G3233" s="64"/>
      <c r="H3233" s="64"/>
      <c r="I3233" s="173"/>
      <c r="J3233" s="64"/>
      <c r="K3233" s="64"/>
      <c r="L3233" s="62"/>
      <c r="M3233" s="216"/>
      <c r="N3233" s="43"/>
      <c r="O3233" s="43"/>
      <c r="P3233" s="43"/>
      <c r="Q3233" s="43"/>
      <c r="R3233" s="43"/>
      <c r="S3233" s="43"/>
      <c r="T3233" s="79"/>
      <c r="AT3233" s="25" t="s">
        <v>205</v>
      </c>
      <c r="AU3233" s="25" t="s">
        <v>85</v>
      </c>
    </row>
    <row r="3234" spans="2:65" s="1" customFormat="1" ht="25.5" customHeight="1">
      <c r="B3234" s="42"/>
      <c r="C3234" s="202" t="s">
        <v>2347</v>
      </c>
      <c r="D3234" s="202" t="s">
        <v>194</v>
      </c>
      <c r="E3234" s="203" t="s">
        <v>2348</v>
      </c>
      <c r="F3234" s="204" t="s">
        <v>2349</v>
      </c>
      <c r="G3234" s="205" t="s">
        <v>2331</v>
      </c>
      <c r="H3234" s="206">
        <v>32</v>
      </c>
      <c r="I3234" s="207"/>
      <c r="J3234" s="208">
        <f>ROUND(I3234*H3234,2)</f>
        <v>0</v>
      </c>
      <c r="K3234" s="204" t="s">
        <v>203</v>
      </c>
      <c r="L3234" s="62"/>
      <c r="M3234" s="209" t="s">
        <v>23</v>
      </c>
      <c r="N3234" s="210" t="s">
        <v>48</v>
      </c>
      <c r="O3234" s="43"/>
      <c r="P3234" s="211">
        <f>O3234*H3234</f>
        <v>0</v>
      </c>
      <c r="Q3234" s="211">
        <v>0</v>
      </c>
      <c r="R3234" s="211">
        <f>Q3234*H3234</f>
        <v>0</v>
      </c>
      <c r="S3234" s="211">
        <v>0</v>
      </c>
      <c r="T3234" s="212">
        <f>S3234*H3234</f>
        <v>0</v>
      </c>
      <c r="AR3234" s="25" t="s">
        <v>2332</v>
      </c>
      <c r="AT3234" s="25" t="s">
        <v>194</v>
      </c>
      <c r="AU3234" s="25" t="s">
        <v>85</v>
      </c>
      <c r="AY3234" s="25" t="s">
        <v>191</v>
      </c>
      <c r="BE3234" s="213">
        <f>IF(N3234="základní",J3234,0)</f>
        <v>0</v>
      </c>
      <c r="BF3234" s="213">
        <f>IF(N3234="snížená",J3234,0)</f>
        <v>0</v>
      </c>
      <c r="BG3234" s="213">
        <f>IF(N3234="zákl. přenesená",J3234,0)</f>
        <v>0</v>
      </c>
      <c r="BH3234" s="213">
        <f>IF(N3234="sníž. přenesená",J3234,0)</f>
        <v>0</v>
      </c>
      <c r="BI3234" s="213">
        <f>IF(N3234="nulová",J3234,0)</f>
        <v>0</v>
      </c>
      <c r="BJ3234" s="25" t="s">
        <v>85</v>
      </c>
      <c r="BK3234" s="213">
        <f>ROUND(I3234*H3234,2)</f>
        <v>0</v>
      </c>
      <c r="BL3234" s="25" t="s">
        <v>2332</v>
      </c>
      <c r="BM3234" s="25" t="s">
        <v>2350</v>
      </c>
    </row>
    <row r="3235" spans="2:65" s="1" customFormat="1" ht="40.5">
      <c r="B3235" s="42"/>
      <c r="C3235" s="64"/>
      <c r="D3235" s="214" t="s">
        <v>205</v>
      </c>
      <c r="E3235" s="64"/>
      <c r="F3235" s="215" t="s">
        <v>2334</v>
      </c>
      <c r="G3235" s="64"/>
      <c r="H3235" s="64"/>
      <c r="I3235" s="173"/>
      <c r="J3235" s="64"/>
      <c r="K3235" s="64"/>
      <c r="L3235" s="62"/>
      <c r="M3235" s="216"/>
      <c r="N3235" s="43"/>
      <c r="O3235" s="43"/>
      <c r="P3235" s="43"/>
      <c r="Q3235" s="43"/>
      <c r="R3235" s="43"/>
      <c r="S3235" s="43"/>
      <c r="T3235" s="79"/>
      <c r="AT3235" s="25" t="s">
        <v>205</v>
      </c>
      <c r="AU3235" s="25" t="s">
        <v>85</v>
      </c>
    </row>
    <row r="3236" spans="2:65" s="1" customFormat="1" ht="25.5" customHeight="1">
      <c r="B3236" s="42"/>
      <c r="C3236" s="202" t="s">
        <v>2351</v>
      </c>
      <c r="D3236" s="202" t="s">
        <v>194</v>
      </c>
      <c r="E3236" s="203" t="s">
        <v>2352</v>
      </c>
      <c r="F3236" s="204" t="s">
        <v>2353</v>
      </c>
      <c r="G3236" s="205" t="s">
        <v>2331</v>
      </c>
      <c r="H3236" s="206">
        <v>32</v>
      </c>
      <c r="I3236" s="207"/>
      <c r="J3236" s="208">
        <f>ROUND(I3236*H3236,2)</f>
        <v>0</v>
      </c>
      <c r="K3236" s="204" t="s">
        <v>203</v>
      </c>
      <c r="L3236" s="62"/>
      <c r="M3236" s="209" t="s">
        <v>23</v>
      </c>
      <c r="N3236" s="210" t="s">
        <v>48</v>
      </c>
      <c r="O3236" s="43"/>
      <c r="P3236" s="211">
        <f>O3236*H3236</f>
        <v>0</v>
      </c>
      <c r="Q3236" s="211">
        <v>0</v>
      </c>
      <c r="R3236" s="211">
        <f>Q3236*H3236</f>
        <v>0</v>
      </c>
      <c r="S3236" s="211">
        <v>0</v>
      </c>
      <c r="T3236" s="212">
        <f>S3236*H3236</f>
        <v>0</v>
      </c>
      <c r="AR3236" s="25" t="s">
        <v>2332</v>
      </c>
      <c r="AT3236" s="25" t="s">
        <v>194</v>
      </c>
      <c r="AU3236" s="25" t="s">
        <v>85</v>
      </c>
      <c r="AY3236" s="25" t="s">
        <v>191</v>
      </c>
      <c r="BE3236" s="213">
        <f>IF(N3236="základní",J3236,0)</f>
        <v>0</v>
      </c>
      <c r="BF3236" s="213">
        <f>IF(N3236="snížená",J3236,0)</f>
        <v>0</v>
      </c>
      <c r="BG3236" s="213">
        <f>IF(N3236="zákl. přenesená",J3236,0)</f>
        <v>0</v>
      </c>
      <c r="BH3236" s="213">
        <f>IF(N3236="sníž. přenesená",J3236,0)</f>
        <v>0</v>
      </c>
      <c r="BI3236" s="213">
        <f>IF(N3236="nulová",J3236,0)</f>
        <v>0</v>
      </c>
      <c r="BJ3236" s="25" t="s">
        <v>85</v>
      </c>
      <c r="BK3236" s="213">
        <f>ROUND(I3236*H3236,2)</f>
        <v>0</v>
      </c>
      <c r="BL3236" s="25" t="s">
        <v>2332</v>
      </c>
      <c r="BM3236" s="25" t="s">
        <v>2354</v>
      </c>
    </row>
    <row r="3237" spans="2:65" s="1" customFormat="1" ht="40.5">
      <c r="B3237" s="42"/>
      <c r="C3237" s="64"/>
      <c r="D3237" s="214" t="s">
        <v>205</v>
      </c>
      <c r="E3237" s="64"/>
      <c r="F3237" s="215" t="s">
        <v>2334</v>
      </c>
      <c r="G3237" s="64"/>
      <c r="H3237" s="64"/>
      <c r="I3237" s="173"/>
      <c r="J3237" s="64"/>
      <c r="K3237" s="64"/>
      <c r="L3237" s="62"/>
      <c r="M3237" s="216"/>
      <c r="N3237" s="43"/>
      <c r="O3237" s="43"/>
      <c r="P3237" s="43"/>
      <c r="Q3237" s="43"/>
      <c r="R3237" s="43"/>
      <c r="S3237" s="43"/>
      <c r="T3237" s="79"/>
      <c r="AT3237" s="25" t="s">
        <v>205</v>
      </c>
      <c r="AU3237" s="25" t="s">
        <v>85</v>
      </c>
    </row>
    <row r="3238" spans="2:65" s="1" customFormat="1" ht="25.5" customHeight="1">
      <c r="B3238" s="42"/>
      <c r="C3238" s="202" t="s">
        <v>2355</v>
      </c>
      <c r="D3238" s="202" t="s">
        <v>194</v>
      </c>
      <c r="E3238" s="203" t="s">
        <v>2356</v>
      </c>
      <c r="F3238" s="204" t="s">
        <v>2357</v>
      </c>
      <c r="G3238" s="205" t="s">
        <v>2331</v>
      </c>
      <c r="H3238" s="206">
        <v>32</v>
      </c>
      <c r="I3238" s="207"/>
      <c r="J3238" s="208">
        <f>ROUND(I3238*H3238,2)</f>
        <v>0</v>
      </c>
      <c r="K3238" s="204" t="s">
        <v>203</v>
      </c>
      <c r="L3238" s="62"/>
      <c r="M3238" s="209" t="s">
        <v>23</v>
      </c>
      <c r="N3238" s="210" t="s">
        <v>48</v>
      </c>
      <c r="O3238" s="43"/>
      <c r="P3238" s="211">
        <f>O3238*H3238</f>
        <v>0</v>
      </c>
      <c r="Q3238" s="211">
        <v>0</v>
      </c>
      <c r="R3238" s="211">
        <f>Q3238*H3238</f>
        <v>0</v>
      </c>
      <c r="S3238" s="211">
        <v>0</v>
      </c>
      <c r="T3238" s="212">
        <f>S3238*H3238</f>
        <v>0</v>
      </c>
      <c r="AR3238" s="25" t="s">
        <v>2332</v>
      </c>
      <c r="AT3238" s="25" t="s">
        <v>194</v>
      </c>
      <c r="AU3238" s="25" t="s">
        <v>85</v>
      </c>
      <c r="AY3238" s="25" t="s">
        <v>191</v>
      </c>
      <c r="BE3238" s="213">
        <f>IF(N3238="základní",J3238,0)</f>
        <v>0</v>
      </c>
      <c r="BF3238" s="213">
        <f>IF(N3238="snížená",J3238,0)</f>
        <v>0</v>
      </c>
      <c r="BG3238" s="213">
        <f>IF(N3238="zákl. přenesená",J3238,0)</f>
        <v>0</v>
      </c>
      <c r="BH3238" s="213">
        <f>IF(N3238="sníž. přenesená",J3238,0)</f>
        <v>0</v>
      </c>
      <c r="BI3238" s="213">
        <f>IF(N3238="nulová",J3238,0)</f>
        <v>0</v>
      </c>
      <c r="BJ3238" s="25" t="s">
        <v>85</v>
      </c>
      <c r="BK3238" s="213">
        <f>ROUND(I3238*H3238,2)</f>
        <v>0</v>
      </c>
      <c r="BL3238" s="25" t="s">
        <v>2332</v>
      </c>
      <c r="BM3238" s="25" t="s">
        <v>2358</v>
      </c>
    </row>
    <row r="3239" spans="2:65" s="1" customFormat="1" ht="40.5">
      <c r="B3239" s="42"/>
      <c r="C3239" s="64"/>
      <c r="D3239" s="214" t="s">
        <v>205</v>
      </c>
      <c r="E3239" s="64"/>
      <c r="F3239" s="215" t="s">
        <v>2334</v>
      </c>
      <c r="G3239" s="64"/>
      <c r="H3239" s="64"/>
      <c r="I3239" s="173"/>
      <c r="J3239" s="64"/>
      <c r="K3239" s="64"/>
      <c r="L3239" s="62"/>
      <c r="M3239" s="216"/>
      <c r="N3239" s="43"/>
      <c r="O3239" s="43"/>
      <c r="P3239" s="43"/>
      <c r="Q3239" s="43"/>
      <c r="R3239" s="43"/>
      <c r="S3239" s="43"/>
      <c r="T3239" s="79"/>
      <c r="AT3239" s="25" t="s">
        <v>205</v>
      </c>
      <c r="AU3239" s="25" t="s">
        <v>85</v>
      </c>
    </row>
    <row r="3240" spans="2:65" s="1" customFormat="1" ht="16.5" customHeight="1">
      <c r="B3240" s="42"/>
      <c r="C3240" s="202" t="s">
        <v>2359</v>
      </c>
      <c r="D3240" s="202" t="s">
        <v>194</v>
      </c>
      <c r="E3240" s="203" t="s">
        <v>2360</v>
      </c>
      <c r="F3240" s="204" t="s">
        <v>2361</v>
      </c>
      <c r="G3240" s="205" t="s">
        <v>2331</v>
      </c>
      <c r="H3240" s="206">
        <v>32</v>
      </c>
      <c r="I3240" s="207"/>
      <c r="J3240" s="208">
        <f>ROUND(I3240*H3240,2)</f>
        <v>0</v>
      </c>
      <c r="K3240" s="204" t="s">
        <v>203</v>
      </c>
      <c r="L3240" s="62"/>
      <c r="M3240" s="209" t="s">
        <v>23</v>
      </c>
      <c r="N3240" s="210" t="s">
        <v>48</v>
      </c>
      <c r="O3240" s="43"/>
      <c r="P3240" s="211">
        <f>O3240*H3240</f>
        <v>0</v>
      </c>
      <c r="Q3240" s="211">
        <v>0</v>
      </c>
      <c r="R3240" s="211">
        <f>Q3240*H3240</f>
        <v>0</v>
      </c>
      <c r="S3240" s="211">
        <v>0</v>
      </c>
      <c r="T3240" s="212">
        <f>S3240*H3240</f>
        <v>0</v>
      </c>
      <c r="AR3240" s="25" t="s">
        <v>2332</v>
      </c>
      <c r="AT3240" s="25" t="s">
        <v>194</v>
      </c>
      <c r="AU3240" s="25" t="s">
        <v>85</v>
      </c>
      <c r="AY3240" s="25" t="s">
        <v>191</v>
      </c>
      <c r="BE3240" s="213">
        <f>IF(N3240="základní",J3240,0)</f>
        <v>0</v>
      </c>
      <c r="BF3240" s="213">
        <f>IF(N3240="snížená",J3240,0)</f>
        <v>0</v>
      </c>
      <c r="BG3240" s="213">
        <f>IF(N3240="zákl. přenesená",J3240,0)</f>
        <v>0</v>
      </c>
      <c r="BH3240" s="213">
        <f>IF(N3240="sníž. přenesená",J3240,0)</f>
        <v>0</v>
      </c>
      <c r="BI3240" s="213">
        <f>IF(N3240="nulová",J3240,0)</f>
        <v>0</v>
      </c>
      <c r="BJ3240" s="25" t="s">
        <v>85</v>
      </c>
      <c r="BK3240" s="213">
        <f>ROUND(I3240*H3240,2)</f>
        <v>0</v>
      </c>
      <c r="BL3240" s="25" t="s">
        <v>2332</v>
      </c>
      <c r="BM3240" s="25" t="s">
        <v>2362</v>
      </c>
    </row>
    <row r="3241" spans="2:65" s="1" customFormat="1" ht="40.5">
      <c r="B3241" s="42"/>
      <c r="C3241" s="64"/>
      <c r="D3241" s="214" t="s">
        <v>205</v>
      </c>
      <c r="E3241" s="64"/>
      <c r="F3241" s="215" t="s">
        <v>2334</v>
      </c>
      <c r="G3241" s="64"/>
      <c r="H3241" s="64"/>
      <c r="I3241" s="173"/>
      <c r="J3241" s="64"/>
      <c r="K3241" s="64"/>
      <c r="L3241" s="62"/>
      <c r="M3241" s="216"/>
      <c r="N3241" s="43"/>
      <c r="O3241" s="43"/>
      <c r="P3241" s="43"/>
      <c r="Q3241" s="43"/>
      <c r="R3241" s="43"/>
      <c r="S3241" s="43"/>
      <c r="T3241" s="79"/>
      <c r="AT3241" s="25" t="s">
        <v>205</v>
      </c>
      <c r="AU3241" s="25" t="s">
        <v>85</v>
      </c>
    </row>
    <row r="3242" spans="2:65" s="1" customFormat="1" ht="16.5" customHeight="1">
      <c r="B3242" s="42"/>
      <c r="C3242" s="202" t="s">
        <v>2363</v>
      </c>
      <c r="D3242" s="202" t="s">
        <v>194</v>
      </c>
      <c r="E3242" s="203" t="s">
        <v>2364</v>
      </c>
      <c r="F3242" s="204" t="s">
        <v>2365</v>
      </c>
      <c r="G3242" s="205" t="s">
        <v>2331</v>
      </c>
      <c r="H3242" s="206">
        <v>32</v>
      </c>
      <c r="I3242" s="207"/>
      <c r="J3242" s="208">
        <f>ROUND(I3242*H3242,2)</f>
        <v>0</v>
      </c>
      <c r="K3242" s="204" t="s">
        <v>203</v>
      </c>
      <c r="L3242" s="62"/>
      <c r="M3242" s="209" t="s">
        <v>23</v>
      </c>
      <c r="N3242" s="210" t="s">
        <v>48</v>
      </c>
      <c r="O3242" s="43"/>
      <c r="P3242" s="211">
        <f>O3242*H3242</f>
        <v>0</v>
      </c>
      <c r="Q3242" s="211">
        <v>0</v>
      </c>
      <c r="R3242" s="211">
        <f>Q3242*H3242</f>
        <v>0</v>
      </c>
      <c r="S3242" s="211">
        <v>0</v>
      </c>
      <c r="T3242" s="212">
        <f>S3242*H3242</f>
        <v>0</v>
      </c>
      <c r="AR3242" s="25" t="s">
        <v>2332</v>
      </c>
      <c r="AT3242" s="25" t="s">
        <v>194</v>
      </c>
      <c r="AU3242" s="25" t="s">
        <v>85</v>
      </c>
      <c r="AY3242" s="25" t="s">
        <v>191</v>
      </c>
      <c r="BE3242" s="213">
        <f>IF(N3242="základní",J3242,0)</f>
        <v>0</v>
      </c>
      <c r="BF3242" s="213">
        <f>IF(N3242="snížená",J3242,0)</f>
        <v>0</v>
      </c>
      <c r="BG3242" s="213">
        <f>IF(N3242="zákl. přenesená",J3242,0)</f>
        <v>0</v>
      </c>
      <c r="BH3242" s="213">
        <f>IF(N3242="sníž. přenesená",J3242,0)</f>
        <v>0</v>
      </c>
      <c r="BI3242" s="213">
        <f>IF(N3242="nulová",J3242,0)</f>
        <v>0</v>
      </c>
      <c r="BJ3242" s="25" t="s">
        <v>85</v>
      </c>
      <c r="BK3242" s="213">
        <f>ROUND(I3242*H3242,2)</f>
        <v>0</v>
      </c>
      <c r="BL3242" s="25" t="s">
        <v>2332</v>
      </c>
      <c r="BM3242" s="25" t="s">
        <v>2366</v>
      </c>
    </row>
    <row r="3243" spans="2:65" s="1" customFormat="1" ht="40.5">
      <c r="B3243" s="42"/>
      <c r="C3243" s="64"/>
      <c r="D3243" s="214" t="s">
        <v>205</v>
      </c>
      <c r="E3243" s="64"/>
      <c r="F3243" s="215" t="s">
        <v>2334</v>
      </c>
      <c r="G3243" s="64"/>
      <c r="H3243" s="64"/>
      <c r="I3243" s="173"/>
      <c r="J3243" s="64"/>
      <c r="K3243" s="64"/>
      <c r="L3243" s="62"/>
      <c r="M3243" s="216"/>
      <c r="N3243" s="43"/>
      <c r="O3243" s="43"/>
      <c r="P3243" s="43"/>
      <c r="Q3243" s="43"/>
      <c r="R3243" s="43"/>
      <c r="S3243" s="43"/>
      <c r="T3243" s="79"/>
      <c r="AT3243" s="25" t="s">
        <v>205</v>
      </c>
      <c r="AU3243" s="25" t="s">
        <v>85</v>
      </c>
    </row>
    <row r="3244" spans="2:65" s="1" customFormat="1" ht="25.5" customHeight="1">
      <c r="B3244" s="42"/>
      <c r="C3244" s="202" t="s">
        <v>2367</v>
      </c>
      <c r="D3244" s="202" t="s">
        <v>194</v>
      </c>
      <c r="E3244" s="203" t="s">
        <v>2368</v>
      </c>
      <c r="F3244" s="204" t="s">
        <v>2369</v>
      </c>
      <c r="G3244" s="205" t="s">
        <v>2331</v>
      </c>
      <c r="H3244" s="206">
        <v>32</v>
      </c>
      <c r="I3244" s="207"/>
      <c r="J3244" s="208">
        <f>ROUND(I3244*H3244,2)</f>
        <v>0</v>
      </c>
      <c r="K3244" s="204" t="s">
        <v>203</v>
      </c>
      <c r="L3244" s="62"/>
      <c r="M3244" s="209" t="s">
        <v>23</v>
      </c>
      <c r="N3244" s="210" t="s">
        <v>48</v>
      </c>
      <c r="O3244" s="43"/>
      <c r="P3244" s="211">
        <f>O3244*H3244</f>
        <v>0</v>
      </c>
      <c r="Q3244" s="211">
        <v>0</v>
      </c>
      <c r="R3244" s="211">
        <f>Q3244*H3244</f>
        <v>0</v>
      </c>
      <c r="S3244" s="211">
        <v>0</v>
      </c>
      <c r="T3244" s="212">
        <f>S3244*H3244</f>
        <v>0</v>
      </c>
      <c r="AR3244" s="25" t="s">
        <v>2332</v>
      </c>
      <c r="AT3244" s="25" t="s">
        <v>194</v>
      </c>
      <c r="AU3244" s="25" t="s">
        <v>85</v>
      </c>
      <c r="AY3244" s="25" t="s">
        <v>191</v>
      </c>
      <c r="BE3244" s="213">
        <f>IF(N3244="základní",J3244,0)</f>
        <v>0</v>
      </c>
      <c r="BF3244" s="213">
        <f>IF(N3244="snížená",J3244,0)</f>
        <v>0</v>
      </c>
      <c r="BG3244" s="213">
        <f>IF(N3244="zákl. přenesená",J3244,0)</f>
        <v>0</v>
      </c>
      <c r="BH3244" s="213">
        <f>IF(N3244="sníž. přenesená",J3244,0)</f>
        <v>0</v>
      </c>
      <c r="BI3244" s="213">
        <f>IF(N3244="nulová",J3244,0)</f>
        <v>0</v>
      </c>
      <c r="BJ3244" s="25" t="s">
        <v>85</v>
      </c>
      <c r="BK3244" s="213">
        <f>ROUND(I3244*H3244,2)</f>
        <v>0</v>
      </c>
      <c r="BL3244" s="25" t="s">
        <v>2332</v>
      </c>
      <c r="BM3244" s="25" t="s">
        <v>2370</v>
      </c>
    </row>
    <row r="3245" spans="2:65" s="1" customFormat="1" ht="40.5">
      <c r="B3245" s="42"/>
      <c r="C3245" s="64"/>
      <c r="D3245" s="214" t="s">
        <v>205</v>
      </c>
      <c r="E3245" s="64"/>
      <c r="F3245" s="215" t="s">
        <v>2334</v>
      </c>
      <c r="G3245" s="64"/>
      <c r="H3245" s="64"/>
      <c r="I3245" s="173"/>
      <c r="J3245" s="64"/>
      <c r="K3245" s="64"/>
      <c r="L3245" s="62"/>
      <c r="M3245" s="216"/>
      <c r="N3245" s="43"/>
      <c r="O3245" s="43"/>
      <c r="P3245" s="43"/>
      <c r="Q3245" s="43"/>
      <c r="R3245" s="43"/>
      <c r="S3245" s="43"/>
      <c r="T3245" s="79"/>
      <c r="AT3245" s="25" t="s">
        <v>205</v>
      </c>
      <c r="AU3245" s="25" t="s">
        <v>85</v>
      </c>
    </row>
    <row r="3246" spans="2:65" s="1" customFormat="1" ht="25.5" customHeight="1">
      <c r="B3246" s="42"/>
      <c r="C3246" s="202" t="s">
        <v>2371</v>
      </c>
      <c r="D3246" s="202" t="s">
        <v>194</v>
      </c>
      <c r="E3246" s="203" t="s">
        <v>2372</v>
      </c>
      <c r="F3246" s="204" t="s">
        <v>2373</v>
      </c>
      <c r="G3246" s="205" t="s">
        <v>2331</v>
      </c>
      <c r="H3246" s="206">
        <v>32</v>
      </c>
      <c r="I3246" s="207"/>
      <c r="J3246" s="208">
        <f>ROUND(I3246*H3246,2)</f>
        <v>0</v>
      </c>
      <c r="K3246" s="204" t="s">
        <v>203</v>
      </c>
      <c r="L3246" s="62"/>
      <c r="M3246" s="209" t="s">
        <v>23</v>
      </c>
      <c r="N3246" s="210" t="s">
        <v>48</v>
      </c>
      <c r="O3246" s="43"/>
      <c r="P3246" s="211">
        <f>O3246*H3246</f>
        <v>0</v>
      </c>
      <c r="Q3246" s="211">
        <v>0</v>
      </c>
      <c r="R3246" s="211">
        <f>Q3246*H3246</f>
        <v>0</v>
      </c>
      <c r="S3246" s="211">
        <v>0</v>
      </c>
      <c r="T3246" s="212">
        <f>S3246*H3246</f>
        <v>0</v>
      </c>
      <c r="AR3246" s="25" t="s">
        <v>2332</v>
      </c>
      <c r="AT3246" s="25" t="s">
        <v>194</v>
      </c>
      <c r="AU3246" s="25" t="s">
        <v>85</v>
      </c>
      <c r="AY3246" s="25" t="s">
        <v>191</v>
      </c>
      <c r="BE3246" s="213">
        <f>IF(N3246="základní",J3246,0)</f>
        <v>0</v>
      </c>
      <c r="BF3246" s="213">
        <f>IF(N3246="snížená",J3246,0)</f>
        <v>0</v>
      </c>
      <c r="BG3246" s="213">
        <f>IF(N3246="zákl. přenesená",J3246,0)</f>
        <v>0</v>
      </c>
      <c r="BH3246" s="213">
        <f>IF(N3246="sníž. přenesená",J3246,0)</f>
        <v>0</v>
      </c>
      <c r="BI3246" s="213">
        <f>IF(N3246="nulová",J3246,0)</f>
        <v>0</v>
      </c>
      <c r="BJ3246" s="25" t="s">
        <v>85</v>
      </c>
      <c r="BK3246" s="213">
        <f>ROUND(I3246*H3246,2)</f>
        <v>0</v>
      </c>
      <c r="BL3246" s="25" t="s">
        <v>2332</v>
      </c>
      <c r="BM3246" s="25" t="s">
        <v>2374</v>
      </c>
    </row>
    <row r="3247" spans="2:65" s="1" customFormat="1" ht="40.5">
      <c r="B3247" s="42"/>
      <c r="C3247" s="64"/>
      <c r="D3247" s="214" t="s">
        <v>205</v>
      </c>
      <c r="E3247" s="64"/>
      <c r="F3247" s="215" t="s">
        <v>2334</v>
      </c>
      <c r="G3247" s="64"/>
      <c r="H3247" s="64"/>
      <c r="I3247" s="173"/>
      <c r="J3247" s="64"/>
      <c r="K3247" s="64"/>
      <c r="L3247" s="62"/>
      <c r="M3247" s="238"/>
      <c r="N3247" s="239"/>
      <c r="O3247" s="239"/>
      <c r="P3247" s="239"/>
      <c r="Q3247" s="239"/>
      <c r="R3247" s="239"/>
      <c r="S3247" s="239"/>
      <c r="T3247" s="240"/>
      <c r="AT3247" s="25" t="s">
        <v>205</v>
      </c>
      <c r="AU3247" s="25" t="s">
        <v>85</v>
      </c>
    </row>
    <row r="3248" spans="2:65" s="1" customFormat="1" ht="6.95" customHeight="1">
      <c r="B3248" s="57"/>
      <c r="C3248" s="58"/>
      <c r="D3248" s="58"/>
      <c r="E3248" s="58"/>
      <c r="F3248" s="58"/>
      <c r="G3248" s="58"/>
      <c r="H3248" s="58"/>
      <c r="I3248" s="149"/>
      <c r="J3248" s="58"/>
      <c r="K3248" s="58"/>
      <c r="L3248" s="62"/>
    </row>
  </sheetData>
  <sheetProtection algorithmName="SHA-512" hashValue="lHma8zgqyuAIn90W5aAgIcg1lmQXNexFErneAjcNMOb/PL3CX262slYqig+9dr3hIObwAa4I9xA/F9OxBHq7dg==" saltValue="9pFz7eA2ZRt517nNry9A+VbFZizK8A0+O4tFWx0jO913/fSYG/ihKblc1WDkRLVTu2Ph5zSYvdw6HecHaFDFSA==" spinCount="100000" sheet="1" objects="1" scenarios="1" formatColumns="0" formatRows="0" autoFilter="0"/>
  <autoFilter ref="C99:K3247"/>
  <mergeCells count="13">
    <mergeCell ref="E92:H92"/>
    <mergeCell ref="G1:H1"/>
    <mergeCell ref="L2:V2"/>
    <mergeCell ref="E49:H49"/>
    <mergeCell ref="E51:H51"/>
    <mergeCell ref="J55:J56"/>
    <mergeCell ref="E88:H88"/>
    <mergeCell ref="E90:H9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98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340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2375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ROUND(J98,2)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ROUND(SUM(BE98:BE429), 2)</f>
        <v>0</v>
      </c>
      <c r="G32" s="43"/>
      <c r="H32" s="43"/>
      <c r="I32" s="141">
        <v>0.21</v>
      </c>
      <c r="J32" s="140">
        <f>ROUND(ROUND((SUM(BE98:BE429)),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ROUND(SUM(BF98:BF429), 2)</f>
        <v>0</v>
      </c>
      <c r="G33" s="43"/>
      <c r="H33" s="43"/>
      <c r="I33" s="141">
        <v>0.15</v>
      </c>
      <c r="J33" s="140">
        <f>ROUND(ROUND((SUM(BF98:BF429)),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ROUND(SUM(BG98:BG429),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ROUND(SUM(BH98:BH429),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ROUND(SUM(BI98:BI429),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340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ASŘ-002 - Nové Konstrukce + Statika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J98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343</v>
      </c>
      <c r="E61" s="162"/>
      <c r="F61" s="162"/>
      <c r="G61" s="162"/>
      <c r="H61" s="162"/>
      <c r="I61" s="163"/>
      <c r="J61" s="164">
        <f>J99</f>
        <v>0</v>
      </c>
      <c r="K61" s="165"/>
    </row>
    <row r="62" spans="2:47" s="9" customFormat="1" ht="19.899999999999999" customHeight="1">
      <c r="B62" s="166"/>
      <c r="C62" s="167"/>
      <c r="D62" s="168" t="s">
        <v>2376</v>
      </c>
      <c r="E62" s="169"/>
      <c r="F62" s="169"/>
      <c r="G62" s="169"/>
      <c r="H62" s="169"/>
      <c r="I62" s="170"/>
      <c r="J62" s="171">
        <f>J100</f>
        <v>0</v>
      </c>
      <c r="K62" s="172"/>
    </row>
    <row r="63" spans="2:47" s="9" customFormat="1" ht="19.899999999999999" customHeight="1">
      <c r="B63" s="166"/>
      <c r="C63" s="167"/>
      <c r="D63" s="168" t="s">
        <v>2377</v>
      </c>
      <c r="E63" s="169"/>
      <c r="F63" s="169"/>
      <c r="G63" s="169"/>
      <c r="H63" s="169"/>
      <c r="I63" s="170"/>
      <c r="J63" s="171">
        <f>J153</f>
        <v>0</v>
      </c>
      <c r="K63" s="172"/>
    </row>
    <row r="64" spans="2:47" s="9" customFormat="1" ht="19.899999999999999" customHeight="1">
      <c r="B64" s="166"/>
      <c r="C64" s="167"/>
      <c r="D64" s="168" t="s">
        <v>344</v>
      </c>
      <c r="E64" s="169"/>
      <c r="F64" s="169"/>
      <c r="G64" s="169"/>
      <c r="H64" s="169"/>
      <c r="I64" s="170"/>
      <c r="J64" s="171">
        <f>J188</f>
        <v>0</v>
      </c>
      <c r="K64" s="172"/>
    </row>
    <row r="65" spans="2:11" s="9" customFormat="1" ht="19.899999999999999" customHeight="1">
      <c r="B65" s="166"/>
      <c r="C65" s="167"/>
      <c r="D65" s="168" t="s">
        <v>2378</v>
      </c>
      <c r="E65" s="169"/>
      <c r="F65" s="169"/>
      <c r="G65" s="169"/>
      <c r="H65" s="169"/>
      <c r="I65" s="170"/>
      <c r="J65" s="171">
        <f>J191</f>
        <v>0</v>
      </c>
      <c r="K65" s="172"/>
    </row>
    <row r="66" spans="2:11" s="9" customFormat="1" ht="19.899999999999999" customHeight="1">
      <c r="B66" s="166"/>
      <c r="C66" s="167"/>
      <c r="D66" s="168" t="s">
        <v>2379</v>
      </c>
      <c r="E66" s="169"/>
      <c r="F66" s="169"/>
      <c r="G66" s="169"/>
      <c r="H66" s="169"/>
      <c r="I66" s="170"/>
      <c r="J66" s="171">
        <f>J242</f>
        <v>0</v>
      </c>
      <c r="K66" s="172"/>
    </row>
    <row r="67" spans="2:11" s="9" customFormat="1" ht="19.899999999999999" customHeight="1">
      <c r="B67" s="166"/>
      <c r="C67" s="167"/>
      <c r="D67" s="168" t="s">
        <v>345</v>
      </c>
      <c r="E67" s="169"/>
      <c r="F67" s="169"/>
      <c r="G67" s="169"/>
      <c r="H67" s="169"/>
      <c r="I67" s="170"/>
      <c r="J67" s="171">
        <f>J247</f>
        <v>0</v>
      </c>
      <c r="K67" s="172"/>
    </row>
    <row r="68" spans="2:11" s="9" customFormat="1" ht="19.899999999999999" customHeight="1">
      <c r="B68" s="166"/>
      <c r="C68" s="167"/>
      <c r="D68" s="168" t="s">
        <v>346</v>
      </c>
      <c r="E68" s="169"/>
      <c r="F68" s="169"/>
      <c r="G68" s="169"/>
      <c r="H68" s="169"/>
      <c r="I68" s="170"/>
      <c r="J68" s="171">
        <f>J259</f>
        <v>0</v>
      </c>
      <c r="K68" s="172"/>
    </row>
    <row r="69" spans="2:11" s="9" customFormat="1" ht="19.899999999999999" customHeight="1">
      <c r="B69" s="166"/>
      <c r="C69" s="167"/>
      <c r="D69" s="168" t="s">
        <v>347</v>
      </c>
      <c r="E69" s="169"/>
      <c r="F69" s="169"/>
      <c r="G69" s="169"/>
      <c r="H69" s="169"/>
      <c r="I69" s="170"/>
      <c r="J69" s="171">
        <f>J270</f>
        <v>0</v>
      </c>
      <c r="K69" s="172"/>
    </row>
    <row r="70" spans="2:11" s="8" customFormat="1" ht="24.95" customHeight="1">
      <c r="B70" s="159"/>
      <c r="C70" s="160"/>
      <c r="D70" s="161" t="s">
        <v>348</v>
      </c>
      <c r="E70" s="162"/>
      <c r="F70" s="162"/>
      <c r="G70" s="162"/>
      <c r="H70" s="162"/>
      <c r="I70" s="163"/>
      <c r="J70" s="164">
        <f>J272</f>
        <v>0</v>
      </c>
      <c r="K70" s="165"/>
    </row>
    <row r="71" spans="2:11" s="9" customFormat="1" ht="19.899999999999999" customHeight="1">
      <c r="B71" s="166"/>
      <c r="C71" s="167"/>
      <c r="D71" s="168" t="s">
        <v>2380</v>
      </c>
      <c r="E71" s="169"/>
      <c r="F71" s="169"/>
      <c r="G71" s="169"/>
      <c r="H71" s="169"/>
      <c r="I71" s="170"/>
      <c r="J71" s="171">
        <f>J273</f>
        <v>0</v>
      </c>
      <c r="K71" s="172"/>
    </row>
    <row r="72" spans="2:11" s="9" customFormat="1" ht="19.899999999999999" customHeight="1">
      <c r="B72" s="166"/>
      <c r="C72" s="167"/>
      <c r="D72" s="168" t="s">
        <v>349</v>
      </c>
      <c r="E72" s="169"/>
      <c r="F72" s="169"/>
      <c r="G72" s="169"/>
      <c r="H72" s="169"/>
      <c r="I72" s="170"/>
      <c r="J72" s="171">
        <f>J298</f>
        <v>0</v>
      </c>
      <c r="K72" s="172"/>
    </row>
    <row r="73" spans="2:11" s="9" customFormat="1" ht="19.899999999999999" customHeight="1">
      <c r="B73" s="166"/>
      <c r="C73" s="167"/>
      <c r="D73" s="168" t="s">
        <v>350</v>
      </c>
      <c r="E73" s="169"/>
      <c r="F73" s="169"/>
      <c r="G73" s="169"/>
      <c r="H73" s="169"/>
      <c r="I73" s="170"/>
      <c r="J73" s="171">
        <f>J311</f>
        <v>0</v>
      </c>
      <c r="K73" s="172"/>
    </row>
    <row r="74" spans="2:11" s="9" customFormat="1" ht="19.899999999999999" customHeight="1">
      <c r="B74" s="166"/>
      <c r="C74" s="167"/>
      <c r="D74" s="168" t="s">
        <v>353</v>
      </c>
      <c r="E74" s="169"/>
      <c r="F74" s="169"/>
      <c r="G74" s="169"/>
      <c r="H74" s="169"/>
      <c r="I74" s="170"/>
      <c r="J74" s="171">
        <f>J327</f>
        <v>0</v>
      </c>
      <c r="K74" s="172"/>
    </row>
    <row r="75" spans="2:11" s="9" customFormat="1" ht="19.899999999999999" customHeight="1">
      <c r="B75" s="166"/>
      <c r="C75" s="167"/>
      <c r="D75" s="168" t="s">
        <v>358</v>
      </c>
      <c r="E75" s="169"/>
      <c r="F75" s="169"/>
      <c r="G75" s="169"/>
      <c r="H75" s="169"/>
      <c r="I75" s="170"/>
      <c r="J75" s="171">
        <f>J393</f>
        <v>0</v>
      </c>
      <c r="K75" s="172"/>
    </row>
    <row r="76" spans="2:11" s="8" customFormat="1" ht="24.95" customHeight="1">
      <c r="B76" s="159"/>
      <c r="C76" s="160"/>
      <c r="D76" s="161" t="s">
        <v>360</v>
      </c>
      <c r="E76" s="162"/>
      <c r="F76" s="162"/>
      <c r="G76" s="162"/>
      <c r="H76" s="162"/>
      <c r="I76" s="163"/>
      <c r="J76" s="164">
        <f>J417</f>
        <v>0</v>
      </c>
      <c r="K76" s="165"/>
    </row>
    <row r="77" spans="2:11" s="1" customFormat="1" ht="21.75" customHeight="1">
      <c r="B77" s="42"/>
      <c r="C77" s="43"/>
      <c r="D77" s="43"/>
      <c r="E77" s="43"/>
      <c r="F77" s="43"/>
      <c r="G77" s="43"/>
      <c r="H77" s="43"/>
      <c r="I77" s="128"/>
      <c r="J77" s="43"/>
      <c r="K77" s="46"/>
    </row>
    <row r="78" spans="2:11" s="1" customFormat="1" ht="6.95" customHeight="1">
      <c r="B78" s="57"/>
      <c r="C78" s="58"/>
      <c r="D78" s="58"/>
      <c r="E78" s="58"/>
      <c r="F78" s="58"/>
      <c r="G78" s="58"/>
      <c r="H78" s="58"/>
      <c r="I78" s="149"/>
      <c r="J78" s="58"/>
      <c r="K78" s="59"/>
    </row>
    <row r="82" spans="2:12" s="1" customFormat="1" ht="6.95" customHeight="1">
      <c r="B82" s="60"/>
      <c r="C82" s="61"/>
      <c r="D82" s="61"/>
      <c r="E82" s="61"/>
      <c r="F82" s="61"/>
      <c r="G82" s="61"/>
      <c r="H82" s="61"/>
      <c r="I82" s="152"/>
      <c r="J82" s="61"/>
      <c r="K82" s="61"/>
      <c r="L82" s="62"/>
    </row>
    <row r="83" spans="2:12" s="1" customFormat="1" ht="36.950000000000003" customHeight="1">
      <c r="B83" s="42"/>
      <c r="C83" s="63" t="s">
        <v>175</v>
      </c>
      <c r="D83" s="64"/>
      <c r="E83" s="64"/>
      <c r="F83" s="64"/>
      <c r="G83" s="64"/>
      <c r="H83" s="64"/>
      <c r="I83" s="173"/>
      <c r="J83" s="64"/>
      <c r="K83" s="64"/>
      <c r="L83" s="62"/>
    </row>
    <row r="84" spans="2:12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12" s="1" customFormat="1" ht="14.45" customHeight="1">
      <c r="B85" s="42"/>
      <c r="C85" s="66" t="s">
        <v>18</v>
      </c>
      <c r="D85" s="64"/>
      <c r="E85" s="64"/>
      <c r="F85" s="64"/>
      <c r="G85" s="64"/>
      <c r="H85" s="64"/>
      <c r="I85" s="173"/>
      <c r="J85" s="64"/>
      <c r="K85" s="64"/>
      <c r="L85" s="62"/>
    </row>
    <row r="86" spans="2:12" s="1" customFormat="1" ht="16.5" customHeight="1">
      <c r="B86" s="42"/>
      <c r="C86" s="64"/>
      <c r="D86" s="64"/>
      <c r="E86" s="408" t="str">
        <f>E7</f>
        <v>Výstavba poradenského centra UJEP, č.p. 771, ul. Pasteurova - Rekonstrukce</v>
      </c>
      <c r="F86" s="409"/>
      <c r="G86" s="409"/>
      <c r="H86" s="409"/>
      <c r="I86" s="173"/>
      <c r="J86" s="64"/>
      <c r="K86" s="64"/>
      <c r="L86" s="62"/>
    </row>
    <row r="87" spans="2:12">
      <c r="B87" s="29"/>
      <c r="C87" s="66" t="s">
        <v>161</v>
      </c>
      <c r="D87" s="242"/>
      <c r="E87" s="242"/>
      <c r="F87" s="242"/>
      <c r="G87" s="242"/>
      <c r="H87" s="242"/>
      <c r="J87" s="242"/>
      <c r="K87" s="242"/>
      <c r="L87" s="243"/>
    </row>
    <row r="88" spans="2:12" s="1" customFormat="1" ht="16.5" customHeight="1">
      <c r="B88" s="42"/>
      <c r="C88" s="64"/>
      <c r="D88" s="64"/>
      <c r="E88" s="408" t="s">
        <v>340</v>
      </c>
      <c r="F88" s="410"/>
      <c r="G88" s="410"/>
      <c r="H88" s="410"/>
      <c r="I88" s="173"/>
      <c r="J88" s="64"/>
      <c r="K88" s="64"/>
      <c r="L88" s="62"/>
    </row>
    <row r="89" spans="2:12" s="1" customFormat="1" ht="14.45" customHeight="1">
      <c r="B89" s="42"/>
      <c r="C89" s="66" t="s">
        <v>341</v>
      </c>
      <c r="D89" s="64"/>
      <c r="E89" s="64"/>
      <c r="F89" s="64"/>
      <c r="G89" s="64"/>
      <c r="H89" s="64"/>
      <c r="I89" s="173"/>
      <c r="J89" s="64"/>
      <c r="K89" s="64"/>
      <c r="L89" s="62"/>
    </row>
    <row r="90" spans="2:12" s="1" customFormat="1" ht="17.25" customHeight="1">
      <c r="B90" s="42"/>
      <c r="C90" s="64"/>
      <c r="D90" s="64"/>
      <c r="E90" s="379" t="str">
        <f>E11</f>
        <v>ASŘ-002 - Nové Konstrukce + Statika</v>
      </c>
      <c r="F90" s="410"/>
      <c r="G90" s="410"/>
      <c r="H90" s="410"/>
      <c r="I90" s="173"/>
      <c r="J90" s="64"/>
      <c r="K90" s="64"/>
      <c r="L90" s="62"/>
    </row>
    <row r="91" spans="2:12" s="1" customFormat="1" ht="6.95" customHeight="1">
      <c r="B91" s="42"/>
      <c r="C91" s="64"/>
      <c r="D91" s="64"/>
      <c r="E91" s="64"/>
      <c r="F91" s="64"/>
      <c r="G91" s="64"/>
      <c r="H91" s="64"/>
      <c r="I91" s="173"/>
      <c r="J91" s="64"/>
      <c r="K91" s="64"/>
      <c r="L91" s="62"/>
    </row>
    <row r="92" spans="2:12" s="1" customFormat="1" ht="18" customHeight="1">
      <c r="B92" s="42"/>
      <c r="C92" s="66" t="s">
        <v>24</v>
      </c>
      <c r="D92" s="64"/>
      <c r="E92" s="64"/>
      <c r="F92" s="174" t="str">
        <f>F14</f>
        <v>Ústí nad Labem</v>
      </c>
      <c r="G92" s="64"/>
      <c r="H92" s="64"/>
      <c r="I92" s="175" t="s">
        <v>26</v>
      </c>
      <c r="J92" s="74" t="str">
        <f>IF(J14="","",J14)</f>
        <v>19. 7. 2018</v>
      </c>
      <c r="K92" s="64"/>
      <c r="L92" s="62"/>
    </row>
    <row r="93" spans="2:12" s="1" customFormat="1" ht="6.95" customHeight="1">
      <c r="B93" s="42"/>
      <c r="C93" s="64"/>
      <c r="D93" s="64"/>
      <c r="E93" s="64"/>
      <c r="F93" s="64"/>
      <c r="G93" s="64"/>
      <c r="H93" s="64"/>
      <c r="I93" s="173"/>
      <c r="J93" s="64"/>
      <c r="K93" s="64"/>
      <c r="L93" s="62"/>
    </row>
    <row r="94" spans="2:12" s="1" customFormat="1">
      <c r="B94" s="42"/>
      <c r="C94" s="66" t="s">
        <v>28</v>
      </c>
      <c r="D94" s="64"/>
      <c r="E94" s="64"/>
      <c r="F94" s="174" t="str">
        <f>E17</f>
        <v>UJEP Pasteurova 3544/1, 400 96 ÚnL</v>
      </c>
      <c r="G94" s="64"/>
      <c r="H94" s="64"/>
      <c r="I94" s="175" t="s">
        <v>36</v>
      </c>
      <c r="J94" s="174" t="str">
        <f>E23</f>
        <v>Correct BC, s.r.o.</v>
      </c>
      <c r="K94" s="64"/>
      <c r="L94" s="62"/>
    </row>
    <row r="95" spans="2:12" s="1" customFormat="1" ht="14.45" customHeight="1">
      <c r="B95" s="42"/>
      <c r="C95" s="66" t="s">
        <v>34</v>
      </c>
      <c r="D95" s="64"/>
      <c r="E95" s="64"/>
      <c r="F95" s="174" t="str">
        <f>IF(E20="","",E20)</f>
        <v/>
      </c>
      <c r="G95" s="64"/>
      <c r="H95" s="64"/>
      <c r="I95" s="173"/>
      <c r="J95" s="64"/>
      <c r="K95" s="64"/>
      <c r="L95" s="62"/>
    </row>
    <row r="96" spans="2:12" s="1" customFormat="1" ht="10.35" customHeight="1">
      <c r="B96" s="42"/>
      <c r="C96" s="64"/>
      <c r="D96" s="64"/>
      <c r="E96" s="64"/>
      <c r="F96" s="64"/>
      <c r="G96" s="64"/>
      <c r="H96" s="64"/>
      <c r="I96" s="173"/>
      <c r="J96" s="64"/>
      <c r="K96" s="64"/>
      <c r="L96" s="62"/>
    </row>
    <row r="97" spans="2:65" s="10" customFormat="1" ht="29.25" customHeight="1">
      <c r="B97" s="176"/>
      <c r="C97" s="177" t="s">
        <v>176</v>
      </c>
      <c r="D97" s="178" t="s">
        <v>62</v>
      </c>
      <c r="E97" s="178" t="s">
        <v>58</v>
      </c>
      <c r="F97" s="178" t="s">
        <v>177</v>
      </c>
      <c r="G97" s="178" t="s">
        <v>178</v>
      </c>
      <c r="H97" s="178" t="s">
        <v>179</v>
      </c>
      <c r="I97" s="179" t="s">
        <v>180</v>
      </c>
      <c r="J97" s="178" t="s">
        <v>166</v>
      </c>
      <c r="K97" s="180" t="s">
        <v>181</v>
      </c>
      <c r="L97" s="181"/>
      <c r="M97" s="82" t="s">
        <v>182</v>
      </c>
      <c r="N97" s="83" t="s">
        <v>47</v>
      </c>
      <c r="O97" s="83" t="s">
        <v>183</v>
      </c>
      <c r="P97" s="83" t="s">
        <v>184</v>
      </c>
      <c r="Q97" s="83" t="s">
        <v>185</v>
      </c>
      <c r="R97" s="83" t="s">
        <v>186</v>
      </c>
      <c r="S97" s="83" t="s">
        <v>187</v>
      </c>
      <c r="T97" s="84" t="s">
        <v>188</v>
      </c>
    </row>
    <row r="98" spans="2:65" s="1" customFormat="1" ht="29.25" customHeight="1">
      <c r="B98" s="42"/>
      <c r="C98" s="88" t="s">
        <v>167</v>
      </c>
      <c r="D98" s="64"/>
      <c r="E98" s="64"/>
      <c r="F98" s="64"/>
      <c r="G98" s="64"/>
      <c r="H98" s="64"/>
      <c r="I98" s="173"/>
      <c r="J98" s="182">
        <f>BK98</f>
        <v>0</v>
      </c>
      <c r="K98" s="64"/>
      <c r="L98" s="62"/>
      <c r="M98" s="85"/>
      <c r="N98" s="86"/>
      <c r="O98" s="86"/>
      <c r="P98" s="183">
        <f>P99+P272+P417</f>
        <v>0</v>
      </c>
      <c r="Q98" s="86"/>
      <c r="R98" s="183">
        <f>R99+R272+R417</f>
        <v>95.421238559999992</v>
      </c>
      <c r="S98" s="86"/>
      <c r="T98" s="184">
        <f>T99+T272+T417</f>
        <v>0</v>
      </c>
      <c r="AT98" s="25" t="s">
        <v>76</v>
      </c>
      <c r="AU98" s="25" t="s">
        <v>168</v>
      </c>
      <c r="BK98" s="185">
        <f>BK99+BK272+BK417</f>
        <v>0</v>
      </c>
    </row>
    <row r="99" spans="2:65" s="11" customFormat="1" ht="37.35" customHeight="1">
      <c r="B99" s="186"/>
      <c r="C99" s="187"/>
      <c r="D99" s="188" t="s">
        <v>76</v>
      </c>
      <c r="E99" s="189" t="s">
        <v>361</v>
      </c>
      <c r="F99" s="189" t="s">
        <v>362</v>
      </c>
      <c r="G99" s="187"/>
      <c r="H99" s="187"/>
      <c r="I99" s="190"/>
      <c r="J99" s="191">
        <f>BK99</f>
        <v>0</v>
      </c>
      <c r="K99" s="187"/>
      <c r="L99" s="192"/>
      <c r="M99" s="193"/>
      <c r="N99" s="194"/>
      <c r="O99" s="194"/>
      <c r="P99" s="195">
        <f>P100+P153+P188+P191+P242+P247+P259+P270</f>
        <v>0</v>
      </c>
      <c r="Q99" s="194"/>
      <c r="R99" s="195">
        <f>R100+R153+R188+R191+R242+R247+R259+R270</f>
        <v>91.359384229999989</v>
      </c>
      <c r="S99" s="194"/>
      <c r="T99" s="196">
        <f>T100+T153+T188+T191+T242+T247+T259+T270</f>
        <v>0</v>
      </c>
      <c r="AR99" s="197" t="s">
        <v>85</v>
      </c>
      <c r="AT99" s="198" t="s">
        <v>76</v>
      </c>
      <c r="AU99" s="198" t="s">
        <v>77</v>
      </c>
      <c r="AY99" s="197" t="s">
        <v>191</v>
      </c>
      <c r="BK99" s="199">
        <f>BK100+BK153+BK188+BK191+BK242+BK247+BK259+BK270</f>
        <v>0</v>
      </c>
    </row>
    <row r="100" spans="2:65" s="11" customFormat="1" ht="19.899999999999999" customHeight="1">
      <c r="B100" s="186"/>
      <c r="C100" s="187"/>
      <c r="D100" s="188" t="s">
        <v>76</v>
      </c>
      <c r="E100" s="200" t="s">
        <v>85</v>
      </c>
      <c r="F100" s="200" t="s">
        <v>2381</v>
      </c>
      <c r="G100" s="187"/>
      <c r="H100" s="187"/>
      <c r="I100" s="190"/>
      <c r="J100" s="201">
        <f>BK100</f>
        <v>0</v>
      </c>
      <c r="K100" s="187"/>
      <c r="L100" s="192"/>
      <c r="M100" s="193"/>
      <c r="N100" s="194"/>
      <c r="O100" s="194"/>
      <c r="P100" s="195">
        <f>SUM(P101:P152)</f>
        <v>0</v>
      </c>
      <c r="Q100" s="194"/>
      <c r="R100" s="195">
        <f>SUM(R101:R152)</f>
        <v>1.2570600000000001E-2</v>
      </c>
      <c r="S100" s="194"/>
      <c r="T100" s="196">
        <f>SUM(T101:T152)</f>
        <v>0</v>
      </c>
      <c r="AR100" s="197" t="s">
        <v>85</v>
      </c>
      <c r="AT100" s="198" t="s">
        <v>76</v>
      </c>
      <c r="AU100" s="198" t="s">
        <v>85</v>
      </c>
      <c r="AY100" s="197" t="s">
        <v>191</v>
      </c>
      <c r="BK100" s="199">
        <f>SUM(BK101:BK152)</f>
        <v>0</v>
      </c>
    </row>
    <row r="101" spans="2:65" s="1" customFormat="1" ht="38.25" customHeight="1">
      <c r="B101" s="42"/>
      <c r="C101" s="202" t="s">
        <v>85</v>
      </c>
      <c r="D101" s="202" t="s">
        <v>194</v>
      </c>
      <c r="E101" s="203" t="s">
        <v>2382</v>
      </c>
      <c r="F101" s="204" t="s">
        <v>2383</v>
      </c>
      <c r="G101" s="205" t="s">
        <v>366</v>
      </c>
      <c r="H101" s="206">
        <v>6.9210000000000003</v>
      </c>
      <c r="I101" s="207"/>
      <c r="J101" s="208">
        <f>ROUND(I101*H101,2)</f>
        <v>0</v>
      </c>
      <c r="K101" s="204" t="s">
        <v>203</v>
      </c>
      <c r="L101" s="62"/>
      <c r="M101" s="209" t="s">
        <v>23</v>
      </c>
      <c r="N101" s="210" t="s">
        <v>48</v>
      </c>
      <c r="O101" s="43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AR101" s="25" t="s">
        <v>215</v>
      </c>
      <c r="AT101" s="25" t="s">
        <v>194</v>
      </c>
      <c r="AU101" s="25" t="s">
        <v>88</v>
      </c>
      <c r="AY101" s="25" t="s">
        <v>191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5" t="s">
        <v>85</v>
      </c>
      <c r="BK101" s="213">
        <f>ROUND(I101*H101,2)</f>
        <v>0</v>
      </c>
      <c r="BL101" s="25" t="s">
        <v>215</v>
      </c>
      <c r="BM101" s="25" t="s">
        <v>2384</v>
      </c>
    </row>
    <row r="102" spans="2:65" s="12" customFormat="1" ht="13.5">
      <c r="B102" s="217"/>
      <c r="C102" s="218"/>
      <c r="D102" s="214" t="s">
        <v>245</v>
      </c>
      <c r="E102" s="219" t="s">
        <v>23</v>
      </c>
      <c r="F102" s="220" t="s">
        <v>2385</v>
      </c>
      <c r="G102" s="218"/>
      <c r="H102" s="221">
        <v>13.842000000000001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245</v>
      </c>
      <c r="AU102" s="227" t="s">
        <v>88</v>
      </c>
      <c r="AV102" s="12" t="s">
        <v>88</v>
      </c>
      <c r="AW102" s="12" t="s">
        <v>40</v>
      </c>
      <c r="AX102" s="12" t="s">
        <v>77</v>
      </c>
      <c r="AY102" s="227" t="s">
        <v>191</v>
      </c>
    </row>
    <row r="103" spans="2:65" s="15" customFormat="1" ht="13.5">
      <c r="B103" s="265"/>
      <c r="C103" s="266"/>
      <c r="D103" s="214" t="s">
        <v>245</v>
      </c>
      <c r="E103" s="267" t="s">
        <v>23</v>
      </c>
      <c r="F103" s="268" t="s">
        <v>388</v>
      </c>
      <c r="G103" s="266"/>
      <c r="H103" s="269">
        <v>13.842000000000001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AT103" s="275" t="s">
        <v>245</v>
      </c>
      <c r="AU103" s="275" t="s">
        <v>88</v>
      </c>
      <c r="AV103" s="15" t="s">
        <v>215</v>
      </c>
      <c r="AW103" s="15" t="s">
        <v>40</v>
      </c>
      <c r="AX103" s="15" t="s">
        <v>85</v>
      </c>
      <c r="AY103" s="275" t="s">
        <v>191</v>
      </c>
    </row>
    <row r="104" spans="2:65" s="12" customFormat="1" ht="13.5">
      <c r="B104" s="217"/>
      <c r="C104" s="218"/>
      <c r="D104" s="214" t="s">
        <v>245</v>
      </c>
      <c r="E104" s="218"/>
      <c r="F104" s="220" t="s">
        <v>2386</v>
      </c>
      <c r="G104" s="218"/>
      <c r="H104" s="221">
        <v>6.9210000000000003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245</v>
      </c>
      <c r="AU104" s="227" t="s">
        <v>88</v>
      </c>
      <c r="AV104" s="12" t="s">
        <v>88</v>
      </c>
      <c r="AW104" s="12" t="s">
        <v>6</v>
      </c>
      <c r="AX104" s="12" t="s">
        <v>85</v>
      </c>
      <c r="AY104" s="227" t="s">
        <v>191</v>
      </c>
    </row>
    <row r="105" spans="2:65" s="1" customFormat="1" ht="38.25" customHeight="1">
      <c r="B105" s="42"/>
      <c r="C105" s="202" t="s">
        <v>88</v>
      </c>
      <c r="D105" s="202" t="s">
        <v>194</v>
      </c>
      <c r="E105" s="203" t="s">
        <v>2387</v>
      </c>
      <c r="F105" s="204" t="s">
        <v>2388</v>
      </c>
      <c r="G105" s="205" t="s">
        <v>366</v>
      </c>
      <c r="H105" s="206">
        <v>6.9210000000000003</v>
      </c>
      <c r="I105" s="207"/>
      <c r="J105" s="208">
        <f>ROUND(I105*H105,2)</f>
        <v>0</v>
      </c>
      <c r="K105" s="204" t="s">
        <v>203</v>
      </c>
      <c r="L105" s="62"/>
      <c r="M105" s="209" t="s">
        <v>23</v>
      </c>
      <c r="N105" s="210" t="s">
        <v>48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215</v>
      </c>
      <c r="AT105" s="25" t="s">
        <v>194</v>
      </c>
      <c r="AU105" s="25" t="s">
        <v>88</v>
      </c>
      <c r="AY105" s="25" t="s">
        <v>191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85</v>
      </c>
      <c r="BK105" s="213">
        <f>ROUND(I105*H105,2)</f>
        <v>0</v>
      </c>
      <c r="BL105" s="25" t="s">
        <v>215</v>
      </c>
      <c r="BM105" s="25" t="s">
        <v>2389</v>
      </c>
    </row>
    <row r="106" spans="2:65" s="12" customFormat="1" ht="13.5">
      <c r="B106" s="217"/>
      <c r="C106" s="218"/>
      <c r="D106" s="214" t="s">
        <v>245</v>
      </c>
      <c r="E106" s="219" t="s">
        <v>23</v>
      </c>
      <c r="F106" s="220" t="s">
        <v>2385</v>
      </c>
      <c r="G106" s="218"/>
      <c r="H106" s="221">
        <v>13.842000000000001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245</v>
      </c>
      <c r="AU106" s="227" t="s">
        <v>88</v>
      </c>
      <c r="AV106" s="12" t="s">
        <v>88</v>
      </c>
      <c r="AW106" s="12" t="s">
        <v>40</v>
      </c>
      <c r="AX106" s="12" t="s">
        <v>77</v>
      </c>
      <c r="AY106" s="227" t="s">
        <v>191</v>
      </c>
    </row>
    <row r="107" spans="2:65" s="15" customFormat="1" ht="13.5">
      <c r="B107" s="265"/>
      <c r="C107" s="266"/>
      <c r="D107" s="214" t="s">
        <v>245</v>
      </c>
      <c r="E107" s="267" t="s">
        <v>23</v>
      </c>
      <c r="F107" s="268" t="s">
        <v>388</v>
      </c>
      <c r="G107" s="266"/>
      <c r="H107" s="269">
        <v>13.842000000000001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AT107" s="275" t="s">
        <v>245</v>
      </c>
      <c r="AU107" s="275" t="s">
        <v>88</v>
      </c>
      <c r="AV107" s="15" t="s">
        <v>215</v>
      </c>
      <c r="AW107" s="15" t="s">
        <v>40</v>
      </c>
      <c r="AX107" s="15" t="s">
        <v>85</v>
      </c>
      <c r="AY107" s="275" t="s">
        <v>191</v>
      </c>
    </row>
    <row r="108" spans="2:65" s="12" customFormat="1" ht="13.5">
      <c r="B108" s="217"/>
      <c r="C108" s="218"/>
      <c r="D108" s="214" t="s">
        <v>245</v>
      </c>
      <c r="E108" s="218"/>
      <c r="F108" s="220" t="s">
        <v>2386</v>
      </c>
      <c r="G108" s="218"/>
      <c r="H108" s="221">
        <v>6.9210000000000003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245</v>
      </c>
      <c r="AU108" s="227" t="s">
        <v>88</v>
      </c>
      <c r="AV108" s="12" t="s">
        <v>88</v>
      </c>
      <c r="AW108" s="12" t="s">
        <v>6</v>
      </c>
      <c r="AX108" s="12" t="s">
        <v>85</v>
      </c>
      <c r="AY108" s="227" t="s">
        <v>191</v>
      </c>
    </row>
    <row r="109" spans="2:65" s="1" customFormat="1" ht="38.25" customHeight="1">
      <c r="B109" s="42"/>
      <c r="C109" s="202" t="s">
        <v>207</v>
      </c>
      <c r="D109" s="202" t="s">
        <v>194</v>
      </c>
      <c r="E109" s="203" t="s">
        <v>2390</v>
      </c>
      <c r="F109" s="204" t="s">
        <v>2391</v>
      </c>
      <c r="G109" s="205" t="s">
        <v>366</v>
      </c>
      <c r="H109" s="206">
        <v>13.842000000000001</v>
      </c>
      <c r="I109" s="207"/>
      <c r="J109" s="208">
        <f>ROUND(I109*H109,2)</f>
        <v>0</v>
      </c>
      <c r="K109" s="204" t="s">
        <v>203</v>
      </c>
      <c r="L109" s="62"/>
      <c r="M109" s="209" t="s">
        <v>23</v>
      </c>
      <c r="N109" s="210" t="s">
        <v>48</v>
      </c>
      <c r="O109" s="43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25" t="s">
        <v>215</v>
      </c>
      <c r="AT109" s="25" t="s">
        <v>194</v>
      </c>
      <c r="AU109" s="25" t="s">
        <v>88</v>
      </c>
      <c r="AY109" s="25" t="s">
        <v>191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85</v>
      </c>
      <c r="BK109" s="213">
        <f>ROUND(I109*H109,2)</f>
        <v>0</v>
      </c>
      <c r="BL109" s="25" t="s">
        <v>215</v>
      </c>
      <c r="BM109" s="25" t="s">
        <v>2392</v>
      </c>
    </row>
    <row r="110" spans="2:65" s="1" customFormat="1" ht="38.25" customHeight="1">
      <c r="B110" s="42"/>
      <c r="C110" s="202" t="s">
        <v>215</v>
      </c>
      <c r="D110" s="202" t="s">
        <v>194</v>
      </c>
      <c r="E110" s="203" t="s">
        <v>2393</v>
      </c>
      <c r="F110" s="204" t="s">
        <v>2394</v>
      </c>
      <c r="G110" s="205" t="s">
        <v>366</v>
      </c>
      <c r="H110" s="206">
        <v>42.100999999999999</v>
      </c>
      <c r="I110" s="207"/>
      <c r="J110" s="208">
        <f>ROUND(I110*H110,2)</f>
        <v>0</v>
      </c>
      <c r="K110" s="204" t="s">
        <v>203</v>
      </c>
      <c r="L110" s="62"/>
      <c r="M110" s="209" t="s">
        <v>23</v>
      </c>
      <c r="N110" s="210" t="s">
        <v>48</v>
      </c>
      <c r="O110" s="43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25" t="s">
        <v>215</v>
      </c>
      <c r="AT110" s="25" t="s">
        <v>194</v>
      </c>
      <c r="AU110" s="25" t="s">
        <v>88</v>
      </c>
      <c r="AY110" s="25" t="s">
        <v>191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85</v>
      </c>
      <c r="BK110" s="213">
        <f>ROUND(I110*H110,2)</f>
        <v>0</v>
      </c>
      <c r="BL110" s="25" t="s">
        <v>215</v>
      </c>
      <c r="BM110" s="25" t="s">
        <v>2395</v>
      </c>
    </row>
    <row r="111" spans="2:65" s="12" customFormat="1" ht="13.5">
      <c r="B111" s="217"/>
      <c r="C111" s="218"/>
      <c r="D111" s="214" t="s">
        <v>245</v>
      </c>
      <c r="E111" s="219" t="s">
        <v>23</v>
      </c>
      <c r="F111" s="220" t="s">
        <v>2396</v>
      </c>
      <c r="G111" s="218"/>
      <c r="H111" s="221">
        <v>26.690999999999999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245</v>
      </c>
      <c r="AU111" s="227" t="s">
        <v>88</v>
      </c>
      <c r="AV111" s="12" t="s">
        <v>88</v>
      </c>
      <c r="AW111" s="12" t="s">
        <v>40</v>
      </c>
      <c r="AX111" s="12" t="s">
        <v>77</v>
      </c>
      <c r="AY111" s="227" t="s">
        <v>191</v>
      </c>
    </row>
    <row r="112" spans="2:65" s="12" customFormat="1" ht="13.5">
      <c r="B112" s="217"/>
      <c r="C112" s="218"/>
      <c r="D112" s="214" t="s">
        <v>245</v>
      </c>
      <c r="E112" s="219" t="s">
        <v>23</v>
      </c>
      <c r="F112" s="220" t="s">
        <v>2397</v>
      </c>
      <c r="G112" s="218"/>
      <c r="H112" s="221">
        <v>15.41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245</v>
      </c>
      <c r="AU112" s="227" t="s">
        <v>88</v>
      </c>
      <c r="AV112" s="12" t="s">
        <v>88</v>
      </c>
      <c r="AW112" s="12" t="s">
        <v>40</v>
      </c>
      <c r="AX112" s="12" t="s">
        <v>77</v>
      </c>
      <c r="AY112" s="227" t="s">
        <v>191</v>
      </c>
    </row>
    <row r="113" spans="2:65" s="15" customFormat="1" ht="13.5">
      <c r="B113" s="265"/>
      <c r="C113" s="266"/>
      <c r="D113" s="214" t="s">
        <v>245</v>
      </c>
      <c r="E113" s="267" t="s">
        <v>23</v>
      </c>
      <c r="F113" s="268" t="s">
        <v>388</v>
      </c>
      <c r="G113" s="266"/>
      <c r="H113" s="269">
        <v>42.100999999999999</v>
      </c>
      <c r="I113" s="270"/>
      <c r="J113" s="266"/>
      <c r="K113" s="266"/>
      <c r="L113" s="271"/>
      <c r="M113" s="272"/>
      <c r="N113" s="273"/>
      <c r="O113" s="273"/>
      <c r="P113" s="273"/>
      <c r="Q113" s="273"/>
      <c r="R113" s="273"/>
      <c r="S113" s="273"/>
      <c r="T113" s="274"/>
      <c r="AT113" s="275" t="s">
        <v>245</v>
      </c>
      <c r="AU113" s="275" t="s">
        <v>88</v>
      </c>
      <c r="AV113" s="15" t="s">
        <v>215</v>
      </c>
      <c r="AW113" s="15" t="s">
        <v>40</v>
      </c>
      <c r="AX113" s="15" t="s">
        <v>85</v>
      </c>
      <c r="AY113" s="275" t="s">
        <v>191</v>
      </c>
    </row>
    <row r="114" spans="2:65" s="1" customFormat="1" ht="25.5" customHeight="1">
      <c r="B114" s="42"/>
      <c r="C114" s="202" t="s">
        <v>190</v>
      </c>
      <c r="D114" s="202" t="s">
        <v>194</v>
      </c>
      <c r="E114" s="203" t="s">
        <v>2398</v>
      </c>
      <c r="F114" s="204" t="s">
        <v>2399</v>
      </c>
      <c r="G114" s="205" t="s">
        <v>218</v>
      </c>
      <c r="H114" s="206">
        <v>14.965</v>
      </c>
      <c r="I114" s="207"/>
      <c r="J114" s="208">
        <f>ROUND(I114*H114,2)</f>
        <v>0</v>
      </c>
      <c r="K114" s="204" t="s">
        <v>203</v>
      </c>
      <c r="L114" s="62"/>
      <c r="M114" s="209" t="s">
        <v>23</v>
      </c>
      <c r="N114" s="210" t="s">
        <v>48</v>
      </c>
      <c r="O114" s="43"/>
      <c r="P114" s="211">
        <f>O114*H114</f>
        <v>0</v>
      </c>
      <c r="Q114" s="211">
        <v>8.4000000000000003E-4</v>
      </c>
      <c r="R114" s="211">
        <f>Q114*H114</f>
        <v>1.2570600000000001E-2</v>
      </c>
      <c r="S114" s="211">
        <v>0</v>
      </c>
      <c r="T114" s="212">
        <f>S114*H114</f>
        <v>0</v>
      </c>
      <c r="AR114" s="25" t="s">
        <v>215</v>
      </c>
      <c r="AT114" s="25" t="s">
        <v>194</v>
      </c>
      <c r="AU114" s="25" t="s">
        <v>88</v>
      </c>
      <c r="AY114" s="25" t="s">
        <v>191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85</v>
      </c>
      <c r="BK114" s="213">
        <f>ROUND(I114*H114,2)</f>
        <v>0</v>
      </c>
      <c r="BL114" s="25" t="s">
        <v>215</v>
      </c>
      <c r="BM114" s="25" t="s">
        <v>2400</v>
      </c>
    </row>
    <row r="115" spans="2:65" s="12" customFormat="1" ht="13.5">
      <c r="B115" s="217"/>
      <c r="C115" s="218"/>
      <c r="D115" s="214" t="s">
        <v>245</v>
      </c>
      <c r="E115" s="219" t="s">
        <v>23</v>
      </c>
      <c r="F115" s="220" t="s">
        <v>2401</v>
      </c>
      <c r="G115" s="218"/>
      <c r="H115" s="221">
        <v>14.965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245</v>
      </c>
      <c r="AU115" s="227" t="s">
        <v>88</v>
      </c>
      <c r="AV115" s="12" t="s">
        <v>88</v>
      </c>
      <c r="AW115" s="12" t="s">
        <v>40</v>
      </c>
      <c r="AX115" s="12" t="s">
        <v>77</v>
      </c>
      <c r="AY115" s="227" t="s">
        <v>191</v>
      </c>
    </row>
    <row r="116" spans="2:65" s="15" customFormat="1" ht="13.5">
      <c r="B116" s="265"/>
      <c r="C116" s="266"/>
      <c r="D116" s="214" t="s">
        <v>245</v>
      </c>
      <c r="E116" s="267" t="s">
        <v>23</v>
      </c>
      <c r="F116" s="268" t="s">
        <v>388</v>
      </c>
      <c r="G116" s="266"/>
      <c r="H116" s="269">
        <v>14.965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AT116" s="275" t="s">
        <v>245</v>
      </c>
      <c r="AU116" s="275" t="s">
        <v>88</v>
      </c>
      <c r="AV116" s="15" t="s">
        <v>215</v>
      </c>
      <c r="AW116" s="15" t="s">
        <v>40</v>
      </c>
      <c r="AX116" s="15" t="s">
        <v>85</v>
      </c>
      <c r="AY116" s="275" t="s">
        <v>191</v>
      </c>
    </row>
    <row r="117" spans="2:65" s="1" customFormat="1" ht="25.5" customHeight="1">
      <c r="B117" s="42"/>
      <c r="C117" s="202" t="s">
        <v>225</v>
      </c>
      <c r="D117" s="202" t="s">
        <v>194</v>
      </c>
      <c r="E117" s="203" t="s">
        <v>2402</v>
      </c>
      <c r="F117" s="204" t="s">
        <v>2403</v>
      </c>
      <c r="G117" s="205" t="s">
        <v>218</v>
      </c>
      <c r="H117" s="206">
        <v>14.965</v>
      </c>
      <c r="I117" s="207"/>
      <c r="J117" s="208">
        <f>ROUND(I117*H117,2)</f>
        <v>0</v>
      </c>
      <c r="K117" s="204" t="s">
        <v>203</v>
      </c>
      <c r="L117" s="62"/>
      <c r="M117" s="209" t="s">
        <v>23</v>
      </c>
      <c r="N117" s="210" t="s">
        <v>48</v>
      </c>
      <c r="O117" s="43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25" t="s">
        <v>215</v>
      </c>
      <c r="AT117" s="25" t="s">
        <v>194</v>
      </c>
      <c r="AU117" s="25" t="s">
        <v>88</v>
      </c>
      <c r="AY117" s="25" t="s">
        <v>191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85</v>
      </c>
      <c r="BK117" s="213">
        <f>ROUND(I117*H117,2)</f>
        <v>0</v>
      </c>
      <c r="BL117" s="25" t="s">
        <v>215</v>
      </c>
      <c r="BM117" s="25" t="s">
        <v>2404</v>
      </c>
    </row>
    <row r="118" spans="2:65" s="1" customFormat="1" ht="38.25" customHeight="1">
      <c r="B118" s="42"/>
      <c r="C118" s="202" t="s">
        <v>229</v>
      </c>
      <c r="D118" s="202" t="s">
        <v>194</v>
      </c>
      <c r="E118" s="203" t="s">
        <v>2405</v>
      </c>
      <c r="F118" s="204" t="s">
        <v>2406</v>
      </c>
      <c r="G118" s="205" t="s">
        <v>366</v>
      </c>
      <c r="H118" s="206">
        <v>26.690999999999999</v>
      </c>
      <c r="I118" s="207"/>
      <c r="J118" s="208">
        <f>ROUND(I118*H118,2)</f>
        <v>0</v>
      </c>
      <c r="K118" s="204" t="s">
        <v>203</v>
      </c>
      <c r="L118" s="62"/>
      <c r="M118" s="209" t="s">
        <v>23</v>
      </c>
      <c r="N118" s="210" t="s">
        <v>48</v>
      </c>
      <c r="O118" s="43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215</v>
      </c>
      <c r="AT118" s="25" t="s">
        <v>194</v>
      </c>
      <c r="AU118" s="25" t="s">
        <v>88</v>
      </c>
      <c r="AY118" s="25" t="s">
        <v>191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85</v>
      </c>
      <c r="BK118" s="213">
        <f>ROUND(I118*H118,2)</f>
        <v>0</v>
      </c>
      <c r="BL118" s="25" t="s">
        <v>215</v>
      </c>
      <c r="BM118" s="25" t="s">
        <v>2407</v>
      </c>
    </row>
    <row r="119" spans="2:65" s="12" customFormat="1" ht="13.5">
      <c r="B119" s="217"/>
      <c r="C119" s="218"/>
      <c r="D119" s="214" t="s">
        <v>245</v>
      </c>
      <c r="E119" s="219" t="s">
        <v>23</v>
      </c>
      <c r="F119" s="220" t="s">
        <v>2396</v>
      </c>
      <c r="G119" s="218"/>
      <c r="H119" s="221">
        <v>26.690999999999999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245</v>
      </c>
      <c r="AU119" s="227" t="s">
        <v>88</v>
      </c>
      <c r="AV119" s="12" t="s">
        <v>88</v>
      </c>
      <c r="AW119" s="12" t="s">
        <v>40</v>
      </c>
      <c r="AX119" s="12" t="s">
        <v>77</v>
      </c>
      <c r="AY119" s="227" t="s">
        <v>191</v>
      </c>
    </row>
    <row r="120" spans="2:65" s="15" customFormat="1" ht="13.5">
      <c r="B120" s="265"/>
      <c r="C120" s="266"/>
      <c r="D120" s="214" t="s">
        <v>245</v>
      </c>
      <c r="E120" s="267" t="s">
        <v>23</v>
      </c>
      <c r="F120" s="268" t="s">
        <v>388</v>
      </c>
      <c r="G120" s="266"/>
      <c r="H120" s="269">
        <v>26.690999999999999</v>
      </c>
      <c r="I120" s="270"/>
      <c r="J120" s="266"/>
      <c r="K120" s="266"/>
      <c r="L120" s="271"/>
      <c r="M120" s="272"/>
      <c r="N120" s="273"/>
      <c r="O120" s="273"/>
      <c r="P120" s="273"/>
      <c r="Q120" s="273"/>
      <c r="R120" s="273"/>
      <c r="S120" s="273"/>
      <c r="T120" s="274"/>
      <c r="AT120" s="275" t="s">
        <v>245</v>
      </c>
      <c r="AU120" s="275" t="s">
        <v>88</v>
      </c>
      <c r="AV120" s="15" t="s">
        <v>215</v>
      </c>
      <c r="AW120" s="15" t="s">
        <v>40</v>
      </c>
      <c r="AX120" s="15" t="s">
        <v>85</v>
      </c>
      <c r="AY120" s="275" t="s">
        <v>191</v>
      </c>
    </row>
    <row r="121" spans="2:65" s="1" customFormat="1" ht="38.25" customHeight="1">
      <c r="B121" s="42"/>
      <c r="C121" s="202" t="s">
        <v>234</v>
      </c>
      <c r="D121" s="202" t="s">
        <v>194</v>
      </c>
      <c r="E121" s="203" t="s">
        <v>2408</v>
      </c>
      <c r="F121" s="204" t="s">
        <v>2409</v>
      </c>
      <c r="G121" s="205" t="s">
        <v>366</v>
      </c>
      <c r="H121" s="206">
        <v>55.942999999999998</v>
      </c>
      <c r="I121" s="207"/>
      <c r="J121" s="208">
        <f>ROUND(I121*H121,2)</f>
        <v>0</v>
      </c>
      <c r="K121" s="204" t="s">
        <v>203</v>
      </c>
      <c r="L121" s="62"/>
      <c r="M121" s="209" t="s">
        <v>23</v>
      </c>
      <c r="N121" s="210" t="s">
        <v>48</v>
      </c>
      <c r="O121" s="43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25" t="s">
        <v>215</v>
      </c>
      <c r="AT121" s="25" t="s">
        <v>194</v>
      </c>
      <c r="AU121" s="25" t="s">
        <v>88</v>
      </c>
      <c r="AY121" s="25" t="s">
        <v>191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85</v>
      </c>
      <c r="BK121" s="213">
        <f>ROUND(I121*H121,2)</f>
        <v>0</v>
      </c>
      <c r="BL121" s="25" t="s">
        <v>215</v>
      </c>
      <c r="BM121" s="25" t="s">
        <v>2410</v>
      </c>
    </row>
    <row r="122" spans="2:65" s="12" customFormat="1" ht="13.5">
      <c r="B122" s="217"/>
      <c r="C122" s="218"/>
      <c r="D122" s="214" t="s">
        <v>245</v>
      </c>
      <c r="E122" s="219" t="s">
        <v>23</v>
      </c>
      <c r="F122" s="220" t="s">
        <v>2411</v>
      </c>
      <c r="G122" s="218"/>
      <c r="H122" s="221">
        <v>13.842000000000001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245</v>
      </c>
      <c r="AU122" s="227" t="s">
        <v>88</v>
      </c>
      <c r="AV122" s="12" t="s">
        <v>88</v>
      </c>
      <c r="AW122" s="12" t="s">
        <v>40</v>
      </c>
      <c r="AX122" s="12" t="s">
        <v>77</v>
      </c>
      <c r="AY122" s="227" t="s">
        <v>191</v>
      </c>
    </row>
    <row r="123" spans="2:65" s="12" customFormat="1" ht="13.5">
      <c r="B123" s="217"/>
      <c r="C123" s="218"/>
      <c r="D123" s="214" t="s">
        <v>245</v>
      </c>
      <c r="E123" s="219" t="s">
        <v>23</v>
      </c>
      <c r="F123" s="220" t="s">
        <v>2396</v>
      </c>
      <c r="G123" s="218"/>
      <c r="H123" s="221">
        <v>26.690999999999999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245</v>
      </c>
      <c r="AU123" s="227" t="s">
        <v>88</v>
      </c>
      <c r="AV123" s="12" t="s">
        <v>88</v>
      </c>
      <c r="AW123" s="12" t="s">
        <v>40</v>
      </c>
      <c r="AX123" s="12" t="s">
        <v>77</v>
      </c>
      <c r="AY123" s="227" t="s">
        <v>191</v>
      </c>
    </row>
    <row r="124" spans="2:65" s="12" customFormat="1" ht="13.5">
      <c r="B124" s="217"/>
      <c r="C124" s="218"/>
      <c r="D124" s="214" t="s">
        <v>245</v>
      </c>
      <c r="E124" s="219" t="s">
        <v>23</v>
      </c>
      <c r="F124" s="220" t="s">
        <v>2397</v>
      </c>
      <c r="G124" s="218"/>
      <c r="H124" s="221">
        <v>15.41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245</v>
      </c>
      <c r="AU124" s="227" t="s">
        <v>88</v>
      </c>
      <c r="AV124" s="12" t="s">
        <v>88</v>
      </c>
      <c r="AW124" s="12" t="s">
        <v>40</v>
      </c>
      <c r="AX124" s="12" t="s">
        <v>77</v>
      </c>
      <c r="AY124" s="227" t="s">
        <v>191</v>
      </c>
    </row>
    <row r="125" spans="2:65" s="15" customFormat="1" ht="13.5">
      <c r="B125" s="265"/>
      <c r="C125" s="266"/>
      <c r="D125" s="214" t="s">
        <v>245</v>
      </c>
      <c r="E125" s="267" t="s">
        <v>23</v>
      </c>
      <c r="F125" s="268" t="s">
        <v>388</v>
      </c>
      <c r="G125" s="266"/>
      <c r="H125" s="269">
        <v>55.942999999999998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AT125" s="275" t="s">
        <v>245</v>
      </c>
      <c r="AU125" s="275" t="s">
        <v>88</v>
      </c>
      <c r="AV125" s="15" t="s">
        <v>215</v>
      </c>
      <c r="AW125" s="15" t="s">
        <v>40</v>
      </c>
      <c r="AX125" s="15" t="s">
        <v>85</v>
      </c>
      <c r="AY125" s="275" t="s">
        <v>191</v>
      </c>
    </row>
    <row r="126" spans="2:65" s="1" customFormat="1" ht="38.25" customHeight="1">
      <c r="B126" s="42"/>
      <c r="C126" s="202" t="s">
        <v>239</v>
      </c>
      <c r="D126" s="202" t="s">
        <v>194</v>
      </c>
      <c r="E126" s="203" t="s">
        <v>2412</v>
      </c>
      <c r="F126" s="204" t="s">
        <v>2413</v>
      </c>
      <c r="G126" s="205" t="s">
        <v>366</v>
      </c>
      <c r="H126" s="206">
        <v>55.942999999999998</v>
      </c>
      <c r="I126" s="207"/>
      <c r="J126" s="208">
        <f>ROUND(I126*H126,2)</f>
        <v>0</v>
      </c>
      <c r="K126" s="204" t="s">
        <v>203</v>
      </c>
      <c r="L126" s="62"/>
      <c r="M126" s="209" t="s">
        <v>23</v>
      </c>
      <c r="N126" s="210" t="s">
        <v>48</v>
      </c>
      <c r="O126" s="43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AR126" s="25" t="s">
        <v>215</v>
      </c>
      <c r="AT126" s="25" t="s">
        <v>194</v>
      </c>
      <c r="AU126" s="25" t="s">
        <v>88</v>
      </c>
      <c r="AY126" s="25" t="s">
        <v>191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5" t="s">
        <v>85</v>
      </c>
      <c r="BK126" s="213">
        <f>ROUND(I126*H126,2)</f>
        <v>0</v>
      </c>
      <c r="BL126" s="25" t="s">
        <v>215</v>
      </c>
      <c r="BM126" s="25" t="s">
        <v>2414</v>
      </c>
    </row>
    <row r="127" spans="2:65" s="1" customFormat="1" ht="27">
      <c r="B127" s="42"/>
      <c r="C127" s="64"/>
      <c r="D127" s="214" t="s">
        <v>205</v>
      </c>
      <c r="E127" s="64"/>
      <c r="F127" s="215" t="s">
        <v>2415</v>
      </c>
      <c r="G127" s="64"/>
      <c r="H127" s="64"/>
      <c r="I127" s="173"/>
      <c r="J127" s="64"/>
      <c r="K127" s="64"/>
      <c r="L127" s="62"/>
      <c r="M127" s="216"/>
      <c r="N127" s="43"/>
      <c r="O127" s="43"/>
      <c r="P127" s="43"/>
      <c r="Q127" s="43"/>
      <c r="R127" s="43"/>
      <c r="S127" s="43"/>
      <c r="T127" s="79"/>
      <c r="AT127" s="25" t="s">
        <v>205</v>
      </c>
      <c r="AU127" s="25" t="s">
        <v>88</v>
      </c>
    </row>
    <row r="128" spans="2:65" s="12" customFormat="1" ht="13.5">
      <c r="B128" s="217"/>
      <c r="C128" s="218"/>
      <c r="D128" s="214" t="s">
        <v>245</v>
      </c>
      <c r="E128" s="219" t="s">
        <v>23</v>
      </c>
      <c r="F128" s="220" t="s">
        <v>2411</v>
      </c>
      <c r="G128" s="218"/>
      <c r="H128" s="221">
        <v>13.842000000000001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245</v>
      </c>
      <c r="AU128" s="227" t="s">
        <v>88</v>
      </c>
      <c r="AV128" s="12" t="s">
        <v>88</v>
      </c>
      <c r="AW128" s="12" t="s">
        <v>40</v>
      </c>
      <c r="AX128" s="12" t="s">
        <v>77</v>
      </c>
      <c r="AY128" s="227" t="s">
        <v>191</v>
      </c>
    </row>
    <row r="129" spans="2:65" s="12" customFormat="1" ht="13.5">
      <c r="B129" s="217"/>
      <c r="C129" s="218"/>
      <c r="D129" s="214" t="s">
        <v>245</v>
      </c>
      <c r="E129" s="219" t="s">
        <v>23</v>
      </c>
      <c r="F129" s="220" t="s">
        <v>2396</v>
      </c>
      <c r="G129" s="218"/>
      <c r="H129" s="221">
        <v>26.690999999999999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245</v>
      </c>
      <c r="AU129" s="227" t="s">
        <v>88</v>
      </c>
      <c r="AV129" s="12" t="s">
        <v>88</v>
      </c>
      <c r="AW129" s="12" t="s">
        <v>40</v>
      </c>
      <c r="AX129" s="12" t="s">
        <v>77</v>
      </c>
      <c r="AY129" s="227" t="s">
        <v>191</v>
      </c>
    </row>
    <row r="130" spans="2:65" s="12" customFormat="1" ht="13.5">
      <c r="B130" s="217"/>
      <c r="C130" s="218"/>
      <c r="D130" s="214" t="s">
        <v>245</v>
      </c>
      <c r="E130" s="219" t="s">
        <v>23</v>
      </c>
      <c r="F130" s="220" t="s">
        <v>2397</v>
      </c>
      <c r="G130" s="218"/>
      <c r="H130" s="221">
        <v>15.41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245</v>
      </c>
      <c r="AU130" s="227" t="s">
        <v>88</v>
      </c>
      <c r="AV130" s="12" t="s">
        <v>88</v>
      </c>
      <c r="AW130" s="12" t="s">
        <v>40</v>
      </c>
      <c r="AX130" s="12" t="s">
        <v>77</v>
      </c>
      <c r="AY130" s="227" t="s">
        <v>191</v>
      </c>
    </row>
    <row r="131" spans="2:65" s="15" customFormat="1" ht="13.5">
      <c r="B131" s="265"/>
      <c r="C131" s="266"/>
      <c r="D131" s="214" t="s">
        <v>245</v>
      </c>
      <c r="E131" s="267" t="s">
        <v>23</v>
      </c>
      <c r="F131" s="268" t="s">
        <v>388</v>
      </c>
      <c r="G131" s="266"/>
      <c r="H131" s="269">
        <v>55.942999999999998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245</v>
      </c>
      <c r="AU131" s="275" t="s">
        <v>88</v>
      </c>
      <c r="AV131" s="15" t="s">
        <v>215</v>
      </c>
      <c r="AW131" s="15" t="s">
        <v>40</v>
      </c>
      <c r="AX131" s="15" t="s">
        <v>85</v>
      </c>
      <c r="AY131" s="275" t="s">
        <v>191</v>
      </c>
    </row>
    <row r="132" spans="2:65" s="1" customFormat="1" ht="38.25" customHeight="1">
      <c r="B132" s="42"/>
      <c r="C132" s="202" t="s">
        <v>247</v>
      </c>
      <c r="D132" s="202" t="s">
        <v>194</v>
      </c>
      <c r="E132" s="203" t="s">
        <v>2416</v>
      </c>
      <c r="F132" s="204" t="s">
        <v>2417</v>
      </c>
      <c r="G132" s="205" t="s">
        <v>366</v>
      </c>
      <c r="H132" s="206">
        <v>55.942999999999998</v>
      </c>
      <c r="I132" s="207"/>
      <c r="J132" s="208">
        <f>ROUND(I132*H132,2)</f>
        <v>0</v>
      </c>
      <c r="K132" s="204" t="s">
        <v>203</v>
      </c>
      <c r="L132" s="62"/>
      <c r="M132" s="209" t="s">
        <v>23</v>
      </c>
      <c r="N132" s="210" t="s">
        <v>48</v>
      </c>
      <c r="O132" s="43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AR132" s="25" t="s">
        <v>215</v>
      </c>
      <c r="AT132" s="25" t="s">
        <v>194</v>
      </c>
      <c r="AU132" s="25" t="s">
        <v>88</v>
      </c>
      <c r="AY132" s="25" t="s">
        <v>191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5" t="s">
        <v>85</v>
      </c>
      <c r="BK132" s="213">
        <f>ROUND(I132*H132,2)</f>
        <v>0</v>
      </c>
      <c r="BL132" s="25" t="s">
        <v>215</v>
      </c>
      <c r="BM132" s="25" t="s">
        <v>2418</v>
      </c>
    </row>
    <row r="133" spans="2:65" s="1" customFormat="1" ht="27">
      <c r="B133" s="42"/>
      <c r="C133" s="64"/>
      <c r="D133" s="214" t="s">
        <v>205</v>
      </c>
      <c r="E133" s="64"/>
      <c r="F133" s="215" t="s">
        <v>2419</v>
      </c>
      <c r="G133" s="64"/>
      <c r="H133" s="64"/>
      <c r="I133" s="173"/>
      <c r="J133" s="64"/>
      <c r="K133" s="64"/>
      <c r="L133" s="62"/>
      <c r="M133" s="216"/>
      <c r="N133" s="43"/>
      <c r="O133" s="43"/>
      <c r="P133" s="43"/>
      <c r="Q133" s="43"/>
      <c r="R133" s="43"/>
      <c r="S133" s="43"/>
      <c r="T133" s="79"/>
      <c r="AT133" s="25" t="s">
        <v>205</v>
      </c>
      <c r="AU133" s="25" t="s">
        <v>88</v>
      </c>
    </row>
    <row r="134" spans="2:65" s="12" customFormat="1" ht="13.5">
      <c r="B134" s="217"/>
      <c r="C134" s="218"/>
      <c r="D134" s="214" t="s">
        <v>245</v>
      </c>
      <c r="E134" s="219" t="s">
        <v>23</v>
      </c>
      <c r="F134" s="220" t="s">
        <v>2411</v>
      </c>
      <c r="G134" s="218"/>
      <c r="H134" s="221">
        <v>13.842000000000001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245</v>
      </c>
      <c r="AU134" s="227" t="s">
        <v>88</v>
      </c>
      <c r="AV134" s="12" t="s">
        <v>88</v>
      </c>
      <c r="AW134" s="12" t="s">
        <v>40</v>
      </c>
      <c r="AX134" s="12" t="s">
        <v>77</v>
      </c>
      <c r="AY134" s="227" t="s">
        <v>191</v>
      </c>
    </row>
    <row r="135" spans="2:65" s="12" customFormat="1" ht="13.5">
      <c r="B135" s="217"/>
      <c r="C135" s="218"/>
      <c r="D135" s="214" t="s">
        <v>245</v>
      </c>
      <c r="E135" s="219" t="s">
        <v>23</v>
      </c>
      <c r="F135" s="220" t="s">
        <v>2396</v>
      </c>
      <c r="G135" s="218"/>
      <c r="H135" s="221">
        <v>26.690999999999999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245</v>
      </c>
      <c r="AU135" s="227" t="s">
        <v>88</v>
      </c>
      <c r="AV135" s="12" t="s">
        <v>88</v>
      </c>
      <c r="AW135" s="12" t="s">
        <v>40</v>
      </c>
      <c r="AX135" s="12" t="s">
        <v>77</v>
      </c>
      <c r="AY135" s="227" t="s">
        <v>191</v>
      </c>
    </row>
    <row r="136" spans="2:65" s="12" customFormat="1" ht="13.5">
      <c r="B136" s="217"/>
      <c r="C136" s="218"/>
      <c r="D136" s="214" t="s">
        <v>245</v>
      </c>
      <c r="E136" s="219" t="s">
        <v>23</v>
      </c>
      <c r="F136" s="220" t="s">
        <v>2397</v>
      </c>
      <c r="G136" s="218"/>
      <c r="H136" s="221">
        <v>15.41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245</v>
      </c>
      <c r="AU136" s="227" t="s">
        <v>88</v>
      </c>
      <c r="AV136" s="12" t="s">
        <v>88</v>
      </c>
      <c r="AW136" s="12" t="s">
        <v>40</v>
      </c>
      <c r="AX136" s="12" t="s">
        <v>77</v>
      </c>
      <c r="AY136" s="227" t="s">
        <v>191</v>
      </c>
    </row>
    <row r="137" spans="2:65" s="15" customFormat="1" ht="13.5">
      <c r="B137" s="265"/>
      <c r="C137" s="266"/>
      <c r="D137" s="214" t="s">
        <v>245</v>
      </c>
      <c r="E137" s="267" t="s">
        <v>23</v>
      </c>
      <c r="F137" s="268" t="s">
        <v>388</v>
      </c>
      <c r="G137" s="266"/>
      <c r="H137" s="269">
        <v>55.942999999999998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AT137" s="275" t="s">
        <v>245</v>
      </c>
      <c r="AU137" s="275" t="s">
        <v>88</v>
      </c>
      <c r="AV137" s="15" t="s">
        <v>215</v>
      </c>
      <c r="AW137" s="15" t="s">
        <v>40</v>
      </c>
      <c r="AX137" s="15" t="s">
        <v>85</v>
      </c>
      <c r="AY137" s="275" t="s">
        <v>191</v>
      </c>
    </row>
    <row r="138" spans="2:65" s="1" customFormat="1" ht="25.5" customHeight="1">
      <c r="B138" s="42"/>
      <c r="C138" s="202" t="s">
        <v>251</v>
      </c>
      <c r="D138" s="202" t="s">
        <v>194</v>
      </c>
      <c r="E138" s="203" t="s">
        <v>2420</v>
      </c>
      <c r="F138" s="204" t="s">
        <v>2421</v>
      </c>
      <c r="G138" s="205" t="s">
        <v>366</v>
      </c>
      <c r="H138" s="206">
        <v>55.942999999999998</v>
      </c>
      <c r="I138" s="207"/>
      <c r="J138" s="208">
        <f>ROUND(I138*H138,2)</f>
        <v>0</v>
      </c>
      <c r="K138" s="204" t="s">
        <v>203</v>
      </c>
      <c r="L138" s="62"/>
      <c r="M138" s="209" t="s">
        <v>23</v>
      </c>
      <c r="N138" s="210" t="s">
        <v>48</v>
      </c>
      <c r="O138" s="43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215</v>
      </c>
      <c r="AT138" s="25" t="s">
        <v>194</v>
      </c>
      <c r="AU138" s="25" t="s">
        <v>88</v>
      </c>
      <c r="AY138" s="25" t="s">
        <v>191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85</v>
      </c>
      <c r="BK138" s="213">
        <f>ROUND(I138*H138,2)</f>
        <v>0</v>
      </c>
      <c r="BL138" s="25" t="s">
        <v>215</v>
      </c>
      <c r="BM138" s="25" t="s">
        <v>2422</v>
      </c>
    </row>
    <row r="139" spans="2:65" s="12" customFormat="1" ht="13.5">
      <c r="B139" s="217"/>
      <c r="C139" s="218"/>
      <c r="D139" s="214" t="s">
        <v>245</v>
      </c>
      <c r="E139" s="219" t="s">
        <v>23</v>
      </c>
      <c r="F139" s="220" t="s">
        <v>2411</v>
      </c>
      <c r="G139" s="218"/>
      <c r="H139" s="221">
        <v>13.842000000000001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245</v>
      </c>
      <c r="AU139" s="227" t="s">
        <v>88</v>
      </c>
      <c r="AV139" s="12" t="s">
        <v>88</v>
      </c>
      <c r="AW139" s="12" t="s">
        <v>40</v>
      </c>
      <c r="AX139" s="12" t="s">
        <v>77</v>
      </c>
      <c r="AY139" s="227" t="s">
        <v>191</v>
      </c>
    </row>
    <row r="140" spans="2:65" s="12" customFormat="1" ht="13.5">
      <c r="B140" s="217"/>
      <c r="C140" s="218"/>
      <c r="D140" s="214" t="s">
        <v>245</v>
      </c>
      <c r="E140" s="219" t="s">
        <v>23</v>
      </c>
      <c r="F140" s="220" t="s">
        <v>2396</v>
      </c>
      <c r="G140" s="218"/>
      <c r="H140" s="221">
        <v>26.690999999999999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245</v>
      </c>
      <c r="AU140" s="227" t="s">
        <v>88</v>
      </c>
      <c r="AV140" s="12" t="s">
        <v>88</v>
      </c>
      <c r="AW140" s="12" t="s">
        <v>40</v>
      </c>
      <c r="AX140" s="12" t="s">
        <v>77</v>
      </c>
      <c r="AY140" s="227" t="s">
        <v>191</v>
      </c>
    </row>
    <row r="141" spans="2:65" s="12" customFormat="1" ht="13.5">
      <c r="B141" s="217"/>
      <c r="C141" s="218"/>
      <c r="D141" s="214" t="s">
        <v>245</v>
      </c>
      <c r="E141" s="219" t="s">
        <v>23</v>
      </c>
      <c r="F141" s="220" t="s">
        <v>2397</v>
      </c>
      <c r="G141" s="218"/>
      <c r="H141" s="221">
        <v>15.41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245</v>
      </c>
      <c r="AU141" s="227" t="s">
        <v>88</v>
      </c>
      <c r="AV141" s="12" t="s">
        <v>88</v>
      </c>
      <c r="AW141" s="12" t="s">
        <v>40</v>
      </c>
      <c r="AX141" s="12" t="s">
        <v>77</v>
      </c>
      <c r="AY141" s="227" t="s">
        <v>191</v>
      </c>
    </row>
    <row r="142" spans="2:65" s="15" customFormat="1" ht="13.5">
      <c r="B142" s="265"/>
      <c r="C142" s="266"/>
      <c r="D142" s="214" t="s">
        <v>245</v>
      </c>
      <c r="E142" s="267" t="s">
        <v>23</v>
      </c>
      <c r="F142" s="268" t="s">
        <v>388</v>
      </c>
      <c r="G142" s="266"/>
      <c r="H142" s="269">
        <v>55.942999999999998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AT142" s="275" t="s">
        <v>245</v>
      </c>
      <c r="AU142" s="275" t="s">
        <v>88</v>
      </c>
      <c r="AV142" s="15" t="s">
        <v>215</v>
      </c>
      <c r="AW142" s="15" t="s">
        <v>40</v>
      </c>
      <c r="AX142" s="15" t="s">
        <v>85</v>
      </c>
      <c r="AY142" s="275" t="s">
        <v>191</v>
      </c>
    </row>
    <row r="143" spans="2:65" s="1" customFormat="1" ht="16.5" customHeight="1">
      <c r="B143" s="42"/>
      <c r="C143" s="202" t="s">
        <v>256</v>
      </c>
      <c r="D143" s="202" t="s">
        <v>194</v>
      </c>
      <c r="E143" s="203" t="s">
        <v>2423</v>
      </c>
      <c r="F143" s="204" t="s">
        <v>2424</v>
      </c>
      <c r="G143" s="205" t="s">
        <v>366</v>
      </c>
      <c r="H143" s="206">
        <v>29.709</v>
      </c>
      <c r="I143" s="207"/>
      <c r="J143" s="208">
        <f>ROUND(I143*H143,2)</f>
        <v>0</v>
      </c>
      <c r="K143" s="204" t="s">
        <v>203</v>
      </c>
      <c r="L143" s="62"/>
      <c r="M143" s="209" t="s">
        <v>23</v>
      </c>
      <c r="N143" s="210" t="s">
        <v>48</v>
      </c>
      <c r="O143" s="43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5" t="s">
        <v>215</v>
      </c>
      <c r="AT143" s="25" t="s">
        <v>194</v>
      </c>
      <c r="AU143" s="25" t="s">
        <v>88</v>
      </c>
      <c r="AY143" s="25" t="s">
        <v>191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85</v>
      </c>
      <c r="BK143" s="213">
        <f>ROUND(I143*H143,2)</f>
        <v>0</v>
      </c>
      <c r="BL143" s="25" t="s">
        <v>215</v>
      </c>
      <c r="BM143" s="25" t="s">
        <v>2425</v>
      </c>
    </row>
    <row r="144" spans="2:65" s="12" customFormat="1" ht="13.5">
      <c r="B144" s="217"/>
      <c r="C144" s="218"/>
      <c r="D144" s="214" t="s">
        <v>245</v>
      </c>
      <c r="E144" s="219" t="s">
        <v>23</v>
      </c>
      <c r="F144" s="220" t="s">
        <v>2411</v>
      </c>
      <c r="G144" s="218"/>
      <c r="H144" s="221">
        <v>13.842000000000001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245</v>
      </c>
      <c r="AU144" s="227" t="s">
        <v>88</v>
      </c>
      <c r="AV144" s="12" t="s">
        <v>88</v>
      </c>
      <c r="AW144" s="12" t="s">
        <v>40</v>
      </c>
      <c r="AX144" s="12" t="s">
        <v>77</v>
      </c>
      <c r="AY144" s="227" t="s">
        <v>191</v>
      </c>
    </row>
    <row r="145" spans="2:65" s="12" customFormat="1" ht="13.5">
      <c r="B145" s="217"/>
      <c r="C145" s="218"/>
      <c r="D145" s="214" t="s">
        <v>245</v>
      </c>
      <c r="E145" s="219" t="s">
        <v>23</v>
      </c>
      <c r="F145" s="220" t="s">
        <v>2426</v>
      </c>
      <c r="G145" s="218"/>
      <c r="H145" s="221">
        <v>15.867000000000001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245</v>
      </c>
      <c r="AU145" s="227" t="s">
        <v>88</v>
      </c>
      <c r="AV145" s="12" t="s">
        <v>88</v>
      </c>
      <c r="AW145" s="12" t="s">
        <v>40</v>
      </c>
      <c r="AX145" s="12" t="s">
        <v>77</v>
      </c>
      <c r="AY145" s="227" t="s">
        <v>191</v>
      </c>
    </row>
    <row r="146" spans="2:65" s="15" customFormat="1" ht="13.5">
      <c r="B146" s="265"/>
      <c r="C146" s="266"/>
      <c r="D146" s="214" t="s">
        <v>245</v>
      </c>
      <c r="E146" s="267" t="s">
        <v>23</v>
      </c>
      <c r="F146" s="268" t="s">
        <v>388</v>
      </c>
      <c r="G146" s="266"/>
      <c r="H146" s="269">
        <v>29.709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AT146" s="275" t="s">
        <v>245</v>
      </c>
      <c r="AU146" s="275" t="s">
        <v>88</v>
      </c>
      <c r="AV146" s="15" t="s">
        <v>215</v>
      </c>
      <c r="AW146" s="15" t="s">
        <v>40</v>
      </c>
      <c r="AX146" s="15" t="s">
        <v>85</v>
      </c>
      <c r="AY146" s="275" t="s">
        <v>191</v>
      </c>
    </row>
    <row r="147" spans="2:65" s="1" customFormat="1" ht="16.5" customHeight="1">
      <c r="B147" s="42"/>
      <c r="C147" s="202" t="s">
        <v>263</v>
      </c>
      <c r="D147" s="202" t="s">
        <v>194</v>
      </c>
      <c r="E147" s="203" t="s">
        <v>2427</v>
      </c>
      <c r="F147" s="204" t="s">
        <v>2428</v>
      </c>
      <c r="G147" s="205" t="s">
        <v>419</v>
      </c>
      <c r="H147" s="206">
        <v>106.292</v>
      </c>
      <c r="I147" s="207"/>
      <c r="J147" s="208">
        <f>ROUND(I147*H147,2)</f>
        <v>0</v>
      </c>
      <c r="K147" s="204" t="s">
        <v>203</v>
      </c>
      <c r="L147" s="62"/>
      <c r="M147" s="209" t="s">
        <v>23</v>
      </c>
      <c r="N147" s="210" t="s">
        <v>48</v>
      </c>
      <c r="O147" s="43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AR147" s="25" t="s">
        <v>215</v>
      </c>
      <c r="AT147" s="25" t="s">
        <v>194</v>
      </c>
      <c r="AU147" s="25" t="s">
        <v>88</v>
      </c>
      <c r="AY147" s="25" t="s">
        <v>191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25" t="s">
        <v>85</v>
      </c>
      <c r="BK147" s="213">
        <f>ROUND(I147*H147,2)</f>
        <v>0</v>
      </c>
      <c r="BL147" s="25" t="s">
        <v>215</v>
      </c>
      <c r="BM147" s="25" t="s">
        <v>2429</v>
      </c>
    </row>
    <row r="148" spans="2:65" s="12" customFormat="1" ht="13.5">
      <c r="B148" s="217"/>
      <c r="C148" s="218"/>
      <c r="D148" s="214" t="s">
        <v>245</v>
      </c>
      <c r="E148" s="218"/>
      <c r="F148" s="220" t="s">
        <v>2430</v>
      </c>
      <c r="G148" s="218"/>
      <c r="H148" s="221">
        <v>106.292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245</v>
      </c>
      <c r="AU148" s="227" t="s">
        <v>88</v>
      </c>
      <c r="AV148" s="12" t="s">
        <v>88</v>
      </c>
      <c r="AW148" s="12" t="s">
        <v>6</v>
      </c>
      <c r="AX148" s="12" t="s">
        <v>85</v>
      </c>
      <c r="AY148" s="227" t="s">
        <v>191</v>
      </c>
    </row>
    <row r="149" spans="2:65" s="1" customFormat="1" ht="25.5" customHeight="1">
      <c r="B149" s="42"/>
      <c r="C149" s="202" t="s">
        <v>268</v>
      </c>
      <c r="D149" s="202" t="s">
        <v>194</v>
      </c>
      <c r="E149" s="203" t="s">
        <v>2431</v>
      </c>
      <c r="F149" s="204" t="s">
        <v>2432</v>
      </c>
      <c r="G149" s="205" t="s">
        <v>366</v>
      </c>
      <c r="H149" s="206">
        <v>25.693000000000001</v>
      </c>
      <c r="I149" s="207"/>
      <c r="J149" s="208">
        <f>ROUND(I149*H149,2)</f>
        <v>0</v>
      </c>
      <c r="K149" s="204" t="s">
        <v>203</v>
      </c>
      <c r="L149" s="62"/>
      <c r="M149" s="209" t="s">
        <v>23</v>
      </c>
      <c r="N149" s="210" t="s">
        <v>48</v>
      </c>
      <c r="O149" s="43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AR149" s="25" t="s">
        <v>215</v>
      </c>
      <c r="AT149" s="25" t="s">
        <v>194</v>
      </c>
      <c r="AU149" s="25" t="s">
        <v>88</v>
      </c>
      <c r="AY149" s="25" t="s">
        <v>191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85</v>
      </c>
      <c r="BK149" s="213">
        <f>ROUND(I149*H149,2)</f>
        <v>0</v>
      </c>
      <c r="BL149" s="25" t="s">
        <v>215</v>
      </c>
      <c r="BM149" s="25" t="s">
        <v>2433</v>
      </c>
    </row>
    <row r="150" spans="2:65" s="12" customFormat="1" ht="13.5">
      <c r="B150" s="217"/>
      <c r="C150" s="218"/>
      <c r="D150" s="214" t="s">
        <v>245</v>
      </c>
      <c r="E150" s="219" t="s">
        <v>23</v>
      </c>
      <c r="F150" s="220" t="s">
        <v>2434</v>
      </c>
      <c r="G150" s="218"/>
      <c r="H150" s="221">
        <v>10.282999999999999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245</v>
      </c>
      <c r="AU150" s="227" t="s">
        <v>88</v>
      </c>
      <c r="AV150" s="12" t="s">
        <v>88</v>
      </c>
      <c r="AW150" s="12" t="s">
        <v>40</v>
      </c>
      <c r="AX150" s="12" t="s">
        <v>77</v>
      </c>
      <c r="AY150" s="227" t="s">
        <v>191</v>
      </c>
    </row>
    <row r="151" spans="2:65" s="12" customFormat="1" ht="13.5">
      <c r="B151" s="217"/>
      <c r="C151" s="218"/>
      <c r="D151" s="214" t="s">
        <v>245</v>
      </c>
      <c r="E151" s="219" t="s">
        <v>23</v>
      </c>
      <c r="F151" s="220" t="s">
        <v>2397</v>
      </c>
      <c r="G151" s="218"/>
      <c r="H151" s="221">
        <v>15.41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245</v>
      </c>
      <c r="AU151" s="227" t="s">
        <v>88</v>
      </c>
      <c r="AV151" s="12" t="s">
        <v>88</v>
      </c>
      <c r="AW151" s="12" t="s">
        <v>40</v>
      </c>
      <c r="AX151" s="12" t="s">
        <v>77</v>
      </c>
      <c r="AY151" s="227" t="s">
        <v>191</v>
      </c>
    </row>
    <row r="152" spans="2:65" s="15" customFormat="1" ht="13.5">
      <c r="B152" s="265"/>
      <c r="C152" s="266"/>
      <c r="D152" s="214" t="s">
        <v>245</v>
      </c>
      <c r="E152" s="267" t="s">
        <v>23</v>
      </c>
      <c r="F152" s="268" t="s">
        <v>388</v>
      </c>
      <c r="G152" s="266"/>
      <c r="H152" s="269">
        <v>25.693000000000001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AT152" s="275" t="s">
        <v>245</v>
      </c>
      <c r="AU152" s="275" t="s">
        <v>88</v>
      </c>
      <c r="AV152" s="15" t="s">
        <v>215</v>
      </c>
      <c r="AW152" s="15" t="s">
        <v>40</v>
      </c>
      <c r="AX152" s="15" t="s">
        <v>85</v>
      </c>
      <c r="AY152" s="275" t="s">
        <v>191</v>
      </c>
    </row>
    <row r="153" spans="2:65" s="11" customFormat="1" ht="29.85" customHeight="1">
      <c r="B153" s="186"/>
      <c r="C153" s="187"/>
      <c r="D153" s="188" t="s">
        <v>76</v>
      </c>
      <c r="E153" s="200" t="s">
        <v>88</v>
      </c>
      <c r="F153" s="200" t="s">
        <v>2435</v>
      </c>
      <c r="G153" s="187"/>
      <c r="H153" s="187"/>
      <c r="I153" s="190"/>
      <c r="J153" s="201">
        <f>BK153</f>
        <v>0</v>
      </c>
      <c r="K153" s="187"/>
      <c r="L153" s="192"/>
      <c r="M153" s="193"/>
      <c r="N153" s="194"/>
      <c r="O153" s="194"/>
      <c r="P153" s="195">
        <f>SUM(P154:P187)</f>
        <v>0</v>
      </c>
      <c r="Q153" s="194"/>
      <c r="R153" s="195">
        <f>SUM(R154:R187)</f>
        <v>61.785202949999999</v>
      </c>
      <c r="S153" s="194"/>
      <c r="T153" s="196">
        <f>SUM(T154:T187)</f>
        <v>0</v>
      </c>
      <c r="AR153" s="197" t="s">
        <v>85</v>
      </c>
      <c r="AT153" s="198" t="s">
        <v>76</v>
      </c>
      <c r="AU153" s="198" t="s">
        <v>85</v>
      </c>
      <c r="AY153" s="197" t="s">
        <v>191</v>
      </c>
      <c r="BK153" s="199">
        <f>SUM(BK154:BK187)</f>
        <v>0</v>
      </c>
    </row>
    <row r="154" spans="2:65" s="1" customFormat="1" ht="16.5" customHeight="1">
      <c r="B154" s="42"/>
      <c r="C154" s="202" t="s">
        <v>10</v>
      </c>
      <c r="D154" s="202" t="s">
        <v>194</v>
      </c>
      <c r="E154" s="203" t="s">
        <v>2436</v>
      </c>
      <c r="F154" s="204" t="s">
        <v>2437</v>
      </c>
      <c r="G154" s="205" t="s">
        <v>366</v>
      </c>
      <c r="H154" s="206">
        <v>1.6279999999999999</v>
      </c>
      <c r="I154" s="207"/>
      <c r="J154" s="208">
        <f>ROUND(I154*H154,2)</f>
        <v>0</v>
      </c>
      <c r="K154" s="204" t="s">
        <v>203</v>
      </c>
      <c r="L154" s="62"/>
      <c r="M154" s="209" t="s">
        <v>23</v>
      </c>
      <c r="N154" s="210" t="s">
        <v>48</v>
      </c>
      <c r="O154" s="43"/>
      <c r="P154" s="211">
        <f>O154*H154</f>
        <v>0</v>
      </c>
      <c r="Q154" s="211">
        <v>2.16</v>
      </c>
      <c r="R154" s="211">
        <f>Q154*H154</f>
        <v>3.5164800000000001</v>
      </c>
      <c r="S154" s="211">
        <v>0</v>
      </c>
      <c r="T154" s="212">
        <f>S154*H154</f>
        <v>0</v>
      </c>
      <c r="AR154" s="25" t="s">
        <v>215</v>
      </c>
      <c r="AT154" s="25" t="s">
        <v>194</v>
      </c>
      <c r="AU154" s="25" t="s">
        <v>88</v>
      </c>
      <c r="AY154" s="25" t="s">
        <v>191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85</v>
      </c>
      <c r="BK154" s="213">
        <f>ROUND(I154*H154,2)</f>
        <v>0</v>
      </c>
      <c r="BL154" s="25" t="s">
        <v>215</v>
      </c>
      <c r="BM154" s="25" t="s">
        <v>2438</v>
      </c>
    </row>
    <row r="155" spans="2:65" s="12" customFormat="1" ht="13.5">
      <c r="B155" s="217"/>
      <c r="C155" s="218"/>
      <c r="D155" s="214" t="s">
        <v>245</v>
      </c>
      <c r="E155" s="219" t="s">
        <v>23</v>
      </c>
      <c r="F155" s="220" t="s">
        <v>2439</v>
      </c>
      <c r="G155" s="218"/>
      <c r="H155" s="221">
        <v>1.6279999999999999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245</v>
      </c>
      <c r="AU155" s="227" t="s">
        <v>88</v>
      </c>
      <c r="AV155" s="12" t="s">
        <v>88</v>
      </c>
      <c r="AW155" s="12" t="s">
        <v>40</v>
      </c>
      <c r="AX155" s="12" t="s">
        <v>77</v>
      </c>
      <c r="AY155" s="227" t="s">
        <v>191</v>
      </c>
    </row>
    <row r="156" spans="2:65" s="15" customFormat="1" ht="13.5">
      <c r="B156" s="265"/>
      <c r="C156" s="266"/>
      <c r="D156" s="214" t="s">
        <v>245</v>
      </c>
      <c r="E156" s="267" t="s">
        <v>23</v>
      </c>
      <c r="F156" s="268" t="s">
        <v>388</v>
      </c>
      <c r="G156" s="266"/>
      <c r="H156" s="269">
        <v>1.6279999999999999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245</v>
      </c>
      <c r="AU156" s="275" t="s">
        <v>88</v>
      </c>
      <c r="AV156" s="15" t="s">
        <v>215</v>
      </c>
      <c r="AW156" s="15" t="s">
        <v>40</v>
      </c>
      <c r="AX156" s="15" t="s">
        <v>85</v>
      </c>
      <c r="AY156" s="275" t="s">
        <v>191</v>
      </c>
    </row>
    <row r="157" spans="2:65" s="1" customFormat="1" ht="25.5" customHeight="1">
      <c r="B157" s="42"/>
      <c r="C157" s="202" t="s">
        <v>279</v>
      </c>
      <c r="D157" s="202" t="s">
        <v>194</v>
      </c>
      <c r="E157" s="203" t="s">
        <v>2440</v>
      </c>
      <c r="F157" s="204" t="s">
        <v>2441</v>
      </c>
      <c r="G157" s="205" t="s">
        <v>366</v>
      </c>
      <c r="H157" s="206">
        <v>0.16500000000000001</v>
      </c>
      <c r="I157" s="207"/>
      <c r="J157" s="208">
        <f>ROUND(I157*H157,2)</f>
        <v>0</v>
      </c>
      <c r="K157" s="204" t="s">
        <v>203</v>
      </c>
      <c r="L157" s="62"/>
      <c r="M157" s="209" t="s">
        <v>23</v>
      </c>
      <c r="N157" s="210" t="s">
        <v>48</v>
      </c>
      <c r="O157" s="43"/>
      <c r="P157" s="211">
        <f>O157*H157</f>
        <v>0</v>
      </c>
      <c r="Q157" s="211">
        <v>2.2563399999999998</v>
      </c>
      <c r="R157" s="211">
        <f>Q157*H157</f>
        <v>0.37229609999999996</v>
      </c>
      <c r="S157" s="211">
        <v>0</v>
      </c>
      <c r="T157" s="212">
        <f>S157*H157</f>
        <v>0</v>
      </c>
      <c r="AR157" s="25" t="s">
        <v>215</v>
      </c>
      <c r="AT157" s="25" t="s">
        <v>194</v>
      </c>
      <c r="AU157" s="25" t="s">
        <v>88</v>
      </c>
      <c r="AY157" s="25" t="s">
        <v>191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85</v>
      </c>
      <c r="BK157" s="213">
        <f>ROUND(I157*H157,2)</f>
        <v>0</v>
      </c>
      <c r="BL157" s="25" t="s">
        <v>215</v>
      </c>
      <c r="BM157" s="25" t="s">
        <v>2442</v>
      </c>
    </row>
    <row r="158" spans="2:65" s="12" customFormat="1" ht="13.5">
      <c r="B158" s="217"/>
      <c r="C158" s="218"/>
      <c r="D158" s="214" t="s">
        <v>245</v>
      </c>
      <c r="E158" s="219" t="s">
        <v>23</v>
      </c>
      <c r="F158" s="220" t="s">
        <v>2443</v>
      </c>
      <c r="G158" s="218"/>
      <c r="H158" s="221">
        <v>0.16500000000000001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245</v>
      </c>
      <c r="AU158" s="227" t="s">
        <v>88</v>
      </c>
      <c r="AV158" s="12" t="s">
        <v>88</v>
      </c>
      <c r="AW158" s="12" t="s">
        <v>40</v>
      </c>
      <c r="AX158" s="12" t="s">
        <v>85</v>
      </c>
      <c r="AY158" s="227" t="s">
        <v>191</v>
      </c>
    </row>
    <row r="159" spans="2:65" s="1" customFormat="1" ht="25.5" customHeight="1">
      <c r="B159" s="42"/>
      <c r="C159" s="202" t="s">
        <v>284</v>
      </c>
      <c r="D159" s="202" t="s">
        <v>194</v>
      </c>
      <c r="E159" s="203" t="s">
        <v>2444</v>
      </c>
      <c r="F159" s="204" t="s">
        <v>2445</v>
      </c>
      <c r="G159" s="205" t="s">
        <v>366</v>
      </c>
      <c r="H159" s="206">
        <v>7.1390000000000002</v>
      </c>
      <c r="I159" s="207"/>
      <c r="J159" s="208">
        <f>ROUND(I159*H159,2)</f>
        <v>0</v>
      </c>
      <c r="K159" s="204" t="s">
        <v>203</v>
      </c>
      <c r="L159" s="62"/>
      <c r="M159" s="209" t="s">
        <v>23</v>
      </c>
      <c r="N159" s="210" t="s">
        <v>48</v>
      </c>
      <c r="O159" s="43"/>
      <c r="P159" s="211">
        <f>O159*H159</f>
        <v>0</v>
      </c>
      <c r="Q159" s="211">
        <v>2.45329</v>
      </c>
      <c r="R159" s="211">
        <f>Q159*H159</f>
        <v>17.514037309999999</v>
      </c>
      <c r="S159" s="211">
        <v>0</v>
      </c>
      <c r="T159" s="212">
        <f>S159*H159</f>
        <v>0</v>
      </c>
      <c r="AR159" s="25" t="s">
        <v>215</v>
      </c>
      <c r="AT159" s="25" t="s">
        <v>194</v>
      </c>
      <c r="AU159" s="25" t="s">
        <v>88</v>
      </c>
      <c r="AY159" s="25" t="s">
        <v>191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85</v>
      </c>
      <c r="BK159" s="213">
        <f>ROUND(I159*H159,2)</f>
        <v>0</v>
      </c>
      <c r="BL159" s="25" t="s">
        <v>215</v>
      </c>
      <c r="BM159" s="25" t="s">
        <v>2446</v>
      </c>
    </row>
    <row r="160" spans="2:65" s="12" customFormat="1" ht="13.5">
      <c r="B160" s="217"/>
      <c r="C160" s="218"/>
      <c r="D160" s="214" t="s">
        <v>245</v>
      </c>
      <c r="E160" s="219" t="s">
        <v>23</v>
      </c>
      <c r="F160" s="220" t="s">
        <v>2447</v>
      </c>
      <c r="G160" s="218"/>
      <c r="H160" s="221">
        <v>7.1390000000000002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245</v>
      </c>
      <c r="AU160" s="227" t="s">
        <v>88</v>
      </c>
      <c r="AV160" s="12" t="s">
        <v>88</v>
      </c>
      <c r="AW160" s="12" t="s">
        <v>40</v>
      </c>
      <c r="AX160" s="12" t="s">
        <v>85</v>
      </c>
      <c r="AY160" s="227" t="s">
        <v>191</v>
      </c>
    </row>
    <row r="161" spans="2:65" s="1" customFormat="1" ht="25.5" customHeight="1">
      <c r="B161" s="42"/>
      <c r="C161" s="202" t="s">
        <v>289</v>
      </c>
      <c r="D161" s="202" t="s">
        <v>194</v>
      </c>
      <c r="E161" s="203" t="s">
        <v>2448</v>
      </c>
      <c r="F161" s="204" t="s">
        <v>2449</v>
      </c>
      <c r="G161" s="205" t="s">
        <v>366</v>
      </c>
      <c r="H161" s="206">
        <v>2.2759999999999998</v>
      </c>
      <c r="I161" s="207"/>
      <c r="J161" s="208">
        <f>ROUND(I161*H161,2)</f>
        <v>0</v>
      </c>
      <c r="K161" s="204" t="s">
        <v>203</v>
      </c>
      <c r="L161" s="62"/>
      <c r="M161" s="209" t="s">
        <v>23</v>
      </c>
      <c r="N161" s="210" t="s">
        <v>48</v>
      </c>
      <c r="O161" s="43"/>
      <c r="P161" s="211">
        <f>O161*H161</f>
        <v>0</v>
      </c>
      <c r="Q161" s="211">
        <v>2.45329</v>
      </c>
      <c r="R161" s="211">
        <f>Q161*H161</f>
        <v>5.5836880399999993</v>
      </c>
      <c r="S161" s="211">
        <v>0</v>
      </c>
      <c r="T161" s="212">
        <f>S161*H161</f>
        <v>0</v>
      </c>
      <c r="AR161" s="25" t="s">
        <v>215</v>
      </c>
      <c r="AT161" s="25" t="s">
        <v>194</v>
      </c>
      <c r="AU161" s="25" t="s">
        <v>88</v>
      </c>
      <c r="AY161" s="25" t="s">
        <v>191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25" t="s">
        <v>85</v>
      </c>
      <c r="BK161" s="213">
        <f>ROUND(I161*H161,2)</f>
        <v>0</v>
      </c>
      <c r="BL161" s="25" t="s">
        <v>215</v>
      </c>
      <c r="BM161" s="25" t="s">
        <v>2450</v>
      </c>
    </row>
    <row r="162" spans="2:65" s="12" customFormat="1" ht="13.5">
      <c r="B162" s="217"/>
      <c r="C162" s="218"/>
      <c r="D162" s="214" t="s">
        <v>245</v>
      </c>
      <c r="E162" s="219" t="s">
        <v>23</v>
      </c>
      <c r="F162" s="220" t="s">
        <v>2451</v>
      </c>
      <c r="G162" s="218"/>
      <c r="H162" s="221">
        <v>1.357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245</v>
      </c>
      <c r="AU162" s="227" t="s">
        <v>88</v>
      </c>
      <c r="AV162" s="12" t="s">
        <v>88</v>
      </c>
      <c r="AW162" s="12" t="s">
        <v>40</v>
      </c>
      <c r="AX162" s="12" t="s">
        <v>77</v>
      </c>
      <c r="AY162" s="227" t="s">
        <v>191</v>
      </c>
    </row>
    <row r="163" spans="2:65" s="12" customFormat="1" ht="13.5">
      <c r="B163" s="217"/>
      <c r="C163" s="218"/>
      <c r="D163" s="214" t="s">
        <v>245</v>
      </c>
      <c r="E163" s="219" t="s">
        <v>23</v>
      </c>
      <c r="F163" s="220" t="s">
        <v>2452</v>
      </c>
      <c r="G163" s="218"/>
      <c r="H163" s="221">
        <v>0.91900000000000004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245</v>
      </c>
      <c r="AU163" s="227" t="s">
        <v>88</v>
      </c>
      <c r="AV163" s="12" t="s">
        <v>88</v>
      </c>
      <c r="AW163" s="12" t="s">
        <v>40</v>
      </c>
      <c r="AX163" s="12" t="s">
        <v>77</v>
      </c>
      <c r="AY163" s="227" t="s">
        <v>191</v>
      </c>
    </row>
    <row r="164" spans="2:65" s="15" customFormat="1" ht="13.5">
      <c r="B164" s="265"/>
      <c r="C164" s="266"/>
      <c r="D164" s="214" t="s">
        <v>245</v>
      </c>
      <c r="E164" s="267" t="s">
        <v>23</v>
      </c>
      <c r="F164" s="268" t="s">
        <v>388</v>
      </c>
      <c r="G164" s="266"/>
      <c r="H164" s="269">
        <v>2.2759999999999998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245</v>
      </c>
      <c r="AU164" s="275" t="s">
        <v>88</v>
      </c>
      <c r="AV164" s="15" t="s">
        <v>215</v>
      </c>
      <c r="AW164" s="15" t="s">
        <v>40</v>
      </c>
      <c r="AX164" s="15" t="s">
        <v>85</v>
      </c>
      <c r="AY164" s="275" t="s">
        <v>191</v>
      </c>
    </row>
    <row r="165" spans="2:65" s="1" customFormat="1" ht="16.5" customHeight="1">
      <c r="B165" s="42"/>
      <c r="C165" s="202" t="s">
        <v>296</v>
      </c>
      <c r="D165" s="202" t="s">
        <v>194</v>
      </c>
      <c r="E165" s="203" t="s">
        <v>2453</v>
      </c>
      <c r="F165" s="204" t="s">
        <v>2454</v>
      </c>
      <c r="G165" s="205" t="s">
        <v>419</v>
      </c>
      <c r="H165" s="206">
        <v>8.0000000000000002E-3</v>
      </c>
      <c r="I165" s="207"/>
      <c r="J165" s="208">
        <f>ROUND(I165*H165,2)</f>
        <v>0</v>
      </c>
      <c r="K165" s="204" t="s">
        <v>203</v>
      </c>
      <c r="L165" s="62"/>
      <c r="M165" s="209" t="s">
        <v>23</v>
      </c>
      <c r="N165" s="210" t="s">
        <v>48</v>
      </c>
      <c r="O165" s="43"/>
      <c r="P165" s="211">
        <f>O165*H165</f>
        <v>0</v>
      </c>
      <c r="Q165" s="211">
        <v>1.0601700000000001</v>
      </c>
      <c r="R165" s="211">
        <f>Q165*H165</f>
        <v>8.4813600000000003E-3</v>
      </c>
      <c r="S165" s="211">
        <v>0</v>
      </c>
      <c r="T165" s="212">
        <f>S165*H165</f>
        <v>0</v>
      </c>
      <c r="AR165" s="25" t="s">
        <v>215</v>
      </c>
      <c r="AT165" s="25" t="s">
        <v>194</v>
      </c>
      <c r="AU165" s="25" t="s">
        <v>88</v>
      </c>
      <c r="AY165" s="25" t="s">
        <v>191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85</v>
      </c>
      <c r="BK165" s="213">
        <f>ROUND(I165*H165,2)</f>
        <v>0</v>
      </c>
      <c r="BL165" s="25" t="s">
        <v>215</v>
      </c>
      <c r="BM165" s="25" t="s">
        <v>2455</v>
      </c>
    </row>
    <row r="166" spans="2:65" s="13" customFormat="1" ht="13.5">
      <c r="B166" s="244"/>
      <c r="C166" s="245"/>
      <c r="D166" s="214" t="s">
        <v>245</v>
      </c>
      <c r="E166" s="246" t="s">
        <v>23</v>
      </c>
      <c r="F166" s="247" t="s">
        <v>2456</v>
      </c>
      <c r="G166" s="245"/>
      <c r="H166" s="246" t="s">
        <v>23</v>
      </c>
      <c r="I166" s="248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245</v>
      </c>
      <c r="AU166" s="253" t="s">
        <v>88</v>
      </c>
      <c r="AV166" s="13" t="s">
        <v>85</v>
      </c>
      <c r="AW166" s="13" t="s">
        <v>40</v>
      </c>
      <c r="AX166" s="13" t="s">
        <v>77</v>
      </c>
      <c r="AY166" s="253" t="s">
        <v>191</v>
      </c>
    </row>
    <row r="167" spans="2:65" s="12" customFormat="1" ht="13.5">
      <c r="B167" s="217"/>
      <c r="C167" s="218"/>
      <c r="D167" s="214" t="s">
        <v>245</v>
      </c>
      <c r="E167" s="219" t="s">
        <v>23</v>
      </c>
      <c r="F167" s="220" t="s">
        <v>2457</v>
      </c>
      <c r="G167" s="218"/>
      <c r="H167" s="221">
        <v>0.03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245</v>
      </c>
      <c r="AU167" s="227" t="s">
        <v>88</v>
      </c>
      <c r="AV167" s="12" t="s">
        <v>88</v>
      </c>
      <c r="AW167" s="12" t="s">
        <v>40</v>
      </c>
      <c r="AX167" s="12" t="s">
        <v>77</v>
      </c>
      <c r="AY167" s="227" t="s">
        <v>191</v>
      </c>
    </row>
    <row r="168" spans="2:65" s="12" customFormat="1" ht="13.5">
      <c r="B168" s="217"/>
      <c r="C168" s="218"/>
      <c r="D168" s="214" t="s">
        <v>245</v>
      </c>
      <c r="E168" s="219" t="s">
        <v>23</v>
      </c>
      <c r="F168" s="220" t="s">
        <v>2458</v>
      </c>
      <c r="G168" s="218"/>
      <c r="H168" s="221">
        <v>6.0000000000000001E-3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245</v>
      </c>
      <c r="AU168" s="227" t="s">
        <v>88</v>
      </c>
      <c r="AV168" s="12" t="s">
        <v>88</v>
      </c>
      <c r="AW168" s="12" t="s">
        <v>40</v>
      </c>
      <c r="AX168" s="12" t="s">
        <v>77</v>
      </c>
      <c r="AY168" s="227" t="s">
        <v>191</v>
      </c>
    </row>
    <row r="169" spans="2:65" s="12" customFormat="1" ht="13.5">
      <c r="B169" s="217"/>
      <c r="C169" s="218"/>
      <c r="D169" s="214" t="s">
        <v>245</v>
      </c>
      <c r="E169" s="219" t="s">
        <v>23</v>
      </c>
      <c r="F169" s="220" t="s">
        <v>2459</v>
      </c>
      <c r="G169" s="218"/>
      <c r="H169" s="221">
        <v>8.0000000000000002E-3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245</v>
      </c>
      <c r="AU169" s="227" t="s">
        <v>88</v>
      </c>
      <c r="AV169" s="12" t="s">
        <v>88</v>
      </c>
      <c r="AW169" s="12" t="s">
        <v>40</v>
      </c>
      <c r="AX169" s="12" t="s">
        <v>85</v>
      </c>
      <c r="AY169" s="227" t="s">
        <v>191</v>
      </c>
    </row>
    <row r="170" spans="2:65" s="1" customFormat="1" ht="16.5" customHeight="1">
      <c r="B170" s="42"/>
      <c r="C170" s="202" t="s">
        <v>301</v>
      </c>
      <c r="D170" s="202" t="s">
        <v>194</v>
      </c>
      <c r="E170" s="203" t="s">
        <v>2460</v>
      </c>
      <c r="F170" s="204" t="s">
        <v>2461</v>
      </c>
      <c r="G170" s="205" t="s">
        <v>419</v>
      </c>
      <c r="H170" s="206">
        <v>0.51200000000000001</v>
      </c>
      <c r="I170" s="207"/>
      <c r="J170" s="208">
        <f>ROUND(I170*H170,2)</f>
        <v>0</v>
      </c>
      <c r="K170" s="204" t="s">
        <v>203</v>
      </c>
      <c r="L170" s="62"/>
      <c r="M170" s="209" t="s">
        <v>23</v>
      </c>
      <c r="N170" s="210" t="s">
        <v>48</v>
      </c>
      <c r="O170" s="43"/>
      <c r="P170" s="211">
        <f>O170*H170</f>
        <v>0</v>
      </c>
      <c r="Q170" s="211">
        <v>1.0525899999999999</v>
      </c>
      <c r="R170" s="211">
        <f>Q170*H170</f>
        <v>0.53892607999999997</v>
      </c>
      <c r="S170" s="211">
        <v>0</v>
      </c>
      <c r="T170" s="212">
        <f>S170*H170</f>
        <v>0</v>
      </c>
      <c r="AR170" s="25" t="s">
        <v>215</v>
      </c>
      <c r="AT170" s="25" t="s">
        <v>194</v>
      </c>
      <c r="AU170" s="25" t="s">
        <v>88</v>
      </c>
      <c r="AY170" s="25" t="s">
        <v>191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5" t="s">
        <v>85</v>
      </c>
      <c r="BK170" s="213">
        <f>ROUND(I170*H170,2)</f>
        <v>0</v>
      </c>
      <c r="BL170" s="25" t="s">
        <v>215</v>
      </c>
      <c r="BM170" s="25" t="s">
        <v>2462</v>
      </c>
    </row>
    <row r="171" spans="2:65" s="13" customFormat="1" ht="13.5">
      <c r="B171" s="244"/>
      <c r="C171" s="245"/>
      <c r="D171" s="214" t="s">
        <v>245</v>
      </c>
      <c r="E171" s="246" t="s">
        <v>23</v>
      </c>
      <c r="F171" s="247" t="s">
        <v>2456</v>
      </c>
      <c r="G171" s="245"/>
      <c r="H171" s="246" t="s">
        <v>23</v>
      </c>
      <c r="I171" s="248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245</v>
      </c>
      <c r="AU171" s="253" t="s">
        <v>88</v>
      </c>
      <c r="AV171" s="13" t="s">
        <v>85</v>
      </c>
      <c r="AW171" s="13" t="s">
        <v>40</v>
      </c>
      <c r="AX171" s="13" t="s">
        <v>77</v>
      </c>
      <c r="AY171" s="253" t="s">
        <v>191</v>
      </c>
    </row>
    <row r="172" spans="2:65" s="12" customFormat="1" ht="13.5">
      <c r="B172" s="217"/>
      <c r="C172" s="218"/>
      <c r="D172" s="214" t="s">
        <v>245</v>
      </c>
      <c r="E172" s="219" t="s">
        <v>23</v>
      </c>
      <c r="F172" s="220" t="s">
        <v>2463</v>
      </c>
      <c r="G172" s="218"/>
      <c r="H172" s="221">
        <v>8.8999999999999996E-2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245</v>
      </c>
      <c r="AU172" s="227" t="s">
        <v>88</v>
      </c>
      <c r="AV172" s="12" t="s">
        <v>88</v>
      </c>
      <c r="AW172" s="12" t="s">
        <v>40</v>
      </c>
      <c r="AX172" s="12" t="s">
        <v>77</v>
      </c>
      <c r="AY172" s="227" t="s">
        <v>191</v>
      </c>
    </row>
    <row r="173" spans="2:65" s="12" customFormat="1" ht="13.5">
      <c r="B173" s="217"/>
      <c r="C173" s="218"/>
      <c r="D173" s="214" t="s">
        <v>245</v>
      </c>
      <c r="E173" s="219" t="s">
        <v>23</v>
      </c>
      <c r="F173" s="220" t="s">
        <v>2464</v>
      </c>
      <c r="G173" s="218"/>
      <c r="H173" s="221">
        <v>7.2999999999999995E-2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245</v>
      </c>
      <c r="AU173" s="227" t="s">
        <v>88</v>
      </c>
      <c r="AV173" s="12" t="s">
        <v>88</v>
      </c>
      <c r="AW173" s="12" t="s">
        <v>40</v>
      </c>
      <c r="AX173" s="12" t="s">
        <v>77</v>
      </c>
      <c r="AY173" s="227" t="s">
        <v>191</v>
      </c>
    </row>
    <row r="174" spans="2:65" s="13" customFormat="1" ht="13.5">
      <c r="B174" s="244"/>
      <c r="C174" s="245"/>
      <c r="D174" s="214" t="s">
        <v>245</v>
      </c>
      <c r="E174" s="246" t="s">
        <v>23</v>
      </c>
      <c r="F174" s="247" t="s">
        <v>2465</v>
      </c>
      <c r="G174" s="245"/>
      <c r="H174" s="246" t="s">
        <v>23</v>
      </c>
      <c r="I174" s="248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245</v>
      </c>
      <c r="AU174" s="253" t="s">
        <v>88</v>
      </c>
      <c r="AV174" s="13" t="s">
        <v>85</v>
      </c>
      <c r="AW174" s="13" t="s">
        <v>40</v>
      </c>
      <c r="AX174" s="13" t="s">
        <v>77</v>
      </c>
      <c r="AY174" s="253" t="s">
        <v>191</v>
      </c>
    </row>
    <row r="175" spans="2:65" s="12" customFormat="1" ht="13.5">
      <c r="B175" s="217"/>
      <c r="C175" s="218"/>
      <c r="D175" s="214" t="s">
        <v>245</v>
      </c>
      <c r="E175" s="219" t="s">
        <v>23</v>
      </c>
      <c r="F175" s="220" t="s">
        <v>2466</v>
      </c>
      <c r="G175" s="218"/>
      <c r="H175" s="221">
        <v>0.35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245</v>
      </c>
      <c r="AU175" s="227" t="s">
        <v>88</v>
      </c>
      <c r="AV175" s="12" t="s">
        <v>88</v>
      </c>
      <c r="AW175" s="12" t="s">
        <v>40</v>
      </c>
      <c r="AX175" s="12" t="s">
        <v>77</v>
      </c>
      <c r="AY175" s="227" t="s">
        <v>191</v>
      </c>
    </row>
    <row r="176" spans="2:65" s="15" customFormat="1" ht="13.5">
      <c r="B176" s="265"/>
      <c r="C176" s="266"/>
      <c r="D176" s="214" t="s">
        <v>245</v>
      </c>
      <c r="E176" s="267" t="s">
        <v>23</v>
      </c>
      <c r="F176" s="268" t="s">
        <v>388</v>
      </c>
      <c r="G176" s="266"/>
      <c r="H176" s="269">
        <v>0.51200000000000001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245</v>
      </c>
      <c r="AU176" s="275" t="s">
        <v>88</v>
      </c>
      <c r="AV176" s="15" t="s">
        <v>215</v>
      </c>
      <c r="AW176" s="15" t="s">
        <v>40</v>
      </c>
      <c r="AX176" s="15" t="s">
        <v>85</v>
      </c>
      <c r="AY176" s="275" t="s">
        <v>191</v>
      </c>
    </row>
    <row r="177" spans="2:65" s="1" customFormat="1" ht="25.5" customHeight="1">
      <c r="B177" s="42"/>
      <c r="C177" s="202" t="s">
        <v>9</v>
      </c>
      <c r="D177" s="202" t="s">
        <v>194</v>
      </c>
      <c r="E177" s="203" t="s">
        <v>2467</v>
      </c>
      <c r="F177" s="204" t="s">
        <v>2468</v>
      </c>
      <c r="G177" s="205" t="s">
        <v>366</v>
      </c>
      <c r="H177" s="206">
        <v>13.842000000000001</v>
      </c>
      <c r="I177" s="207"/>
      <c r="J177" s="208">
        <f>ROUND(I177*H177,2)</f>
        <v>0</v>
      </c>
      <c r="K177" s="204" t="s">
        <v>203</v>
      </c>
      <c r="L177" s="62"/>
      <c r="M177" s="209" t="s">
        <v>23</v>
      </c>
      <c r="N177" s="210" t="s">
        <v>48</v>
      </c>
      <c r="O177" s="43"/>
      <c r="P177" s="211">
        <f>O177*H177</f>
        <v>0</v>
      </c>
      <c r="Q177" s="211">
        <v>2.45329</v>
      </c>
      <c r="R177" s="211">
        <f>Q177*H177</f>
        <v>33.958440180000004</v>
      </c>
      <c r="S177" s="211">
        <v>0</v>
      </c>
      <c r="T177" s="212">
        <f>S177*H177</f>
        <v>0</v>
      </c>
      <c r="AR177" s="25" t="s">
        <v>215</v>
      </c>
      <c r="AT177" s="25" t="s">
        <v>194</v>
      </c>
      <c r="AU177" s="25" t="s">
        <v>88</v>
      </c>
      <c r="AY177" s="25" t="s">
        <v>191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5" t="s">
        <v>85</v>
      </c>
      <c r="BK177" s="213">
        <f>ROUND(I177*H177,2)</f>
        <v>0</v>
      </c>
      <c r="BL177" s="25" t="s">
        <v>215</v>
      </c>
      <c r="BM177" s="25" t="s">
        <v>2469</v>
      </c>
    </row>
    <row r="178" spans="2:65" s="12" customFormat="1" ht="13.5">
      <c r="B178" s="217"/>
      <c r="C178" s="218"/>
      <c r="D178" s="214" t="s">
        <v>245</v>
      </c>
      <c r="E178" s="219" t="s">
        <v>23</v>
      </c>
      <c r="F178" s="220" t="s">
        <v>2385</v>
      </c>
      <c r="G178" s="218"/>
      <c r="H178" s="221">
        <v>13.842000000000001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245</v>
      </c>
      <c r="AU178" s="227" t="s">
        <v>88</v>
      </c>
      <c r="AV178" s="12" t="s">
        <v>88</v>
      </c>
      <c r="AW178" s="12" t="s">
        <v>40</v>
      </c>
      <c r="AX178" s="12" t="s">
        <v>77</v>
      </c>
      <c r="AY178" s="227" t="s">
        <v>191</v>
      </c>
    </row>
    <row r="179" spans="2:65" s="15" customFormat="1" ht="13.5">
      <c r="B179" s="265"/>
      <c r="C179" s="266"/>
      <c r="D179" s="214" t="s">
        <v>245</v>
      </c>
      <c r="E179" s="267" t="s">
        <v>23</v>
      </c>
      <c r="F179" s="268" t="s">
        <v>388</v>
      </c>
      <c r="G179" s="266"/>
      <c r="H179" s="269">
        <v>13.842000000000001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AT179" s="275" t="s">
        <v>245</v>
      </c>
      <c r="AU179" s="275" t="s">
        <v>88</v>
      </c>
      <c r="AV179" s="15" t="s">
        <v>215</v>
      </c>
      <c r="AW179" s="15" t="s">
        <v>40</v>
      </c>
      <c r="AX179" s="15" t="s">
        <v>85</v>
      </c>
      <c r="AY179" s="275" t="s">
        <v>191</v>
      </c>
    </row>
    <row r="180" spans="2:65" s="1" customFormat="1" ht="38.25" customHeight="1">
      <c r="B180" s="42"/>
      <c r="C180" s="202" t="s">
        <v>311</v>
      </c>
      <c r="D180" s="202" t="s">
        <v>194</v>
      </c>
      <c r="E180" s="203" t="s">
        <v>2470</v>
      </c>
      <c r="F180" s="204" t="s">
        <v>2471</v>
      </c>
      <c r="G180" s="205" t="s">
        <v>218</v>
      </c>
      <c r="H180" s="206">
        <v>43.47</v>
      </c>
      <c r="I180" s="207"/>
      <c r="J180" s="208">
        <f>ROUND(I180*H180,2)</f>
        <v>0</v>
      </c>
      <c r="K180" s="204" t="s">
        <v>198</v>
      </c>
      <c r="L180" s="62"/>
      <c r="M180" s="209" t="s">
        <v>23</v>
      </c>
      <c r="N180" s="210" t="s">
        <v>48</v>
      </c>
      <c r="O180" s="43"/>
      <c r="P180" s="211">
        <f>O180*H180</f>
        <v>0</v>
      </c>
      <c r="Q180" s="211">
        <v>1.0300000000000001E-3</v>
      </c>
      <c r="R180" s="211">
        <f>Q180*H180</f>
        <v>4.4774100000000004E-2</v>
      </c>
      <c r="S180" s="211">
        <v>0</v>
      </c>
      <c r="T180" s="212">
        <f>S180*H180</f>
        <v>0</v>
      </c>
      <c r="AR180" s="25" t="s">
        <v>215</v>
      </c>
      <c r="AT180" s="25" t="s">
        <v>194</v>
      </c>
      <c r="AU180" s="25" t="s">
        <v>88</v>
      </c>
      <c r="AY180" s="25" t="s">
        <v>191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85</v>
      </c>
      <c r="BK180" s="213">
        <f>ROUND(I180*H180,2)</f>
        <v>0</v>
      </c>
      <c r="BL180" s="25" t="s">
        <v>215</v>
      </c>
      <c r="BM180" s="25" t="s">
        <v>2472</v>
      </c>
    </row>
    <row r="181" spans="2:65" s="12" customFormat="1" ht="13.5">
      <c r="B181" s="217"/>
      <c r="C181" s="218"/>
      <c r="D181" s="214" t="s">
        <v>245</v>
      </c>
      <c r="E181" s="219" t="s">
        <v>23</v>
      </c>
      <c r="F181" s="220" t="s">
        <v>2473</v>
      </c>
      <c r="G181" s="218"/>
      <c r="H181" s="221">
        <v>43.47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245</v>
      </c>
      <c r="AU181" s="227" t="s">
        <v>88</v>
      </c>
      <c r="AV181" s="12" t="s">
        <v>88</v>
      </c>
      <c r="AW181" s="12" t="s">
        <v>40</v>
      </c>
      <c r="AX181" s="12" t="s">
        <v>77</v>
      </c>
      <c r="AY181" s="227" t="s">
        <v>191</v>
      </c>
    </row>
    <row r="182" spans="2:65" s="15" customFormat="1" ht="13.5">
      <c r="B182" s="265"/>
      <c r="C182" s="266"/>
      <c r="D182" s="214" t="s">
        <v>245</v>
      </c>
      <c r="E182" s="267" t="s">
        <v>23</v>
      </c>
      <c r="F182" s="268" t="s">
        <v>388</v>
      </c>
      <c r="G182" s="266"/>
      <c r="H182" s="269">
        <v>43.47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245</v>
      </c>
      <c r="AU182" s="275" t="s">
        <v>88</v>
      </c>
      <c r="AV182" s="15" t="s">
        <v>215</v>
      </c>
      <c r="AW182" s="15" t="s">
        <v>40</v>
      </c>
      <c r="AX182" s="15" t="s">
        <v>85</v>
      </c>
      <c r="AY182" s="275" t="s">
        <v>191</v>
      </c>
    </row>
    <row r="183" spans="2:65" s="1" customFormat="1" ht="38.25" customHeight="1">
      <c r="B183" s="42"/>
      <c r="C183" s="202" t="s">
        <v>317</v>
      </c>
      <c r="D183" s="202" t="s">
        <v>194</v>
      </c>
      <c r="E183" s="203" t="s">
        <v>2474</v>
      </c>
      <c r="F183" s="204" t="s">
        <v>2475</v>
      </c>
      <c r="G183" s="205" t="s">
        <v>218</v>
      </c>
      <c r="H183" s="206">
        <v>43.47</v>
      </c>
      <c r="I183" s="207"/>
      <c r="J183" s="208">
        <f>ROUND(I183*H183,2)</f>
        <v>0</v>
      </c>
      <c r="K183" s="204" t="s">
        <v>198</v>
      </c>
      <c r="L183" s="62"/>
      <c r="M183" s="209" t="s">
        <v>23</v>
      </c>
      <c r="N183" s="210" t="s">
        <v>48</v>
      </c>
      <c r="O183" s="43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AR183" s="25" t="s">
        <v>215</v>
      </c>
      <c r="AT183" s="25" t="s">
        <v>194</v>
      </c>
      <c r="AU183" s="25" t="s">
        <v>88</v>
      </c>
      <c r="AY183" s="25" t="s">
        <v>191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5" t="s">
        <v>85</v>
      </c>
      <c r="BK183" s="213">
        <f>ROUND(I183*H183,2)</f>
        <v>0</v>
      </c>
      <c r="BL183" s="25" t="s">
        <v>215</v>
      </c>
      <c r="BM183" s="25" t="s">
        <v>2476</v>
      </c>
    </row>
    <row r="184" spans="2:65" s="1" customFormat="1" ht="16.5" customHeight="1">
      <c r="B184" s="42"/>
      <c r="C184" s="202" t="s">
        <v>327</v>
      </c>
      <c r="D184" s="202" t="s">
        <v>194</v>
      </c>
      <c r="E184" s="203" t="s">
        <v>2477</v>
      </c>
      <c r="F184" s="204" t="s">
        <v>2478</v>
      </c>
      <c r="G184" s="205" t="s">
        <v>419</v>
      </c>
      <c r="H184" s="206">
        <v>0.23400000000000001</v>
      </c>
      <c r="I184" s="207"/>
      <c r="J184" s="208">
        <f>ROUND(I184*H184,2)</f>
        <v>0</v>
      </c>
      <c r="K184" s="204" t="s">
        <v>203</v>
      </c>
      <c r="L184" s="62"/>
      <c r="M184" s="209" t="s">
        <v>23</v>
      </c>
      <c r="N184" s="210" t="s">
        <v>48</v>
      </c>
      <c r="O184" s="43"/>
      <c r="P184" s="211">
        <f>O184*H184</f>
        <v>0</v>
      </c>
      <c r="Q184" s="211">
        <v>1.0601700000000001</v>
      </c>
      <c r="R184" s="211">
        <f>Q184*H184</f>
        <v>0.24807978000000003</v>
      </c>
      <c r="S184" s="211">
        <v>0</v>
      </c>
      <c r="T184" s="212">
        <f>S184*H184</f>
        <v>0</v>
      </c>
      <c r="AR184" s="25" t="s">
        <v>215</v>
      </c>
      <c r="AT184" s="25" t="s">
        <v>194</v>
      </c>
      <c r="AU184" s="25" t="s">
        <v>88</v>
      </c>
      <c r="AY184" s="25" t="s">
        <v>191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85</v>
      </c>
      <c r="BK184" s="213">
        <f>ROUND(I184*H184,2)</f>
        <v>0</v>
      </c>
      <c r="BL184" s="25" t="s">
        <v>215</v>
      </c>
      <c r="BM184" s="25" t="s">
        <v>2479</v>
      </c>
    </row>
    <row r="185" spans="2:65" s="12" customFormat="1" ht="13.5">
      <c r="B185" s="217"/>
      <c r="C185" s="218"/>
      <c r="D185" s="214" t="s">
        <v>245</v>
      </c>
      <c r="E185" s="219" t="s">
        <v>23</v>
      </c>
      <c r="F185" s="220" t="s">
        <v>2480</v>
      </c>
      <c r="G185" s="218"/>
      <c r="H185" s="221">
        <v>7.4999999999999997E-2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245</v>
      </c>
      <c r="AU185" s="227" t="s">
        <v>88</v>
      </c>
      <c r="AV185" s="12" t="s">
        <v>88</v>
      </c>
      <c r="AW185" s="12" t="s">
        <v>40</v>
      </c>
      <c r="AX185" s="12" t="s">
        <v>77</v>
      </c>
      <c r="AY185" s="227" t="s">
        <v>191</v>
      </c>
    </row>
    <row r="186" spans="2:65" s="12" customFormat="1" ht="13.5">
      <c r="B186" s="217"/>
      <c r="C186" s="218"/>
      <c r="D186" s="214" t="s">
        <v>245</v>
      </c>
      <c r="E186" s="219" t="s">
        <v>23</v>
      </c>
      <c r="F186" s="220" t="s">
        <v>2481</v>
      </c>
      <c r="G186" s="218"/>
      <c r="H186" s="221">
        <v>0.159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245</v>
      </c>
      <c r="AU186" s="227" t="s">
        <v>88</v>
      </c>
      <c r="AV186" s="12" t="s">
        <v>88</v>
      </c>
      <c r="AW186" s="12" t="s">
        <v>40</v>
      </c>
      <c r="AX186" s="12" t="s">
        <v>77</v>
      </c>
      <c r="AY186" s="227" t="s">
        <v>191</v>
      </c>
    </row>
    <row r="187" spans="2:65" s="15" customFormat="1" ht="13.5">
      <c r="B187" s="265"/>
      <c r="C187" s="266"/>
      <c r="D187" s="214" t="s">
        <v>245</v>
      </c>
      <c r="E187" s="267" t="s">
        <v>23</v>
      </c>
      <c r="F187" s="268" t="s">
        <v>388</v>
      </c>
      <c r="G187" s="266"/>
      <c r="H187" s="269">
        <v>0.23400000000000001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AT187" s="275" t="s">
        <v>245</v>
      </c>
      <c r="AU187" s="275" t="s">
        <v>88</v>
      </c>
      <c r="AV187" s="15" t="s">
        <v>215</v>
      </c>
      <c r="AW187" s="15" t="s">
        <v>40</v>
      </c>
      <c r="AX187" s="15" t="s">
        <v>85</v>
      </c>
      <c r="AY187" s="275" t="s">
        <v>191</v>
      </c>
    </row>
    <row r="188" spans="2:65" s="11" customFormat="1" ht="29.85" customHeight="1">
      <c r="B188" s="186"/>
      <c r="C188" s="187"/>
      <c r="D188" s="188" t="s">
        <v>76</v>
      </c>
      <c r="E188" s="200" t="s">
        <v>207</v>
      </c>
      <c r="F188" s="200" t="s">
        <v>363</v>
      </c>
      <c r="G188" s="187"/>
      <c r="H188" s="187"/>
      <c r="I188" s="190"/>
      <c r="J188" s="201">
        <f>BK188</f>
        <v>0</v>
      </c>
      <c r="K188" s="187"/>
      <c r="L188" s="192"/>
      <c r="M188" s="193"/>
      <c r="N188" s="194"/>
      <c r="O188" s="194"/>
      <c r="P188" s="195">
        <f>SUM(P189:P190)</f>
        <v>0</v>
      </c>
      <c r="Q188" s="194"/>
      <c r="R188" s="195">
        <f>SUM(R189:R190)</f>
        <v>1.882986</v>
      </c>
      <c r="S188" s="194"/>
      <c r="T188" s="196">
        <f>SUM(T189:T190)</f>
        <v>0</v>
      </c>
      <c r="AR188" s="197" t="s">
        <v>85</v>
      </c>
      <c r="AT188" s="198" t="s">
        <v>76</v>
      </c>
      <c r="AU188" s="198" t="s">
        <v>85</v>
      </c>
      <c r="AY188" s="197" t="s">
        <v>191</v>
      </c>
      <c r="BK188" s="199">
        <f>SUM(BK189:BK190)</f>
        <v>0</v>
      </c>
    </row>
    <row r="189" spans="2:65" s="1" customFormat="1" ht="51" customHeight="1">
      <c r="B189" s="42"/>
      <c r="C189" s="202" t="s">
        <v>1134</v>
      </c>
      <c r="D189" s="202" t="s">
        <v>194</v>
      </c>
      <c r="E189" s="203" t="s">
        <v>2482</v>
      </c>
      <c r="F189" s="204" t="s">
        <v>2483</v>
      </c>
      <c r="G189" s="205" t="s">
        <v>218</v>
      </c>
      <c r="H189" s="206">
        <v>6.42</v>
      </c>
      <c r="I189" s="207"/>
      <c r="J189" s="208">
        <f>ROUND(I189*H189,2)</f>
        <v>0</v>
      </c>
      <c r="K189" s="204" t="s">
        <v>203</v>
      </c>
      <c r="L189" s="62"/>
      <c r="M189" s="209" t="s">
        <v>23</v>
      </c>
      <c r="N189" s="210" t="s">
        <v>48</v>
      </c>
      <c r="O189" s="43"/>
      <c r="P189" s="211">
        <f>O189*H189</f>
        <v>0</v>
      </c>
      <c r="Q189" s="211">
        <v>0.29330000000000001</v>
      </c>
      <c r="R189" s="211">
        <f>Q189*H189</f>
        <v>1.882986</v>
      </c>
      <c r="S189" s="211">
        <v>0</v>
      </c>
      <c r="T189" s="212">
        <f>S189*H189</f>
        <v>0</v>
      </c>
      <c r="AR189" s="25" t="s">
        <v>215</v>
      </c>
      <c r="AT189" s="25" t="s">
        <v>194</v>
      </c>
      <c r="AU189" s="25" t="s">
        <v>88</v>
      </c>
      <c r="AY189" s="25" t="s">
        <v>191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85</v>
      </c>
      <c r="BK189" s="213">
        <f>ROUND(I189*H189,2)</f>
        <v>0</v>
      </c>
      <c r="BL189" s="25" t="s">
        <v>215</v>
      </c>
      <c r="BM189" s="25" t="s">
        <v>2484</v>
      </c>
    </row>
    <row r="190" spans="2:65" s="12" customFormat="1" ht="13.5">
      <c r="B190" s="217"/>
      <c r="C190" s="218"/>
      <c r="D190" s="214" t="s">
        <v>245</v>
      </c>
      <c r="E190" s="219" t="s">
        <v>23</v>
      </c>
      <c r="F190" s="220" t="s">
        <v>2485</v>
      </c>
      <c r="G190" s="218"/>
      <c r="H190" s="221">
        <v>6.42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245</v>
      </c>
      <c r="AU190" s="227" t="s">
        <v>88</v>
      </c>
      <c r="AV190" s="12" t="s">
        <v>88</v>
      </c>
      <c r="AW190" s="12" t="s">
        <v>40</v>
      </c>
      <c r="AX190" s="12" t="s">
        <v>85</v>
      </c>
      <c r="AY190" s="227" t="s">
        <v>191</v>
      </c>
    </row>
    <row r="191" spans="2:65" s="11" customFormat="1" ht="29.85" customHeight="1">
      <c r="B191" s="186"/>
      <c r="C191" s="187"/>
      <c r="D191" s="188" t="s">
        <v>76</v>
      </c>
      <c r="E191" s="200" t="s">
        <v>215</v>
      </c>
      <c r="F191" s="200" t="s">
        <v>2486</v>
      </c>
      <c r="G191" s="187"/>
      <c r="H191" s="187"/>
      <c r="I191" s="190"/>
      <c r="J191" s="201">
        <f>BK191</f>
        <v>0</v>
      </c>
      <c r="K191" s="187"/>
      <c r="L191" s="192"/>
      <c r="M191" s="193"/>
      <c r="N191" s="194"/>
      <c r="O191" s="194"/>
      <c r="P191" s="195">
        <f>SUM(P192:P241)</f>
        <v>0</v>
      </c>
      <c r="Q191" s="194"/>
      <c r="R191" s="195">
        <f>SUM(R192:R241)</f>
        <v>11.593914459999999</v>
      </c>
      <c r="S191" s="194"/>
      <c r="T191" s="196">
        <f>SUM(T192:T241)</f>
        <v>0</v>
      </c>
      <c r="AR191" s="197" t="s">
        <v>85</v>
      </c>
      <c r="AT191" s="198" t="s">
        <v>76</v>
      </c>
      <c r="AU191" s="198" t="s">
        <v>85</v>
      </c>
      <c r="AY191" s="197" t="s">
        <v>191</v>
      </c>
      <c r="BK191" s="199">
        <f>SUM(BK192:BK241)</f>
        <v>0</v>
      </c>
    </row>
    <row r="192" spans="2:65" s="1" customFormat="1" ht="38.25" customHeight="1">
      <c r="B192" s="42"/>
      <c r="C192" s="202" t="s">
        <v>322</v>
      </c>
      <c r="D192" s="202" t="s">
        <v>194</v>
      </c>
      <c r="E192" s="203" t="s">
        <v>2487</v>
      </c>
      <c r="F192" s="204" t="s">
        <v>2488</v>
      </c>
      <c r="G192" s="205" t="s">
        <v>366</v>
      </c>
      <c r="H192" s="206">
        <v>0.98699999999999999</v>
      </c>
      <c r="I192" s="207"/>
      <c r="J192" s="208">
        <f>ROUND(I192*H192,2)</f>
        <v>0</v>
      </c>
      <c r="K192" s="204" t="s">
        <v>203</v>
      </c>
      <c r="L192" s="62"/>
      <c r="M192" s="209" t="s">
        <v>23</v>
      </c>
      <c r="N192" s="210" t="s">
        <v>48</v>
      </c>
      <c r="O192" s="43"/>
      <c r="P192" s="211">
        <f>O192*H192</f>
        <v>0</v>
      </c>
      <c r="Q192" s="211">
        <v>2.45343</v>
      </c>
      <c r="R192" s="211">
        <f>Q192*H192</f>
        <v>2.4215354100000002</v>
      </c>
      <c r="S192" s="211">
        <v>0</v>
      </c>
      <c r="T192" s="212">
        <f>S192*H192</f>
        <v>0</v>
      </c>
      <c r="AR192" s="25" t="s">
        <v>215</v>
      </c>
      <c r="AT192" s="25" t="s">
        <v>194</v>
      </c>
      <c r="AU192" s="25" t="s">
        <v>88</v>
      </c>
      <c r="AY192" s="25" t="s">
        <v>191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85</v>
      </c>
      <c r="BK192" s="213">
        <f>ROUND(I192*H192,2)</f>
        <v>0</v>
      </c>
      <c r="BL192" s="25" t="s">
        <v>215</v>
      </c>
      <c r="BM192" s="25" t="s">
        <v>2489</v>
      </c>
    </row>
    <row r="193" spans="2:65" s="12" customFormat="1" ht="13.5">
      <c r="B193" s="217"/>
      <c r="C193" s="218"/>
      <c r="D193" s="214" t="s">
        <v>245</v>
      </c>
      <c r="E193" s="219" t="s">
        <v>23</v>
      </c>
      <c r="F193" s="220" t="s">
        <v>2490</v>
      </c>
      <c r="G193" s="218"/>
      <c r="H193" s="221">
        <v>0.98699999999999999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245</v>
      </c>
      <c r="AU193" s="227" t="s">
        <v>88</v>
      </c>
      <c r="AV193" s="12" t="s">
        <v>88</v>
      </c>
      <c r="AW193" s="12" t="s">
        <v>40</v>
      </c>
      <c r="AX193" s="12" t="s">
        <v>85</v>
      </c>
      <c r="AY193" s="227" t="s">
        <v>191</v>
      </c>
    </row>
    <row r="194" spans="2:65" s="1" customFormat="1" ht="38.25" customHeight="1">
      <c r="B194" s="42"/>
      <c r="C194" s="202" t="s">
        <v>574</v>
      </c>
      <c r="D194" s="202" t="s">
        <v>194</v>
      </c>
      <c r="E194" s="203" t="s">
        <v>2491</v>
      </c>
      <c r="F194" s="204" t="s">
        <v>2492</v>
      </c>
      <c r="G194" s="205" t="s">
        <v>218</v>
      </c>
      <c r="H194" s="206">
        <v>4.9349999999999996</v>
      </c>
      <c r="I194" s="207"/>
      <c r="J194" s="208">
        <f>ROUND(I194*H194,2)</f>
        <v>0</v>
      </c>
      <c r="K194" s="204" t="s">
        <v>198</v>
      </c>
      <c r="L194" s="62"/>
      <c r="M194" s="209" t="s">
        <v>23</v>
      </c>
      <c r="N194" s="210" t="s">
        <v>48</v>
      </c>
      <c r="O194" s="43"/>
      <c r="P194" s="211">
        <f>O194*H194</f>
        <v>0</v>
      </c>
      <c r="Q194" s="211">
        <v>2.15E-3</v>
      </c>
      <c r="R194" s="211">
        <f>Q194*H194</f>
        <v>1.061025E-2</v>
      </c>
      <c r="S194" s="211">
        <v>0</v>
      </c>
      <c r="T194" s="212">
        <f>S194*H194</f>
        <v>0</v>
      </c>
      <c r="AR194" s="25" t="s">
        <v>215</v>
      </c>
      <c r="AT194" s="25" t="s">
        <v>194</v>
      </c>
      <c r="AU194" s="25" t="s">
        <v>88</v>
      </c>
      <c r="AY194" s="25" t="s">
        <v>191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25" t="s">
        <v>85</v>
      </c>
      <c r="BK194" s="213">
        <f>ROUND(I194*H194,2)</f>
        <v>0</v>
      </c>
      <c r="BL194" s="25" t="s">
        <v>215</v>
      </c>
      <c r="BM194" s="25" t="s">
        <v>2493</v>
      </c>
    </row>
    <row r="195" spans="2:65" s="12" customFormat="1" ht="13.5">
      <c r="B195" s="217"/>
      <c r="C195" s="218"/>
      <c r="D195" s="214" t="s">
        <v>245</v>
      </c>
      <c r="E195" s="219" t="s">
        <v>23</v>
      </c>
      <c r="F195" s="220" t="s">
        <v>2494</v>
      </c>
      <c r="G195" s="218"/>
      <c r="H195" s="221">
        <v>4.9349999999999996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245</v>
      </c>
      <c r="AU195" s="227" t="s">
        <v>88</v>
      </c>
      <c r="AV195" s="12" t="s">
        <v>88</v>
      </c>
      <c r="AW195" s="12" t="s">
        <v>40</v>
      </c>
      <c r="AX195" s="12" t="s">
        <v>85</v>
      </c>
      <c r="AY195" s="227" t="s">
        <v>191</v>
      </c>
    </row>
    <row r="196" spans="2:65" s="1" customFormat="1" ht="38.25" customHeight="1">
      <c r="B196" s="42"/>
      <c r="C196" s="202" t="s">
        <v>578</v>
      </c>
      <c r="D196" s="202" t="s">
        <v>194</v>
      </c>
      <c r="E196" s="203" t="s">
        <v>2495</v>
      </c>
      <c r="F196" s="204" t="s">
        <v>2496</v>
      </c>
      <c r="G196" s="205" t="s">
        <v>218</v>
      </c>
      <c r="H196" s="206">
        <v>4.9349999999999996</v>
      </c>
      <c r="I196" s="207"/>
      <c r="J196" s="208">
        <f>ROUND(I196*H196,2)</f>
        <v>0</v>
      </c>
      <c r="K196" s="204" t="s">
        <v>198</v>
      </c>
      <c r="L196" s="62"/>
      <c r="M196" s="209" t="s">
        <v>23</v>
      </c>
      <c r="N196" s="210" t="s">
        <v>48</v>
      </c>
      <c r="O196" s="43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5" t="s">
        <v>215</v>
      </c>
      <c r="AT196" s="25" t="s">
        <v>194</v>
      </c>
      <c r="AU196" s="25" t="s">
        <v>88</v>
      </c>
      <c r="AY196" s="25" t="s">
        <v>191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85</v>
      </c>
      <c r="BK196" s="213">
        <f>ROUND(I196*H196,2)</f>
        <v>0</v>
      </c>
      <c r="BL196" s="25" t="s">
        <v>215</v>
      </c>
      <c r="BM196" s="25" t="s">
        <v>2497</v>
      </c>
    </row>
    <row r="197" spans="2:65" s="1" customFormat="1" ht="38.25" customHeight="1">
      <c r="B197" s="42"/>
      <c r="C197" s="202" t="s">
        <v>637</v>
      </c>
      <c r="D197" s="202" t="s">
        <v>194</v>
      </c>
      <c r="E197" s="203" t="s">
        <v>2498</v>
      </c>
      <c r="F197" s="204" t="s">
        <v>2499</v>
      </c>
      <c r="G197" s="205" t="s">
        <v>218</v>
      </c>
      <c r="H197" s="206">
        <v>4.9349999999999996</v>
      </c>
      <c r="I197" s="207"/>
      <c r="J197" s="208">
        <f>ROUND(I197*H197,2)</f>
        <v>0</v>
      </c>
      <c r="K197" s="204" t="s">
        <v>198</v>
      </c>
      <c r="L197" s="62"/>
      <c r="M197" s="209" t="s">
        <v>23</v>
      </c>
      <c r="N197" s="210" t="s">
        <v>48</v>
      </c>
      <c r="O197" s="43"/>
      <c r="P197" s="211">
        <f>O197*H197</f>
        <v>0</v>
      </c>
      <c r="Q197" s="211">
        <v>3.0999999999999999E-3</v>
      </c>
      <c r="R197" s="211">
        <f>Q197*H197</f>
        <v>1.5298499999999998E-2</v>
      </c>
      <c r="S197" s="211">
        <v>0</v>
      </c>
      <c r="T197" s="212">
        <f>S197*H197</f>
        <v>0</v>
      </c>
      <c r="AR197" s="25" t="s">
        <v>215</v>
      </c>
      <c r="AT197" s="25" t="s">
        <v>194</v>
      </c>
      <c r="AU197" s="25" t="s">
        <v>88</v>
      </c>
      <c r="AY197" s="25" t="s">
        <v>191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5" t="s">
        <v>85</v>
      </c>
      <c r="BK197" s="213">
        <f>ROUND(I197*H197,2)</f>
        <v>0</v>
      </c>
      <c r="BL197" s="25" t="s">
        <v>215</v>
      </c>
      <c r="BM197" s="25" t="s">
        <v>2500</v>
      </c>
    </row>
    <row r="198" spans="2:65" s="1" customFormat="1" ht="38.25" customHeight="1">
      <c r="B198" s="42"/>
      <c r="C198" s="202" t="s">
        <v>643</v>
      </c>
      <c r="D198" s="202" t="s">
        <v>194</v>
      </c>
      <c r="E198" s="203" t="s">
        <v>2501</v>
      </c>
      <c r="F198" s="204" t="s">
        <v>2502</v>
      </c>
      <c r="G198" s="205" t="s">
        <v>218</v>
      </c>
      <c r="H198" s="206">
        <v>4.9349999999999996</v>
      </c>
      <c r="I198" s="207"/>
      <c r="J198" s="208">
        <f>ROUND(I198*H198,2)</f>
        <v>0</v>
      </c>
      <c r="K198" s="204" t="s">
        <v>198</v>
      </c>
      <c r="L198" s="62"/>
      <c r="M198" s="209" t="s">
        <v>23</v>
      </c>
      <c r="N198" s="210" t="s">
        <v>48</v>
      </c>
      <c r="O198" s="43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AR198" s="25" t="s">
        <v>215</v>
      </c>
      <c r="AT198" s="25" t="s">
        <v>194</v>
      </c>
      <c r="AU198" s="25" t="s">
        <v>88</v>
      </c>
      <c r="AY198" s="25" t="s">
        <v>191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25" t="s">
        <v>85</v>
      </c>
      <c r="BK198" s="213">
        <f>ROUND(I198*H198,2)</f>
        <v>0</v>
      </c>
      <c r="BL198" s="25" t="s">
        <v>215</v>
      </c>
      <c r="BM198" s="25" t="s">
        <v>2503</v>
      </c>
    </row>
    <row r="199" spans="2:65" s="1" customFormat="1" ht="63.75" customHeight="1">
      <c r="B199" s="42"/>
      <c r="C199" s="202" t="s">
        <v>661</v>
      </c>
      <c r="D199" s="202" t="s">
        <v>194</v>
      </c>
      <c r="E199" s="203" t="s">
        <v>2504</v>
      </c>
      <c r="F199" s="204" t="s">
        <v>2505</v>
      </c>
      <c r="G199" s="205" t="s">
        <v>419</v>
      </c>
      <c r="H199" s="206">
        <v>0.126</v>
      </c>
      <c r="I199" s="207"/>
      <c r="J199" s="208">
        <f>ROUND(I199*H199,2)</f>
        <v>0</v>
      </c>
      <c r="K199" s="204" t="s">
        <v>203</v>
      </c>
      <c r="L199" s="62"/>
      <c r="M199" s="209" t="s">
        <v>23</v>
      </c>
      <c r="N199" s="210" t="s">
        <v>48</v>
      </c>
      <c r="O199" s="43"/>
      <c r="P199" s="211">
        <f>O199*H199</f>
        <v>0</v>
      </c>
      <c r="Q199" s="211">
        <v>1.0551600000000001</v>
      </c>
      <c r="R199" s="211">
        <f>Q199*H199</f>
        <v>0.13295016000000001</v>
      </c>
      <c r="S199" s="211">
        <v>0</v>
      </c>
      <c r="T199" s="212">
        <f>S199*H199</f>
        <v>0</v>
      </c>
      <c r="AR199" s="25" t="s">
        <v>215</v>
      </c>
      <c r="AT199" s="25" t="s">
        <v>194</v>
      </c>
      <c r="AU199" s="25" t="s">
        <v>88</v>
      </c>
      <c r="AY199" s="25" t="s">
        <v>191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85</v>
      </c>
      <c r="BK199" s="213">
        <f>ROUND(I199*H199,2)</f>
        <v>0</v>
      </c>
      <c r="BL199" s="25" t="s">
        <v>215</v>
      </c>
      <c r="BM199" s="25" t="s">
        <v>2506</v>
      </c>
    </row>
    <row r="200" spans="2:65" s="13" customFormat="1" ht="13.5">
      <c r="B200" s="244"/>
      <c r="C200" s="245"/>
      <c r="D200" s="214" t="s">
        <v>245</v>
      </c>
      <c r="E200" s="246" t="s">
        <v>23</v>
      </c>
      <c r="F200" s="247" t="s">
        <v>2456</v>
      </c>
      <c r="G200" s="245"/>
      <c r="H200" s="246" t="s">
        <v>23</v>
      </c>
      <c r="I200" s="248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245</v>
      </c>
      <c r="AU200" s="253" t="s">
        <v>88</v>
      </c>
      <c r="AV200" s="13" t="s">
        <v>85</v>
      </c>
      <c r="AW200" s="13" t="s">
        <v>40</v>
      </c>
      <c r="AX200" s="13" t="s">
        <v>77</v>
      </c>
      <c r="AY200" s="253" t="s">
        <v>191</v>
      </c>
    </row>
    <row r="201" spans="2:65" s="12" customFormat="1" ht="13.5">
      <c r="B201" s="217"/>
      <c r="C201" s="218"/>
      <c r="D201" s="214" t="s">
        <v>245</v>
      </c>
      <c r="E201" s="219" t="s">
        <v>23</v>
      </c>
      <c r="F201" s="220" t="s">
        <v>2507</v>
      </c>
      <c r="G201" s="218"/>
      <c r="H201" s="221">
        <v>3.3000000000000002E-2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245</v>
      </c>
      <c r="AU201" s="227" t="s">
        <v>88</v>
      </c>
      <c r="AV201" s="12" t="s">
        <v>88</v>
      </c>
      <c r="AW201" s="12" t="s">
        <v>40</v>
      </c>
      <c r="AX201" s="12" t="s">
        <v>77</v>
      </c>
      <c r="AY201" s="227" t="s">
        <v>191</v>
      </c>
    </row>
    <row r="202" spans="2:65" s="12" customFormat="1" ht="13.5">
      <c r="B202" s="217"/>
      <c r="C202" s="218"/>
      <c r="D202" s="214" t="s">
        <v>245</v>
      </c>
      <c r="E202" s="219" t="s">
        <v>23</v>
      </c>
      <c r="F202" s="220" t="s">
        <v>2508</v>
      </c>
      <c r="G202" s="218"/>
      <c r="H202" s="221">
        <v>3.3000000000000002E-2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245</v>
      </c>
      <c r="AU202" s="227" t="s">
        <v>88</v>
      </c>
      <c r="AV202" s="12" t="s">
        <v>88</v>
      </c>
      <c r="AW202" s="12" t="s">
        <v>40</v>
      </c>
      <c r="AX202" s="12" t="s">
        <v>77</v>
      </c>
      <c r="AY202" s="227" t="s">
        <v>191</v>
      </c>
    </row>
    <row r="203" spans="2:65" s="12" customFormat="1" ht="13.5">
      <c r="B203" s="217"/>
      <c r="C203" s="218"/>
      <c r="D203" s="214" t="s">
        <v>245</v>
      </c>
      <c r="E203" s="219" t="s">
        <v>23</v>
      </c>
      <c r="F203" s="220" t="s">
        <v>2509</v>
      </c>
      <c r="G203" s="218"/>
      <c r="H203" s="221">
        <v>2.9000000000000001E-2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245</v>
      </c>
      <c r="AU203" s="227" t="s">
        <v>88</v>
      </c>
      <c r="AV203" s="12" t="s">
        <v>88</v>
      </c>
      <c r="AW203" s="12" t="s">
        <v>40</v>
      </c>
      <c r="AX203" s="12" t="s">
        <v>77</v>
      </c>
      <c r="AY203" s="227" t="s">
        <v>191</v>
      </c>
    </row>
    <row r="204" spans="2:65" s="12" customFormat="1" ht="13.5">
      <c r="B204" s="217"/>
      <c r="C204" s="218"/>
      <c r="D204" s="214" t="s">
        <v>245</v>
      </c>
      <c r="E204" s="219" t="s">
        <v>23</v>
      </c>
      <c r="F204" s="220" t="s">
        <v>2510</v>
      </c>
      <c r="G204" s="218"/>
      <c r="H204" s="221">
        <v>3.1E-2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245</v>
      </c>
      <c r="AU204" s="227" t="s">
        <v>88</v>
      </c>
      <c r="AV204" s="12" t="s">
        <v>88</v>
      </c>
      <c r="AW204" s="12" t="s">
        <v>40</v>
      </c>
      <c r="AX204" s="12" t="s">
        <v>77</v>
      </c>
      <c r="AY204" s="227" t="s">
        <v>191</v>
      </c>
    </row>
    <row r="205" spans="2:65" s="15" customFormat="1" ht="13.5">
      <c r="B205" s="265"/>
      <c r="C205" s="266"/>
      <c r="D205" s="214" t="s">
        <v>245</v>
      </c>
      <c r="E205" s="267" t="s">
        <v>23</v>
      </c>
      <c r="F205" s="268" t="s">
        <v>388</v>
      </c>
      <c r="G205" s="266"/>
      <c r="H205" s="269">
        <v>0.126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AT205" s="275" t="s">
        <v>245</v>
      </c>
      <c r="AU205" s="275" t="s">
        <v>88</v>
      </c>
      <c r="AV205" s="15" t="s">
        <v>215</v>
      </c>
      <c r="AW205" s="15" t="s">
        <v>40</v>
      </c>
      <c r="AX205" s="15" t="s">
        <v>85</v>
      </c>
      <c r="AY205" s="275" t="s">
        <v>191</v>
      </c>
    </row>
    <row r="206" spans="2:65" s="1" customFormat="1" ht="16.5" customHeight="1">
      <c r="B206" s="42"/>
      <c r="C206" s="202" t="s">
        <v>665</v>
      </c>
      <c r="D206" s="202" t="s">
        <v>194</v>
      </c>
      <c r="E206" s="203" t="s">
        <v>2511</v>
      </c>
      <c r="F206" s="204" t="s">
        <v>2512</v>
      </c>
      <c r="G206" s="205" t="s">
        <v>366</v>
      </c>
      <c r="H206" s="206">
        <v>3.508</v>
      </c>
      <c r="I206" s="207"/>
      <c r="J206" s="208">
        <f>ROUND(I206*H206,2)</f>
        <v>0</v>
      </c>
      <c r="K206" s="204" t="s">
        <v>203</v>
      </c>
      <c r="L206" s="62"/>
      <c r="M206" s="209" t="s">
        <v>23</v>
      </c>
      <c r="N206" s="210" t="s">
        <v>48</v>
      </c>
      <c r="O206" s="43"/>
      <c r="P206" s="211">
        <f>O206*H206</f>
        <v>0</v>
      </c>
      <c r="Q206" s="211">
        <v>2.4533999999999998</v>
      </c>
      <c r="R206" s="211">
        <f>Q206*H206</f>
        <v>8.6065271999999986</v>
      </c>
      <c r="S206" s="211">
        <v>0</v>
      </c>
      <c r="T206" s="212">
        <f>S206*H206</f>
        <v>0</v>
      </c>
      <c r="AR206" s="25" t="s">
        <v>215</v>
      </c>
      <c r="AT206" s="25" t="s">
        <v>194</v>
      </c>
      <c r="AU206" s="25" t="s">
        <v>88</v>
      </c>
      <c r="AY206" s="25" t="s">
        <v>191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25" t="s">
        <v>85</v>
      </c>
      <c r="BK206" s="213">
        <f>ROUND(I206*H206,2)</f>
        <v>0</v>
      </c>
      <c r="BL206" s="25" t="s">
        <v>215</v>
      </c>
      <c r="BM206" s="25" t="s">
        <v>2513</v>
      </c>
    </row>
    <row r="207" spans="2:65" s="13" customFormat="1" ht="13.5">
      <c r="B207" s="244"/>
      <c r="C207" s="245"/>
      <c r="D207" s="214" t="s">
        <v>245</v>
      </c>
      <c r="E207" s="246" t="s">
        <v>23</v>
      </c>
      <c r="F207" s="247" t="s">
        <v>2456</v>
      </c>
      <c r="G207" s="245"/>
      <c r="H207" s="246" t="s">
        <v>23</v>
      </c>
      <c r="I207" s="248"/>
      <c r="J207" s="245"/>
      <c r="K207" s="245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245</v>
      </c>
      <c r="AU207" s="253" t="s">
        <v>88</v>
      </c>
      <c r="AV207" s="13" t="s">
        <v>85</v>
      </c>
      <c r="AW207" s="13" t="s">
        <v>40</v>
      </c>
      <c r="AX207" s="13" t="s">
        <v>77</v>
      </c>
      <c r="AY207" s="253" t="s">
        <v>191</v>
      </c>
    </row>
    <row r="208" spans="2:65" s="12" customFormat="1" ht="13.5">
      <c r="B208" s="217"/>
      <c r="C208" s="218"/>
      <c r="D208" s="214" t="s">
        <v>245</v>
      </c>
      <c r="E208" s="219" t="s">
        <v>23</v>
      </c>
      <c r="F208" s="220" t="s">
        <v>2514</v>
      </c>
      <c r="G208" s="218"/>
      <c r="H208" s="221">
        <v>1.3280000000000001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245</v>
      </c>
      <c r="AU208" s="227" t="s">
        <v>88</v>
      </c>
      <c r="AV208" s="12" t="s">
        <v>88</v>
      </c>
      <c r="AW208" s="12" t="s">
        <v>40</v>
      </c>
      <c r="AX208" s="12" t="s">
        <v>77</v>
      </c>
      <c r="AY208" s="227" t="s">
        <v>191</v>
      </c>
    </row>
    <row r="209" spans="2:65" s="12" customFormat="1" ht="13.5">
      <c r="B209" s="217"/>
      <c r="C209" s="218"/>
      <c r="D209" s="214" t="s">
        <v>245</v>
      </c>
      <c r="E209" s="219" t="s">
        <v>23</v>
      </c>
      <c r="F209" s="220" t="s">
        <v>2515</v>
      </c>
      <c r="G209" s="218"/>
      <c r="H209" s="221">
        <v>0.42499999999999999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245</v>
      </c>
      <c r="AU209" s="227" t="s">
        <v>88</v>
      </c>
      <c r="AV209" s="12" t="s">
        <v>88</v>
      </c>
      <c r="AW209" s="12" t="s">
        <v>40</v>
      </c>
      <c r="AX209" s="12" t="s">
        <v>77</v>
      </c>
      <c r="AY209" s="227" t="s">
        <v>191</v>
      </c>
    </row>
    <row r="210" spans="2:65" s="12" customFormat="1" ht="13.5">
      <c r="B210" s="217"/>
      <c r="C210" s="218"/>
      <c r="D210" s="214" t="s">
        <v>245</v>
      </c>
      <c r="E210" s="219" t="s">
        <v>23</v>
      </c>
      <c r="F210" s="220" t="s">
        <v>2516</v>
      </c>
      <c r="G210" s="218"/>
      <c r="H210" s="221">
        <v>0.14299999999999999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245</v>
      </c>
      <c r="AU210" s="227" t="s">
        <v>88</v>
      </c>
      <c r="AV210" s="12" t="s">
        <v>88</v>
      </c>
      <c r="AW210" s="12" t="s">
        <v>40</v>
      </c>
      <c r="AX210" s="12" t="s">
        <v>77</v>
      </c>
      <c r="AY210" s="227" t="s">
        <v>191</v>
      </c>
    </row>
    <row r="211" spans="2:65" s="12" customFormat="1" ht="13.5">
      <c r="B211" s="217"/>
      <c r="C211" s="218"/>
      <c r="D211" s="214" t="s">
        <v>245</v>
      </c>
      <c r="E211" s="219" t="s">
        <v>23</v>
      </c>
      <c r="F211" s="220" t="s">
        <v>2517</v>
      </c>
      <c r="G211" s="218"/>
      <c r="H211" s="221">
        <v>0.14899999999999999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245</v>
      </c>
      <c r="AU211" s="227" t="s">
        <v>88</v>
      </c>
      <c r="AV211" s="12" t="s">
        <v>88</v>
      </c>
      <c r="AW211" s="12" t="s">
        <v>40</v>
      </c>
      <c r="AX211" s="12" t="s">
        <v>77</v>
      </c>
      <c r="AY211" s="227" t="s">
        <v>191</v>
      </c>
    </row>
    <row r="212" spans="2:65" s="14" customFormat="1" ht="13.5">
      <c r="B212" s="254"/>
      <c r="C212" s="255"/>
      <c r="D212" s="214" t="s">
        <v>245</v>
      </c>
      <c r="E212" s="256" t="s">
        <v>23</v>
      </c>
      <c r="F212" s="257" t="s">
        <v>371</v>
      </c>
      <c r="G212" s="255"/>
      <c r="H212" s="258">
        <v>2.0449999999999999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AT212" s="264" t="s">
        <v>245</v>
      </c>
      <c r="AU212" s="264" t="s">
        <v>88</v>
      </c>
      <c r="AV212" s="14" t="s">
        <v>207</v>
      </c>
      <c r="AW212" s="14" t="s">
        <v>40</v>
      </c>
      <c r="AX212" s="14" t="s">
        <v>77</v>
      </c>
      <c r="AY212" s="264" t="s">
        <v>191</v>
      </c>
    </row>
    <row r="213" spans="2:65" s="13" customFormat="1" ht="13.5">
      <c r="B213" s="244"/>
      <c r="C213" s="245"/>
      <c r="D213" s="214" t="s">
        <v>245</v>
      </c>
      <c r="E213" s="246" t="s">
        <v>23</v>
      </c>
      <c r="F213" s="247" t="s">
        <v>2518</v>
      </c>
      <c r="G213" s="245"/>
      <c r="H213" s="246" t="s">
        <v>23</v>
      </c>
      <c r="I213" s="248"/>
      <c r="J213" s="245"/>
      <c r="K213" s="245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245</v>
      </c>
      <c r="AU213" s="253" t="s">
        <v>88</v>
      </c>
      <c r="AV213" s="13" t="s">
        <v>85</v>
      </c>
      <c r="AW213" s="13" t="s">
        <v>40</v>
      </c>
      <c r="AX213" s="13" t="s">
        <v>77</v>
      </c>
      <c r="AY213" s="253" t="s">
        <v>191</v>
      </c>
    </row>
    <row r="214" spans="2:65" s="12" customFormat="1" ht="13.5">
      <c r="B214" s="217"/>
      <c r="C214" s="218"/>
      <c r="D214" s="214" t="s">
        <v>245</v>
      </c>
      <c r="E214" s="219" t="s">
        <v>23</v>
      </c>
      <c r="F214" s="220" t="s">
        <v>2519</v>
      </c>
      <c r="G214" s="218"/>
      <c r="H214" s="221">
        <v>1.4630000000000001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245</v>
      </c>
      <c r="AU214" s="227" t="s">
        <v>88</v>
      </c>
      <c r="AV214" s="12" t="s">
        <v>88</v>
      </c>
      <c r="AW214" s="12" t="s">
        <v>40</v>
      </c>
      <c r="AX214" s="12" t="s">
        <v>77</v>
      </c>
      <c r="AY214" s="227" t="s">
        <v>191</v>
      </c>
    </row>
    <row r="215" spans="2:65" s="14" customFormat="1" ht="13.5">
      <c r="B215" s="254"/>
      <c r="C215" s="255"/>
      <c r="D215" s="214" t="s">
        <v>245</v>
      </c>
      <c r="E215" s="256" t="s">
        <v>23</v>
      </c>
      <c r="F215" s="257" t="s">
        <v>371</v>
      </c>
      <c r="G215" s="255"/>
      <c r="H215" s="258">
        <v>1.4630000000000001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245</v>
      </c>
      <c r="AU215" s="264" t="s">
        <v>88</v>
      </c>
      <c r="AV215" s="14" t="s">
        <v>207</v>
      </c>
      <c r="AW215" s="14" t="s">
        <v>40</v>
      </c>
      <c r="AX215" s="14" t="s">
        <v>77</v>
      </c>
      <c r="AY215" s="264" t="s">
        <v>191</v>
      </c>
    </row>
    <row r="216" spans="2:65" s="15" customFormat="1" ht="13.5">
      <c r="B216" s="265"/>
      <c r="C216" s="266"/>
      <c r="D216" s="214" t="s">
        <v>245</v>
      </c>
      <c r="E216" s="267" t="s">
        <v>23</v>
      </c>
      <c r="F216" s="268" t="s">
        <v>388</v>
      </c>
      <c r="G216" s="266"/>
      <c r="H216" s="269">
        <v>3.508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245</v>
      </c>
      <c r="AU216" s="275" t="s">
        <v>88</v>
      </c>
      <c r="AV216" s="15" t="s">
        <v>215</v>
      </c>
      <c r="AW216" s="15" t="s">
        <v>40</v>
      </c>
      <c r="AX216" s="15" t="s">
        <v>85</v>
      </c>
      <c r="AY216" s="275" t="s">
        <v>191</v>
      </c>
    </row>
    <row r="217" spans="2:65" s="1" customFormat="1" ht="16.5" customHeight="1">
      <c r="B217" s="42"/>
      <c r="C217" s="202" t="s">
        <v>669</v>
      </c>
      <c r="D217" s="202" t="s">
        <v>194</v>
      </c>
      <c r="E217" s="203" t="s">
        <v>2520</v>
      </c>
      <c r="F217" s="204" t="s">
        <v>2521</v>
      </c>
      <c r="G217" s="205" t="s">
        <v>218</v>
      </c>
      <c r="H217" s="206">
        <v>22.85</v>
      </c>
      <c r="I217" s="207"/>
      <c r="J217" s="208">
        <f>ROUND(I217*H217,2)</f>
        <v>0</v>
      </c>
      <c r="K217" s="204" t="s">
        <v>203</v>
      </c>
      <c r="L217" s="62"/>
      <c r="M217" s="209" t="s">
        <v>23</v>
      </c>
      <c r="N217" s="210" t="s">
        <v>48</v>
      </c>
      <c r="O217" s="43"/>
      <c r="P217" s="211">
        <f>O217*H217</f>
        <v>0</v>
      </c>
      <c r="Q217" s="211">
        <v>5.1900000000000002E-3</v>
      </c>
      <c r="R217" s="211">
        <f>Q217*H217</f>
        <v>0.11859150000000002</v>
      </c>
      <c r="S217" s="211">
        <v>0</v>
      </c>
      <c r="T217" s="212">
        <f>S217*H217</f>
        <v>0</v>
      </c>
      <c r="AR217" s="25" t="s">
        <v>215</v>
      </c>
      <c r="AT217" s="25" t="s">
        <v>194</v>
      </c>
      <c r="AU217" s="25" t="s">
        <v>88</v>
      </c>
      <c r="AY217" s="25" t="s">
        <v>191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25" t="s">
        <v>85</v>
      </c>
      <c r="BK217" s="213">
        <f>ROUND(I217*H217,2)</f>
        <v>0</v>
      </c>
      <c r="BL217" s="25" t="s">
        <v>215</v>
      </c>
      <c r="BM217" s="25" t="s">
        <v>2522</v>
      </c>
    </row>
    <row r="218" spans="2:65" s="13" customFormat="1" ht="13.5">
      <c r="B218" s="244"/>
      <c r="C218" s="245"/>
      <c r="D218" s="214" t="s">
        <v>245</v>
      </c>
      <c r="E218" s="246" t="s">
        <v>23</v>
      </c>
      <c r="F218" s="247" t="s">
        <v>2456</v>
      </c>
      <c r="G218" s="245"/>
      <c r="H218" s="246" t="s">
        <v>23</v>
      </c>
      <c r="I218" s="248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245</v>
      </c>
      <c r="AU218" s="253" t="s">
        <v>88</v>
      </c>
      <c r="AV218" s="13" t="s">
        <v>85</v>
      </c>
      <c r="AW218" s="13" t="s">
        <v>40</v>
      </c>
      <c r="AX218" s="13" t="s">
        <v>77</v>
      </c>
      <c r="AY218" s="253" t="s">
        <v>191</v>
      </c>
    </row>
    <row r="219" spans="2:65" s="12" customFormat="1" ht="13.5">
      <c r="B219" s="217"/>
      <c r="C219" s="218"/>
      <c r="D219" s="214" t="s">
        <v>245</v>
      </c>
      <c r="E219" s="219" t="s">
        <v>23</v>
      </c>
      <c r="F219" s="220" t="s">
        <v>2523</v>
      </c>
      <c r="G219" s="218"/>
      <c r="H219" s="221">
        <v>10.62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245</v>
      </c>
      <c r="AU219" s="227" t="s">
        <v>88</v>
      </c>
      <c r="AV219" s="12" t="s">
        <v>88</v>
      </c>
      <c r="AW219" s="12" t="s">
        <v>40</v>
      </c>
      <c r="AX219" s="12" t="s">
        <v>77</v>
      </c>
      <c r="AY219" s="227" t="s">
        <v>191</v>
      </c>
    </row>
    <row r="220" spans="2:65" s="12" customFormat="1" ht="13.5">
      <c r="B220" s="217"/>
      <c r="C220" s="218"/>
      <c r="D220" s="214" t="s">
        <v>245</v>
      </c>
      <c r="E220" s="219" t="s">
        <v>23</v>
      </c>
      <c r="F220" s="220" t="s">
        <v>2524</v>
      </c>
      <c r="G220" s="218"/>
      <c r="H220" s="221">
        <v>3.4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245</v>
      </c>
      <c r="AU220" s="227" t="s">
        <v>88</v>
      </c>
      <c r="AV220" s="12" t="s">
        <v>88</v>
      </c>
      <c r="AW220" s="12" t="s">
        <v>40</v>
      </c>
      <c r="AX220" s="12" t="s">
        <v>77</v>
      </c>
      <c r="AY220" s="227" t="s">
        <v>191</v>
      </c>
    </row>
    <row r="221" spans="2:65" s="12" customFormat="1" ht="13.5">
      <c r="B221" s="217"/>
      <c r="C221" s="218"/>
      <c r="D221" s="214" t="s">
        <v>245</v>
      </c>
      <c r="E221" s="219" t="s">
        <v>23</v>
      </c>
      <c r="F221" s="220" t="s">
        <v>2525</v>
      </c>
      <c r="G221" s="218"/>
      <c r="H221" s="221">
        <v>0.84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245</v>
      </c>
      <c r="AU221" s="227" t="s">
        <v>88</v>
      </c>
      <c r="AV221" s="12" t="s">
        <v>88</v>
      </c>
      <c r="AW221" s="12" t="s">
        <v>40</v>
      </c>
      <c r="AX221" s="12" t="s">
        <v>77</v>
      </c>
      <c r="AY221" s="227" t="s">
        <v>191</v>
      </c>
    </row>
    <row r="222" spans="2:65" s="12" customFormat="1" ht="13.5">
      <c r="B222" s="217"/>
      <c r="C222" s="218"/>
      <c r="D222" s="214" t="s">
        <v>245</v>
      </c>
      <c r="E222" s="219" t="s">
        <v>23</v>
      </c>
      <c r="F222" s="220" t="s">
        <v>2526</v>
      </c>
      <c r="G222" s="218"/>
      <c r="H222" s="221">
        <v>1.49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245</v>
      </c>
      <c r="AU222" s="227" t="s">
        <v>88</v>
      </c>
      <c r="AV222" s="12" t="s">
        <v>88</v>
      </c>
      <c r="AW222" s="12" t="s">
        <v>40</v>
      </c>
      <c r="AX222" s="12" t="s">
        <v>77</v>
      </c>
      <c r="AY222" s="227" t="s">
        <v>191</v>
      </c>
    </row>
    <row r="223" spans="2:65" s="14" customFormat="1" ht="13.5">
      <c r="B223" s="254"/>
      <c r="C223" s="255"/>
      <c r="D223" s="214" t="s">
        <v>245</v>
      </c>
      <c r="E223" s="256" t="s">
        <v>23</v>
      </c>
      <c r="F223" s="257" t="s">
        <v>371</v>
      </c>
      <c r="G223" s="255"/>
      <c r="H223" s="258">
        <v>16.350000000000001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AT223" s="264" t="s">
        <v>245</v>
      </c>
      <c r="AU223" s="264" t="s">
        <v>88</v>
      </c>
      <c r="AV223" s="14" t="s">
        <v>207</v>
      </c>
      <c r="AW223" s="14" t="s">
        <v>40</v>
      </c>
      <c r="AX223" s="14" t="s">
        <v>77</v>
      </c>
      <c r="AY223" s="264" t="s">
        <v>191</v>
      </c>
    </row>
    <row r="224" spans="2:65" s="13" customFormat="1" ht="13.5">
      <c r="B224" s="244"/>
      <c r="C224" s="245"/>
      <c r="D224" s="214" t="s">
        <v>245</v>
      </c>
      <c r="E224" s="246" t="s">
        <v>23</v>
      </c>
      <c r="F224" s="247" t="s">
        <v>2518</v>
      </c>
      <c r="G224" s="245"/>
      <c r="H224" s="246" t="s">
        <v>23</v>
      </c>
      <c r="I224" s="248"/>
      <c r="J224" s="245"/>
      <c r="K224" s="245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245</v>
      </c>
      <c r="AU224" s="253" t="s">
        <v>88</v>
      </c>
      <c r="AV224" s="13" t="s">
        <v>85</v>
      </c>
      <c r="AW224" s="13" t="s">
        <v>40</v>
      </c>
      <c r="AX224" s="13" t="s">
        <v>77</v>
      </c>
      <c r="AY224" s="253" t="s">
        <v>191</v>
      </c>
    </row>
    <row r="225" spans="2:65" s="12" customFormat="1" ht="13.5">
      <c r="B225" s="217"/>
      <c r="C225" s="218"/>
      <c r="D225" s="214" t="s">
        <v>245</v>
      </c>
      <c r="E225" s="219" t="s">
        <v>23</v>
      </c>
      <c r="F225" s="220" t="s">
        <v>2527</v>
      </c>
      <c r="G225" s="218"/>
      <c r="H225" s="221">
        <v>6.5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245</v>
      </c>
      <c r="AU225" s="227" t="s">
        <v>88</v>
      </c>
      <c r="AV225" s="12" t="s">
        <v>88</v>
      </c>
      <c r="AW225" s="12" t="s">
        <v>40</v>
      </c>
      <c r="AX225" s="12" t="s">
        <v>77</v>
      </c>
      <c r="AY225" s="227" t="s">
        <v>191</v>
      </c>
    </row>
    <row r="226" spans="2:65" s="14" customFormat="1" ht="13.5">
      <c r="B226" s="254"/>
      <c r="C226" s="255"/>
      <c r="D226" s="214" t="s">
        <v>245</v>
      </c>
      <c r="E226" s="256" t="s">
        <v>23</v>
      </c>
      <c r="F226" s="257" t="s">
        <v>371</v>
      </c>
      <c r="G226" s="255"/>
      <c r="H226" s="258">
        <v>6.5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AT226" s="264" t="s">
        <v>245</v>
      </c>
      <c r="AU226" s="264" t="s">
        <v>88</v>
      </c>
      <c r="AV226" s="14" t="s">
        <v>207</v>
      </c>
      <c r="AW226" s="14" t="s">
        <v>40</v>
      </c>
      <c r="AX226" s="14" t="s">
        <v>77</v>
      </c>
      <c r="AY226" s="264" t="s">
        <v>191</v>
      </c>
    </row>
    <row r="227" spans="2:65" s="15" customFormat="1" ht="13.5">
      <c r="B227" s="265"/>
      <c r="C227" s="266"/>
      <c r="D227" s="214" t="s">
        <v>245</v>
      </c>
      <c r="E227" s="267" t="s">
        <v>23</v>
      </c>
      <c r="F227" s="268" t="s">
        <v>388</v>
      </c>
      <c r="G227" s="266"/>
      <c r="H227" s="269">
        <v>22.85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AT227" s="275" t="s">
        <v>245</v>
      </c>
      <c r="AU227" s="275" t="s">
        <v>88</v>
      </c>
      <c r="AV227" s="15" t="s">
        <v>215</v>
      </c>
      <c r="AW227" s="15" t="s">
        <v>40</v>
      </c>
      <c r="AX227" s="15" t="s">
        <v>85</v>
      </c>
      <c r="AY227" s="275" t="s">
        <v>191</v>
      </c>
    </row>
    <row r="228" spans="2:65" s="1" customFormat="1" ht="16.5" customHeight="1">
      <c r="B228" s="42"/>
      <c r="C228" s="202" t="s">
        <v>674</v>
      </c>
      <c r="D228" s="202" t="s">
        <v>194</v>
      </c>
      <c r="E228" s="203" t="s">
        <v>2528</v>
      </c>
      <c r="F228" s="204" t="s">
        <v>2529</v>
      </c>
      <c r="G228" s="205" t="s">
        <v>218</v>
      </c>
      <c r="H228" s="206">
        <v>22.85</v>
      </c>
      <c r="I228" s="207"/>
      <c r="J228" s="208">
        <f>ROUND(I228*H228,2)</f>
        <v>0</v>
      </c>
      <c r="K228" s="204" t="s">
        <v>203</v>
      </c>
      <c r="L228" s="62"/>
      <c r="M228" s="209" t="s">
        <v>23</v>
      </c>
      <c r="N228" s="210" t="s">
        <v>48</v>
      </c>
      <c r="O228" s="43"/>
      <c r="P228" s="211">
        <f>O228*H228</f>
        <v>0</v>
      </c>
      <c r="Q228" s="211">
        <v>0</v>
      </c>
      <c r="R228" s="211">
        <f>Q228*H228</f>
        <v>0</v>
      </c>
      <c r="S228" s="211">
        <v>0</v>
      </c>
      <c r="T228" s="212">
        <f>S228*H228</f>
        <v>0</v>
      </c>
      <c r="AR228" s="25" t="s">
        <v>215</v>
      </c>
      <c r="AT228" s="25" t="s">
        <v>194</v>
      </c>
      <c r="AU228" s="25" t="s">
        <v>88</v>
      </c>
      <c r="AY228" s="25" t="s">
        <v>191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85</v>
      </c>
      <c r="BK228" s="213">
        <f>ROUND(I228*H228,2)</f>
        <v>0</v>
      </c>
      <c r="BL228" s="25" t="s">
        <v>215</v>
      </c>
      <c r="BM228" s="25" t="s">
        <v>2530</v>
      </c>
    </row>
    <row r="229" spans="2:65" s="1" customFormat="1" ht="25.5" customHeight="1">
      <c r="B229" s="42"/>
      <c r="C229" s="202" t="s">
        <v>679</v>
      </c>
      <c r="D229" s="202" t="s">
        <v>194</v>
      </c>
      <c r="E229" s="203" t="s">
        <v>2531</v>
      </c>
      <c r="F229" s="204" t="s">
        <v>2532</v>
      </c>
      <c r="G229" s="205" t="s">
        <v>419</v>
      </c>
      <c r="H229" s="206">
        <v>0.27400000000000002</v>
      </c>
      <c r="I229" s="207"/>
      <c r="J229" s="208">
        <f>ROUND(I229*H229,2)</f>
        <v>0</v>
      </c>
      <c r="K229" s="204" t="s">
        <v>203</v>
      </c>
      <c r="L229" s="62"/>
      <c r="M229" s="209" t="s">
        <v>23</v>
      </c>
      <c r="N229" s="210" t="s">
        <v>48</v>
      </c>
      <c r="O229" s="43"/>
      <c r="P229" s="211">
        <f>O229*H229</f>
        <v>0</v>
      </c>
      <c r="Q229" s="211">
        <v>1.0525599999999999</v>
      </c>
      <c r="R229" s="211">
        <f>Q229*H229</f>
        <v>0.28840144000000001</v>
      </c>
      <c r="S229" s="211">
        <v>0</v>
      </c>
      <c r="T229" s="212">
        <f>S229*H229</f>
        <v>0</v>
      </c>
      <c r="AR229" s="25" t="s">
        <v>215</v>
      </c>
      <c r="AT229" s="25" t="s">
        <v>194</v>
      </c>
      <c r="AU229" s="25" t="s">
        <v>88</v>
      </c>
      <c r="AY229" s="25" t="s">
        <v>191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25" t="s">
        <v>85</v>
      </c>
      <c r="BK229" s="213">
        <f>ROUND(I229*H229,2)</f>
        <v>0</v>
      </c>
      <c r="BL229" s="25" t="s">
        <v>215</v>
      </c>
      <c r="BM229" s="25" t="s">
        <v>2533</v>
      </c>
    </row>
    <row r="230" spans="2:65" s="13" customFormat="1" ht="13.5">
      <c r="B230" s="244"/>
      <c r="C230" s="245"/>
      <c r="D230" s="214" t="s">
        <v>245</v>
      </c>
      <c r="E230" s="246" t="s">
        <v>23</v>
      </c>
      <c r="F230" s="247" t="s">
        <v>2534</v>
      </c>
      <c r="G230" s="245"/>
      <c r="H230" s="246" t="s">
        <v>23</v>
      </c>
      <c r="I230" s="248"/>
      <c r="J230" s="245"/>
      <c r="K230" s="245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245</v>
      </c>
      <c r="AU230" s="253" t="s">
        <v>88</v>
      </c>
      <c r="AV230" s="13" t="s">
        <v>85</v>
      </c>
      <c r="AW230" s="13" t="s">
        <v>40</v>
      </c>
      <c r="AX230" s="13" t="s">
        <v>77</v>
      </c>
      <c r="AY230" s="253" t="s">
        <v>191</v>
      </c>
    </row>
    <row r="231" spans="2:65" s="12" customFormat="1" ht="13.5">
      <c r="B231" s="217"/>
      <c r="C231" s="218"/>
      <c r="D231" s="214" t="s">
        <v>245</v>
      </c>
      <c r="E231" s="219" t="s">
        <v>23</v>
      </c>
      <c r="F231" s="220" t="s">
        <v>2535</v>
      </c>
      <c r="G231" s="218"/>
      <c r="H231" s="221">
        <v>3.4000000000000002E-2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245</v>
      </c>
      <c r="AU231" s="227" t="s">
        <v>88</v>
      </c>
      <c r="AV231" s="12" t="s">
        <v>88</v>
      </c>
      <c r="AW231" s="12" t="s">
        <v>40</v>
      </c>
      <c r="AX231" s="12" t="s">
        <v>77</v>
      </c>
      <c r="AY231" s="227" t="s">
        <v>191</v>
      </c>
    </row>
    <row r="232" spans="2:65" s="12" customFormat="1" ht="13.5">
      <c r="B232" s="217"/>
      <c r="C232" s="218"/>
      <c r="D232" s="214" t="s">
        <v>245</v>
      </c>
      <c r="E232" s="219" t="s">
        <v>23</v>
      </c>
      <c r="F232" s="220" t="s">
        <v>2536</v>
      </c>
      <c r="G232" s="218"/>
      <c r="H232" s="221">
        <v>5.0999999999999997E-2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245</v>
      </c>
      <c r="AU232" s="227" t="s">
        <v>88</v>
      </c>
      <c r="AV232" s="12" t="s">
        <v>88</v>
      </c>
      <c r="AW232" s="12" t="s">
        <v>40</v>
      </c>
      <c r="AX232" s="12" t="s">
        <v>77</v>
      </c>
      <c r="AY232" s="227" t="s">
        <v>191</v>
      </c>
    </row>
    <row r="233" spans="2:65" s="14" customFormat="1" ht="13.5">
      <c r="B233" s="254"/>
      <c r="C233" s="255"/>
      <c r="D233" s="214" t="s">
        <v>245</v>
      </c>
      <c r="E233" s="256" t="s">
        <v>23</v>
      </c>
      <c r="F233" s="257" t="s">
        <v>371</v>
      </c>
      <c r="G233" s="255"/>
      <c r="H233" s="258">
        <v>8.5000000000000006E-2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AT233" s="264" t="s">
        <v>245</v>
      </c>
      <c r="AU233" s="264" t="s">
        <v>88</v>
      </c>
      <c r="AV233" s="14" t="s">
        <v>207</v>
      </c>
      <c r="AW233" s="14" t="s">
        <v>40</v>
      </c>
      <c r="AX233" s="14" t="s">
        <v>77</v>
      </c>
      <c r="AY233" s="264" t="s">
        <v>191</v>
      </c>
    </row>
    <row r="234" spans="2:65" s="13" customFormat="1" ht="13.5">
      <c r="B234" s="244"/>
      <c r="C234" s="245"/>
      <c r="D234" s="214" t="s">
        <v>245</v>
      </c>
      <c r="E234" s="246" t="s">
        <v>23</v>
      </c>
      <c r="F234" s="247" t="s">
        <v>2456</v>
      </c>
      <c r="G234" s="245"/>
      <c r="H234" s="246" t="s">
        <v>23</v>
      </c>
      <c r="I234" s="248"/>
      <c r="J234" s="245"/>
      <c r="K234" s="245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245</v>
      </c>
      <c r="AU234" s="253" t="s">
        <v>88</v>
      </c>
      <c r="AV234" s="13" t="s">
        <v>85</v>
      </c>
      <c r="AW234" s="13" t="s">
        <v>40</v>
      </c>
      <c r="AX234" s="13" t="s">
        <v>77</v>
      </c>
      <c r="AY234" s="253" t="s">
        <v>191</v>
      </c>
    </row>
    <row r="235" spans="2:65" s="12" customFormat="1" ht="13.5">
      <c r="B235" s="217"/>
      <c r="C235" s="218"/>
      <c r="D235" s="214" t="s">
        <v>245</v>
      </c>
      <c r="E235" s="219" t="s">
        <v>23</v>
      </c>
      <c r="F235" s="220" t="s">
        <v>2537</v>
      </c>
      <c r="G235" s="218"/>
      <c r="H235" s="221">
        <v>0.124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245</v>
      </c>
      <c r="AU235" s="227" t="s">
        <v>88</v>
      </c>
      <c r="AV235" s="12" t="s">
        <v>88</v>
      </c>
      <c r="AW235" s="12" t="s">
        <v>40</v>
      </c>
      <c r="AX235" s="12" t="s">
        <v>77</v>
      </c>
      <c r="AY235" s="227" t="s">
        <v>191</v>
      </c>
    </row>
    <row r="236" spans="2:65" s="12" customFormat="1" ht="13.5">
      <c r="B236" s="217"/>
      <c r="C236" s="218"/>
      <c r="D236" s="214" t="s">
        <v>245</v>
      </c>
      <c r="E236" s="219" t="s">
        <v>23</v>
      </c>
      <c r="F236" s="220" t="s">
        <v>2538</v>
      </c>
      <c r="G236" s="218"/>
      <c r="H236" s="221">
        <v>5.2999999999999999E-2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245</v>
      </c>
      <c r="AU236" s="227" t="s">
        <v>88</v>
      </c>
      <c r="AV236" s="12" t="s">
        <v>88</v>
      </c>
      <c r="AW236" s="12" t="s">
        <v>40</v>
      </c>
      <c r="AX236" s="12" t="s">
        <v>77</v>
      </c>
      <c r="AY236" s="227" t="s">
        <v>191</v>
      </c>
    </row>
    <row r="237" spans="2:65" s="12" customFormat="1" ht="13.5">
      <c r="B237" s="217"/>
      <c r="C237" s="218"/>
      <c r="D237" s="214" t="s">
        <v>245</v>
      </c>
      <c r="E237" s="219" t="s">
        <v>23</v>
      </c>
      <c r="F237" s="220" t="s">
        <v>2539</v>
      </c>
      <c r="G237" s="218"/>
      <c r="H237" s="221">
        <v>2E-3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245</v>
      </c>
      <c r="AU237" s="227" t="s">
        <v>88</v>
      </c>
      <c r="AV237" s="12" t="s">
        <v>88</v>
      </c>
      <c r="AW237" s="12" t="s">
        <v>40</v>
      </c>
      <c r="AX237" s="12" t="s">
        <v>77</v>
      </c>
      <c r="AY237" s="227" t="s">
        <v>191</v>
      </c>
    </row>
    <row r="238" spans="2:65" s="12" customFormat="1" ht="13.5">
      <c r="B238" s="217"/>
      <c r="C238" s="218"/>
      <c r="D238" s="214" t="s">
        <v>245</v>
      </c>
      <c r="E238" s="219" t="s">
        <v>23</v>
      </c>
      <c r="F238" s="220" t="s">
        <v>2540</v>
      </c>
      <c r="G238" s="218"/>
      <c r="H238" s="221">
        <v>5.0000000000000001E-3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245</v>
      </c>
      <c r="AU238" s="227" t="s">
        <v>88</v>
      </c>
      <c r="AV238" s="12" t="s">
        <v>88</v>
      </c>
      <c r="AW238" s="12" t="s">
        <v>40</v>
      </c>
      <c r="AX238" s="12" t="s">
        <v>77</v>
      </c>
      <c r="AY238" s="227" t="s">
        <v>191</v>
      </c>
    </row>
    <row r="239" spans="2:65" s="12" customFormat="1" ht="13.5">
      <c r="B239" s="217"/>
      <c r="C239" s="218"/>
      <c r="D239" s="214" t="s">
        <v>245</v>
      </c>
      <c r="E239" s="219" t="s">
        <v>23</v>
      </c>
      <c r="F239" s="220" t="s">
        <v>2541</v>
      </c>
      <c r="G239" s="218"/>
      <c r="H239" s="221">
        <v>5.0000000000000001E-3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245</v>
      </c>
      <c r="AU239" s="227" t="s">
        <v>88</v>
      </c>
      <c r="AV239" s="12" t="s">
        <v>88</v>
      </c>
      <c r="AW239" s="12" t="s">
        <v>40</v>
      </c>
      <c r="AX239" s="12" t="s">
        <v>77</v>
      </c>
      <c r="AY239" s="227" t="s">
        <v>191</v>
      </c>
    </row>
    <row r="240" spans="2:65" s="14" customFormat="1" ht="13.5">
      <c r="B240" s="254"/>
      <c r="C240" s="255"/>
      <c r="D240" s="214" t="s">
        <v>245</v>
      </c>
      <c r="E240" s="256" t="s">
        <v>23</v>
      </c>
      <c r="F240" s="257" t="s">
        <v>371</v>
      </c>
      <c r="G240" s="255"/>
      <c r="H240" s="258">
        <v>0.189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AT240" s="264" t="s">
        <v>245</v>
      </c>
      <c r="AU240" s="264" t="s">
        <v>88</v>
      </c>
      <c r="AV240" s="14" t="s">
        <v>207</v>
      </c>
      <c r="AW240" s="14" t="s">
        <v>40</v>
      </c>
      <c r="AX240" s="14" t="s">
        <v>77</v>
      </c>
      <c r="AY240" s="264" t="s">
        <v>191</v>
      </c>
    </row>
    <row r="241" spans="2:65" s="15" customFormat="1" ht="13.5">
      <c r="B241" s="265"/>
      <c r="C241" s="266"/>
      <c r="D241" s="214" t="s">
        <v>245</v>
      </c>
      <c r="E241" s="267" t="s">
        <v>23</v>
      </c>
      <c r="F241" s="268" t="s">
        <v>388</v>
      </c>
      <c r="G241" s="266"/>
      <c r="H241" s="269">
        <v>0.27400000000000002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AT241" s="275" t="s">
        <v>245</v>
      </c>
      <c r="AU241" s="275" t="s">
        <v>88</v>
      </c>
      <c r="AV241" s="15" t="s">
        <v>215</v>
      </c>
      <c r="AW241" s="15" t="s">
        <v>40</v>
      </c>
      <c r="AX241" s="15" t="s">
        <v>85</v>
      </c>
      <c r="AY241" s="275" t="s">
        <v>191</v>
      </c>
    </row>
    <row r="242" spans="2:65" s="11" customFormat="1" ht="29.85" customHeight="1">
      <c r="B242" s="186"/>
      <c r="C242" s="187"/>
      <c r="D242" s="188" t="s">
        <v>76</v>
      </c>
      <c r="E242" s="200" t="s">
        <v>190</v>
      </c>
      <c r="F242" s="200" t="s">
        <v>2542</v>
      </c>
      <c r="G242" s="187"/>
      <c r="H242" s="187"/>
      <c r="I242" s="190"/>
      <c r="J242" s="201">
        <f>BK242</f>
        <v>0</v>
      </c>
      <c r="K242" s="187"/>
      <c r="L242" s="192"/>
      <c r="M242" s="193"/>
      <c r="N242" s="194"/>
      <c r="O242" s="194"/>
      <c r="P242" s="195">
        <f>SUM(P243:P246)</f>
        <v>0</v>
      </c>
      <c r="Q242" s="194"/>
      <c r="R242" s="195">
        <f>SUM(R243:R246)</f>
        <v>0</v>
      </c>
      <c r="S242" s="194"/>
      <c r="T242" s="196">
        <f>SUM(T243:T246)</f>
        <v>0</v>
      </c>
      <c r="AR242" s="197" t="s">
        <v>85</v>
      </c>
      <c r="AT242" s="198" t="s">
        <v>76</v>
      </c>
      <c r="AU242" s="198" t="s">
        <v>85</v>
      </c>
      <c r="AY242" s="197" t="s">
        <v>191</v>
      </c>
      <c r="BK242" s="199">
        <f>SUM(BK243:BK246)</f>
        <v>0</v>
      </c>
    </row>
    <row r="243" spans="2:65" s="1" customFormat="1" ht="25.5" customHeight="1">
      <c r="B243" s="42"/>
      <c r="C243" s="202" t="s">
        <v>683</v>
      </c>
      <c r="D243" s="202" t="s">
        <v>194</v>
      </c>
      <c r="E243" s="203" t="s">
        <v>2543</v>
      </c>
      <c r="F243" s="204" t="s">
        <v>2544</v>
      </c>
      <c r="G243" s="205" t="s">
        <v>218</v>
      </c>
      <c r="H243" s="206">
        <v>63.911000000000001</v>
      </c>
      <c r="I243" s="207"/>
      <c r="J243" s="208">
        <f>ROUND(I243*H243,2)</f>
        <v>0</v>
      </c>
      <c r="K243" s="204" t="s">
        <v>203</v>
      </c>
      <c r="L243" s="62"/>
      <c r="M243" s="209" t="s">
        <v>23</v>
      </c>
      <c r="N243" s="210" t="s">
        <v>48</v>
      </c>
      <c r="O243" s="43"/>
      <c r="P243" s="211">
        <f>O243*H243</f>
        <v>0</v>
      </c>
      <c r="Q243" s="211">
        <v>0</v>
      </c>
      <c r="R243" s="211">
        <f>Q243*H243</f>
        <v>0</v>
      </c>
      <c r="S243" s="211">
        <v>0</v>
      </c>
      <c r="T243" s="212">
        <f>S243*H243</f>
        <v>0</v>
      </c>
      <c r="AR243" s="25" t="s">
        <v>215</v>
      </c>
      <c r="AT243" s="25" t="s">
        <v>194</v>
      </c>
      <c r="AU243" s="25" t="s">
        <v>88</v>
      </c>
      <c r="AY243" s="25" t="s">
        <v>191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25" t="s">
        <v>85</v>
      </c>
      <c r="BK243" s="213">
        <f>ROUND(I243*H243,2)</f>
        <v>0</v>
      </c>
      <c r="BL243" s="25" t="s">
        <v>215</v>
      </c>
      <c r="BM243" s="25" t="s">
        <v>2545</v>
      </c>
    </row>
    <row r="244" spans="2:65" s="12" customFormat="1" ht="13.5">
      <c r="B244" s="217"/>
      <c r="C244" s="218"/>
      <c r="D244" s="214" t="s">
        <v>245</v>
      </c>
      <c r="E244" s="219" t="s">
        <v>23</v>
      </c>
      <c r="F244" s="220" t="s">
        <v>2546</v>
      </c>
      <c r="G244" s="218"/>
      <c r="H244" s="221">
        <v>63.911000000000001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245</v>
      </c>
      <c r="AU244" s="227" t="s">
        <v>88</v>
      </c>
      <c r="AV244" s="12" t="s">
        <v>88</v>
      </c>
      <c r="AW244" s="12" t="s">
        <v>40</v>
      </c>
      <c r="AX244" s="12" t="s">
        <v>85</v>
      </c>
      <c r="AY244" s="227" t="s">
        <v>191</v>
      </c>
    </row>
    <row r="245" spans="2:65" s="1" customFormat="1" ht="25.5" customHeight="1">
      <c r="B245" s="42"/>
      <c r="C245" s="202" t="s">
        <v>739</v>
      </c>
      <c r="D245" s="202" t="s">
        <v>194</v>
      </c>
      <c r="E245" s="203" t="s">
        <v>2547</v>
      </c>
      <c r="F245" s="204" t="s">
        <v>2548</v>
      </c>
      <c r="G245" s="205" t="s">
        <v>218</v>
      </c>
      <c r="H245" s="206">
        <v>63.911000000000001</v>
      </c>
      <c r="I245" s="207"/>
      <c r="J245" s="208">
        <f>ROUND(I245*H245,2)</f>
        <v>0</v>
      </c>
      <c r="K245" s="204" t="s">
        <v>203</v>
      </c>
      <c r="L245" s="62"/>
      <c r="M245" s="209" t="s">
        <v>23</v>
      </c>
      <c r="N245" s="210" t="s">
        <v>48</v>
      </c>
      <c r="O245" s="43"/>
      <c r="P245" s="211">
        <f>O245*H245</f>
        <v>0</v>
      </c>
      <c r="Q245" s="211">
        <v>0</v>
      </c>
      <c r="R245" s="211">
        <f>Q245*H245</f>
        <v>0</v>
      </c>
      <c r="S245" s="211">
        <v>0</v>
      </c>
      <c r="T245" s="212">
        <f>S245*H245</f>
        <v>0</v>
      </c>
      <c r="AR245" s="25" t="s">
        <v>215</v>
      </c>
      <c r="AT245" s="25" t="s">
        <v>194</v>
      </c>
      <c r="AU245" s="25" t="s">
        <v>88</v>
      </c>
      <c r="AY245" s="25" t="s">
        <v>191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25" t="s">
        <v>85</v>
      </c>
      <c r="BK245" s="213">
        <f>ROUND(I245*H245,2)</f>
        <v>0</v>
      </c>
      <c r="BL245" s="25" t="s">
        <v>215</v>
      </c>
      <c r="BM245" s="25" t="s">
        <v>2549</v>
      </c>
    </row>
    <row r="246" spans="2:65" s="12" customFormat="1" ht="13.5">
      <c r="B246" s="217"/>
      <c r="C246" s="218"/>
      <c r="D246" s="214" t="s">
        <v>245</v>
      </c>
      <c r="E246" s="219" t="s">
        <v>23</v>
      </c>
      <c r="F246" s="220" t="s">
        <v>2546</v>
      </c>
      <c r="G246" s="218"/>
      <c r="H246" s="221">
        <v>63.911000000000001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245</v>
      </c>
      <c r="AU246" s="227" t="s">
        <v>88</v>
      </c>
      <c r="AV246" s="12" t="s">
        <v>88</v>
      </c>
      <c r="AW246" s="12" t="s">
        <v>40</v>
      </c>
      <c r="AX246" s="12" t="s">
        <v>85</v>
      </c>
      <c r="AY246" s="227" t="s">
        <v>191</v>
      </c>
    </row>
    <row r="247" spans="2:65" s="11" customFormat="1" ht="29.85" customHeight="1">
      <c r="B247" s="186"/>
      <c r="C247" s="187"/>
      <c r="D247" s="188" t="s">
        <v>76</v>
      </c>
      <c r="E247" s="200" t="s">
        <v>225</v>
      </c>
      <c r="F247" s="200" t="s">
        <v>534</v>
      </c>
      <c r="G247" s="187"/>
      <c r="H247" s="187"/>
      <c r="I247" s="190"/>
      <c r="J247" s="201">
        <f>BK247</f>
        <v>0</v>
      </c>
      <c r="K247" s="187"/>
      <c r="L247" s="192"/>
      <c r="M247" s="193"/>
      <c r="N247" s="194"/>
      <c r="O247" s="194"/>
      <c r="P247" s="195">
        <f>SUM(P248:P258)</f>
        <v>0</v>
      </c>
      <c r="Q247" s="194"/>
      <c r="R247" s="195">
        <f>SUM(R248:R258)</f>
        <v>16.072251179999999</v>
      </c>
      <c r="S247" s="194"/>
      <c r="T247" s="196">
        <f>SUM(T248:T258)</f>
        <v>0</v>
      </c>
      <c r="AR247" s="197" t="s">
        <v>85</v>
      </c>
      <c r="AT247" s="198" t="s">
        <v>76</v>
      </c>
      <c r="AU247" s="198" t="s">
        <v>85</v>
      </c>
      <c r="AY247" s="197" t="s">
        <v>191</v>
      </c>
      <c r="BK247" s="199">
        <f>SUM(BK248:BK258)</f>
        <v>0</v>
      </c>
    </row>
    <row r="248" spans="2:65" s="1" customFormat="1" ht="25.5" customHeight="1">
      <c r="B248" s="42"/>
      <c r="C248" s="202" t="s">
        <v>747</v>
      </c>
      <c r="D248" s="202" t="s">
        <v>194</v>
      </c>
      <c r="E248" s="203" t="s">
        <v>2550</v>
      </c>
      <c r="F248" s="204" t="s">
        <v>2551</v>
      </c>
      <c r="G248" s="205" t="s">
        <v>366</v>
      </c>
      <c r="H248" s="206">
        <v>6.39</v>
      </c>
      <c r="I248" s="207"/>
      <c r="J248" s="208">
        <f>ROUND(I248*H248,2)</f>
        <v>0</v>
      </c>
      <c r="K248" s="204" t="s">
        <v>203</v>
      </c>
      <c r="L248" s="62"/>
      <c r="M248" s="209" t="s">
        <v>23</v>
      </c>
      <c r="N248" s="210" t="s">
        <v>48</v>
      </c>
      <c r="O248" s="43"/>
      <c r="P248" s="211">
        <f>O248*H248</f>
        <v>0</v>
      </c>
      <c r="Q248" s="211">
        <v>2.45329</v>
      </c>
      <c r="R248" s="211">
        <f>Q248*H248</f>
        <v>15.676523099999999</v>
      </c>
      <c r="S248" s="211">
        <v>0</v>
      </c>
      <c r="T248" s="212">
        <f>S248*H248</f>
        <v>0</v>
      </c>
      <c r="AR248" s="25" t="s">
        <v>215</v>
      </c>
      <c r="AT248" s="25" t="s">
        <v>194</v>
      </c>
      <c r="AU248" s="25" t="s">
        <v>88</v>
      </c>
      <c r="AY248" s="25" t="s">
        <v>191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25" t="s">
        <v>85</v>
      </c>
      <c r="BK248" s="213">
        <f>ROUND(I248*H248,2)</f>
        <v>0</v>
      </c>
      <c r="BL248" s="25" t="s">
        <v>215</v>
      </c>
      <c r="BM248" s="25" t="s">
        <v>2552</v>
      </c>
    </row>
    <row r="249" spans="2:65" s="12" customFormat="1" ht="13.5">
      <c r="B249" s="217"/>
      <c r="C249" s="218"/>
      <c r="D249" s="214" t="s">
        <v>245</v>
      </c>
      <c r="E249" s="219" t="s">
        <v>23</v>
      </c>
      <c r="F249" s="220" t="s">
        <v>2553</v>
      </c>
      <c r="G249" s="218"/>
      <c r="H249" s="221">
        <v>6.39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245</v>
      </c>
      <c r="AU249" s="227" t="s">
        <v>88</v>
      </c>
      <c r="AV249" s="12" t="s">
        <v>88</v>
      </c>
      <c r="AW249" s="12" t="s">
        <v>40</v>
      </c>
      <c r="AX249" s="12" t="s">
        <v>85</v>
      </c>
      <c r="AY249" s="227" t="s">
        <v>191</v>
      </c>
    </row>
    <row r="250" spans="2:65" s="1" customFormat="1" ht="25.5" customHeight="1">
      <c r="B250" s="42"/>
      <c r="C250" s="202" t="s">
        <v>753</v>
      </c>
      <c r="D250" s="202" t="s">
        <v>194</v>
      </c>
      <c r="E250" s="203" t="s">
        <v>2554</v>
      </c>
      <c r="F250" s="204" t="s">
        <v>2555</v>
      </c>
      <c r="G250" s="205" t="s">
        <v>366</v>
      </c>
      <c r="H250" s="206">
        <v>6.39</v>
      </c>
      <c r="I250" s="207"/>
      <c r="J250" s="208">
        <f>ROUND(I250*H250,2)</f>
        <v>0</v>
      </c>
      <c r="K250" s="204" t="s">
        <v>203</v>
      </c>
      <c r="L250" s="62"/>
      <c r="M250" s="209" t="s">
        <v>23</v>
      </c>
      <c r="N250" s="210" t="s">
        <v>48</v>
      </c>
      <c r="O250" s="43"/>
      <c r="P250" s="211">
        <f>O250*H250</f>
        <v>0</v>
      </c>
      <c r="Q250" s="211">
        <v>0</v>
      </c>
      <c r="R250" s="211">
        <f>Q250*H250</f>
        <v>0</v>
      </c>
      <c r="S250" s="211">
        <v>0</v>
      </c>
      <c r="T250" s="212">
        <f>S250*H250</f>
        <v>0</v>
      </c>
      <c r="AR250" s="25" t="s">
        <v>215</v>
      </c>
      <c r="AT250" s="25" t="s">
        <v>194</v>
      </c>
      <c r="AU250" s="25" t="s">
        <v>88</v>
      </c>
      <c r="AY250" s="25" t="s">
        <v>191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25" t="s">
        <v>85</v>
      </c>
      <c r="BK250" s="213">
        <f>ROUND(I250*H250,2)</f>
        <v>0</v>
      </c>
      <c r="BL250" s="25" t="s">
        <v>215</v>
      </c>
      <c r="BM250" s="25" t="s">
        <v>2556</v>
      </c>
    </row>
    <row r="251" spans="2:65" s="1" customFormat="1" ht="25.5" customHeight="1">
      <c r="B251" s="42"/>
      <c r="C251" s="202" t="s">
        <v>792</v>
      </c>
      <c r="D251" s="202" t="s">
        <v>194</v>
      </c>
      <c r="E251" s="203" t="s">
        <v>2557</v>
      </c>
      <c r="F251" s="204" t="s">
        <v>2558</v>
      </c>
      <c r="G251" s="205" t="s">
        <v>366</v>
      </c>
      <c r="H251" s="206">
        <v>0.46</v>
      </c>
      <c r="I251" s="207"/>
      <c r="J251" s="208">
        <f>ROUND(I251*H251,2)</f>
        <v>0</v>
      </c>
      <c r="K251" s="204" t="s">
        <v>203</v>
      </c>
      <c r="L251" s="62"/>
      <c r="M251" s="209" t="s">
        <v>23</v>
      </c>
      <c r="N251" s="210" t="s">
        <v>48</v>
      </c>
      <c r="O251" s="43"/>
      <c r="P251" s="211">
        <f>O251*H251</f>
        <v>0</v>
      </c>
      <c r="Q251" s="211">
        <v>0</v>
      </c>
      <c r="R251" s="211">
        <f>Q251*H251</f>
        <v>0</v>
      </c>
      <c r="S251" s="211">
        <v>0</v>
      </c>
      <c r="T251" s="212">
        <f>S251*H251</f>
        <v>0</v>
      </c>
      <c r="AR251" s="25" t="s">
        <v>215</v>
      </c>
      <c r="AT251" s="25" t="s">
        <v>194</v>
      </c>
      <c r="AU251" s="25" t="s">
        <v>88</v>
      </c>
      <c r="AY251" s="25" t="s">
        <v>191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25" t="s">
        <v>85</v>
      </c>
      <c r="BK251" s="213">
        <f>ROUND(I251*H251,2)</f>
        <v>0</v>
      </c>
      <c r="BL251" s="25" t="s">
        <v>215</v>
      </c>
      <c r="BM251" s="25" t="s">
        <v>2559</v>
      </c>
    </row>
    <row r="252" spans="2:65" s="12" customFormat="1" ht="13.5">
      <c r="B252" s="217"/>
      <c r="C252" s="218"/>
      <c r="D252" s="214" t="s">
        <v>245</v>
      </c>
      <c r="E252" s="219" t="s">
        <v>23</v>
      </c>
      <c r="F252" s="220" t="s">
        <v>2560</v>
      </c>
      <c r="G252" s="218"/>
      <c r="H252" s="221">
        <v>0.46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245</v>
      </c>
      <c r="AU252" s="227" t="s">
        <v>88</v>
      </c>
      <c r="AV252" s="12" t="s">
        <v>88</v>
      </c>
      <c r="AW252" s="12" t="s">
        <v>40</v>
      </c>
      <c r="AX252" s="12" t="s">
        <v>85</v>
      </c>
      <c r="AY252" s="227" t="s">
        <v>191</v>
      </c>
    </row>
    <row r="253" spans="2:65" s="1" customFormat="1" ht="16.5" customHeight="1">
      <c r="B253" s="42"/>
      <c r="C253" s="202" t="s">
        <v>797</v>
      </c>
      <c r="D253" s="202" t="s">
        <v>194</v>
      </c>
      <c r="E253" s="203" t="s">
        <v>2561</v>
      </c>
      <c r="F253" s="204" t="s">
        <v>2562</v>
      </c>
      <c r="G253" s="205" t="s">
        <v>419</v>
      </c>
      <c r="H253" s="206">
        <v>0.312</v>
      </c>
      <c r="I253" s="207"/>
      <c r="J253" s="208">
        <f>ROUND(I253*H253,2)</f>
        <v>0</v>
      </c>
      <c r="K253" s="204" t="s">
        <v>203</v>
      </c>
      <c r="L253" s="62"/>
      <c r="M253" s="209" t="s">
        <v>23</v>
      </c>
      <c r="N253" s="210" t="s">
        <v>48</v>
      </c>
      <c r="O253" s="43"/>
      <c r="P253" s="211">
        <f>O253*H253</f>
        <v>0</v>
      </c>
      <c r="Q253" s="211">
        <v>1.0525899999999999</v>
      </c>
      <c r="R253" s="211">
        <f>Q253*H253</f>
        <v>0.32840807999999999</v>
      </c>
      <c r="S253" s="211">
        <v>0</v>
      </c>
      <c r="T253" s="212">
        <f>S253*H253</f>
        <v>0</v>
      </c>
      <c r="AR253" s="25" t="s">
        <v>215</v>
      </c>
      <c r="AT253" s="25" t="s">
        <v>194</v>
      </c>
      <c r="AU253" s="25" t="s">
        <v>88</v>
      </c>
      <c r="AY253" s="25" t="s">
        <v>191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25" t="s">
        <v>85</v>
      </c>
      <c r="BK253" s="213">
        <f>ROUND(I253*H253,2)</f>
        <v>0</v>
      </c>
      <c r="BL253" s="25" t="s">
        <v>215</v>
      </c>
      <c r="BM253" s="25" t="s">
        <v>2563</v>
      </c>
    </row>
    <row r="254" spans="2:65" s="12" customFormat="1" ht="13.5">
      <c r="B254" s="217"/>
      <c r="C254" s="218"/>
      <c r="D254" s="214" t="s">
        <v>245</v>
      </c>
      <c r="E254" s="219" t="s">
        <v>23</v>
      </c>
      <c r="F254" s="220" t="s">
        <v>2564</v>
      </c>
      <c r="G254" s="218"/>
      <c r="H254" s="221">
        <v>0.28399999999999997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245</v>
      </c>
      <c r="AU254" s="227" t="s">
        <v>88</v>
      </c>
      <c r="AV254" s="12" t="s">
        <v>88</v>
      </c>
      <c r="AW254" s="12" t="s">
        <v>40</v>
      </c>
      <c r="AX254" s="12" t="s">
        <v>85</v>
      </c>
      <c r="AY254" s="227" t="s">
        <v>191</v>
      </c>
    </row>
    <row r="255" spans="2:65" s="12" customFormat="1" ht="13.5">
      <c r="B255" s="217"/>
      <c r="C255" s="218"/>
      <c r="D255" s="214" t="s">
        <v>245</v>
      </c>
      <c r="E255" s="218"/>
      <c r="F255" s="220" t="s">
        <v>2565</v>
      </c>
      <c r="G255" s="218"/>
      <c r="H255" s="221">
        <v>0.312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245</v>
      </c>
      <c r="AU255" s="227" t="s">
        <v>88</v>
      </c>
      <c r="AV255" s="12" t="s">
        <v>88</v>
      </c>
      <c r="AW255" s="12" t="s">
        <v>6</v>
      </c>
      <c r="AX255" s="12" t="s">
        <v>85</v>
      </c>
      <c r="AY255" s="227" t="s">
        <v>191</v>
      </c>
    </row>
    <row r="256" spans="2:65" s="1" customFormat="1" ht="16.5" customHeight="1">
      <c r="B256" s="42"/>
      <c r="C256" s="202" t="s">
        <v>801</v>
      </c>
      <c r="D256" s="202" t="s">
        <v>194</v>
      </c>
      <c r="E256" s="203" t="s">
        <v>2566</v>
      </c>
      <c r="F256" s="204" t="s">
        <v>2567</v>
      </c>
      <c r="G256" s="205" t="s">
        <v>218</v>
      </c>
      <c r="H256" s="206">
        <v>3.3</v>
      </c>
      <c r="I256" s="207"/>
      <c r="J256" s="208">
        <f>ROUND(I256*H256,2)</f>
        <v>0</v>
      </c>
      <c r="K256" s="204" t="s">
        <v>203</v>
      </c>
      <c r="L256" s="62"/>
      <c r="M256" s="209" t="s">
        <v>23</v>
      </c>
      <c r="N256" s="210" t="s">
        <v>48</v>
      </c>
      <c r="O256" s="43"/>
      <c r="P256" s="211">
        <f>O256*H256</f>
        <v>0</v>
      </c>
      <c r="Q256" s="211">
        <v>2.0400000000000001E-2</v>
      </c>
      <c r="R256" s="211">
        <f>Q256*H256</f>
        <v>6.7320000000000005E-2</v>
      </c>
      <c r="S256" s="211">
        <v>0</v>
      </c>
      <c r="T256" s="212">
        <f>S256*H256</f>
        <v>0</v>
      </c>
      <c r="AR256" s="25" t="s">
        <v>215</v>
      </c>
      <c r="AT256" s="25" t="s">
        <v>194</v>
      </c>
      <c r="AU256" s="25" t="s">
        <v>88</v>
      </c>
      <c r="AY256" s="25" t="s">
        <v>191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25" t="s">
        <v>85</v>
      </c>
      <c r="BK256" s="213">
        <f>ROUND(I256*H256,2)</f>
        <v>0</v>
      </c>
      <c r="BL256" s="25" t="s">
        <v>215</v>
      </c>
      <c r="BM256" s="25" t="s">
        <v>2568</v>
      </c>
    </row>
    <row r="257" spans="2:65" s="12" customFormat="1" ht="13.5">
      <c r="B257" s="217"/>
      <c r="C257" s="218"/>
      <c r="D257" s="214" t="s">
        <v>245</v>
      </c>
      <c r="E257" s="219" t="s">
        <v>23</v>
      </c>
      <c r="F257" s="220" t="s">
        <v>2569</v>
      </c>
      <c r="G257" s="218"/>
      <c r="H257" s="221">
        <v>3.3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245</v>
      </c>
      <c r="AU257" s="227" t="s">
        <v>88</v>
      </c>
      <c r="AV257" s="12" t="s">
        <v>88</v>
      </c>
      <c r="AW257" s="12" t="s">
        <v>40</v>
      </c>
      <c r="AX257" s="12" t="s">
        <v>85</v>
      </c>
      <c r="AY257" s="227" t="s">
        <v>191</v>
      </c>
    </row>
    <row r="258" spans="2:65" s="1" customFormat="1" ht="25.5" customHeight="1">
      <c r="B258" s="42"/>
      <c r="C258" s="202" t="s">
        <v>807</v>
      </c>
      <c r="D258" s="202" t="s">
        <v>194</v>
      </c>
      <c r="E258" s="203" t="s">
        <v>2570</v>
      </c>
      <c r="F258" s="204" t="s">
        <v>2571</v>
      </c>
      <c r="G258" s="205" t="s">
        <v>218</v>
      </c>
      <c r="H258" s="206">
        <v>3.3</v>
      </c>
      <c r="I258" s="207"/>
      <c r="J258" s="208">
        <f>ROUND(I258*H258,2)</f>
        <v>0</v>
      </c>
      <c r="K258" s="204" t="s">
        <v>203</v>
      </c>
      <c r="L258" s="62"/>
      <c r="M258" s="209" t="s">
        <v>23</v>
      </c>
      <c r="N258" s="210" t="s">
        <v>48</v>
      </c>
      <c r="O258" s="43"/>
      <c r="P258" s="211">
        <f>O258*H258</f>
        <v>0</v>
      </c>
      <c r="Q258" s="211">
        <v>0</v>
      </c>
      <c r="R258" s="211">
        <f>Q258*H258</f>
        <v>0</v>
      </c>
      <c r="S258" s="211">
        <v>0</v>
      </c>
      <c r="T258" s="212">
        <f>S258*H258</f>
        <v>0</v>
      </c>
      <c r="AR258" s="25" t="s">
        <v>215</v>
      </c>
      <c r="AT258" s="25" t="s">
        <v>194</v>
      </c>
      <c r="AU258" s="25" t="s">
        <v>88</v>
      </c>
      <c r="AY258" s="25" t="s">
        <v>191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25" t="s">
        <v>85</v>
      </c>
      <c r="BK258" s="213">
        <f>ROUND(I258*H258,2)</f>
        <v>0</v>
      </c>
      <c r="BL258" s="25" t="s">
        <v>215</v>
      </c>
      <c r="BM258" s="25" t="s">
        <v>2572</v>
      </c>
    </row>
    <row r="259" spans="2:65" s="11" customFormat="1" ht="29.85" customHeight="1">
      <c r="B259" s="186"/>
      <c r="C259" s="187"/>
      <c r="D259" s="188" t="s">
        <v>76</v>
      </c>
      <c r="E259" s="200" t="s">
        <v>239</v>
      </c>
      <c r="F259" s="200" t="s">
        <v>752</v>
      </c>
      <c r="G259" s="187"/>
      <c r="H259" s="187"/>
      <c r="I259" s="190"/>
      <c r="J259" s="201">
        <f>BK259</f>
        <v>0</v>
      </c>
      <c r="K259" s="187"/>
      <c r="L259" s="192"/>
      <c r="M259" s="193"/>
      <c r="N259" s="194"/>
      <c r="O259" s="194"/>
      <c r="P259" s="195">
        <f>SUM(P260:P269)</f>
        <v>0</v>
      </c>
      <c r="Q259" s="194"/>
      <c r="R259" s="195">
        <f>SUM(R260:R269)</f>
        <v>1.2459039999999999E-2</v>
      </c>
      <c r="S259" s="194"/>
      <c r="T259" s="196">
        <f>SUM(T260:T269)</f>
        <v>0</v>
      </c>
      <c r="AR259" s="197" t="s">
        <v>85</v>
      </c>
      <c r="AT259" s="198" t="s">
        <v>76</v>
      </c>
      <c r="AU259" s="198" t="s">
        <v>85</v>
      </c>
      <c r="AY259" s="197" t="s">
        <v>191</v>
      </c>
      <c r="BK259" s="199">
        <f>SUM(BK260:BK269)</f>
        <v>0</v>
      </c>
    </row>
    <row r="260" spans="2:65" s="1" customFormat="1" ht="25.5" customHeight="1">
      <c r="B260" s="42"/>
      <c r="C260" s="202" t="s">
        <v>812</v>
      </c>
      <c r="D260" s="202" t="s">
        <v>194</v>
      </c>
      <c r="E260" s="203" t="s">
        <v>754</v>
      </c>
      <c r="F260" s="204" t="s">
        <v>755</v>
      </c>
      <c r="G260" s="205" t="s">
        <v>218</v>
      </c>
      <c r="H260" s="206">
        <v>36.055999999999997</v>
      </c>
      <c r="I260" s="207"/>
      <c r="J260" s="208">
        <f>ROUND(I260*H260,2)</f>
        <v>0</v>
      </c>
      <c r="K260" s="204" t="s">
        <v>203</v>
      </c>
      <c r="L260" s="62"/>
      <c r="M260" s="209" t="s">
        <v>23</v>
      </c>
      <c r="N260" s="210" t="s">
        <v>48</v>
      </c>
      <c r="O260" s="43"/>
      <c r="P260" s="211">
        <f>O260*H260</f>
        <v>0</v>
      </c>
      <c r="Q260" s="211">
        <v>1.2999999999999999E-4</v>
      </c>
      <c r="R260" s="211">
        <f>Q260*H260</f>
        <v>4.6872799999999994E-3</v>
      </c>
      <c r="S260" s="211">
        <v>0</v>
      </c>
      <c r="T260" s="212">
        <f>S260*H260</f>
        <v>0</v>
      </c>
      <c r="AR260" s="25" t="s">
        <v>215</v>
      </c>
      <c r="AT260" s="25" t="s">
        <v>194</v>
      </c>
      <c r="AU260" s="25" t="s">
        <v>88</v>
      </c>
      <c r="AY260" s="25" t="s">
        <v>191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25" t="s">
        <v>85</v>
      </c>
      <c r="BK260" s="213">
        <f>ROUND(I260*H260,2)</f>
        <v>0</v>
      </c>
      <c r="BL260" s="25" t="s">
        <v>215</v>
      </c>
      <c r="BM260" s="25" t="s">
        <v>2573</v>
      </c>
    </row>
    <row r="261" spans="2:65" s="12" customFormat="1" ht="13.5">
      <c r="B261" s="217"/>
      <c r="C261" s="218"/>
      <c r="D261" s="214" t="s">
        <v>245</v>
      </c>
      <c r="E261" s="219" t="s">
        <v>23</v>
      </c>
      <c r="F261" s="220" t="s">
        <v>2574</v>
      </c>
      <c r="G261" s="218"/>
      <c r="H261" s="221">
        <v>72.111999999999995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245</v>
      </c>
      <c r="AU261" s="227" t="s">
        <v>88</v>
      </c>
      <c r="AV261" s="12" t="s">
        <v>88</v>
      </c>
      <c r="AW261" s="12" t="s">
        <v>40</v>
      </c>
      <c r="AX261" s="12" t="s">
        <v>77</v>
      </c>
      <c r="AY261" s="227" t="s">
        <v>191</v>
      </c>
    </row>
    <row r="262" spans="2:65" s="15" customFormat="1" ht="13.5">
      <c r="B262" s="265"/>
      <c r="C262" s="266"/>
      <c r="D262" s="214" t="s">
        <v>245</v>
      </c>
      <c r="E262" s="267" t="s">
        <v>23</v>
      </c>
      <c r="F262" s="268" t="s">
        <v>388</v>
      </c>
      <c r="G262" s="266"/>
      <c r="H262" s="269">
        <v>72.111999999999995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AT262" s="275" t="s">
        <v>245</v>
      </c>
      <c r="AU262" s="275" t="s">
        <v>88</v>
      </c>
      <c r="AV262" s="15" t="s">
        <v>215</v>
      </c>
      <c r="AW262" s="15" t="s">
        <v>40</v>
      </c>
      <c r="AX262" s="15" t="s">
        <v>85</v>
      </c>
      <c r="AY262" s="275" t="s">
        <v>191</v>
      </c>
    </row>
    <row r="263" spans="2:65" s="12" customFormat="1" ht="13.5">
      <c r="B263" s="217"/>
      <c r="C263" s="218"/>
      <c r="D263" s="214" t="s">
        <v>245</v>
      </c>
      <c r="E263" s="218"/>
      <c r="F263" s="220" t="s">
        <v>2575</v>
      </c>
      <c r="G263" s="218"/>
      <c r="H263" s="221">
        <v>36.055999999999997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245</v>
      </c>
      <c r="AU263" s="227" t="s">
        <v>88</v>
      </c>
      <c r="AV263" s="12" t="s">
        <v>88</v>
      </c>
      <c r="AW263" s="12" t="s">
        <v>6</v>
      </c>
      <c r="AX263" s="12" t="s">
        <v>85</v>
      </c>
      <c r="AY263" s="227" t="s">
        <v>191</v>
      </c>
    </row>
    <row r="264" spans="2:65" s="1" customFormat="1" ht="25.5" customHeight="1">
      <c r="B264" s="42"/>
      <c r="C264" s="202" t="s">
        <v>817</v>
      </c>
      <c r="D264" s="202" t="s">
        <v>194</v>
      </c>
      <c r="E264" s="203" t="s">
        <v>793</v>
      </c>
      <c r="F264" s="204" t="s">
        <v>794</v>
      </c>
      <c r="G264" s="205" t="s">
        <v>218</v>
      </c>
      <c r="H264" s="206">
        <v>36.055999999999997</v>
      </c>
      <c r="I264" s="207"/>
      <c r="J264" s="208">
        <f>ROUND(I264*H264,2)</f>
        <v>0</v>
      </c>
      <c r="K264" s="204" t="s">
        <v>203</v>
      </c>
      <c r="L264" s="62"/>
      <c r="M264" s="209" t="s">
        <v>23</v>
      </c>
      <c r="N264" s="210" t="s">
        <v>48</v>
      </c>
      <c r="O264" s="43"/>
      <c r="P264" s="211">
        <f>O264*H264</f>
        <v>0</v>
      </c>
      <c r="Q264" s="211">
        <v>2.1000000000000001E-4</v>
      </c>
      <c r="R264" s="211">
        <f>Q264*H264</f>
        <v>7.5717599999999994E-3</v>
      </c>
      <c r="S264" s="211">
        <v>0</v>
      </c>
      <c r="T264" s="212">
        <f>S264*H264</f>
        <v>0</v>
      </c>
      <c r="AR264" s="25" t="s">
        <v>215</v>
      </c>
      <c r="AT264" s="25" t="s">
        <v>194</v>
      </c>
      <c r="AU264" s="25" t="s">
        <v>88</v>
      </c>
      <c r="AY264" s="25" t="s">
        <v>191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25" t="s">
        <v>85</v>
      </c>
      <c r="BK264" s="213">
        <f>ROUND(I264*H264,2)</f>
        <v>0</v>
      </c>
      <c r="BL264" s="25" t="s">
        <v>215</v>
      </c>
      <c r="BM264" s="25" t="s">
        <v>2576</v>
      </c>
    </row>
    <row r="265" spans="2:65" s="12" customFormat="1" ht="13.5">
      <c r="B265" s="217"/>
      <c r="C265" s="218"/>
      <c r="D265" s="214" t="s">
        <v>245</v>
      </c>
      <c r="E265" s="219" t="s">
        <v>23</v>
      </c>
      <c r="F265" s="220" t="s">
        <v>2574</v>
      </c>
      <c r="G265" s="218"/>
      <c r="H265" s="221">
        <v>72.111999999999995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245</v>
      </c>
      <c r="AU265" s="227" t="s">
        <v>88</v>
      </c>
      <c r="AV265" s="12" t="s">
        <v>88</v>
      </c>
      <c r="AW265" s="12" t="s">
        <v>40</v>
      </c>
      <c r="AX265" s="12" t="s">
        <v>77</v>
      </c>
      <c r="AY265" s="227" t="s">
        <v>191</v>
      </c>
    </row>
    <row r="266" spans="2:65" s="15" customFormat="1" ht="13.5">
      <c r="B266" s="265"/>
      <c r="C266" s="266"/>
      <c r="D266" s="214" t="s">
        <v>245</v>
      </c>
      <c r="E266" s="267" t="s">
        <v>23</v>
      </c>
      <c r="F266" s="268" t="s">
        <v>388</v>
      </c>
      <c r="G266" s="266"/>
      <c r="H266" s="269">
        <v>72.111999999999995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AT266" s="275" t="s">
        <v>245</v>
      </c>
      <c r="AU266" s="275" t="s">
        <v>88</v>
      </c>
      <c r="AV266" s="15" t="s">
        <v>215</v>
      </c>
      <c r="AW266" s="15" t="s">
        <v>40</v>
      </c>
      <c r="AX266" s="15" t="s">
        <v>85</v>
      </c>
      <c r="AY266" s="275" t="s">
        <v>191</v>
      </c>
    </row>
    <row r="267" spans="2:65" s="12" customFormat="1" ht="13.5">
      <c r="B267" s="217"/>
      <c r="C267" s="218"/>
      <c r="D267" s="214" t="s">
        <v>245</v>
      </c>
      <c r="E267" s="218"/>
      <c r="F267" s="220" t="s">
        <v>2575</v>
      </c>
      <c r="G267" s="218"/>
      <c r="H267" s="221">
        <v>36.055999999999997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245</v>
      </c>
      <c r="AU267" s="227" t="s">
        <v>88</v>
      </c>
      <c r="AV267" s="12" t="s">
        <v>88</v>
      </c>
      <c r="AW267" s="12" t="s">
        <v>6</v>
      </c>
      <c r="AX267" s="12" t="s">
        <v>85</v>
      </c>
      <c r="AY267" s="227" t="s">
        <v>191</v>
      </c>
    </row>
    <row r="268" spans="2:65" s="1" customFormat="1" ht="25.5" customHeight="1">
      <c r="B268" s="42"/>
      <c r="C268" s="202" t="s">
        <v>825</v>
      </c>
      <c r="D268" s="202" t="s">
        <v>194</v>
      </c>
      <c r="E268" s="203" t="s">
        <v>2577</v>
      </c>
      <c r="F268" s="204" t="s">
        <v>2578</v>
      </c>
      <c r="G268" s="205" t="s">
        <v>222</v>
      </c>
      <c r="H268" s="206">
        <v>5</v>
      </c>
      <c r="I268" s="207"/>
      <c r="J268" s="208">
        <f>ROUND(I268*H268,2)</f>
        <v>0</v>
      </c>
      <c r="K268" s="204" t="s">
        <v>203</v>
      </c>
      <c r="L268" s="62"/>
      <c r="M268" s="209" t="s">
        <v>23</v>
      </c>
      <c r="N268" s="210" t="s">
        <v>48</v>
      </c>
      <c r="O268" s="43"/>
      <c r="P268" s="211">
        <f>O268*H268</f>
        <v>0</v>
      </c>
      <c r="Q268" s="211">
        <v>4.0000000000000003E-5</v>
      </c>
      <c r="R268" s="211">
        <f>Q268*H268</f>
        <v>2.0000000000000001E-4</v>
      </c>
      <c r="S268" s="211">
        <v>0</v>
      </c>
      <c r="T268" s="212">
        <f>S268*H268</f>
        <v>0</v>
      </c>
      <c r="AR268" s="25" t="s">
        <v>215</v>
      </c>
      <c r="AT268" s="25" t="s">
        <v>194</v>
      </c>
      <c r="AU268" s="25" t="s">
        <v>88</v>
      </c>
      <c r="AY268" s="25" t="s">
        <v>191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25" t="s">
        <v>85</v>
      </c>
      <c r="BK268" s="213">
        <f>ROUND(I268*H268,2)</f>
        <v>0</v>
      </c>
      <c r="BL268" s="25" t="s">
        <v>215</v>
      </c>
      <c r="BM268" s="25" t="s">
        <v>2579</v>
      </c>
    </row>
    <row r="269" spans="2:65" s="12" customFormat="1" ht="13.5">
      <c r="B269" s="217"/>
      <c r="C269" s="218"/>
      <c r="D269" s="214" t="s">
        <v>245</v>
      </c>
      <c r="E269" s="219" t="s">
        <v>23</v>
      </c>
      <c r="F269" s="220" t="s">
        <v>2580</v>
      </c>
      <c r="G269" s="218"/>
      <c r="H269" s="221">
        <v>5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245</v>
      </c>
      <c r="AU269" s="227" t="s">
        <v>88</v>
      </c>
      <c r="AV269" s="12" t="s">
        <v>88</v>
      </c>
      <c r="AW269" s="12" t="s">
        <v>40</v>
      </c>
      <c r="AX269" s="12" t="s">
        <v>85</v>
      </c>
      <c r="AY269" s="227" t="s">
        <v>191</v>
      </c>
    </row>
    <row r="270" spans="2:65" s="11" customFormat="1" ht="29.85" customHeight="1">
      <c r="B270" s="186"/>
      <c r="C270" s="187"/>
      <c r="D270" s="188" t="s">
        <v>76</v>
      </c>
      <c r="E270" s="200" t="s">
        <v>805</v>
      </c>
      <c r="F270" s="200" t="s">
        <v>806</v>
      </c>
      <c r="G270" s="187"/>
      <c r="H270" s="187"/>
      <c r="I270" s="190"/>
      <c r="J270" s="201">
        <f>BK270</f>
        <v>0</v>
      </c>
      <c r="K270" s="187"/>
      <c r="L270" s="192"/>
      <c r="M270" s="193"/>
      <c r="N270" s="194"/>
      <c r="O270" s="194"/>
      <c r="P270" s="195">
        <f>P271</f>
        <v>0</v>
      </c>
      <c r="Q270" s="194"/>
      <c r="R270" s="195">
        <f>R271</f>
        <v>0</v>
      </c>
      <c r="S270" s="194"/>
      <c r="T270" s="196">
        <f>T271</f>
        <v>0</v>
      </c>
      <c r="AR270" s="197" t="s">
        <v>85</v>
      </c>
      <c r="AT270" s="198" t="s">
        <v>76</v>
      </c>
      <c r="AU270" s="198" t="s">
        <v>85</v>
      </c>
      <c r="AY270" s="197" t="s">
        <v>191</v>
      </c>
      <c r="BK270" s="199">
        <f>BK271</f>
        <v>0</v>
      </c>
    </row>
    <row r="271" spans="2:65" s="1" customFormat="1" ht="38.25" customHeight="1">
      <c r="B271" s="42"/>
      <c r="C271" s="202" t="s">
        <v>829</v>
      </c>
      <c r="D271" s="202" t="s">
        <v>194</v>
      </c>
      <c r="E271" s="203" t="s">
        <v>2581</v>
      </c>
      <c r="F271" s="204" t="s">
        <v>2582</v>
      </c>
      <c r="G271" s="205" t="s">
        <v>419</v>
      </c>
      <c r="H271" s="206">
        <v>91.358999999999995</v>
      </c>
      <c r="I271" s="207"/>
      <c r="J271" s="208">
        <f>ROUND(I271*H271,2)</f>
        <v>0</v>
      </c>
      <c r="K271" s="204" t="s">
        <v>203</v>
      </c>
      <c r="L271" s="62"/>
      <c r="M271" s="209" t="s">
        <v>23</v>
      </c>
      <c r="N271" s="210" t="s">
        <v>48</v>
      </c>
      <c r="O271" s="43"/>
      <c r="P271" s="211">
        <f>O271*H271</f>
        <v>0</v>
      </c>
      <c r="Q271" s="211">
        <v>0</v>
      </c>
      <c r="R271" s="211">
        <f>Q271*H271</f>
        <v>0</v>
      </c>
      <c r="S271" s="211">
        <v>0</v>
      </c>
      <c r="T271" s="212">
        <f>S271*H271</f>
        <v>0</v>
      </c>
      <c r="AR271" s="25" t="s">
        <v>215</v>
      </c>
      <c r="AT271" s="25" t="s">
        <v>194</v>
      </c>
      <c r="AU271" s="25" t="s">
        <v>88</v>
      </c>
      <c r="AY271" s="25" t="s">
        <v>191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25" t="s">
        <v>85</v>
      </c>
      <c r="BK271" s="213">
        <f>ROUND(I271*H271,2)</f>
        <v>0</v>
      </c>
      <c r="BL271" s="25" t="s">
        <v>215</v>
      </c>
      <c r="BM271" s="25" t="s">
        <v>2583</v>
      </c>
    </row>
    <row r="272" spans="2:65" s="11" customFormat="1" ht="37.35" customHeight="1">
      <c r="B272" s="186"/>
      <c r="C272" s="187"/>
      <c r="D272" s="188" t="s">
        <v>76</v>
      </c>
      <c r="E272" s="189" t="s">
        <v>821</v>
      </c>
      <c r="F272" s="189" t="s">
        <v>822</v>
      </c>
      <c r="G272" s="187"/>
      <c r="H272" s="187"/>
      <c r="I272" s="190"/>
      <c r="J272" s="191">
        <f>BK272</f>
        <v>0</v>
      </c>
      <c r="K272" s="187"/>
      <c r="L272" s="192"/>
      <c r="M272" s="193"/>
      <c r="N272" s="194"/>
      <c r="O272" s="194"/>
      <c r="P272" s="195">
        <f>P273+P298+P311+P327+P393</f>
        <v>0</v>
      </c>
      <c r="Q272" s="194"/>
      <c r="R272" s="195">
        <f>R273+R298+R311+R327+R393</f>
        <v>4.0618543300000001</v>
      </c>
      <c r="S272" s="194"/>
      <c r="T272" s="196">
        <f>T273+T298+T311+T327+T393</f>
        <v>0</v>
      </c>
      <c r="AR272" s="197" t="s">
        <v>88</v>
      </c>
      <c r="AT272" s="198" t="s">
        <v>76</v>
      </c>
      <c r="AU272" s="198" t="s">
        <v>77</v>
      </c>
      <c r="AY272" s="197" t="s">
        <v>191</v>
      </c>
      <c r="BK272" s="199">
        <f>BK273+BK298+BK311+BK327+BK393</f>
        <v>0</v>
      </c>
    </row>
    <row r="273" spans="2:65" s="11" customFormat="1" ht="19.899999999999999" customHeight="1">
      <c r="B273" s="186"/>
      <c r="C273" s="187"/>
      <c r="D273" s="188" t="s">
        <v>76</v>
      </c>
      <c r="E273" s="200" t="s">
        <v>2584</v>
      </c>
      <c r="F273" s="200" t="s">
        <v>2585</v>
      </c>
      <c r="G273" s="187"/>
      <c r="H273" s="187"/>
      <c r="I273" s="190"/>
      <c r="J273" s="201">
        <f>BK273</f>
        <v>0</v>
      </c>
      <c r="K273" s="187"/>
      <c r="L273" s="192"/>
      <c r="M273" s="193"/>
      <c r="N273" s="194"/>
      <c r="O273" s="194"/>
      <c r="P273" s="195">
        <f>SUM(P274:P297)</f>
        <v>0</v>
      </c>
      <c r="Q273" s="194"/>
      <c r="R273" s="195">
        <f>SUM(R274:R297)</f>
        <v>0.86960999999999999</v>
      </c>
      <c r="S273" s="194"/>
      <c r="T273" s="196">
        <f>SUM(T274:T297)</f>
        <v>0</v>
      </c>
      <c r="AR273" s="197" t="s">
        <v>88</v>
      </c>
      <c r="AT273" s="198" t="s">
        <v>76</v>
      </c>
      <c r="AU273" s="198" t="s">
        <v>85</v>
      </c>
      <c r="AY273" s="197" t="s">
        <v>191</v>
      </c>
      <c r="BK273" s="199">
        <f>SUM(BK274:BK297)</f>
        <v>0</v>
      </c>
    </row>
    <row r="274" spans="2:65" s="1" customFormat="1" ht="25.5" customHeight="1">
      <c r="B274" s="42"/>
      <c r="C274" s="202" t="s">
        <v>834</v>
      </c>
      <c r="D274" s="202" t="s">
        <v>194</v>
      </c>
      <c r="E274" s="203" t="s">
        <v>2586</v>
      </c>
      <c r="F274" s="204" t="s">
        <v>2587</v>
      </c>
      <c r="G274" s="205" t="s">
        <v>218</v>
      </c>
      <c r="H274" s="206">
        <v>67.2</v>
      </c>
      <c r="I274" s="207"/>
      <c r="J274" s="208">
        <f>ROUND(I274*H274,2)</f>
        <v>0</v>
      </c>
      <c r="K274" s="204" t="s">
        <v>203</v>
      </c>
      <c r="L274" s="62"/>
      <c r="M274" s="209" t="s">
        <v>23</v>
      </c>
      <c r="N274" s="210" t="s">
        <v>48</v>
      </c>
      <c r="O274" s="43"/>
      <c r="P274" s="211">
        <f>O274*H274</f>
        <v>0</v>
      </c>
      <c r="Q274" s="211">
        <v>0</v>
      </c>
      <c r="R274" s="211">
        <f>Q274*H274</f>
        <v>0</v>
      </c>
      <c r="S274" s="211">
        <v>0</v>
      </c>
      <c r="T274" s="212">
        <f>S274*H274</f>
        <v>0</v>
      </c>
      <c r="AR274" s="25" t="s">
        <v>279</v>
      </c>
      <c r="AT274" s="25" t="s">
        <v>194</v>
      </c>
      <c r="AU274" s="25" t="s">
        <v>88</v>
      </c>
      <c r="AY274" s="25" t="s">
        <v>191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25" t="s">
        <v>85</v>
      </c>
      <c r="BK274" s="213">
        <f>ROUND(I274*H274,2)</f>
        <v>0</v>
      </c>
      <c r="BL274" s="25" t="s">
        <v>279</v>
      </c>
      <c r="BM274" s="25" t="s">
        <v>2588</v>
      </c>
    </row>
    <row r="275" spans="2:65" s="12" customFormat="1" ht="13.5">
      <c r="B275" s="217"/>
      <c r="C275" s="218"/>
      <c r="D275" s="214" t="s">
        <v>245</v>
      </c>
      <c r="E275" s="219" t="s">
        <v>23</v>
      </c>
      <c r="F275" s="220" t="s">
        <v>2589</v>
      </c>
      <c r="G275" s="218"/>
      <c r="H275" s="221">
        <v>63.9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245</v>
      </c>
      <c r="AU275" s="227" t="s">
        <v>88</v>
      </c>
      <c r="AV275" s="12" t="s">
        <v>88</v>
      </c>
      <c r="AW275" s="12" t="s">
        <v>40</v>
      </c>
      <c r="AX275" s="12" t="s">
        <v>77</v>
      </c>
      <c r="AY275" s="227" t="s">
        <v>191</v>
      </c>
    </row>
    <row r="276" spans="2:65" s="12" customFormat="1" ht="13.5">
      <c r="B276" s="217"/>
      <c r="C276" s="218"/>
      <c r="D276" s="214" t="s">
        <v>245</v>
      </c>
      <c r="E276" s="219" t="s">
        <v>23</v>
      </c>
      <c r="F276" s="220" t="s">
        <v>2569</v>
      </c>
      <c r="G276" s="218"/>
      <c r="H276" s="221">
        <v>3.3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245</v>
      </c>
      <c r="AU276" s="227" t="s">
        <v>88</v>
      </c>
      <c r="AV276" s="12" t="s">
        <v>88</v>
      </c>
      <c r="AW276" s="12" t="s">
        <v>40</v>
      </c>
      <c r="AX276" s="12" t="s">
        <v>77</v>
      </c>
      <c r="AY276" s="227" t="s">
        <v>191</v>
      </c>
    </row>
    <row r="277" spans="2:65" s="15" customFormat="1" ht="13.5">
      <c r="B277" s="265"/>
      <c r="C277" s="266"/>
      <c r="D277" s="214" t="s">
        <v>245</v>
      </c>
      <c r="E277" s="267" t="s">
        <v>23</v>
      </c>
      <c r="F277" s="268" t="s">
        <v>388</v>
      </c>
      <c r="G277" s="266"/>
      <c r="H277" s="269">
        <v>67.2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AT277" s="275" t="s">
        <v>245</v>
      </c>
      <c r="AU277" s="275" t="s">
        <v>88</v>
      </c>
      <c r="AV277" s="15" t="s">
        <v>215</v>
      </c>
      <c r="AW277" s="15" t="s">
        <v>40</v>
      </c>
      <c r="AX277" s="15" t="s">
        <v>85</v>
      </c>
      <c r="AY277" s="275" t="s">
        <v>191</v>
      </c>
    </row>
    <row r="278" spans="2:65" s="1" customFormat="1" ht="16.5" customHeight="1">
      <c r="B278" s="42"/>
      <c r="C278" s="228" t="s">
        <v>839</v>
      </c>
      <c r="D278" s="228" t="s">
        <v>302</v>
      </c>
      <c r="E278" s="229" t="s">
        <v>2590</v>
      </c>
      <c r="F278" s="230" t="s">
        <v>2591</v>
      </c>
      <c r="G278" s="231" t="s">
        <v>894</v>
      </c>
      <c r="H278" s="232">
        <v>22.175999999999998</v>
      </c>
      <c r="I278" s="233"/>
      <c r="J278" s="234">
        <f>ROUND(I278*H278,2)</f>
        <v>0</v>
      </c>
      <c r="K278" s="230" t="s">
        <v>203</v>
      </c>
      <c r="L278" s="235"/>
      <c r="M278" s="236" t="s">
        <v>23</v>
      </c>
      <c r="N278" s="237" t="s">
        <v>48</v>
      </c>
      <c r="O278" s="43"/>
      <c r="P278" s="211">
        <f>O278*H278</f>
        <v>0</v>
      </c>
      <c r="Q278" s="211">
        <v>1E-3</v>
      </c>
      <c r="R278" s="211">
        <f>Q278*H278</f>
        <v>2.2175999999999998E-2</v>
      </c>
      <c r="S278" s="211">
        <v>0</v>
      </c>
      <c r="T278" s="212">
        <f>S278*H278</f>
        <v>0</v>
      </c>
      <c r="AR278" s="25" t="s">
        <v>669</v>
      </c>
      <c r="AT278" s="25" t="s">
        <v>302</v>
      </c>
      <c r="AU278" s="25" t="s">
        <v>88</v>
      </c>
      <c r="AY278" s="25" t="s">
        <v>191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25" t="s">
        <v>85</v>
      </c>
      <c r="BK278" s="213">
        <f>ROUND(I278*H278,2)</f>
        <v>0</v>
      </c>
      <c r="BL278" s="25" t="s">
        <v>279</v>
      </c>
      <c r="BM278" s="25" t="s">
        <v>2592</v>
      </c>
    </row>
    <row r="279" spans="2:65" s="12" customFormat="1" ht="13.5">
      <c r="B279" s="217"/>
      <c r="C279" s="218"/>
      <c r="D279" s="214" t="s">
        <v>245</v>
      </c>
      <c r="E279" s="218"/>
      <c r="F279" s="220" t="s">
        <v>2593</v>
      </c>
      <c r="G279" s="218"/>
      <c r="H279" s="221">
        <v>22.175999999999998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245</v>
      </c>
      <c r="AU279" s="227" t="s">
        <v>88</v>
      </c>
      <c r="AV279" s="12" t="s">
        <v>88</v>
      </c>
      <c r="AW279" s="12" t="s">
        <v>6</v>
      </c>
      <c r="AX279" s="12" t="s">
        <v>85</v>
      </c>
      <c r="AY279" s="227" t="s">
        <v>191</v>
      </c>
    </row>
    <row r="280" spans="2:65" s="1" customFormat="1" ht="25.5" customHeight="1">
      <c r="B280" s="42"/>
      <c r="C280" s="202" t="s">
        <v>844</v>
      </c>
      <c r="D280" s="202" t="s">
        <v>194</v>
      </c>
      <c r="E280" s="203" t="s">
        <v>2594</v>
      </c>
      <c r="F280" s="204" t="s">
        <v>2595</v>
      </c>
      <c r="G280" s="205" t="s">
        <v>218</v>
      </c>
      <c r="H280" s="206">
        <v>15.96</v>
      </c>
      <c r="I280" s="207"/>
      <c r="J280" s="208">
        <f>ROUND(I280*H280,2)</f>
        <v>0</v>
      </c>
      <c r="K280" s="204" t="s">
        <v>203</v>
      </c>
      <c r="L280" s="62"/>
      <c r="M280" s="209" t="s">
        <v>23</v>
      </c>
      <c r="N280" s="210" t="s">
        <v>48</v>
      </c>
      <c r="O280" s="43"/>
      <c r="P280" s="211">
        <f>O280*H280</f>
        <v>0</v>
      </c>
      <c r="Q280" s="211">
        <v>0</v>
      </c>
      <c r="R280" s="211">
        <f>Q280*H280</f>
        <v>0</v>
      </c>
      <c r="S280" s="211">
        <v>0</v>
      </c>
      <c r="T280" s="212">
        <f>S280*H280</f>
        <v>0</v>
      </c>
      <c r="AR280" s="25" t="s">
        <v>279</v>
      </c>
      <c r="AT280" s="25" t="s">
        <v>194</v>
      </c>
      <c r="AU280" s="25" t="s">
        <v>88</v>
      </c>
      <c r="AY280" s="25" t="s">
        <v>191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25" t="s">
        <v>85</v>
      </c>
      <c r="BK280" s="213">
        <f>ROUND(I280*H280,2)</f>
        <v>0</v>
      </c>
      <c r="BL280" s="25" t="s">
        <v>279</v>
      </c>
      <c r="BM280" s="25" t="s">
        <v>2596</v>
      </c>
    </row>
    <row r="281" spans="2:65" s="12" customFormat="1" ht="13.5">
      <c r="B281" s="217"/>
      <c r="C281" s="218"/>
      <c r="D281" s="214" t="s">
        <v>245</v>
      </c>
      <c r="E281" s="219" t="s">
        <v>23</v>
      </c>
      <c r="F281" s="220" t="s">
        <v>2597</v>
      </c>
      <c r="G281" s="218"/>
      <c r="H281" s="221">
        <v>15.96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245</v>
      </c>
      <c r="AU281" s="227" t="s">
        <v>88</v>
      </c>
      <c r="AV281" s="12" t="s">
        <v>88</v>
      </c>
      <c r="AW281" s="12" t="s">
        <v>40</v>
      </c>
      <c r="AX281" s="12" t="s">
        <v>85</v>
      </c>
      <c r="AY281" s="227" t="s">
        <v>191</v>
      </c>
    </row>
    <row r="282" spans="2:65" s="1" customFormat="1" ht="16.5" customHeight="1">
      <c r="B282" s="42"/>
      <c r="C282" s="228" t="s">
        <v>849</v>
      </c>
      <c r="D282" s="228" t="s">
        <v>302</v>
      </c>
      <c r="E282" s="229" t="s">
        <v>2590</v>
      </c>
      <c r="F282" s="230" t="s">
        <v>2591</v>
      </c>
      <c r="G282" s="231" t="s">
        <v>894</v>
      </c>
      <c r="H282" s="232">
        <v>5.5860000000000003</v>
      </c>
      <c r="I282" s="233"/>
      <c r="J282" s="234">
        <f>ROUND(I282*H282,2)</f>
        <v>0</v>
      </c>
      <c r="K282" s="230" t="s">
        <v>203</v>
      </c>
      <c r="L282" s="235"/>
      <c r="M282" s="236" t="s">
        <v>23</v>
      </c>
      <c r="N282" s="237" t="s">
        <v>48</v>
      </c>
      <c r="O282" s="43"/>
      <c r="P282" s="211">
        <f>O282*H282</f>
        <v>0</v>
      </c>
      <c r="Q282" s="211">
        <v>1E-3</v>
      </c>
      <c r="R282" s="211">
        <f>Q282*H282</f>
        <v>5.5860000000000007E-3</v>
      </c>
      <c r="S282" s="211">
        <v>0</v>
      </c>
      <c r="T282" s="212">
        <f>S282*H282</f>
        <v>0</v>
      </c>
      <c r="AR282" s="25" t="s">
        <v>669</v>
      </c>
      <c r="AT282" s="25" t="s">
        <v>302</v>
      </c>
      <c r="AU282" s="25" t="s">
        <v>88</v>
      </c>
      <c r="AY282" s="25" t="s">
        <v>191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25" t="s">
        <v>85</v>
      </c>
      <c r="BK282" s="213">
        <f>ROUND(I282*H282,2)</f>
        <v>0</v>
      </c>
      <c r="BL282" s="25" t="s">
        <v>279</v>
      </c>
      <c r="BM282" s="25" t="s">
        <v>2598</v>
      </c>
    </row>
    <row r="283" spans="2:65" s="12" customFormat="1" ht="13.5">
      <c r="B283" s="217"/>
      <c r="C283" s="218"/>
      <c r="D283" s="214" t="s">
        <v>245</v>
      </c>
      <c r="E283" s="218"/>
      <c r="F283" s="220" t="s">
        <v>2599</v>
      </c>
      <c r="G283" s="218"/>
      <c r="H283" s="221">
        <v>5.5860000000000003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245</v>
      </c>
      <c r="AU283" s="227" t="s">
        <v>88</v>
      </c>
      <c r="AV283" s="12" t="s">
        <v>88</v>
      </c>
      <c r="AW283" s="12" t="s">
        <v>6</v>
      </c>
      <c r="AX283" s="12" t="s">
        <v>85</v>
      </c>
      <c r="AY283" s="227" t="s">
        <v>191</v>
      </c>
    </row>
    <row r="284" spans="2:65" s="1" customFormat="1" ht="25.5" customHeight="1">
      <c r="B284" s="42"/>
      <c r="C284" s="202" t="s">
        <v>853</v>
      </c>
      <c r="D284" s="202" t="s">
        <v>194</v>
      </c>
      <c r="E284" s="203" t="s">
        <v>2600</v>
      </c>
      <c r="F284" s="204" t="s">
        <v>2601</v>
      </c>
      <c r="G284" s="205" t="s">
        <v>218</v>
      </c>
      <c r="H284" s="206">
        <v>134.4</v>
      </c>
      <c r="I284" s="207"/>
      <c r="J284" s="208">
        <f>ROUND(I284*H284,2)</f>
        <v>0</v>
      </c>
      <c r="K284" s="204" t="s">
        <v>203</v>
      </c>
      <c r="L284" s="62"/>
      <c r="M284" s="209" t="s">
        <v>23</v>
      </c>
      <c r="N284" s="210" t="s">
        <v>48</v>
      </c>
      <c r="O284" s="43"/>
      <c r="P284" s="211">
        <f>O284*H284</f>
        <v>0</v>
      </c>
      <c r="Q284" s="211">
        <v>4.0000000000000002E-4</v>
      </c>
      <c r="R284" s="211">
        <f>Q284*H284</f>
        <v>5.3760000000000002E-2</v>
      </c>
      <c r="S284" s="211">
        <v>0</v>
      </c>
      <c r="T284" s="212">
        <f>S284*H284</f>
        <v>0</v>
      </c>
      <c r="AR284" s="25" t="s">
        <v>279</v>
      </c>
      <c r="AT284" s="25" t="s">
        <v>194</v>
      </c>
      <c r="AU284" s="25" t="s">
        <v>88</v>
      </c>
      <c r="AY284" s="25" t="s">
        <v>191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25" t="s">
        <v>85</v>
      </c>
      <c r="BK284" s="213">
        <f>ROUND(I284*H284,2)</f>
        <v>0</v>
      </c>
      <c r="BL284" s="25" t="s">
        <v>279</v>
      </c>
      <c r="BM284" s="25" t="s">
        <v>2602</v>
      </c>
    </row>
    <row r="285" spans="2:65" s="13" customFormat="1" ht="13.5">
      <c r="B285" s="244"/>
      <c r="C285" s="245"/>
      <c r="D285" s="214" t="s">
        <v>245</v>
      </c>
      <c r="E285" s="246" t="s">
        <v>23</v>
      </c>
      <c r="F285" s="247" t="s">
        <v>2603</v>
      </c>
      <c r="G285" s="245"/>
      <c r="H285" s="246" t="s">
        <v>23</v>
      </c>
      <c r="I285" s="248"/>
      <c r="J285" s="245"/>
      <c r="K285" s="245"/>
      <c r="L285" s="249"/>
      <c r="M285" s="250"/>
      <c r="N285" s="251"/>
      <c r="O285" s="251"/>
      <c r="P285" s="251"/>
      <c r="Q285" s="251"/>
      <c r="R285" s="251"/>
      <c r="S285" s="251"/>
      <c r="T285" s="252"/>
      <c r="AT285" s="253" t="s">
        <v>245</v>
      </c>
      <c r="AU285" s="253" t="s">
        <v>88</v>
      </c>
      <c r="AV285" s="13" t="s">
        <v>85</v>
      </c>
      <c r="AW285" s="13" t="s">
        <v>40</v>
      </c>
      <c r="AX285" s="13" t="s">
        <v>77</v>
      </c>
      <c r="AY285" s="253" t="s">
        <v>191</v>
      </c>
    </row>
    <row r="286" spans="2:65" s="12" customFormat="1" ht="13.5">
      <c r="B286" s="217"/>
      <c r="C286" s="218"/>
      <c r="D286" s="214" t="s">
        <v>245</v>
      </c>
      <c r="E286" s="219" t="s">
        <v>23</v>
      </c>
      <c r="F286" s="220" t="s">
        <v>2604</v>
      </c>
      <c r="G286" s="218"/>
      <c r="H286" s="221">
        <v>127.8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245</v>
      </c>
      <c r="AU286" s="227" t="s">
        <v>88</v>
      </c>
      <c r="AV286" s="12" t="s">
        <v>88</v>
      </c>
      <c r="AW286" s="12" t="s">
        <v>40</v>
      </c>
      <c r="AX286" s="12" t="s">
        <v>77</v>
      </c>
      <c r="AY286" s="227" t="s">
        <v>191</v>
      </c>
    </row>
    <row r="287" spans="2:65" s="12" customFormat="1" ht="13.5">
      <c r="B287" s="217"/>
      <c r="C287" s="218"/>
      <c r="D287" s="214" t="s">
        <v>245</v>
      </c>
      <c r="E287" s="219" t="s">
        <v>23</v>
      </c>
      <c r="F287" s="220" t="s">
        <v>2605</v>
      </c>
      <c r="G287" s="218"/>
      <c r="H287" s="221">
        <v>6.6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245</v>
      </c>
      <c r="AU287" s="227" t="s">
        <v>88</v>
      </c>
      <c r="AV287" s="12" t="s">
        <v>88</v>
      </c>
      <c r="AW287" s="12" t="s">
        <v>40</v>
      </c>
      <c r="AX287" s="12" t="s">
        <v>77</v>
      </c>
      <c r="AY287" s="227" t="s">
        <v>191</v>
      </c>
    </row>
    <row r="288" spans="2:65" s="15" customFormat="1" ht="13.5">
      <c r="B288" s="265"/>
      <c r="C288" s="266"/>
      <c r="D288" s="214" t="s">
        <v>245</v>
      </c>
      <c r="E288" s="267" t="s">
        <v>23</v>
      </c>
      <c r="F288" s="268" t="s">
        <v>388</v>
      </c>
      <c r="G288" s="266"/>
      <c r="H288" s="269">
        <v>134.4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AT288" s="275" t="s">
        <v>245</v>
      </c>
      <c r="AU288" s="275" t="s">
        <v>88</v>
      </c>
      <c r="AV288" s="15" t="s">
        <v>215</v>
      </c>
      <c r="AW288" s="15" t="s">
        <v>40</v>
      </c>
      <c r="AX288" s="15" t="s">
        <v>85</v>
      </c>
      <c r="AY288" s="275" t="s">
        <v>191</v>
      </c>
    </row>
    <row r="289" spans="2:65" s="1" customFormat="1" ht="16.5" customHeight="1">
      <c r="B289" s="42"/>
      <c r="C289" s="228" t="s">
        <v>857</v>
      </c>
      <c r="D289" s="228" t="s">
        <v>302</v>
      </c>
      <c r="E289" s="229" t="s">
        <v>2606</v>
      </c>
      <c r="F289" s="230" t="s">
        <v>2607</v>
      </c>
      <c r="G289" s="231" t="s">
        <v>218</v>
      </c>
      <c r="H289" s="232">
        <v>154.56</v>
      </c>
      <c r="I289" s="233"/>
      <c r="J289" s="234">
        <f>ROUND(I289*H289,2)</f>
        <v>0</v>
      </c>
      <c r="K289" s="230" t="s">
        <v>203</v>
      </c>
      <c r="L289" s="235"/>
      <c r="M289" s="236" t="s">
        <v>23</v>
      </c>
      <c r="N289" s="237" t="s">
        <v>48</v>
      </c>
      <c r="O289" s="43"/>
      <c r="P289" s="211">
        <f>O289*H289</f>
        <v>0</v>
      </c>
      <c r="Q289" s="211">
        <v>4.4999999999999997E-3</v>
      </c>
      <c r="R289" s="211">
        <f>Q289*H289</f>
        <v>0.69551999999999992</v>
      </c>
      <c r="S289" s="211">
        <v>0</v>
      </c>
      <c r="T289" s="212">
        <f>S289*H289</f>
        <v>0</v>
      </c>
      <c r="AR289" s="25" t="s">
        <v>669</v>
      </c>
      <c r="AT289" s="25" t="s">
        <v>302</v>
      </c>
      <c r="AU289" s="25" t="s">
        <v>88</v>
      </c>
      <c r="AY289" s="25" t="s">
        <v>191</v>
      </c>
      <c r="BE289" s="213">
        <f>IF(N289="základní",J289,0)</f>
        <v>0</v>
      </c>
      <c r="BF289" s="213">
        <f>IF(N289="snížená",J289,0)</f>
        <v>0</v>
      </c>
      <c r="BG289" s="213">
        <f>IF(N289="zákl. přenesená",J289,0)</f>
        <v>0</v>
      </c>
      <c r="BH289" s="213">
        <f>IF(N289="sníž. přenesená",J289,0)</f>
        <v>0</v>
      </c>
      <c r="BI289" s="213">
        <f>IF(N289="nulová",J289,0)</f>
        <v>0</v>
      </c>
      <c r="BJ289" s="25" t="s">
        <v>85</v>
      </c>
      <c r="BK289" s="213">
        <f>ROUND(I289*H289,2)</f>
        <v>0</v>
      </c>
      <c r="BL289" s="25" t="s">
        <v>279</v>
      </c>
      <c r="BM289" s="25" t="s">
        <v>2608</v>
      </c>
    </row>
    <row r="290" spans="2:65" s="12" customFormat="1" ht="13.5">
      <c r="B290" s="217"/>
      <c r="C290" s="218"/>
      <c r="D290" s="214" t="s">
        <v>245</v>
      </c>
      <c r="E290" s="218"/>
      <c r="F290" s="220" t="s">
        <v>2609</v>
      </c>
      <c r="G290" s="218"/>
      <c r="H290" s="221">
        <v>154.56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245</v>
      </c>
      <c r="AU290" s="227" t="s">
        <v>88</v>
      </c>
      <c r="AV290" s="12" t="s">
        <v>88</v>
      </c>
      <c r="AW290" s="12" t="s">
        <v>6</v>
      </c>
      <c r="AX290" s="12" t="s">
        <v>85</v>
      </c>
      <c r="AY290" s="227" t="s">
        <v>191</v>
      </c>
    </row>
    <row r="291" spans="2:65" s="1" customFormat="1" ht="25.5" customHeight="1">
      <c r="B291" s="42"/>
      <c r="C291" s="202" t="s">
        <v>863</v>
      </c>
      <c r="D291" s="202" t="s">
        <v>194</v>
      </c>
      <c r="E291" s="203" t="s">
        <v>2610</v>
      </c>
      <c r="F291" s="204" t="s">
        <v>2611</v>
      </c>
      <c r="G291" s="205" t="s">
        <v>218</v>
      </c>
      <c r="H291" s="206">
        <v>15.96</v>
      </c>
      <c r="I291" s="207"/>
      <c r="J291" s="208">
        <f>ROUND(I291*H291,2)</f>
        <v>0</v>
      </c>
      <c r="K291" s="204" t="s">
        <v>203</v>
      </c>
      <c r="L291" s="62"/>
      <c r="M291" s="209" t="s">
        <v>23</v>
      </c>
      <c r="N291" s="210" t="s">
        <v>48</v>
      </c>
      <c r="O291" s="43"/>
      <c r="P291" s="211">
        <f>O291*H291</f>
        <v>0</v>
      </c>
      <c r="Q291" s="211">
        <v>4.0000000000000002E-4</v>
      </c>
      <c r="R291" s="211">
        <f>Q291*H291</f>
        <v>6.3840000000000008E-3</v>
      </c>
      <c r="S291" s="211">
        <v>0</v>
      </c>
      <c r="T291" s="212">
        <f>S291*H291</f>
        <v>0</v>
      </c>
      <c r="AR291" s="25" t="s">
        <v>279</v>
      </c>
      <c r="AT291" s="25" t="s">
        <v>194</v>
      </c>
      <c r="AU291" s="25" t="s">
        <v>88</v>
      </c>
      <c r="AY291" s="25" t="s">
        <v>191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25" t="s">
        <v>85</v>
      </c>
      <c r="BK291" s="213">
        <f>ROUND(I291*H291,2)</f>
        <v>0</v>
      </c>
      <c r="BL291" s="25" t="s">
        <v>279</v>
      </c>
      <c r="BM291" s="25" t="s">
        <v>2612</v>
      </c>
    </row>
    <row r="292" spans="2:65" s="12" customFormat="1" ht="13.5">
      <c r="B292" s="217"/>
      <c r="C292" s="218"/>
      <c r="D292" s="214" t="s">
        <v>245</v>
      </c>
      <c r="E292" s="219" t="s">
        <v>23</v>
      </c>
      <c r="F292" s="220" t="s">
        <v>2597</v>
      </c>
      <c r="G292" s="218"/>
      <c r="H292" s="221">
        <v>15.96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245</v>
      </c>
      <c r="AU292" s="227" t="s">
        <v>88</v>
      </c>
      <c r="AV292" s="12" t="s">
        <v>88</v>
      </c>
      <c r="AW292" s="12" t="s">
        <v>40</v>
      </c>
      <c r="AX292" s="12" t="s">
        <v>85</v>
      </c>
      <c r="AY292" s="227" t="s">
        <v>191</v>
      </c>
    </row>
    <row r="293" spans="2:65" s="1" customFormat="1" ht="16.5" customHeight="1">
      <c r="B293" s="42"/>
      <c r="C293" s="228" t="s">
        <v>868</v>
      </c>
      <c r="D293" s="228" t="s">
        <v>302</v>
      </c>
      <c r="E293" s="229" t="s">
        <v>2606</v>
      </c>
      <c r="F293" s="230" t="s">
        <v>2607</v>
      </c>
      <c r="G293" s="231" t="s">
        <v>218</v>
      </c>
      <c r="H293" s="232">
        <v>19.152000000000001</v>
      </c>
      <c r="I293" s="233"/>
      <c r="J293" s="234">
        <f>ROUND(I293*H293,2)</f>
        <v>0</v>
      </c>
      <c r="K293" s="230" t="s">
        <v>203</v>
      </c>
      <c r="L293" s="235"/>
      <c r="M293" s="236" t="s">
        <v>23</v>
      </c>
      <c r="N293" s="237" t="s">
        <v>48</v>
      </c>
      <c r="O293" s="43"/>
      <c r="P293" s="211">
        <f>O293*H293</f>
        <v>0</v>
      </c>
      <c r="Q293" s="211">
        <v>4.4999999999999997E-3</v>
      </c>
      <c r="R293" s="211">
        <f>Q293*H293</f>
        <v>8.6183999999999997E-2</v>
      </c>
      <c r="S293" s="211">
        <v>0</v>
      </c>
      <c r="T293" s="212">
        <f>S293*H293</f>
        <v>0</v>
      </c>
      <c r="AR293" s="25" t="s">
        <v>669</v>
      </c>
      <c r="AT293" s="25" t="s">
        <v>302</v>
      </c>
      <c r="AU293" s="25" t="s">
        <v>88</v>
      </c>
      <c r="AY293" s="25" t="s">
        <v>191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25" t="s">
        <v>85</v>
      </c>
      <c r="BK293" s="213">
        <f>ROUND(I293*H293,2)</f>
        <v>0</v>
      </c>
      <c r="BL293" s="25" t="s">
        <v>279</v>
      </c>
      <c r="BM293" s="25" t="s">
        <v>2613</v>
      </c>
    </row>
    <row r="294" spans="2:65" s="12" customFormat="1" ht="13.5">
      <c r="B294" s="217"/>
      <c r="C294" s="218"/>
      <c r="D294" s="214" t="s">
        <v>245</v>
      </c>
      <c r="E294" s="218"/>
      <c r="F294" s="220" t="s">
        <v>2614</v>
      </c>
      <c r="G294" s="218"/>
      <c r="H294" s="221">
        <v>19.152000000000001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245</v>
      </c>
      <c r="AU294" s="227" t="s">
        <v>88</v>
      </c>
      <c r="AV294" s="12" t="s">
        <v>88</v>
      </c>
      <c r="AW294" s="12" t="s">
        <v>6</v>
      </c>
      <c r="AX294" s="12" t="s">
        <v>85</v>
      </c>
      <c r="AY294" s="227" t="s">
        <v>191</v>
      </c>
    </row>
    <row r="295" spans="2:65" s="1" customFormat="1" ht="38.25" customHeight="1">
      <c r="B295" s="42"/>
      <c r="C295" s="202" t="s">
        <v>873</v>
      </c>
      <c r="D295" s="202" t="s">
        <v>194</v>
      </c>
      <c r="E295" s="203" t="s">
        <v>2615</v>
      </c>
      <c r="F295" s="204" t="s">
        <v>2616</v>
      </c>
      <c r="G295" s="205" t="s">
        <v>419</v>
      </c>
      <c r="H295" s="206">
        <v>0.87</v>
      </c>
      <c r="I295" s="207"/>
      <c r="J295" s="208">
        <f>ROUND(I295*H295,2)</f>
        <v>0</v>
      </c>
      <c r="K295" s="204" t="s">
        <v>203</v>
      </c>
      <c r="L295" s="62"/>
      <c r="M295" s="209" t="s">
        <v>23</v>
      </c>
      <c r="N295" s="210" t="s">
        <v>48</v>
      </c>
      <c r="O295" s="43"/>
      <c r="P295" s="211">
        <f>O295*H295</f>
        <v>0</v>
      </c>
      <c r="Q295" s="211">
        <v>0</v>
      </c>
      <c r="R295" s="211">
        <f>Q295*H295</f>
        <v>0</v>
      </c>
      <c r="S295" s="211">
        <v>0</v>
      </c>
      <c r="T295" s="212">
        <f>S295*H295</f>
        <v>0</v>
      </c>
      <c r="AR295" s="25" t="s">
        <v>279</v>
      </c>
      <c r="AT295" s="25" t="s">
        <v>194</v>
      </c>
      <c r="AU295" s="25" t="s">
        <v>88</v>
      </c>
      <c r="AY295" s="25" t="s">
        <v>191</v>
      </c>
      <c r="BE295" s="213">
        <f>IF(N295="základní",J295,0)</f>
        <v>0</v>
      </c>
      <c r="BF295" s="213">
        <f>IF(N295="snížená",J295,0)</f>
        <v>0</v>
      </c>
      <c r="BG295" s="213">
        <f>IF(N295="zákl. přenesená",J295,0)</f>
        <v>0</v>
      </c>
      <c r="BH295" s="213">
        <f>IF(N295="sníž. přenesená",J295,0)</f>
        <v>0</v>
      </c>
      <c r="BI295" s="213">
        <f>IF(N295="nulová",J295,0)</f>
        <v>0</v>
      </c>
      <c r="BJ295" s="25" t="s">
        <v>85</v>
      </c>
      <c r="BK295" s="213">
        <f>ROUND(I295*H295,2)</f>
        <v>0</v>
      </c>
      <c r="BL295" s="25" t="s">
        <v>279</v>
      </c>
      <c r="BM295" s="25" t="s">
        <v>2617</v>
      </c>
    </row>
    <row r="296" spans="2:65" s="1" customFormat="1" ht="38.25" customHeight="1">
      <c r="B296" s="42"/>
      <c r="C296" s="202" t="s">
        <v>878</v>
      </c>
      <c r="D296" s="202" t="s">
        <v>194</v>
      </c>
      <c r="E296" s="203" t="s">
        <v>2618</v>
      </c>
      <c r="F296" s="204" t="s">
        <v>2619</v>
      </c>
      <c r="G296" s="205" t="s">
        <v>419</v>
      </c>
      <c r="H296" s="206">
        <v>0.87</v>
      </c>
      <c r="I296" s="207"/>
      <c r="J296" s="208">
        <f>ROUND(I296*H296,2)</f>
        <v>0</v>
      </c>
      <c r="K296" s="204" t="s">
        <v>203</v>
      </c>
      <c r="L296" s="62"/>
      <c r="M296" s="209" t="s">
        <v>23</v>
      </c>
      <c r="N296" s="210" t="s">
        <v>48</v>
      </c>
      <c r="O296" s="43"/>
      <c r="P296" s="211">
        <f>O296*H296</f>
        <v>0</v>
      </c>
      <c r="Q296" s="211">
        <v>0</v>
      </c>
      <c r="R296" s="211">
        <f>Q296*H296</f>
        <v>0</v>
      </c>
      <c r="S296" s="211">
        <v>0</v>
      </c>
      <c r="T296" s="212">
        <f>S296*H296</f>
        <v>0</v>
      </c>
      <c r="AR296" s="25" t="s">
        <v>279</v>
      </c>
      <c r="AT296" s="25" t="s">
        <v>194</v>
      </c>
      <c r="AU296" s="25" t="s">
        <v>88</v>
      </c>
      <c r="AY296" s="25" t="s">
        <v>191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25" t="s">
        <v>85</v>
      </c>
      <c r="BK296" s="213">
        <f>ROUND(I296*H296,2)</f>
        <v>0</v>
      </c>
      <c r="BL296" s="25" t="s">
        <v>279</v>
      </c>
      <c r="BM296" s="25" t="s">
        <v>2620</v>
      </c>
    </row>
    <row r="297" spans="2:65" s="1" customFormat="1" ht="38.25" customHeight="1">
      <c r="B297" s="42"/>
      <c r="C297" s="202" t="s">
        <v>883</v>
      </c>
      <c r="D297" s="202" t="s">
        <v>194</v>
      </c>
      <c r="E297" s="203" t="s">
        <v>2621</v>
      </c>
      <c r="F297" s="204" t="s">
        <v>2622</v>
      </c>
      <c r="G297" s="205" t="s">
        <v>419</v>
      </c>
      <c r="H297" s="206">
        <v>0.87</v>
      </c>
      <c r="I297" s="207"/>
      <c r="J297" s="208">
        <f>ROUND(I297*H297,2)</f>
        <v>0</v>
      </c>
      <c r="K297" s="204" t="s">
        <v>203</v>
      </c>
      <c r="L297" s="62"/>
      <c r="M297" s="209" t="s">
        <v>23</v>
      </c>
      <c r="N297" s="210" t="s">
        <v>48</v>
      </c>
      <c r="O297" s="43"/>
      <c r="P297" s="211">
        <f>O297*H297</f>
        <v>0</v>
      </c>
      <c r="Q297" s="211">
        <v>0</v>
      </c>
      <c r="R297" s="211">
        <f>Q297*H297</f>
        <v>0</v>
      </c>
      <c r="S297" s="211">
        <v>0</v>
      </c>
      <c r="T297" s="212">
        <f>S297*H297</f>
        <v>0</v>
      </c>
      <c r="AR297" s="25" t="s">
        <v>279</v>
      </c>
      <c r="AT297" s="25" t="s">
        <v>194</v>
      </c>
      <c r="AU297" s="25" t="s">
        <v>88</v>
      </c>
      <c r="AY297" s="25" t="s">
        <v>191</v>
      </c>
      <c r="BE297" s="213">
        <f>IF(N297="základní",J297,0)</f>
        <v>0</v>
      </c>
      <c r="BF297" s="213">
        <f>IF(N297="snížená",J297,0)</f>
        <v>0</v>
      </c>
      <c r="BG297" s="213">
        <f>IF(N297="zákl. přenesená",J297,0)</f>
        <v>0</v>
      </c>
      <c r="BH297" s="213">
        <f>IF(N297="sníž. přenesená",J297,0)</f>
        <v>0</v>
      </c>
      <c r="BI297" s="213">
        <f>IF(N297="nulová",J297,0)</f>
        <v>0</v>
      </c>
      <c r="BJ297" s="25" t="s">
        <v>85</v>
      </c>
      <c r="BK297" s="213">
        <f>ROUND(I297*H297,2)</f>
        <v>0</v>
      </c>
      <c r="BL297" s="25" t="s">
        <v>279</v>
      </c>
      <c r="BM297" s="25" t="s">
        <v>2623</v>
      </c>
    </row>
    <row r="298" spans="2:65" s="11" customFormat="1" ht="29.85" customHeight="1">
      <c r="B298" s="186"/>
      <c r="C298" s="187"/>
      <c r="D298" s="188" t="s">
        <v>76</v>
      </c>
      <c r="E298" s="200" t="s">
        <v>823</v>
      </c>
      <c r="F298" s="200" t="s">
        <v>824</v>
      </c>
      <c r="G298" s="187"/>
      <c r="H298" s="187"/>
      <c r="I298" s="190"/>
      <c r="J298" s="201">
        <f>BK298</f>
        <v>0</v>
      </c>
      <c r="K298" s="187"/>
      <c r="L298" s="192"/>
      <c r="M298" s="193"/>
      <c r="N298" s="194"/>
      <c r="O298" s="194"/>
      <c r="P298" s="195">
        <f>SUM(P299:P310)</f>
        <v>0</v>
      </c>
      <c r="Q298" s="194"/>
      <c r="R298" s="195">
        <f>SUM(R299:R310)</f>
        <v>0.35016810000000004</v>
      </c>
      <c r="S298" s="194"/>
      <c r="T298" s="196">
        <f>SUM(T299:T310)</f>
        <v>0</v>
      </c>
      <c r="AR298" s="197" t="s">
        <v>88</v>
      </c>
      <c r="AT298" s="198" t="s">
        <v>76</v>
      </c>
      <c r="AU298" s="198" t="s">
        <v>85</v>
      </c>
      <c r="AY298" s="197" t="s">
        <v>191</v>
      </c>
      <c r="BK298" s="199">
        <f>SUM(BK299:BK310)</f>
        <v>0</v>
      </c>
    </row>
    <row r="299" spans="2:65" s="1" customFormat="1" ht="25.5" customHeight="1">
      <c r="B299" s="42"/>
      <c r="C299" s="202" t="s">
        <v>887</v>
      </c>
      <c r="D299" s="202" t="s">
        <v>194</v>
      </c>
      <c r="E299" s="203" t="s">
        <v>2624</v>
      </c>
      <c r="F299" s="204" t="s">
        <v>2625</v>
      </c>
      <c r="G299" s="205" t="s">
        <v>218</v>
      </c>
      <c r="H299" s="206">
        <v>131.1</v>
      </c>
      <c r="I299" s="207"/>
      <c r="J299" s="208">
        <f>ROUND(I299*H299,2)</f>
        <v>0</v>
      </c>
      <c r="K299" s="204" t="s">
        <v>203</v>
      </c>
      <c r="L299" s="62"/>
      <c r="M299" s="209" t="s">
        <v>23</v>
      </c>
      <c r="N299" s="210" t="s">
        <v>48</v>
      </c>
      <c r="O299" s="43"/>
      <c r="P299" s="211">
        <f>O299*H299</f>
        <v>0</v>
      </c>
      <c r="Q299" s="211">
        <v>0</v>
      </c>
      <c r="R299" s="211">
        <f>Q299*H299</f>
        <v>0</v>
      </c>
      <c r="S299" s="211">
        <v>0</v>
      </c>
      <c r="T299" s="212">
        <f>S299*H299</f>
        <v>0</v>
      </c>
      <c r="AR299" s="25" t="s">
        <v>279</v>
      </c>
      <c r="AT299" s="25" t="s">
        <v>194</v>
      </c>
      <c r="AU299" s="25" t="s">
        <v>88</v>
      </c>
      <c r="AY299" s="25" t="s">
        <v>191</v>
      </c>
      <c r="BE299" s="213">
        <f>IF(N299="základní",J299,0)</f>
        <v>0</v>
      </c>
      <c r="BF299" s="213">
        <f>IF(N299="snížená",J299,0)</f>
        <v>0</v>
      </c>
      <c r="BG299" s="213">
        <f>IF(N299="zákl. přenesená",J299,0)</f>
        <v>0</v>
      </c>
      <c r="BH299" s="213">
        <f>IF(N299="sníž. přenesená",J299,0)</f>
        <v>0</v>
      </c>
      <c r="BI299" s="213">
        <f>IF(N299="nulová",J299,0)</f>
        <v>0</v>
      </c>
      <c r="BJ299" s="25" t="s">
        <v>85</v>
      </c>
      <c r="BK299" s="213">
        <f>ROUND(I299*H299,2)</f>
        <v>0</v>
      </c>
      <c r="BL299" s="25" t="s">
        <v>279</v>
      </c>
      <c r="BM299" s="25" t="s">
        <v>2626</v>
      </c>
    </row>
    <row r="300" spans="2:65" s="1" customFormat="1" ht="25.5" customHeight="1">
      <c r="B300" s="42"/>
      <c r="C300" s="228" t="s">
        <v>891</v>
      </c>
      <c r="D300" s="228" t="s">
        <v>302</v>
      </c>
      <c r="E300" s="229" t="s">
        <v>2627</v>
      </c>
      <c r="F300" s="230" t="s">
        <v>2628</v>
      </c>
      <c r="G300" s="231" t="s">
        <v>218</v>
      </c>
      <c r="H300" s="232">
        <v>133.72200000000001</v>
      </c>
      <c r="I300" s="233"/>
      <c r="J300" s="234">
        <f>ROUND(I300*H300,2)</f>
        <v>0</v>
      </c>
      <c r="K300" s="230" t="s">
        <v>203</v>
      </c>
      <c r="L300" s="235"/>
      <c r="M300" s="236" t="s">
        <v>23</v>
      </c>
      <c r="N300" s="237" t="s">
        <v>48</v>
      </c>
      <c r="O300" s="43"/>
      <c r="P300" s="211">
        <f>O300*H300</f>
        <v>0</v>
      </c>
      <c r="Q300" s="211">
        <v>2.5000000000000001E-3</v>
      </c>
      <c r="R300" s="211">
        <f>Q300*H300</f>
        <v>0.33430500000000002</v>
      </c>
      <c r="S300" s="211">
        <v>0</v>
      </c>
      <c r="T300" s="212">
        <f>S300*H300</f>
        <v>0</v>
      </c>
      <c r="AR300" s="25" t="s">
        <v>669</v>
      </c>
      <c r="AT300" s="25" t="s">
        <v>302</v>
      </c>
      <c r="AU300" s="25" t="s">
        <v>88</v>
      </c>
      <c r="AY300" s="25" t="s">
        <v>191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25" t="s">
        <v>85</v>
      </c>
      <c r="BK300" s="213">
        <f>ROUND(I300*H300,2)</f>
        <v>0</v>
      </c>
      <c r="BL300" s="25" t="s">
        <v>279</v>
      </c>
      <c r="BM300" s="25" t="s">
        <v>2629</v>
      </c>
    </row>
    <row r="301" spans="2:65" s="12" customFormat="1" ht="13.5">
      <c r="B301" s="217"/>
      <c r="C301" s="218"/>
      <c r="D301" s="214" t="s">
        <v>245</v>
      </c>
      <c r="E301" s="218"/>
      <c r="F301" s="220" t="s">
        <v>2630</v>
      </c>
      <c r="G301" s="218"/>
      <c r="H301" s="221">
        <v>133.72200000000001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245</v>
      </c>
      <c r="AU301" s="227" t="s">
        <v>88</v>
      </c>
      <c r="AV301" s="12" t="s">
        <v>88</v>
      </c>
      <c r="AW301" s="12" t="s">
        <v>6</v>
      </c>
      <c r="AX301" s="12" t="s">
        <v>85</v>
      </c>
      <c r="AY301" s="227" t="s">
        <v>191</v>
      </c>
    </row>
    <row r="302" spans="2:65" s="1" customFormat="1" ht="25.5" customHeight="1">
      <c r="B302" s="42"/>
      <c r="C302" s="202" t="s">
        <v>896</v>
      </c>
      <c r="D302" s="202" t="s">
        <v>194</v>
      </c>
      <c r="E302" s="203" t="s">
        <v>2631</v>
      </c>
      <c r="F302" s="204" t="s">
        <v>2632</v>
      </c>
      <c r="G302" s="205" t="s">
        <v>218</v>
      </c>
      <c r="H302" s="206">
        <v>131.1</v>
      </c>
      <c r="I302" s="207"/>
      <c r="J302" s="208">
        <f>ROUND(I302*H302,2)</f>
        <v>0</v>
      </c>
      <c r="K302" s="204" t="s">
        <v>203</v>
      </c>
      <c r="L302" s="62"/>
      <c r="M302" s="209" t="s">
        <v>23</v>
      </c>
      <c r="N302" s="210" t="s">
        <v>48</v>
      </c>
      <c r="O302" s="43"/>
      <c r="P302" s="211">
        <f>O302*H302</f>
        <v>0</v>
      </c>
      <c r="Q302" s="211">
        <v>0</v>
      </c>
      <c r="R302" s="211">
        <f>Q302*H302</f>
        <v>0</v>
      </c>
      <c r="S302" s="211">
        <v>0</v>
      </c>
      <c r="T302" s="212">
        <f>S302*H302</f>
        <v>0</v>
      </c>
      <c r="AR302" s="25" t="s">
        <v>279</v>
      </c>
      <c r="AT302" s="25" t="s">
        <v>194</v>
      </c>
      <c r="AU302" s="25" t="s">
        <v>88</v>
      </c>
      <c r="AY302" s="25" t="s">
        <v>191</v>
      </c>
      <c r="BE302" s="213">
        <f>IF(N302="základní",J302,0)</f>
        <v>0</v>
      </c>
      <c r="BF302" s="213">
        <f>IF(N302="snížená",J302,0)</f>
        <v>0</v>
      </c>
      <c r="BG302" s="213">
        <f>IF(N302="zákl. přenesená",J302,0)</f>
        <v>0</v>
      </c>
      <c r="BH302" s="213">
        <f>IF(N302="sníž. přenesená",J302,0)</f>
        <v>0</v>
      </c>
      <c r="BI302" s="213">
        <f>IF(N302="nulová",J302,0)</f>
        <v>0</v>
      </c>
      <c r="BJ302" s="25" t="s">
        <v>85</v>
      </c>
      <c r="BK302" s="213">
        <f>ROUND(I302*H302,2)</f>
        <v>0</v>
      </c>
      <c r="BL302" s="25" t="s">
        <v>279</v>
      </c>
      <c r="BM302" s="25" t="s">
        <v>2633</v>
      </c>
    </row>
    <row r="303" spans="2:65" s="12" customFormat="1" ht="13.5">
      <c r="B303" s="217"/>
      <c r="C303" s="218"/>
      <c r="D303" s="214" t="s">
        <v>245</v>
      </c>
      <c r="E303" s="219" t="s">
        <v>23</v>
      </c>
      <c r="F303" s="220" t="s">
        <v>2634</v>
      </c>
      <c r="G303" s="218"/>
      <c r="H303" s="221">
        <v>127.8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245</v>
      </c>
      <c r="AU303" s="227" t="s">
        <v>88</v>
      </c>
      <c r="AV303" s="12" t="s">
        <v>88</v>
      </c>
      <c r="AW303" s="12" t="s">
        <v>40</v>
      </c>
      <c r="AX303" s="12" t="s">
        <v>77</v>
      </c>
      <c r="AY303" s="227" t="s">
        <v>191</v>
      </c>
    </row>
    <row r="304" spans="2:65" s="12" customFormat="1" ht="13.5">
      <c r="B304" s="217"/>
      <c r="C304" s="218"/>
      <c r="D304" s="214" t="s">
        <v>245</v>
      </c>
      <c r="E304" s="219" t="s">
        <v>23</v>
      </c>
      <c r="F304" s="220" t="s">
        <v>2569</v>
      </c>
      <c r="G304" s="218"/>
      <c r="H304" s="221">
        <v>3.3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245</v>
      </c>
      <c r="AU304" s="227" t="s">
        <v>88</v>
      </c>
      <c r="AV304" s="12" t="s">
        <v>88</v>
      </c>
      <c r="AW304" s="12" t="s">
        <v>40</v>
      </c>
      <c r="AX304" s="12" t="s">
        <v>77</v>
      </c>
      <c r="AY304" s="227" t="s">
        <v>191</v>
      </c>
    </row>
    <row r="305" spans="2:65" s="15" customFormat="1" ht="13.5">
      <c r="B305" s="265"/>
      <c r="C305" s="266"/>
      <c r="D305" s="214" t="s">
        <v>245</v>
      </c>
      <c r="E305" s="267" t="s">
        <v>23</v>
      </c>
      <c r="F305" s="268" t="s">
        <v>388</v>
      </c>
      <c r="G305" s="266"/>
      <c r="H305" s="269">
        <v>131.1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AT305" s="275" t="s">
        <v>245</v>
      </c>
      <c r="AU305" s="275" t="s">
        <v>88</v>
      </c>
      <c r="AV305" s="15" t="s">
        <v>215</v>
      </c>
      <c r="AW305" s="15" t="s">
        <v>40</v>
      </c>
      <c r="AX305" s="15" t="s">
        <v>85</v>
      </c>
      <c r="AY305" s="275" t="s">
        <v>191</v>
      </c>
    </row>
    <row r="306" spans="2:65" s="1" customFormat="1" ht="16.5" customHeight="1">
      <c r="B306" s="42"/>
      <c r="C306" s="228" t="s">
        <v>901</v>
      </c>
      <c r="D306" s="228" t="s">
        <v>302</v>
      </c>
      <c r="E306" s="229" t="s">
        <v>2635</v>
      </c>
      <c r="F306" s="230" t="s">
        <v>2636</v>
      </c>
      <c r="G306" s="231" t="s">
        <v>218</v>
      </c>
      <c r="H306" s="232">
        <v>144.21</v>
      </c>
      <c r="I306" s="233"/>
      <c r="J306" s="234">
        <f>ROUND(I306*H306,2)</f>
        <v>0</v>
      </c>
      <c r="K306" s="230" t="s">
        <v>203</v>
      </c>
      <c r="L306" s="235"/>
      <c r="M306" s="236" t="s">
        <v>23</v>
      </c>
      <c r="N306" s="237" t="s">
        <v>48</v>
      </c>
      <c r="O306" s="43"/>
      <c r="P306" s="211">
        <f>O306*H306</f>
        <v>0</v>
      </c>
      <c r="Q306" s="211">
        <v>1.1E-4</v>
      </c>
      <c r="R306" s="211">
        <f>Q306*H306</f>
        <v>1.5863100000000002E-2</v>
      </c>
      <c r="S306" s="211">
        <v>0</v>
      </c>
      <c r="T306" s="212">
        <f>S306*H306</f>
        <v>0</v>
      </c>
      <c r="AR306" s="25" t="s">
        <v>669</v>
      </c>
      <c r="AT306" s="25" t="s">
        <v>302</v>
      </c>
      <c r="AU306" s="25" t="s">
        <v>88</v>
      </c>
      <c r="AY306" s="25" t="s">
        <v>191</v>
      </c>
      <c r="BE306" s="213">
        <f>IF(N306="základní",J306,0)</f>
        <v>0</v>
      </c>
      <c r="BF306" s="213">
        <f>IF(N306="snížená",J306,0)</f>
        <v>0</v>
      </c>
      <c r="BG306" s="213">
        <f>IF(N306="zákl. přenesená",J306,0)</f>
        <v>0</v>
      </c>
      <c r="BH306" s="213">
        <f>IF(N306="sníž. přenesená",J306,0)</f>
        <v>0</v>
      </c>
      <c r="BI306" s="213">
        <f>IF(N306="nulová",J306,0)</f>
        <v>0</v>
      </c>
      <c r="BJ306" s="25" t="s">
        <v>85</v>
      </c>
      <c r="BK306" s="213">
        <f>ROUND(I306*H306,2)</f>
        <v>0</v>
      </c>
      <c r="BL306" s="25" t="s">
        <v>279</v>
      </c>
      <c r="BM306" s="25" t="s">
        <v>2637</v>
      </c>
    </row>
    <row r="307" spans="2:65" s="12" customFormat="1" ht="13.5">
      <c r="B307" s="217"/>
      <c r="C307" s="218"/>
      <c r="D307" s="214" t="s">
        <v>245</v>
      </c>
      <c r="E307" s="218"/>
      <c r="F307" s="220" t="s">
        <v>2638</v>
      </c>
      <c r="G307" s="218"/>
      <c r="H307" s="221">
        <v>144.21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245</v>
      </c>
      <c r="AU307" s="227" t="s">
        <v>88</v>
      </c>
      <c r="AV307" s="12" t="s">
        <v>88</v>
      </c>
      <c r="AW307" s="12" t="s">
        <v>6</v>
      </c>
      <c r="AX307" s="12" t="s">
        <v>85</v>
      </c>
      <c r="AY307" s="227" t="s">
        <v>191</v>
      </c>
    </row>
    <row r="308" spans="2:65" s="1" customFormat="1" ht="38.25" customHeight="1">
      <c r="B308" s="42"/>
      <c r="C308" s="202" t="s">
        <v>905</v>
      </c>
      <c r="D308" s="202" t="s">
        <v>194</v>
      </c>
      <c r="E308" s="203" t="s">
        <v>2639</v>
      </c>
      <c r="F308" s="204" t="s">
        <v>2640</v>
      </c>
      <c r="G308" s="205" t="s">
        <v>419</v>
      </c>
      <c r="H308" s="206">
        <v>0.35</v>
      </c>
      <c r="I308" s="207"/>
      <c r="J308" s="208">
        <f>ROUND(I308*H308,2)</f>
        <v>0</v>
      </c>
      <c r="K308" s="204" t="s">
        <v>203</v>
      </c>
      <c r="L308" s="62"/>
      <c r="M308" s="209" t="s">
        <v>23</v>
      </c>
      <c r="N308" s="210" t="s">
        <v>48</v>
      </c>
      <c r="O308" s="43"/>
      <c r="P308" s="211">
        <f>O308*H308</f>
        <v>0</v>
      </c>
      <c r="Q308" s="211">
        <v>0</v>
      </c>
      <c r="R308" s="211">
        <f>Q308*H308</f>
        <v>0</v>
      </c>
      <c r="S308" s="211">
        <v>0</v>
      </c>
      <c r="T308" s="212">
        <f>S308*H308</f>
        <v>0</v>
      </c>
      <c r="AR308" s="25" t="s">
        <v>279</v>
      </c>
      <c r="AT308" s="25" t="s">
        <v>194</v>
      </c>
      <c r="AU308" s="25" t="s">
        <v>88</v>
      </c>
      <c r="AY308" s="25" t="s">
        <v>191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25" t="s">
        <v>85</v>
      </c>
      <c r="BK308" s="213">
        <f>ROUND(I308*H308,2)</f>
        <v>0</v>
      </c>
      <c r="BL308" s="25" t="s">
        <v>279</v>
      </c>
      <c r="BM308" s="25" t="s">
        <v>2641</v>
      </c>
    </row>
    <row r="309" spans="2:65" s="1" customFormat="1" ht="38.25" customHeight="1">
      <c r="B309" s="42"/>
      <c r="C309" s="202" t="s">
        <v>911</v>
      </c>
      <c r="D309" s="202" t="s">
        <v>194</v>
      </c>
      <c r="E309" s="203" t="s">
        <v>854</v>
      </c>
      <c r="F309" s="204" t="s">
        <v>855</v>
      </c>
      <c r="G309" s="205" t="s">
        <v>419</v>
      </c>
      <c r="H309" s="206">
        <v>0.35</v>
      </c>
      <c r="I309" s="207"/>
      <c r="J309" s="208">
        <f>ROUND(I309*H309,2)</f>
        <v>0</v>
      </c>
      <c r="K309" s="204" t="s">
        <v>203</v>
      </c>
      <c r="L309" s="62"/>
      <c r="M309" s="209" t="s">
        <v>23</v>
      </c>
      <c r="N309" s="210" t="s">
        <v>48</v>
      </c>
      <c r="O309" s="43"/>
      <c r="P309" s="211">
        <f>O309*H309</f>
        <v>0</v>
      </c>
      <c r="Q309" s="211">
        <v>0</v>
      </c>
      <c r="R309" s="211">
        <f>Q309*H309</f>
        <v>0</v>
      </c>
      <c r="S309" s="211">
        <v>0</v>
      </c>
      <c r="T309" s="212">
        <f>S309*H309</f>
        <v>0</v>
      </c>
      <c r="AR309" s="25" t="s">
        <v>279</v>
      </c>
      <c r="AT309" s="25" t="s">
        <v>194</v>
      </c>
      <c r="AU309" s="25" t="s">
        <v>88</v>
      </c>
      <c r="AY309" s="25" t="s">
        <v>191</v>
      </c>
      <c r="BE309" s="213">
        <f>IF(N309="základní",J309,0)</f>
        <v>0</v>
      </c>
      <c r="BF309" s="213">
        <f>IF(N309="snížená",J309,0)</f>
        <v>0</v>
      </c>
      <c r="BG309" s="213">
        <f>IF(N309="zákl. přenesená",J309,0)</f>
        <v>0</v>
      </c>
      <c r="BH309" s="213">
        <f>IF(N309="sníž. přenesená",J309,0)</f>
        <v>0</v>
      </c>
      <c r="BI309" s="213">
        <f>IF(N309="nulová",J309,0)</f>
        <v>0</v>
      </c>
      <c r="BJ309" s="25" t="s">
        <v>85</v>
      </c>
      <c r="BK309" s="213">
        <f>ROUND(I309*H309,2)</f>
        <v>0</v>
      </c>
      <c r="BL309" s="25" t="s">
        <v>279</v>
      </c>
      <c r="BM309" s="25" t="s">
        <v>2642</v>
      </c>
    </row>
    <row r="310" spans="2:65" s="1" customFormat="1" ht="38.25" customHeight="1">
      <c r="B310" s="42"/>
      <c r="C310" s="202" t="s">
        <v>919</v>
      </c>
      <c r="D310" s="202" t="s">
        <v>194</v>
      </c>
      <c r="E310" s="203" t="s">
        <v>858</v>
      </c>
      <c r="F310" s="204" t="s">
        <v>859</v>
      </c>
      <c r="G310" s="205" t="s">
        <v>419</v>
      </c>
      <c r="H310" s="206">
        <v>0.35</v>
      </c>
      <c r="I310" s="207"/>
      <c r="J310" s="208">
        <f>ROUND(I310*H310,2)</f>
        <v>0</v>
      </c>
      <c r="K310" s="204" t="s">
        <v>203</v>
      </c>
      <c r="L310" s="62"/>
      <c r="M310" s="209" t="s">
        <v>23</v>
      </c>
      <c r="N310" s="210" t="s">
        <v>48</v>
      </c>
      <c r="O310" s="43"/>
      <c r="P310" s="211">
        <f>O310*H310</f>
        <v>0</v>
      </c>
      <c r="Q310" s="211">
        <v>0</v>
      </c>
      <c r="R310" s="211">
        <f>Q310*H310</f>
        <v>0</v>
      </c>
      <c r="S310" s="211">
        <v>0</v>
      </c>
      <c r="T310" s="212">
        <f>S310*H310</f>
        <v>0</v>
      </c>
      <c r="AR310" s="25" t="s">
        <v>279</v>
      </c>
      <c r="AT310" s="25" t="s">
        <v>194</v>
      </c>
      <c r="AU310" s="25" t="s">
        <v>88</v>
      </c>
      <c r="AY310" s="25" t="s">
        <v>191</v>
      </c>
      <c r="BE310" s="213">
        <f>IF(N310="základní",J310,0)</f>
        <v>0</v>
      </c>
      <c r="BF310" s="213">
        <f>IF(N310="snížená",J310,0)</f>
        <v>0</v>
      </c>
      <c r="BG310" s="213">
        <f>IF(N310="zákl. přenesená",J310,0)</f>
        <v>0</v>
      </c>
      <c r="BH310" s="213">
        <f>IF(N310="sníž. přenesená",J310,0)</f>
        <v>0</v>
      </c>
      <c r="BI310" s="213">
        <f>IF(N310="nulová",J310,0)</f>
        <v>0</v>
      </c>
      <c r="BJ310" s="25" t="s">
        <v>85</v>
      </c>
      <c r="BK310" s="213">
        <f>ROUND(I310*H310,2)</f>
        <v>0</v>
      </c>
      <c r="BL310" s="25" t="s">
        <v>279</v>
      </c>
      <c r="BM310" s="25" t="s">
        <v>2643</v>
      </c>
    </row>
    <row r="311" spans="2:65" s="11" customFormat="1" ht="29.85" customHeight="1">
      <c r="B311" s="186"/>
      <c r="C311" s="187"/>
      <c r="D311" s="188" t="s">
        <v>76</v>
      </c>
      <c r="E311" s="200" t="s">
        <v>861</v>
      </c>
      <c r="F311" s="200" t="s">
        <v>862</v>
      </c>
      <c r="G311" s="187"/>
      <c r="H311" s="187"/>
      <c r="I311" s="190"/>
      <c r="J311" s="201">
        <f>BK311</f>
        <v>0</v>
      </c>
      <c r="K311" s="187"/>
      <c r="L311" s="192"/>
      <c r="M311" s="193"/>
      <c r="N311" s="194"/>
      <c r="O311" s="194"/>
      <c r="P311" s="195">
        <f>SUM(P312:P326)</f>
        <v>0</v>
      </c>
      <c r="Q311" s="194"/>
      <c r="R311" s="195">
        <f>SUM(R312:R326)</f>
        <v>1.39857257</v>
      </c>
      <c r="S311" s="194"/>
      <c r="T311" s="196">
        <f>SUM(T312:T326)</f>
        <v>0</v>
      </c>
      <c r="AR311" s="197" t="s">
        <v>88</v>
      </c>
      <c r="AT311" s="198" t="s">
        <v>76</v>
      </c>
      <c r="AU311" s="198" t="s">
        <v>85</v>
      </c>
      <c r="AY311" s="197" t="s">
        <v>191</v>
      </c>
      <c r="BK311" s="199">
        <f>SUM(BK312:BK326)</f>
        <v>0</v>
      </c>
    </row>
    <row r="312" spans="2:65" s="1" customFormat="1" ht="25.5" customHeight="1">
      <c r="B312" s="42"/>
      <c r="C312" s="202" t="s">
        <v>924</v>
      </c>
      <c r="D312" s="202" t="s">
        <v>194</v>
      </c>
      <c r="E312" s="203" t="s">
        <v>869</v>
      </c>
      <c r="F312" s="204" t="s">
        <v>870</v>
      </c>
      <c r="G312" s="205" t="s">
        <v>366</v>
      </c>
      <c r="H312" s="206">
        <v>2.323</v>
      </c>
      <c r="I312" s="207"/>
      <c r="J312" s="208">
        <f>ROUND(I312*H312,2)</f>
        <v>0</v>
      </c>
      <c r="K312" s="204" t="s">
        <v>203</v>
      </c>
      <c r="L312" s="62"/>
      <c r="M312" s="209" t="s">
        <v>23</v>
      </c>
      <c r="N312" s="210" t="s">
        <v>48</v>
      </c>
      <c r="O312" s="43"/>
      <c r="P312" s="211">
        <f>O312*H312</f>
        <v>0</v>
      </c>
      <c r="Q312" s="211">
        <v>1.2199999999999999E-3</v>
      </c>
      <c r="R312" s="211">
        <f>Q312*H312</f>
        <v>2.8340599999999998E-3</v>
      </c>
      <c r="S312" s="211">
        <v>0</v>
      </c>
      <c r="T312" s="212">
        <f>S312*H312</f>
        <v>0</v>
      </c>
      <c r="AR312" s="25" t="s">
        <v>279</v>
      </c>
      <c r="AT312" s="25" t="s">
        <v>194</v>
      </c>
      <c r="AU312" s="25" t="s">
        <v>88</v>
      </c>
      <c r="AY312" s="25" t="s">
        <v>191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25" t="s">
        <v>85</v>
      </c>
      <c r="BK312" s="213">
        <f>ROUND(I312*H312,2)</f>
        <v>0</v>
      </c>
      <c r="BL312" s="25" t="s">
        <v>279</v>
      </c>
      <c r="BM312" s="25" t="s">
        <v>2644</v>
      </c>
    </row>
    <row r="313" spans="2:65" s="12" customFormat="1" ht="13.5">
      <c r="B313" s="217"/>
      <c r="C313" s="218"/>
      <c r="D313" s="214" t="s">
        <v>245</v>
      </c>
      <c r="E313" s="219" t="s">
        <v>23</v>
      </c>
      <c r="F313" s="220" t="s">
        <v>2645</v>
      </c>
      <c r="G313" s="218"/>
      <c r="H313" s="221">
        <v>2.323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245</v>
      </c>
      <c r="AU313" s="227" t="s">
        <v>88</v>
      </c>
      <c r="AV313" s="12" t="s">
        <v>88</v>
      </c>
      <c r="AW313" s="12" t="s">
        <v>40</v>
      </c>
      <c r="AX313" s="12" t="s">
        <v>85</v>
      </c>
      <c r="AY313" s="227" t="s">
        <v>191</v>
      </c>
    </row>
    <row r="314" spans="2:65" s="1" customFormat="1" ht="38.25" customHeight="1">
      <c r="B314" s="42"/>
      <c r="C314" s="202" t="s">
        <v>930</v>
      </c>
      <c r="D314" s="202" t="s">
        <v>194</v>
      </c>
      <c r="E314" s="203" t="s">
        <v>2646</v>
      </c>
      <c r="F314" s="204" t="s">
        <v>2647</v>
      </c>
      <c r="G314" s="205" t="s">
        <v>242</v>
      </c>
      <c r="H314" s="206">
        <v>92.65</v>
      </c>
      <c r="I314" s="207"/>
      <c r="J314" s="208">
        <f>ROUND(I314*H314,2)</f>
        <v>0</v>
      </c>
      <c r="K314" s="204" t="s">
        <v>203</v>
      </c>
      <c r="L314" s="62"/>
      <c r="M314" s="209" t="s">
        <v>23</v>
      </c>
      <c r="N314" s="210" t="s">
        <v>48</v>
      </c>
      <c r="O314" s="43"/>
      <c r="P314" s="211">
        <f>O314*H314</f>
        <v>0</v>
      </c>
      <c r="Q314" s="211">
        <v>0</v>
      </c>
      <c r="R314" s="211">
        <f>Q314*H314</f>
        <v>0</v>
      </c>
      <c r="S314" s="211">
        <v>0</v>
      </c>
      <c r="T314" s="212">
        <f>S314*H314</f>
        <v>0</v>
      </c>
      <c r="AR314" s="25" t="s">
        <v>279</v>
      </c>
      <c r="AT314" s="25" t="s">
        <v>194</v>
      </c>
      <c r="AU314" s="25" t="s">
        <v>88</v>
      </c>
      <c r="AY314" s="25" t="s">
        <v>191</v>
      </c>
      <c r="BE314" s="213">
        <f>IF(N314="základní",J314,0)</f>
        <v>0</v>
      </c>
      <c r="BF314" s="213">
        <f>IF(N314="snížená",J314,0)</f>
        <v>0</v>
      </c>
      <c r="BG314" s="213">
        <f>IF(N314="zákl. přenesená",J314,0)</f>
        <v>0</v>
      </c>
      <c r="BH314" s="213">
        <f>IF(N314="sníž. přenesená",J314,0)</f>
        <v>0</v>
      </c>
      <c r="BI314" s="213">
        <f>IF(N314="nulová",J314,0)</f>
        <v>0</v>
      </c>
      <c r="BJ314" s="25" t="s">
        <v>85</v>
      </c>
      <c r="BK314" s="213">
        <f>ROUND(I314*H314,2)</f>
        <v>0</v>
      </c>
      <c r="BL314" s="25" t="s">
        <v>279</v>
      </c>
      <c r="BM314" s="25" t="s">
        <v>2648</v>
      </c>
    </row>
    <row r="315" spans="2:65" s="12" customFormat="1" ht="27">
      <c r="B315" s="217"/>
      <c r="C315" s="218"/>
      <c r="D315" s="214" t="s">
        <v>245</v>
      </c>
      <c r="E315" s="219" t="s">
        <v>23</v>
      </c>
      <c r="F315" s="220" t="s">
        <v>2649</v>
      </c>
      <c r="G315" s="218"/>
      <c r="H315" s="221">
        <v>90.55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245</v>
      </c>
      <c r="AU315" s="227" t="s">
        <v>88</v>
      </c>
      <c r="AV315" s="12" t="s">
        <v>88</v>
      </c>
      <c r="AW315" s="12" t="s">
        <v>40</v>
      </c>
      <c r="AX315" s="12" t="s">
        <v>77</v>
      </c>
      <c r="AY315" s="227" t="s">
        <v>191</v>
      </c>
    </row>
    <row r="316" spans="2:65" s="12" customFormat="1" ht="13.5">
      <c r="B316" s="217"/>
      <c r="C316" s="218"/>
      <c r="D316" s="214" t="s">
        <v>245</v>
      </c>
      <c r="E316" s="219" t="s">
        <v>23</v>
      </c>
      <c r="F316" s="220" t="s">
        <v>2650</v>
      </c>
      <c r="G316" s="218"/>
      <c r="H316" s="221">
        <v>2.1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245</v>
      </c>
      <c r="AU316" s="227" t="s">
        <v>88</v>
      </c>
      <c r="AV316" s="12" t="s">
        <v>88</v>
      </c>
      <c r="AW316" s="12" t="s">
        <v>40</v>
      </c>
      <c r="AX316" s="12" t="s">
        <v>77</v>
      </c>
      <c r="AY316" s="227" t="s">
        <v>191</v>
      </c>
    </row>
    <row r="317" spans="2:65" s="15" customFormat="1" ht="13.5">
      <c r="B317" s="265"/>
      <c r="C317" s="266"/>
      <c r="D317" s="214" t="s">
        <v>245</v>
      </c>
      <c r="E317" s="267" t="s">
        <v>23</v>
      </c>
      <c r="F317" s="268" t="s">
        <v>388</v>
      </c>
      <c r="G317" s="266"/>
      <c r="H317" s="269">
        <v>92.65</v>
      </c>
      <c r="I317" s="270"/>
      <c r="J317" s="266"/>
      <c r="K317" s="266"/>
      <c r="L317" s="271"/>
      <c r="M317" s="272"/>
      <c r="N317" s="273"/>
      <c r="O317" s="273"/>
      <c r="P317" s="273"/>
      <c r="Q317" s="273"/>
      <c r="R317" s="273"/>
      <c r="S317" s="273"/>
      <c r="T317" s="274"/>
      <c r="AT317" s="275" t="s">
        <v>245</v>
      </c>
      <c r="AU317" s="275" t="s">
        <v>88</v>
      </c>
      <c r="AV317" s="15" t="s">
        <v>215</v>
      </c>
      <c r="AW317" s="15" t="s">
        <v>40</v>
      </c>
      <c r="AX317" s="15" t="s">
        <v>85</v>
      </c>
      <c r="AY317" s="275" t="s">
        <v>191</v>
      </c>
    </row>
    <row r="318" spans="2:65" s="1" customFormat="1" ht="16.5" customHeight="1">
      <c r="B318" s="42"/>
      <c r="C318" s="228" t="s">
        <v>935</v>
      </c>
      <c r="D318" s="228" t="s">
        <v>302</v>
      </c>
      <c r="E318" s="229" t="s">
        <v>2651</v>
      </c>
      <c r="F318" s="230" t="s">
        <v>2652</v>
      </c>
      <c r="G318" s="231" t="s">
        <v>366</v>
      </c>
      <c r="H318" s="232">
        <v>2.4390000000000001</v>
      </c>
      <c r="I318" s="233"/>
      <c r="J318" s="234">
        <f>ROUND(I318*H318,2)</f>
        <v>0</v>
      </c>
      <c r="K318" s="230" t="s">
        <v>203</v>
      </c>
      <c r="L318" s="235"/>
      <c r="M318" s="236" t="s">
        <v>23</v>
      </c>
      <c r="N318" s="237" t="s">
        <v>48</v>
      </c>
      <c r="O318" s="43"/>
      <c r="P318" s="211">
        <f>O318*H318</f>
        <v>0</v>
      </c>
      <c r="Q318" s="211">
        <v>0.55000000000000004</v>
      </c>
      <c r="R318" s="211">
        <f>Q318*H318</f>
        <v>1.34145</v>
      </c>
      <c r="S318" s="211">
        <v>0</v>
      </c>
      <c r="T318" s="212">
        <f>S318*H318</f>
        <v>0</v>
      </c>
      <c r="AR318" s="25" t="s">
        <v>669</v>
      </c>
      <c r="AT318" s="25" t="s">
        <v>302</v>
      </c>
      <c r="AU318" s="25" t="s">
        <v>88</v>
      </c>
      <c r="AY318" s="25" t="s">
        <v>191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25" t="s">
        <v>85</v>
      </c>
      <c r="BK318" s="213">
        <f>ROUND(I318*H318,2)</f>
        <v>0</v>
      </c>
      <c r="BL318" s="25" t="s">
        <v>279</v>
      </c>
      <c r="BM318" s="25" t="s">
        <v>2653</v>
      </c>
    </row>
    <row r="319" spans="2:65" s="12" customFormat="1" ht="27">
      <c r="B319" s="217"/>
      <c r="C319" s="218"/>
      <c r="D319" s="214" t="s">
        <v>245</v>
      </c>
      <c r="E319" s="219" t="s">
        <v>23</v>
      </c>
      <c r="F319" s="220" t="s">
        <v>2654</v>
      </c>
      <c r="G319" s="218"/>
      <c r="H319" s="221">
        <v>2.282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245</v>
      </c>
      <c r="AU319" s="227" t="s">
        <v>88</v>
      </c>
      <c r="AV319" s="12" t="s">
        <v>88</v>
      </c>
      <c r="AW319" s="12" t="s">
        <v>40</v>
      </c>
      <c r="AX319" s="12" t="s">
        <v>77</v>
      </c>
      <c r="AY319" s="227" t="s">
        <v>191</v>
      </c>
    </row>
    <row r="320" spans="2:65" s="12" customFormat="1" ht="13.5">
      <c r="B320" s="217"/>
      <c r="C320" s="218"/>
      <c r="D320" s="214" t="s">
        <v>245</v>
      </c>
      <c r="E320" s="219" t="s">
        <v>23</v>
      </c>
      <c r="F320" s="220" t="s">
        <v>2655</v>
      </c>
      <c r="G320" s="218"/>
      <c r="H320" s="221">
        <v>4.1000000000000002E-2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245</v>
      </c>
      <c r="AU320" s="227" t="s">
        <v>88</v>
      </c>
      <c r="AV320" s="12" t="s">
        <v>88</v>
      </c>
      <c r="AW320" s="12" t="s">
        <v>40</v>
      </c>
      <c r="AX320" s="12" t="s">
        <v>77</v>
      </c>
      <c r="AY320" s="227" t="s">
        <v>191</v>
      </c>
    </row>
    <row r="321" spans="2:65" s="15" customFormat="1" ht="13.5">
      <c r="B321" s="265"/>
      <c r="C321" s="266"/>
      <c r="D321" s="214" t="s">
        <v>245</v>
      </c>
      <c r="E321" s="267" t="s">
        <v>23</v>
      </c>
      <c r="F321" s="268" t="s">
        <v>388</v>
      </c>
      <c r="G321" s="266"/>
      <c r="H321" s="269">
        <v>2.323</v>
      </c>
      <c r="I321" s="270"/>
      <c r="J321" s="266"/>
      <c r="K321" s="266"/>
      <c r="L321" s="271"/>
      <c r="M321" s="272"/>
      <c r="N321" s="273"/>
      <c r="O321" s="273"/>
      <c r="P321" s="273"/>
      <c r="Q321" s="273"/>
      <c r="R321" s="273"/>
      <c r="S321" s="273"/>
      <c r="T321" s="274"/>
      <c r="AT321" s="275" t="s">
        <v>245</v>
      </c>
      <c r="AU321" s="275" t="s">
        <v>88</v>
      </c>
      <c r="AV321" s="15" t="s">
        <v>215</v>
      </c>
      <c r="AW321" s="15" t="s">
        <v>40</v>
      </c>
      <c r="AX321" s="15" t="s">
        <v>85</v>
      </c>
      <c r="AY321" s="275" t="s">
        <v>191</v>
      </c>
    </row>
    <row r="322" spans="2:65" s="12" customFormat="1" ht="13.5">
      <c r="B322" s="217"/>
      <c r="C322" s="218"/>
      <c r="D322" s="214" t="s">
        <v>245</v>
      </c>
      <c r="E322" s="218"/>
      <c r="F322" s="220" t="s">
        <v>2656</v>
      </c>
      <c r="G322" s="218"/>
      <c r="H322" s="221">
        <v>2.4390000000000001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245</v>
      </c>
      <c r="AU322" s="227" t="s">
        <v>88</v>
      </c>
      <c r="AV322" s="12" t="s">
        <v>88</v>
      </c>
      <c r="AW322" s="12" t="s">
        <v>6</v>
      </c>
      <c r="AX322" s="12" t="s">
        <v>85</v>
      </c>
      <c r="AY322" s="227" t="s">
        <v>191</v>
      </c>
    </row>
    <row r="323" spans="2:65" s="1" customFormat="1" ht="25.5" customHeight="1">
      <c r="B323" s="42"/>
      <c r="C323" s="202" t="s">
        <v>940</v>
      </c>
      <c r="D323" s="202" t="s">
        <v>194</v>
      </c>
      <c r="E323" s="203" t="s">
        <v>2657</v>
      </c>
      <c r="F323" s="204" t="s">
        <v>2658</v>
      </c>
      <c r="G323" s="205" t="s">
        <v>366</v>
      </c>
      <c r="H323" s="206">
        <v>2.323</v>
      </c>
      <c r="I323" s="207"/>
      <c r="J323" s="208">
        <f>ROUND(I323*H323,2)</f>
        <v>0</v>
      </c>
      <c r="K323" s="204" t="s">
        <v>203</v>
      </c>
      <c r="L323" s="62"/>
      <c r="M323" s="209" t="s">
        <v>23</v>
      </c>
      <c r="N323" s="210" t="s">
        <v>48</v>
      </c>
      <c r="O323" s="43"/>
      <c r="P323" s="211">
        <f>O323*H323</f>
        <v>0</v>
      </c>
      <c r="Q323" s="211">
        <v>2.3369999999999998E-2</v>
      </c>
      <c r="R323" s="211">
        <f>Q323*H323</f>
        <v>5.4288509999999998E-2</v>
      </c>
      <c r="S323" s="211">
        <v>0</v>
      </c>
      <c r="T323" s="212">
        <f>S323*H323</f>
        <v>0</v>
      </c>
      <c r="AR323" s="25" t="s">
        <v>279</v>
      </c>
      <c r="AT323" s="25" t="s">
        <v>194</v>
      </c>
      <c r="AU323" s="25" t="s">
        <v>88</v>
      </c>
      <c r="AY323" s="25" t="s">
        <v>191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25" t="s">
        <v>85</v>
      </c>
      <c r="BK323" s="213">
        <f>ROUND(I323*H323,2)</f>
        <v>0</v>
      </c>
      <c r="BL323" s="25" t="s">
        <v>279</v>
      </c>
      <c r="BM323" s="25" t="s">
        <v>2659</v>
      </c>
    </row>
    <row r="324" spans="2:65" s="12" customFormat="1" ht="27">
      <c r="B324" s="217"/>
      <c r="C324" s="218"/>
      <c r="D324" s="214" t="s">
        <v>245</v>
      </c>
      <c r="E324" s="219" t="s">
        <v>23</v>
      </c>
      <c r="F324" s="220" t="s">
        <v>2654</v>
      </c>
      <c r="G324" s="218"/>
      <c r="H324" s="221">
        <v>2.282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245</v>
      </c>
      <c r="AU324" s="227" t="s">
        <v>88</v>
      </c>
      <c r="AV324" s="12" t="s">
        <v>88</v>
      </c>
      <c r="AW324" s="12" t="s">
        <v>40</v>
      </c>
      <c r="AX324" s="12" t="s">
        <v>77</v>
      </c>
      <c r="AY324" s="227" t="s">
        <v>191</v>
      </c>
    </row>
    <row r="325" spans="2:65" s="12" customFormat="1" ht="13.5">
      <c r="B325" s="217"/>
      <c r="C325" s="218"/>
      <c r="D325" s="214" t="s">
        <v>245</v>
      </c>
      <c r="E325" s="219" t="s">
        <v>23</v>
      </c>
      <c r="F325" s="220" t="s">
        <v>2655</v>
      </c>
      <c r="G325" s="218"/>
      <c r="H325" s="221">
        <v>4.1000000000000002E-2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245</v>
      </c>
      <c r="AU325" s="227" t="s">
        <v>88</v>
      </c>
      <c r="AV325" s="12" t="s">
        <v>88</v>
      </c>
      <c r="AW325" s="12" t="s">
        <v>40</v>
      </c>
      <c r="AX325" s="12" t="s">
        <v>77</v>
      </c>
      <c r="AY325" s="227" t="s">
        <v>191</v>
      </c>
    </row>
    <row r="326" spans="2:65" s="15" customFormat="1" ht="13.5">
      <c r="B326" s="265"/>
      <c r="C326" s="266"/>
      <c r="D326" s="214" t="s">
        <v>245</v>
      </c>
      <c r="E326" s="267" t="s">
        <v>23</v>
      </c>
      <c r="F326" s="268" t="s">
        <v>388</v>
      </c>
      <c r="G326" s="266"/>
      <c r="H326" s="269">
        <v>2.323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AT326" s="275" t="s">
        <v>245</v>
      </c>
      <c r="AU326" s="275" t="s">
        <v>88</v>
      </c>
      <c r="AV326" s="15" t="s">
        <v>215</v>
      </c>
      <c r="AW326" s="15" t="s">
        <v>40</v>
      </c>
      <c r="AX326" s="15" t="s">
        <v>85</v>
      </c>
      <c r="AY326" s="275" t="s">
        <v>191</v>
      </c>
    </row>
    <row r="327" spans="2:65" s="11" customFormat="1" ht="29.85" customHeight="1">
      <c r="B327" s="186"/>
      <c r="C327" s="187"/>
      <c r="D327" s="188" t="s">
        <v>76</v>
      </c>
      <c r="E327" s="200" t="s">
        <v>1534</v>
      </c>
      <c r="F327" s="200" t="s">
        <v>1535</v>
      </c>
      <c r="G327" s="187"/>
      <c r="H327" s="187"/>
      <c r="I327" s="190"/>
      <c r="J327" s="201">
        <f>BK327</f>
        <v>0</v>
      </c>
      <c r="K327" s="187"/>
      <c r="L327" s="192"/>
      <c r="M327" s="193"/>
      <c r="N327" s="194"/>
      <c r="O327" s="194"/>
      <c r="P327" s="195">
        <f>SUM(P328:P392)</f>
        <v>0</v>
      </c>
      <c r="Q327" s="194"/>
      <c r="R327" s="195">
        <f>SUM(R328:R392)</f>
        <v>1.41169346</v>
      </c>
      <c r="S327" s="194"/>
      <c r="T327" s="196">
        <f>SUM(T328:T392)</f>
        <v>0</v>
      </c>
      <c r="AR327" s="197" t="s">
        <v>88</v>
      </c>
      <c r="AT327" s="198" t="s">
        <v>76</v>
      </c>
      <c r="AU327" s="198" t="s">
        <v>85</v>
      </c>
      <c r="AY327" s="197" t="s">
        <v>191</v>
      </c>
      <c r="BK327" s="199">
        <f>SUM(BK328:BK392)</f>
        <v>0</v>
      </c>
    </row>
    <row r="328" spans="2:65" s="1" customFormat="1" ht="16.5" customHeight="1">
      <c r="B328" s="42"/>
      <c r="C328" s="202" t="s">
        <v>946</v>
      </c>
      <c r="D328" s="202" t="s">
        <v>194</v>
      </c>
      <c r="E328" s="203" t="s">
        <v>2660</v>
      </c>
      <c r="F328" s="204" t="s">
        <v>2661</v>
      </c>
      <c r="G328" s="205" t="s">
        <v>218</v>
      </c>
      <c r="H328" s="206">
        <v>7.9</v>
      </c>
      <c r="I328" s="207"/>
      <c r="J328" s="208">
        <f>ROUND(I328*H328,2)</f>
        <v>0</v>
      </c>
      <c r="K328" s="204" t="s">
        <v>203</v>
      </c>
      <c r="L328" s="62"/>
      <c r="M328" s="209" t="s">
        <v>23</v>
      </c>
      <c r="N328" s="210" t="s">
        <v>48</v>
      </c>
      <c r="O328" s="43"/>
      <c r="P328" s="211">
        <f>O328*H328</f>
        <v>0</v>
      </c>
      <c r="Q328" s="211">
        <v>0</v>
      </c>
      <c r="R328" s="211">
        <f>Q328*H328</f>
        <v>0</v>
      </c>
      <c r="S328" s="211">
        <v>0</v>
      </c>
      <c r="T328" s="212">
        <f>S328*H328</f>
        <v>0</v>
      </c>
      <c r="AR328" s="25" t="s">
        <v>279</v>
      </c>
      <c r="AT328" s="25" t="s">
        <v>194</v>
      </c>
      <c r="AU328" s="25" t="s">
        <v>88</v>
      </c>
      <c r="AY328" s="25" t="s">
        <v>191</v>
      </c>
      <c r="BE328" s="213">
        <f>IF(N328="základní",J328,0)</f>
        <v>0</v>
      </c>
      <c r="BF328" s="213">
        <f>IF(N328="snížená",J328,0)</f>
        <v>0</v>
      </c>
      <c r="BG328" s="213">
        <f>IF(N328="zákl. přenesená",J328,0)</f>
        <v>0</v>
      </c>
      <c r="BH328" s="213">
        <f>IF(N328="sníž. přenesená",J328,0)</f>
        <v>0</v>
      </c>
      <c r="BI328" s="213">
        <f>IF(N328="nulová",J328,0)</f>
        <v>0</v>
      </c>
      <c r="BJ328" s="25" t="s">
        <v>85</v>
      </c>
      <c r="BK328" s="213">
        <f>ROUND(I328*H328,2)</f>
        <v>0</v>
      </c>
      <c r="BL328" s="25" t="s">
        <v>279</v>
      </c>
      <c r="BM328" s="25" t="s">
        <v>2662</v>
      </c>
    </row>
    <row r="329" spans="2:65" s="13" customFormat="1" ht="13.5">
      <c r="B329" s="244"/>
      <c r="C329" s="245"/>
      <c r="D329" s="214" t="s">
        <v>245</v>
      </c>
      <c r="E329" s="246" t="s">
        <v>23</v>
      </c>
      <c r="F329" s="247" t="s">
        <v>372</v>
      </c>
      <c r="G329" s="245"/>
      <c r="H329" s="246" t="s">
        <v>23</v>
      </c>
      <c r="I329" s="248"/>
      <c r="J329" s="245"/>
      <c r="K329" s="245"/>
      <c r="L329" s="249"/>
      <c r="M329" s="250"/>
      <c r="N329" s="251"/>
      <c r="O329" s="251"/>
      <c r="P329" s="251"/>
      <c r="Q329" s="251"/>
      <c r="R329" s="251"/>
      <c r="S329" s="251"/>
      <c r="T329" s="252"/>
      <c r="AT329" s="253" t="s">
        <v>245</v>
      </c>
      <c r="AU329" s="253" t="s">
        <v>88</v>
      </c>
      <c r="AV329" s="13" t="s">
        <v>85</v>
      </c>
      <c r="AW329" s="13" t="s">
        <v>40</v>
      </c>
      <c r="AX329" s="13" t="s">
        <v>77</v>
      </c>
      <c r="AY329" s="253" t="s">
        <v>191</v>
      </c>
    </row>
    <row r="330" spans="2:65" s="12" customFormat="1" ht="13.5">
      <c r="B330" s="217"/>
      <c r="C330" s="218"/>
      <c r="D330" s="214" t="s">
        <v>245</v>
      </c>
      <c r="E330" s="219" t="s">
        <v>23</v>
      </c>
      <c r="F330" s="220" t="s">
        <v>2663</v>
      </c>
      <c r="G330" s="218"/>
      <c r="H330" s="221">
        <v>1.3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245</v>
      </c>
      <c r="AU330" s="227" t="s">
        <v>88</v>
      </c>
      <c r="AV330" s="12" t="s">
        <v>88</v>
      </c>
      <c r="AW330" s="12" t="s">
        <v>40</v>
      </c>
      <c r="AX330" s="12" t="s">
        <v>77</v>
      </c>
      <c r="AY330" s="227" t="s">
        <v>191</v>
      </c>
    </row>
    <row r="331" spans="2:65" s="12" customFormat="1" ht="13.5">
      <c r="B331" s="217"/>
      <c r="C331" s="218"/>
      <c r="D331" s="214" t="s">
        <v>245</v>
      </c>
      <c r="E331" s="219" t="s">
        <v>23</v>
      </c>
      <c r="F331" s="220" t="s">
        <v>2664</v>
      </c>
      <c r="G331" s="218"/>
      <c r="H331" s="221">
        <v>3.3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245</v>
      </c>
      <c r="AU331" s="227" t="s">
        <v>88</v>
      </c>
      <c r="AV331" s="12" t="s">
        <v>88</v>
      </c>
      <c r="AW331" s="12" t="s">
        <v>40</v>
      </c>
      <c r="AX331" s="12" t="s">
        <v>77</v>
      </c>
      <c r="AY331" s="227" t="s">
        <v>191</v>
      </c>
    </row>
    <row r="332" spans="2:65" s="12" customFormat="1" ht="13.5">
      <c r="B332" s="217"/>
      <c r="C332" s="218"/>
      <c r="D332" s="214" t="s">
        <v>245</v>
      </c>
      <c r="E332" s="219" t="s">
        <v>23</v>
      </c>
      <c r="F332" s="220" t="s">
        <v>2665</v>
      </c>
      <c r="G332" s="218"/>
      <c r="H332" s="221">
        <v>3.3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245</v>
      </c>
      <c r="AU332" s="227" t="s">
        <v>88</v>
      </c>
      <c r="AV332" s="12" t="s">
        <v>88</v>
      </c>
      <c r="AW332" s="12" t="s">
        <v>40</v>
      </c>
      <c r="AX332" s="12" t="s">
        <v>77</v>
      </c>
      <c r="AY332" s="227" t="s">
        <v>191</v>
      </c>
    </row>
    <row r="333" spans="2:65" s="15" customFormat="1" ht="13.5">
      <c r="B333" s="265"/>
      <c r="C333" s="266"/>
      <c r="D333" s="214" t="s">
        <v>245</v>
      </c>
      <c r="E333" s="267" t="s">
        <v>23</v>
      </c>
      <c r="F333" s="268" t="s">
        <v>388</v>
      </c>
      <c r="G333" s="266"/>
      <c r="H333" s="269">
        <v>7.9</v>
      </c>
      <c r="I333" s="270"/>
      <c r="J333" s="266"/>
      <c r="K333" s="266"/>
      <c r="L333" s="271"/>
      <c r="M333" s="272"/>
      <c r="N333" s="273"/>
      <c r="O333" s="273"/>
      <c r="P333" s="273"/>
      <c r="Q333" s="273"/>
      <c r="R333" s="273"/>
      <c r="S333" s="273"/>
      <c r="T333" s="274"/>
      <c r="AT333" s="275" t="s">
        <v>245</v>
      </c>
      <c r="AU333" s="275" t="s">
        <v>88</v>
      </c>
      <c r="AV333" s="15" t="s">
        <v>215</v>
      </c>
      <c r="AW333" s="15" t="s">
        <v>40</v>
      </c>
      <c r="AX333" s="15" t="s">
        <v>85</v>
      </c>
      <c r="AY333" s="275" t="s">
        <v>191</v>
      </c>
    </row>
    <row r="334" spans="2:65" s="1" customFormat="1" ht="16.5" customHeight="1">
      <c r="B334" s="42"/>
      <c r="C334" s="228" t="s">
        <v>951</v>
      </c>
      <c r="D334" s="228" t="s">
        <v>302</v>
      </c>
      <c r="E334" s="229" t="s">
        <v>2666</v>
      </c>
      <c r="F334" s="230" t="s">
        <v>2667</v>
      </c>
      <c r="G334" s="231" t="s">
        <v>218</v>
      </c>
      <c r="H334" s="232">
        <v>7.9</v>
      </c>
      <c r="I334" s="233"/>
      <c r="J334" s="234">
        <f>ROUND(I334*H334,2)</f>
        <v>0</v>
      </c>
      <c r="K334" s="230" t="s">
        <v>203</v>
      </c>
      <c r="L334" s="235"/>
      <c r="M334" s="236" t="s">
        <v>23</v>
      </c>
      <c r="N334" s="237" t="s">
        <v>48</v>
      </c>
      <c r="O334" s="43"/>
      <c r="P334" s="211">
        <f>O334*H334</f>
        <v>0</v>
      </c>
      <c r="Q334" s="211">
        <v>1.6E-2</v>
      </c>
      <c r="R334" s="211">
        <f>Q334*H334</f>
        <v>0.12640000000000001</v>
      </c>
      <c r="S334" s="211">
        <v>0</v>
      </c>
      <c r="T334" s="212">
        <f>S334*H334</f>
        <v>0</v>
      </c>
      <c r="AR334" s="25" t="s">
        <v>669</v>
      </c>
      <c r="AT334" s="25" t="s">
        <v>302</v>
      </c>
      <c r="AU334" s="25" t="s">
        <v>88</v>
      </c>
      <c r="AY334" s="25" t="s">
        <v>191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25" t="s">
        <v>85</v>
      </c>
      <c r="BK334" s="213">
        <f>ROUND(I334*H334,2)</f>
        <v>0</v>
      </c>
      <c r="BL334" s="25" t="s">
        <v>279</v>
      </c>
      <c r="BM334" s="25" t="s">
        <v>2668</v>
      </c>
    </row>
    <row r="335" spans="2:65" s="13" customFormat="1" ht="13.5">
      <c r="B335" s="244"/>
      <c r="C335" s="245"/>
      <c r="D335" s="214" t="s">
        <v>245</v>
      </c>
      <c r="E335" s="246" t="s">
        <v>23</v>
      </c>
      <c r="F335" s="247" t="s">
        <v>372</v>
      </c>
      <c r="G335" s="245"/>
      <c r="H335" s="246" t="s">
        <v>23</v>
      </c>
      <c r="I335" s="248"/>
      <c r="J335" s="245"/>
      <c r="K335" s="245"/>
      <c r="L335" s="249"/>
      <c r="M335" s="250"/>
      <c r="N335" s="251"/>
      <c r="O335" s="251"/>
      <c r="P335" s="251"/>
      <c r="Q335" s="251"/>
      <c r="R335" s="251"/>
      <c r="S335" s="251"/>
      <c r="T335" s="252"/>
      <c r="AT335" s="253" t="s">
        <v>245</v>
      </c>
      <c r="AU335" s="253" t="s">
        <v>88</v>
      </c>
      <c r="AV335" s="13" t="s">
        <v>85</v>
      </c>
      <c r="AW335" s="13" t="s">
        <v>40</v>
      </c>
      <c r="AX335" s="13" t="s">
        <v>77</v>
      </c>
      <c r="AY335" s="253" t="s">
        <v>191</v>
      </c>
    </row>
    <row r="336" spans="2:65" s="12" customFormat="1" ht="13.5">
      <c r="B336" s="217"/>
      <c r="C336" s="218"/>
      <c r="D336" s="214" t="s">
        <v>245</v>
      </c>
      <c r="E336" s="219" t="s">
        <v>23</v>
      </c>
      <c r="F336" s="220" t="s">
        <v>2663</v>
      </c>
      <c r="G336" s="218"/>
      <c r="H336" s="221">
        <v>1.3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245</v>
      </c>
      <c r="AU336" s="227" t="s">
        <v>88</v>
      </c>
      <c r="AV336" s="12" t="s">
        <v>88</v>
      </c>
      <c r="AW336" s="12" t="s">
        <v>40</v>
      </c>
      <c r="AX336" s="12" t="s">
        <v>77</v>
      </c>
      <c r="AY336" s="227" t="s">
        <v>191</v>
      </c>
    </row>
    <row r="337" spans="2:65" s="12" customFormat="1" ht="13.5">
      <c r="B337" s="217"/>
      <c r="C337" s="218"/>
      <c r="D337" s="214" t="s">
        <v>245</v>
      </c>
      <c r="E337" s="219" t="s">
        <v>23</v>
      </c>
      <c r="F337" s="220" t="s">
        <v>2664</v>
      </c>
      <c r="G337" s="218"/>
      <c r="H337" s="221">
        <v>3.3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245</v>
      </c>
      <c r="AU337" s="227" t="s">
        <v>88</v>
      </c>
      <c r="AV337" s="12" t="s">
        <v>88</v>
      </c>
      <c r="AW337" s="12" t="s">
        <v>40</v>
      </c>
      <c r="AX337" s="12" t="s">
        <v>77</v>
      </c>
      <c r="AY337" s="227" t="s">
        <v>191</v>
      </c>
    </row>
    <row r="338" spans="2:65" s="12" customFormat="1" ht="13.5">
      <c r="B338" s="217"/>
      <c r="C338" s="218"/>
      <c r="D338" s="214" t="s">
        <v>245</v>
      </c>
      <c r="E338" s="219" t="s">
        <v>23</v>
      </c>
      <c r="F338" s="220" t="s">
        <v>2665</v>
      </c>
      <c r="G338" s="218"/>
      <c r="H338" s="221">
        <v>3.3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245</v>
      </c>
      <c r="AU338" s="227" t="s">
        <v>88</v>
      </c>
      <c r="AV338" s="12" t="s">
        <v>88</v>
      </c>
      <c r="AW338" s="12" t="s">
        <v>40</v>
      </c>
      <c r="AX338" s="12" t="s">
        <v>77</v>
      </c>
      <c r="AY338" s="227" t="s">
        <v>191</v>
      </c>
    </row>
    <row r="339" spans="2:65" s="15" customFormat="1" ht="13.5">
      <c r="B339" s="265"/>
      <c r="C339" s="266"/>
      <c r="D339" s="214" t="s">
        <v>245</v>
      </c>
      <c r="E339" s="267" t="s">
        <v>23</v>
      </c>
      <c r="F339" s="268" t="s">
        <v>388</v>
      </c>
      <c r="G339" s="266"/>
      <c r="H339" s="269">
        <v>7.9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AT339" s="275" t="s">
        <v>245</v>
      </c>
      <c r="AU339" s="275" t="s">
        <v>88</v>
      </c>
      <c r="AV339" s="15" t="s">
        <v>215</v>
      </c>
      <c r="AW339" s="15" t="s">
        <v>40</v>
      </c>
      <c r="AX339" s="15" t="s">
        <v>85</v>
      </c>
      <c r="AY339" s="275" t="s">
        <v>191</v>
      </c>
    </row>
    <row r="340" spans="2:65" s="1" customFormat="1" ht="25.5" customHeight="1">
      <c r="B340" s="42"/>
      <c r="C340" s="202" t="s">
        <v>956</v>
      </c>
      <c r="D340" s="202" t="s">
        <v>194</v>
      </c>
      <c r="E340" s="203" t="s">
        <v>2669</v>
      </c>
      <c r="F340" s="204" t="s">
        <v>2670</v>
      </c>
      <c r="G340" s="205" t="s">
        <v>242</v>
      </c>
      <c r="H340" s="206">
        <v>19.399999999999999</v>
      </c>
      <c r="I340" s="207"/>
      <c r="J340" s="208">
        <f>ROUND(I340*H340,2)</f>
        <v>0</v>
      </c>
      <c r="K340" s="204" t="s">
        <v>203</v>
      </c>
      <c r="L340" s="62"/>
      <c r="M340" s="209" t="s">
        <v>23</v>
      </c>
      <c r="N340" s="210" t="s">
        <v>48</v>
      </c>
      <c r="O340" s="43"/>
      <c r="P340" s="211">
        <f>O340*H340</f>
        <v>0</v>
      </c>
      <c r="Q340" s="211">
        <v>0</v>
      </c>
      <c r="R340" s="211">
        <f>Q340*H340</f>
        <v>0</v>
      </c>
      <c r="S340" s="211">
        <v>0</v>
      </c>
      <c r="T340" s="212">
        <f>S340*H340</f>
        <v>0</v>
      </c>
      <c r="AR340" s="25" t="s">
        <v>279</v>
      </c>
      <c r="AT340" s="25" t="s">
        <v>194</v>
      </c>
      <c r="AU340" s="25" t="s">
        <v>88</v>
      </c>
      <c r="AY340" s="25" t="s">
        <v>191</v>
      </c>
      <c r="BE340" s="213">
        <f>IF(N340="základní",J340,0)</f>
        <v>0</v>
      </c>
      <c r="BF340" s="213">
        <f>IF(N340="snížená",J340,0)</f>
        <v>0</v>
      </c>
      <c r="BG340" s="213">
        <f>IF(N340="zákl. přenesená",J340,0)</f>
        <v>0</v>
      </c>
      <c r="BH340" s="213">
        <f>IF(N340="sníž. přenesená",J340,0)</f>
        <v>0</v>
      </c>
      <c r="BI340" s="213">
        <f>IF(N340="nulová",J340,0)</f>
        <v>0</v>
      </c>
      <c r="BJ340" s="25" t="s">
        <v>85</v>
      </c>
      <c r="BK340" s="213">
        <f>ROUND(I340*H340,2)</f>
        <v>0</v>
      </c>
      <c r="BL340" s="25" t="s">
        <v>279</v>
      </c>
      <c r="BM340" s="25" t="s">
        <v>2671</v>
      </c>
    </row>
    <row r="341" spans="2:65" s="13" customFormat="1" ht="13.5">
      <c r="B341" s="244"/>
      <c r="C341" s="245"/>
      <c r="D341" s="214" t="s">
        <v>245</v>
      </c>
      <c r="E341" s="246" t="s">
        <v>23</v>
      </c>
      <c r="F341" s="247" t="s">
        <v>372</v>
      </c>
      <c r="G341" s="245"/>
      <c r="H341" s="246" t="s">
        <v>23</v>
      </c>
      <c r="I341" s="248"/>
      <c r="J341" s="245"/>
      <c r="K341" s="245"/>
      <c r="L341" s="249"/>
      <c r="M341" s="250"/>
      <c r="N341" s="251"/>
      <c r="O341" s="251"/>
      <c r="P341" s="251"/>
      <c r="Q341" s="251"/>
      <c r="R341" s="251"/>
      <c r="S341" s="251"/>
      <c r="T341" s="252"/>
      <c r="AT341" s="253" t="s">
        <v>245</v>
      </c>
      <c r="AU341" s="253" t="s">
        <v>88</v>
      </c>
      <c r="AV341" s="13" t="s">
        <v>85</v>
      </c>
      <c r="AW341" s="13" t="s">
        <v>40</v>
      </c>
      <c r="AX341" s="13" t="s">
        <v>77</v>
      </c>
      <c r="AY341" s="253" t="s">
        <v>191</v>
      </c>
    </row>
    <row r="342" spans="2:65" s="12" customFormat="1" ht="13.5">
      <c r="B342" s="217"/>
      <c r="C342" s="218"/>
      <c r="D342" s="214" t="s">
        <v>245</v>
      </c>
      <c r="E342" s="219" t="s">
        <v>23</v>
      </c>
      <c r="F342" s="220" t="s">
        <v>2672</v>
      </c>
      <c r="G342" s="218"/>
      <c r="H342" s="221">
        <v>4.5999999999999996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245</v>
      </c>
      <c r="AU342" s="227" t="s">
        <v>88</v>
      </c>
      <c r="AV342" s="12" t="s">
        <v>88</v>
      </c>
      <c r="AW342" s="12" t="s">
        <v>40</v>
      </c>
      <c r="AX342" s="12" t="s">
        <v>77</v>
      </c>
      <c r="AY342" s="227" t="s">
        <v>191</v>
      </c>
    </row>
    <row r="343" spans="2:65" s="12" customFormat="1" ht="13.5">
      <c r="B343" s="217"/>
      <c r="C343" s="218"/>
      <c r="D343" s="214" t="s">
        <v>245</v>
      </c>
      <c r="E343" s="219" t="s">
        <v>23</v>
      </c>
      <c r="F343" s="220" t="s">
        <v>2673</v>
      </c>
      <c r="G343" s="218"/>
      <c r="H343" s="221">
        <v>7.4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245</v>
      </c>
      <c r="AU343" s="227" t="s">
        <v>88</v>
      </c>
      <c r="AV343" s="12" t="s">
        <v>88</v>
      </c>
      <c r="AW343" s="12" t="s">
        <v>40</v>
      </c>
      <c r="AX343" s="12" t="s">
        <v>77</v>
      </c>
      <c r="AY343" s="227" t="s">
        <v>191</v>
      </c>
    </row>
    <row r="344" spans="2:65" s="12" customFormat="1" ht="13.5">
      <c r="B344" s="217"/>
      <c r="C344" s="218"/>
      <c r="D344" s="214" t="s">
        <v>245</v>
      </c>
      <c r="E344" s="219" t="s">
        <v>23</v>
      </c>
      <c r="F344" s="220" t="s">
        <v>2674</v>
      </c>
      <c r="G344" s="218"/>
      <c r="H344" s="221">
        <v>7.4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245</v>
      </c>
      <c r="AU344" s="227" t="s">
        <v>88</v>
      </c>
      <c r="AV344" s="12" t="s">
        <v>88</v>
      </c>
      <c r="AW344" s="12" t="s">
        <v>40</v>
      </c>
      <c r="AX344" s="12" t="s">
        <v>77</v>
      </c>
      <c r="AY344" s="227" t="s">
        <v>191</v>
      </c>
    </row>
    <row r="345" spans="2:65" s="15" customFormat="1" ht="13.5">
      <c r="B345" s="265"/>
      <c r="C345" s="266"/>
      <c r="D345" s="214" t="s">
        <v>245</v>
      </c>
      <c r="E345" s="267" t="s">
        <v>23</v>
      </c>
      <c r="F345" s="268" t="s">
        <v>388</v>
      </c>
      <c r="G345" s="266"/>
      <c r="H345" s="269">
        <v>19.399999999999999</v>
      </c>
      <c r="I345" s="270"/>
      <c r="J345" s="266"/>
      <c r="K345" s="266"/>
      <c r="L345" s="271"/>
      <c r="M345" s="272"/>
      <c r="N345" s="273"/>
      <c r="O345" s="273"/>
      <c r="P345" s="273"/>
      <c r="Q345" s="273"/>
      <c r="R345" s="273"/>
      <c r="S345" s="273"/>
      <c r="T345" s="274"/>
      <c r="AT345" s="275" t="s">
        <v>245</v>
      </c>
      <c r="AU345" s="275" t="s">
        <v>88</v>
      </c>
      <c r="AV345" s="15" t="s">
        <v>215</v>
      </c>
      <c r="AW345" s="15" t="s">
        <v>40</v>
      </c>
      <c r="AX345" s="15" t="s">
        <v>85</v>
      </c>
      <c r="AY345" s="275" t="s">
        <v>191</v>
      </c>
    </row>
    <row r="346" spans="2:65" s="1" customFormat="1" ht="16.5" customHeight="1">
      <c r="B346" s="42"/>
      <c r="C346" s="228" t="s">
        <v>961</v>
      </c>
      <c r="D346" s="228" t="s">
        <v>302</v>
      </c>
      <c r="E346" s="229" t="s">
        <v>2675</v>
      </c>
      <c r="F346" s="230" t="s">
        <v>2676</v>
      </c>
      <c r="G346" s="231" t="s">
        <v>242</v>
      </c>
      <c r="H346" s="232">
        <v>20.37</v>
      </c>
      <c r="I346" s="233"/>
      <c r="J346" s="234">
        <f>ROUND(I346*H346,2)</f>
        <v>0</v>
      </c>
      <c r="K346" s="230" t="s">
        <v>203</v>
      </c>
      <c r="L346" s="235"/>
      <c r="M346" s="236" t="s">
        <v>23</v>
      </c>
      <c r="N346" s="237" t="s">
        <v>48</v>
      </c>
      <c r="O346" s="43"/>
      <c r="P346" s="211">
        <f>O346*H346</f>
        <v>0</v>
      </c>
      <c r="Q346" s="211">
        <v>2.0000000000000001E-4</v>
      </c>
      <c r="R346" s="211">
        <f>Q346*H346</f>
        <v>4.0740000000000004E-3</v>
      </c>
      <c r="S346" s="211">
        <v>0</v>
      </c>
      <c r="T346" s="212">
        <f>S346*H346</f>
        <v>0</v>
      </c>
      <c r="AR346" s="25" t="s">
        <v>669</v>
      </c>
      <c r="AT346" s="25" t="s">
        <v>302</v>
      </c>
      <c r="AU346" s="25" t="s">
        <v>88</v>
      </c>
      <c r="AY346" s="25" t="s">
        <v>191</v>
      </c>
      <c r="BE346" s="213">
        <f>IF(N346="základní",J346,0)</f>
        <v>0</v>
      </c>
      <c r="BF346" s="213">
        <f>IF(N346="snížená",J346,0)</f>
        <v>0</v>
      </c>
      <c r="BG346" s="213">
        <f>IF(N346="zákl. přenesená",J346,0)</f>
        <v>0</v>
      </c>
      <c r="BH346" s="213">
        <f>IF(N346="sníž. přenesená",J346,0)</f>
        <v>0</v>
      </c>
      <c r="BI346" s="213">
        <f>IF(N346="nulová",J346,0)</f>
        <v>0</v>
      </c>
      <c r="BJ346" s="25" t="s">
        <v>85</v>
      </c>
      <c r="BK346" s="213">
        <f>ROUND(I346*H346,2)</f>
        <v>0</v>
      </c>
      <c r="BL346" s="25" t="s">
        <v>279</v>
      </c>
      <c r="BM346" s="25" t="s">
        <v>2677</v>
      </c>
    </row>
    <row r="347" spans="2:65" s="12" customFormat="1" ht="13.5">
      <c r="B347" s="217"/>
      <c r="C347" s="218"/>
      <c r="D347" s="214" t="s">
        <v>245</v>
      </c>
      <c r="E347" s="218"/>
      <c r="F347" s="220" t="s">
        <v>2678</v>
      </c>
      <c r="G347" s="218"/>
      <c r="H347" s="221">
        <v>20.37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245</v>
      </c>
      <c r="AU347" s="227" t="s">
        <v>88</v>
      </c>
      <c r="AV347" s="12" t="s">
        <v>88</v>
      </c>
      <c r="AW347" s="12" t="s">
        <v>6</v>
      </c>
      <c r="AX347" s="12" t="s">
        <v>85</v>
      </c>
      <c r="AY347" s="227" t="s">
        <v>191</v>
      </c>
    </row>
    <row r="348" spans="2:65" s="1" customFormat="1" ht="16.5" customHeight="1">
      <c r="B348" s="42"/>
      <c r="C348" s="202" t="s">
        <v>966</v>
      </c>
      <c r="D348" s="202" t="s">
        <v>194</v>
      </c>
      <c r="E348" s="203" t="s">
        <v>1642</v>
      </c>
      <c r="F348" s="204" t="s">
        <v>1643</v>
      </c>
      <c r="G348" s="205" t="s">
        <v>894</v>
      </c>
      <c r="H348" s="206">
        <v>33.357999999999997</v>
      </c>
      <c r="I348" s="207"/>
      <c r="J348" s="208">
        <f>ROUND(I348*H348,2)</f>
        <v>0</v>
      </c>
      <c r="K348" s="204" t="s">
        <v>203</v>
      </c>
      <c r="L348" s="62"/>
      <c r="M348" s="209" t="s">
        <v>23</v>
      </c>
      <c r="N348" s="210" t="s">
        <v>48</v>
      </c>
      <c r="O348" s="43"/>
      <c r="P348" s="211">
        <f>O348*H348</f>
        <v>0</v>
      </c>
      <c r="Q348" s="211">
        <v>6.9999999999999994E-5</v>
      </c>
      <c r="R348" s="211">
        <f>Q348*H348</f>
        <v>2.3350599999999995E-3</v>
      </c>
      <c r="S348" s="211">
        <v>0</v>
      </c>
      <c r="T348" s="212">
        <f>S348*H348</f>
        <v>0</v>
      </c>
      <c r="AR348" s="25" t="s">
        <v>279</v>
      </c>
      <c r="AT348" s="25" t="s">
        <v>194</v>
      </c>
      <c r="AU348" s="25" t="s">
        <v>88</v>
      </c>
      <c r="AY348" s="25" t="s">
        <v>191</v>
      </c>
      <c r="BE348" s="213">
        <f>IF(N348="základní",J348,0)</f>
        <v>0</v>
      </c>
      <c r="BF348" s="213">
        <f>IF(N348="snížená",J348,0)</f>
        <v>0</v>
      </c>
      <c r="BG348" s="213">
        <f>IF(N348="zákl. přenesená",J348,0)</f>
        <v>0</v>
      </c>
      <c r="BH348" s="213">
        <f>IF(N348="sníž. přenesená",J348,0)</f>
        <v>0</v>
      </c>
      <c r="BI348" s="213">
        <f>IF(N348="nulová",J348,0)</f>
        <v>0</v>
      </c>
      <c r="BJ348" s="25" t="s">
        <v>85</v>
      </c>
      <c r="BK348" s="213">
        <f>ROUND(I348*H348,2)</f>
        <v>0</v>
      </c>
      <c r="BL348" s="25" t="s">
        <v>279</v>
      </c>
      <c r="BM348" s="25" t="s">
        <v>2679</v>
      </c>
    </row>
    <row r="349" spans="2:65" s="13" customFormat="1" ht="13.5">
      <c r="B349" s="244"/>
      <c r="C349" s="245"/>
      <c r="D349" s="214" t="s">
        <v>245</v>
      </c>
      <c r="E349" s="246" t="s">
        <v>23</v>
      </c>
      <c r="F349" s="247" t="s">
        <v>2534</v>
      </c>
      <c r="G349" s="245"/>
      <c r="H349" s="246" t="s">
        <v>23</v>
      </c>
      <c r="I349" s="248"/>
      <c r="J349" s="245"/>
      <c r="K349" s="245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245</v>
      </c>
      <c r="AU349" s="253" t="s">
        <v>88</v>
      </c>
      <c r="AV349" s="13" t="s">
        <v>85</v>
      </c>
      <c r="AW349" s="13" t="s">
        <v>40</v>
      </c>
      <c r="AX349" s="13" t="s">
        <v>77</v>
      </c>
      <c r="AY349" s="253" t="s">
        <v>191</v>
      </c>
    </row>
    <row r="350" spans="2:65" s="12" customFormat="1" ht="13.5">
      <c r="B350" s="217"/>
      <c r="C350" s="218"/>
      <c r="D350" s="214" t="s">
        <v>245</v>
      </c>
      <c r="E350" s="219" t="s">
        <v>23</v>
      </c>
      <c r="F350" s="220" t="s">
        <v>2680</v>
      </c>
      <c r="G350" s="218"/>
      <c r="H350" s="221">
        <v>9.42</v>
      </c>
      <c r="I350" s="222"/>
      <c r="J350" s="218"/>
      <c r="K350" s="218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245</v>
      </c>
      <c r="AU350" s="227" t="s">
        <v>88</v>
      </c>
      <c r="AV350" s="12" t="s">
        <v>88</v>
      </c>
      <c r="AW350" s="12" t="s">
        <v>40</v>
      </c>
      <c r="AX350" s="12" t="s">
        <v>77</v>
      </c>
      <c r="AY350" s="227" t="s">
        <v>191</v>
      </c>
    </row>
    <row r="351" spans="2:65" s="12" customFormat="1" ht="13.5">
      <c r="B351" s="217"/>
      <c r="C351" s="218"/>
      <c r="D351" s="214" t="s">
        <v>245</v>
      </c>
      <c r="E351" s="219" t="s">
        <v>23</v>
      </c>
      <c r="F351" s="220" t="s">
        <v>2681</v>
      </c>
      <c r="G351" s="218"/>
      <c r="H351" s="221">
        <v>6.9080000000000004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245</v>
      </c>
      <c r="AU351" s="227" t="s">
        <v>88</v>
      </c>
      <c r="AV351" s="12" t="s">
        <v>88</v>
      </c>
      <c r="AW351" s="12" t="s">
        <v>40</v>
      </c>
      <c r="AX351" s="12" t="s">
        <v>77</v>
      </c>
      <c r="AY351" s="227" t="s">
        <v>191</v>
      </c>
    </row>
    <row r="352" spans="2:65" s="12" customFormat="1" ht="13.5">
      <c r="B352" s="217"/>
      <c r="C352" s="218"/>
      <c r="D352" s="214" t="s">
        <v>245</v>
      </c>
      <c r="E352" s="219" t="s">
        <v>23</v>
      </c>
      <c r="F352" s="220" t="s">
        <v>2682</v>
      </c>
      <c r="G352" s="218"/>
      <c r="H352" s="221">
        <v>7.91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245</v>
      </c>
      <c r="AU352" s="227" t="s">
        <v>88</v>
      </c>
      <c r="AV352" s="12" t="s">
        <v>88</v>
      </c>
      <c r="AW352" s="12" t="s">
        <v>40</v>
      </c>
      <c r="AX352" s="12" t="s">
        <v>77</v>
      </c>
      <c r="AY352" s="227" t="s">
        <v>191</v>
      </c>
    </row>
    <row r="353" spans="2:65" s="12" customFormat="1" ht="13.5">
      <c r="B353" s="217"/>
      <c r="C353" s="218"/>
      <c r="D353" s="214" t="s">
        <v>245</v>
      </c>
      <c r="E353" s="219" t="s">
        <v>23</v>
      </c>
      <c r="F353" s="220" t="s">
        <v>2683</v>
      </c>
      <c r="G353" s="218"/>
      <c r="H353" s="221">
        <v>9.1199999999999992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245</v>
      </c>
      <c r="AU353" s="227" t="s">
        <v>88</v>
      </c>
      <c r="AV353" s="12" t="s">
        <v>88</v>
      </c>
      <c r="AW353" s="12" t="s">
        <v>40</v>
      </c>
      <c r="AX353" s="12" t="s">
        <v>77</v>
      </c>
      <c r="AY353" s="227" t="s">
        <v>191</v>
      </c>
    </row>
    <row r="354" spans="2:65" s="15" customFormat="1" ht="13.5">
      <c r="B354" s="265"/>
      <c r="C354" s="266"/>
      <c r="D354" s="214" t="s">
        <v>245</v>
      </c>
      <c r="E354" s="267" t="s">
        <v>23</v>
      </c>
      <c r="F354" s="268" t="s">
        <v>388</v>
      </c>
      <c r="G354" s="266"/>
      <c r="H354" s="269">
        <v>33.357999999999997</v>
      </c>
      <c r="I354" s="270"/>
      <c r="J354" s="266"/>
      <c r="K354" s="266"/>
      <c r="L354" s="271"/>
      <c r="M354" s="272"/>
      <c r="N354" s="273"/>
      <c r="O354" s="273"/>
      <c r="P354" s="273"/>
      <c r="Q354" s="273"/>
      <c r="R354" s="273"/>
      <c r="S354" s="273"/>
      <c r="T354" s="274"/>
      <c r="AT354" s="275" t="s">
        <v>245</v>
      </c>
      <c r="AU354" s="275" t="s">
        <v>88</v>
      </c>
      <c r="AV354" s="15" t="s">
        <v>215</v>
      </c>
      <c r="AW354" s="15" t="s">
        <v>40</v>
      </c>
      <c r="AX354" s="15" t="s">
        <v>85</v>
      </c>
      <c r="AY354" s="275" t="s">
        <v>191</v>
      </c>
    </row>
    <row r="355" spans="2:65" s="1" customFormat="1" ht="25.5" customHeight="1">
      <c r="B355" s="42"/>
      <c r="C355" s="202" t="s">
        <v>970</v>
      </c>
      <c r="D355" s="202" t="s">
        <v>194</v>
      </c>
      <c r="E355" s="203" t="s">
        <v>2684</v>
      </c>
      <c r="F355" s="204" t="s">
        <v>2685</v>
      </c>
      <c r="G355" s="205" t="s">
        <v>894</v>
      </c>
      <c r="H355" s="206">
        <v>475.392</v>
      </c>
      <c r="I355" s="207"/>
      <c r="J355" s="208">
        <f>ROUND(I355*H355,2)</f>
        <v>0</v>
      </c>
      <c r="K355" s="204" t="s">
        <v>203</v>
      </c>
      <c r="L355" s="62"/>
      <c r="M355" s="209" t="s">
        <v>23</v>
      </c>
      <c r="N355" s="210" t="s">
        <v>48</v>
      </c>
      <c r="O355" s="43"/>
      <c r="P355" s="211">
        <f>O355*H355</f>
        <v>0</v>
      </c>
      <c r="Q355" s="211">
        <v>5.0000000000000002E-5</v>
      </c>
      <c r="R355" s="211">
        <f>Q355*H355</f>
        <v>2.3769600000000002E-2</v>
      </c>
      <c r="S355" s="211">
        <v>0</v>
      </c>
      <c r="T355" s="212">
        <f>S355*H355</f>
        <v>0</v>
      </c>
      <c r="AR355" s="25" t="s">
        <v>279</v>
      </c>
      <c r="AT355" s="25" t="s">
        <v>194</v>
      </c>
      <c r="AU355" s="25" t="s">
        <v>88</v>
      </c>
      <c r="AY355" s="25" t="s">
        <v>191</v>
      </c>
      <c r="BE355" s="213">
        <f>IF(N355="základní",J355,0)</f>
        <v>0</v>
      </c>
      <c r="BF355" s="213">
        <f>IF(N355="snížená",J355,0)</f>
        <v>0</v>
      </c>
      <c r="BG355" s="213">
        <f>IF(N355="zákl. přenesená",J355,0)</f>
        <v>0</v>
      </c>
      <c r="BH355" s="213">
        <f>IF(N355="sníž. přenesená",J355,0)</f>
        <v>0</v>
      </c>
      <c r="BI355" s="213">
        <f>IF(N355="nulová",J355,0)</f>
        <v>0</v>
      </c>
      <c r="BJ355" s="25" t="s">
        <v>85</v>
      </c>
      <c r="BK355" s="213">
        <f>ROUND(I355*H355,2)</f>
        <v>0</v>
      </c>
      <c r="BL355" s="25" t="s">
        <v>279</v>
      </c>
      <c r="BM355" s="25" t="s">
        <v>2686</v>
      </c>
    </row>
    <row r="356" spans="2:65" s="13" customFormat="1" ht="13.5">
      <c r="B356" s="244"/>
      <c r="C356" s="245"/>
      <c r="D356" s="214" t="s">
        <v>245</v>
      </c>
      <c r="E356" s="246" t="s">
        <v>23</v>
      </c>
      <c r="F356" s="247" t="s">
        <v>2534</v>
      </c>
      <c r="G356" s="245"/>
      <c r="H356" s="246" t="s">
        <v>23</v>
      </c>
      <c r="I356" s="248"/>
      <c r="J356" s="245"/>
      <c r="K356" s="245"/>
      <c r="L356" s="249"/>
      <c r="M356" s="250"/>
      <c r="N356" s="251"/>
      <c r="O356" s="251"/>
      <c r="P356" s="251"/>
      <c r="Q356" s="251"/>
      <c r="R356" s="251"/>
      <c r="S356" s="251"/>
      <c r="T356" s="252"/>
      <c r="AT356" s="253" t="s">
        <v>245</v>
      </c>
      <c r="AU356" s="253" t="s">
        <v>88</v>
      </c>
      <c r="AV356" s="13" t="s">
        <v>85</v>
      </c>
      <c r="AW356" s="13" t="s">
        <v>40</v>
      </c>
      <c r="AX356" s="13" t="s">
        <v>77</v>
      </c>
      <c r="AY356" s="253" t="s">
        <v>191</v>
      </c>
    </row>
    <row r="357" spans="2:65" s="12" customFormat="1" ht="13.5">
      <c r="B357" s="217"/>
      <c r="C357" s="218"/>
      <c r="D357" s="214" t="s">
        <v>245</v>
      </c>
      <c r="E357" s="219" t="s">
        <v>23</v>
      </c>
      <c r="F357" s="220" t="s">
        <v>2687</v>
      </c>
      <c r="G357" s="218"/>
      <c r="H357" s="221">
        <v>157.52000000000001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245</v>
      </c>
      <c r="AU357" s="227" t="s">
        <v>88</v>
      </c>
      <c r="AV357" s="12" t="s">
        <v>88</v>
      </c>
      <c r="AW357" s="12" t="s">
        <v>40</v>
      </c>
      <c r="AX357" s="12" t="s">
        <v>77</v>
      </c>
      <c r="AY357" s="227" t="s">
        <v>191</v>
      </c>
    </row>
    <row r="358" spans="2:65" s="12" customFormat="1" ht="13.5">
      <c r="B358" s="217"/>
      <c r="C358" s="218"/>
      <c r="D358" s="214" t="s">
        <v>245</v>
      </c>
      <c r="E358" s="219" t="s">
        <v>23</v>
      </c>
      <c r="F358" s="220" t="s">
        <v>2688</v>
      </c>
      <c r="G358" s="218"/>
      <c r="H358" s="221">
        <v>72.048000000000002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245</v>
      </c>
      <c r="AU358" s="227" t="s">
        <v>88</v>
      </c>
      <c r="AV358" s="12" t="s">
        <v>88</v>
      </c>
      <c r="AW358" s="12" t="s">
        <v>40</v>
      </c>
      <c r="AX358" s="12" t="s">
        <v>77</v>
      </c>
      <c r="AY358" s="227" t="s">
        <v>191</v>
      </c>
    </row>
    <row r="359" spans="2:65" s="12" customFormat="1" ht="13.5">
      <c r="B359" s="217"/>
      <c r="C359" s="218"/>
      <c r="D359" s="214" t="s">
        <v>245</v>
      </c>
      <c r="E359" s="219" t="s">
        <v>23</v>
      </c>
      <c r="F359" s="220" t="s">
        <v>2689</v>
      </c>
      <c r="G359" s="218"/>
      <c r="H359" s="221">
        <v>245.82400000000001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245</v>
      </c>
      <c r="AU359" s="227" t="s">
        <v>88</v>
      </c>
      <c r="AV359" s="12" t="s">
        <v>88</v>
      </c>
      <c r="AW359" s="12" t="s">
        <v>40</v>
      </c>
      <c r="AX359" s="12" t="s">
        <v>77</v>
      </c>
      <c r="AY359" s="227" t="s">
        <v>191</v>
      </c>
    </row>
    <row r="360" spans="2:65" s="15" customFormat="1" ht="13.5">
      <c r="B360" s="265"/>
      <c r="C360" s="266"/>
      <c r="D360" s="214" t="s">
        <v>245</v>
      </c>
      <c r="E360" s="267" t="s">
        <v>23</v>
      </c>
      <c r="F360" s="268" t="s">
        <v>388</v>
      </c>
      <c r="G360" s="266"/>
      <c r="H360" s="269">
        <v>475.392</v>
      </c>
      <c r="I360" s="270"/>
      <c r="J360" s="266"/>
      <c r="K360" s="266"/>
      <c r="L360" s="271"/>
      <c r="M360" s="272"/>
      <c r="N360" s="273"/>
      <c r="O360" s="273"/>
      <c r="P360" s="273"/>
      <c r="Q360" s="273"/>
      <c r="R360" s="273"/>
      <c r="S360" s="273"/>
      <c r="T360" s="274"/>
      <c r="AT360" s="275" t="s">
        <v>245</v>
      </c>
      <c r="AU360" s="275" t="s">
        <v>88</v>
      </c>
      <c r="AV360" s="15" t="s">
        <v>215</v>
      </c>
      <c r="AW360" s="15" t="s">
        <v>40</v>
      </c>
      <c r="AX360" s="15" t="s">
        <v>85</v>
      </c>
      <c r="AY360" s="275" t="s">
        <v>191</v>
      </c>
    </row>
    <row r="361" spans="2:65" s="1" customFormat="1" ht="25.5" customHeight="1">
      <c r="B361" s="42"/>
      <c r="C361" s="202" t="s">
        <v>974</v>
      </c>
      <c r="D361" s="202" t="s">
        <v>194</v>
      </c>
      <c r="E361" s="203" t="s">
        <v>2690</v>
      </c>
      <c r="F361" s="204" t="s">
        <v>2691</v>
      </c>
      <c r="G361" s="205" t="s">
        <v>894</v>
      </c>
      <c r="H361" s="206">
        <v>642.29600000000005</v>
      </c>
      <c r="I361" s="207"/>
      <c r="J361" s="208">
        <f>ROUND(I361*H361,2)</f>
        <v>0</v>
      </c>
      <c r="K361" s="204" t="s">
        <v>203</v>
      </c>
      <c r="L361" s="62"/>
      <c r="M361" s="209" t="s">
        <v>23</v>
      </c>
      <c r="N361" s="210" t="s">
        <v>48</v>
      </c>
      <c r="O361" s="43"/>
      <c r="P361" s="211">
        <f>O361*H361</f>
        <v>0</v>
      </c>
      <c r="Q361" s="211">
        <v>5.0000000000000002E-5</v>
      </c>
      <c r="R361" s="211">
        <f>Q361*H361</f>
        <v>3.2114800000000006E-2</v>
      </c>
      <c r="S361" s="211">
        <v>0</v>
      </c>
      <c r="T361" s="212">
        <f>S361*H361</f>
        <v>0</v>
      </c>
      <c r="AR361" s="25" t="s">
        <v>279</v>
      </c>
      <c r="AT361" s="25" t="s">
        <v>194</v>
      </c>
      <c r="AU361" s="25" t="s">
        <v>88</v>
      </c>
      <c r="AY361" s="25" t="s">
        <v>191</v>
      </c>
      <c r="BE361" s="213">
        <f>IF(N361="základní",J361,0)</f>
        <v>0</v>
      </c>
      <c r="BF361" s="213">
        <f>IF(N361="snížená",J361,0)</f>
        <v>0</v>
      </c>
      <c r="BG361" s="213">
        <f>IF(N361="zákl. přenesená",J361,0)</f>
        <v>0</v>
      </c>
      <c r="BH361" s="213">
        <f>IF(N361="sníž. přenesená",J361,0)</f>
        <v>0</v>
      </c>
      <c r="BI361" s="213">
        <f>IF(N361="nulová",J361,0)</f>
        <v>0</v>
      </c>
      <c r="BJ361" s="25" t="s">
        <v>85</v>
      </c>
      <c r="BK361" s="213">
        <f>ROUND(I361*H361,2)</f>
        <v>0</v>
      </c>
      <c r="BL361" s="25" t="s">
        <v>279</v>
      </c>
      <c r="BM361" s="25" t="s">
        <v>2692</v>
      </c>
    </row>
    <row r="362" spans="2:65" s="13" customFormat="1" ht="13.5">
      <c r="B362" s="244"/>
      <c r="C362" s="245"/>
      <c r="D362" s="214" t="s">
        <v>245</v>
      </c>
      <c r="E362" s="246" t="s">
        <v>23</v>
      </c>
      <c r="F362" s="247" t="s">
        <v>2534</v>
      </c>
      <c r="G362" s="245"/>
      <c r="H362" s="246" t="s">
        <v>23</v>
      </c>
      <c r="I362" s="248"/>
      <c r="J362" s="245"/>
      <c r="K362" s="245"/>
      <c r="L362" s="249"/>
      <c r="M362" s="250"/>
      <c r="N362" s="251"/>
      <c r="O362" s="251"/>
      <c r="P362" s="251"/>
      <c r="Q362" s="251"/>
      <c r="R362" s="251"/>
      <c r="S362" s="251"/>
      <c r="T362" s="252"/>
      <c r="AT362" s="253" t="s">
        <v>245</v>
      </c>
      <c r="AU362" s="253" t="s">
        <v>88</v>
      </c>
      <c r="AV362" s="13" t="s">
        <v>85</v>
      </c>
      <c r="AW362" s="13" t="s">
        <v>40</v>
      </c>
      <c r="AX362" s="13" t="s">
        <v>77</v>
      </c>
      <c r="AY362" s="253" t="s">
        <v>191</v>
      </c>
    </row>
    <row r="363" spans="2:65" s="12" customFormat="1" ht="13.5">
      <c r="B363" s="217"/>
      <c r="C363" s="218"/>
      <c r="D363" s="214" t="s">
        <v>245</v>
      </c>
      <c r="E363" s="219" t="s">
        <v>23</v>
      </c>
      <c r="F363" s="220" t="s">
        <v>2693</v>
      </c>
      <c r="G363" s="218"/>
      <c r="H363" s="221">
        <v>357.24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245</v>
      </c>
      <c r="AU363" s="227" t="s">
        <v>88</v>
      </c>
      <c r="AV363" s="12" t="s">
        <v>88</v>
      </c>
      <c r="AW363" s="12" t="s">
        <v>40</v>
      </c>
      <c r="AX363" s="12" t="s">
        <v>77</v>
      </c>
      <c r="AY363" s="227" t="s">
        <v>191</v>
      </c>
    </row>
    <row r="364" spans="2:65" s="12" customFormat="1" ht="13.5">
      <c r="B364" s="217"/>
      <c r="C364" s="218"/>
      <c r="D364" s="214" t="s">
        <v>245</v>
      </c>
      <c r="E364" s="219" t="s">
        <v>23</v>
      </c>
      <c r="F364" s="220" t="s">
        <v>2694</v>
      </c>
      <c r="G364" s="218"/>
      <c r="H364" s="221">
        <v>285.05599999999998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245</v>
      </c>
      <c r="AU364" s="227" t="s">
        <v>88</v>
      </c>
      <c r="AV364" s="12" t="s">
        <v>88</v>
      </c>
      <c r="AW364" s="12" t="s">
        <v>40</v>
      </c>
      <c r="AX364" s="12" t="s">
        <v>77</v>
      </c>
      <c r="AY364" s="227" t="s">
        <v>191</v>
      </c>
    </row>
    <row r="365" spans="2:65" s="15" customFormat="1" ht="13.5">
      <c r="B365" s="265"/>
      <c r="C365" s="266"/>
      <c r="D365" s="214" t="s">
        <v>245</v>
      </c>
      <c r="E365" s="267" t="s">
        <v>23</v>
      </c>
      <c r="F365" s="268" t="s">
        <v>388</v>
      </c>
      <c r="G365" s="266"/>
      <c r="H365" s="269">
        <v>642.29600000000005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AT365" s="275" t="s">
        <v>245</v>
      </c>
      <c r="AU365" s="275" t="s">
        <v>88</v>
      </c>
      <c r="AV365" s="15" t="s">
        <v>215</v>
      </c>
      <c r="AW365" s="15" t="s">
        <v>40</v>
      </c>
      <c r="AX365" s="15" t="s">
        <v>85</v>
      </c>
      <c r="AY365" s="275" t="s">
        <v>191</v>
      </c>
    </row>
    <row r="366" spans="2:65" s="1" customFormat="1" ht="16.5" customHeight="1">
      <c r="B366" s="42"/>
      <c r="C366" s="228" t="s">
        <v>978</v>
      </c>
      <c r="D366" s="228" t="s">
        <v>302</v>
      </c>
      <c r="E366" s="229" t="s">
        <v>465</v>
      </c>
      <c r="F366" s="230" t="s">
        <v>466</v>
      </c>
      <c r="G366" s="231" t="s">
        <v>419</v>
      </c>
      <c r="H366" s="232">
        <v>0.30199999999999999</v>
      </c>
      <c r="I366" s="233"/>
      <c r="J366" s="234">
        <f>ROUND(I366*H366,2)</f>
        <v>0</v>
      </c>
      <c r="K366" s="230" t="s">
        <v>203</v>
      </c>
      <c r="L366" s="235"/>
      <c r="M366" s="236" t="s">
        <v>23</v>
      </c>
      <c r="N366" s="237" t="s">
        <v>48</v>
      </c>
      <c r="O366" s="43"/>
      <c r="P366" s="211">
        <f>O366*H366</f>
        <v>0</v>
      </c>
      <c r="Q366" s="211">
        <v>1</v>
      </c>
      <c r="R366" s="211">
        <f>Q366*H366</f>
        <v>0.30199999999999999</v>
      </c>
      <c r="S366" s="211">
        <v>0</v>
      </c>
      <c r="T366" s="212">
        <f>S366*H366</f>
        <v>0</v>
      </c>
      <c r="AR366" s="25" t="s">
        <v>669</v>
      </c>
      <c r="AT366" s="25" t="s">
        <v>302</v>
      </c>
      <c r="AU366" s="25" t="s">
        <v>88</v>
      </c>
      <c r="AY366" s="25" t="s">
        <v>191</v>
      </c>
      <c r="BE366" s="213">
        <f>IF(N366="základní",J366,0)</f>
        <v>0</v>
      </c>
      <c r="BF366" s="213">
        <f>IF(N366="snížená",J366,0)</f>
        <v>0</v>
      </c>
      <c r="BG366" s="213">
        <f>IF(N366="zákl. přenesená",J366,0)</f>
        <v>0</v>
      </c>
      <c r="BH366" s="213">
        <f>IF(N366="sníž. přenesená",J366,0)</f>
        <v>0</v>
      </c>
      <c r="BI366" s="213">
        <f>IF(N366="nulová",J366,0)</f>
        <v>0</v>
      </c>
      <c r="BJ366" s="25" t="s">
        <v>85</v>
      </c>
      <c r="BK366" s="213">
        <f>ROUND(I366*H366,2)</f>
        <v>0</v>
      </c>
      <c r="BL366" s="25" t="s">
        <v>279</v>
      </c>
      <c r="BM366" s="25" t="s">
        <v>2695</v>
      </c>
    </row>
    <row r="367" spans="2:65" s="1" customFormat="1" ht="27">
      <c r="B367" s="42"/>
      <c r="C367" s="64"/>
      <c r="D367" s="214" t="s">
        <v>205</v>
      </c>
      <c r="E367" s="64"/>
      <c r="F367" s="215" t="s">
        <v>468</v>
      </c>
      <c r="G367" s="64"/>
      <c r="H367" s="64"/>
      <c r="I367" s="173"/>
      <c r="J367" s="64"/>
      <c r="K367" s="64"/>
      <c r="L367" s="62"/>
      <c r="M367" s="216"/>
      <c r="N367" s="43"/>
      <c r="O367" s="43"/>
      <c r="P367" s="43"/>
      <c r="Q367" s="43"/>
      <c r="R367" s="43"/>
      <c r="S367" s="43"/>
      <c r="T367" s="79"/>
      <c r="AT367" s="25" t="s">
        <v>205</v>
      </c>
      <c r="AU367" s="25" t="s">
        <v>88</v>
      </c>
    </row>
    <row r="368" spans="2:65" s="12" customFormat="1" ht="13.5">
      <c r="B368" s="217"/>
      <c r="C368" s="218"/>
      <c r="D368" s="214" t="s">
        <v>245</v>
      </c>
      <c r="E368" s="219" t="s">
        <v>23</v>
      </c>
      <c r="F368" s="220" t="s">
        <v>2696</v>
      </c>
      <c r="G368" s="218"/>
      <c r="H368" s="221">
        <v>0.158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245</v>
      </c>
      <c r="AU368" s="227" t="s">
        <v>88</v>
      </c>
      <c r="AV368" s="12" t="s">
        <v>88</v>
      </c>
      <c r="AW368" s="12" t="s">
        <v>40</v>
      </c>
      <c r="AX368" s="12" t="s">
        <v>77</v>
      </c>
      <c r="AY368" s="227" t="s">
        <v>191</v>
      </c>
    </row>
    <row r="369" spans="2:65" s="12" customFormat="1" ht="13.5">
      <c r="B369" s="217"/>
      <c r="C369" s="218"/>
      <c r="D369" s="214" t="s">
        <v>245</v>
      </c>
      <c r="E369" s="219" t="s">
        <v>23</v>
      </c>
      <c r="F369" s="220" t="s">
        <v>2697</v>
      </c>
      <c r="G369" s="218"/>
      <c r="H369" s="221">
        <v>0.14399999999999999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245</v>
      </c>
      <c r="AU369" s="227" t="s">
        <v>88</v>
      </c>
      <c r="AV369" s="12" t="s">
        <v>88</v>
      </c>
      <c r="AW369" s="12" t="s">
        <v>40</v>
      </c>
      <c r="AX369" s="12" t="s">
        <v>77</v>
      </c>
      <c r="AY369" s="227" t="s">
        <v>191</v>
      </c>
    </row>
    <row r="370" spans="2:65" s="15" customFormat="1" ht="13.5">
      <c r="B370" s="265"/>
      <c r="C370" s="266"/>
      <c r="D370" s="214" t="s">
        <v>245</v>
      </c>
      <c r="E370" s="267" t="s">
        <v>23</v>
      </c>
      <c r="F370" s="268" t="s">
        <v>388</v>
      </c>
      <c r="G370" s="266"/>
      <c r="H370" s="269">
        <v>0.30199999999999999</v>
      </c>
      <c r="I370" s="270"/>
      <c r="J370" s="266"/>
      <c r="K370" s="266"/>
      <c r="L370" s="271"/>
      <c r="M370" s="272"/>
      <c r="N370" s="273"/>
      <c r="O370" s="273"/>
      <c r="P370" s="273"/>
      <c r="Q370" s="273"/>
      <c r="R370" s="273"/>
      <c r="S370" s="273"/>
      <c r="T370" s="274"/>
      <c r="AT370" s="275" t="s">
        <v>245</v>
      </c>
      <c r="AU370" s="275" t="s">
        <v>88</v>
      </c>
      <c r="AV370" s="15" t="s">
        <v>215</v>
      </c>
      <c r="AW370" s="15" t="s">
        <v>40</v>
      </c>
      <c r="AX370" s="15" t="s">
        <v>85</v>
      </c>
      <c r="AY370" s="275" t="s">
        <v>191</v>
      </c>
    </row>
    <row r="371" spans="2:65" s="1" customFormat="1" ht="16.5" customHeight="1">
      <c r="B371" s="42"/>
      <c r="C371" s="228" t="s">
        <v>982</v>
      </c>
      <c r="D371" s="228" t="s">
        <v>302</v>
      </c>
      <c r="E371" s="229" t="s">
        <v>2698</v>
      </c>
      <c r="F371" s="230" t="s">
        <v>2699</v>
      </c>
      <c r="G371" s="231" t="s">
        <v>419</v>
      </c>
      <c r="H371" s="232">
        <v>0.64200000000000002</v>
      </c>
      <c r="I371" s="233"/>
      <c r="J371" s="234">
        <f>ROUND(I371*H371,2)</f>
        <v>0</v>
      </c>
      <c r="K371" s="230" t="s">
        <v>203</v>
      </c>
      <c r="L371" s="235"/>
      <c r="M371" s="236" t="s">
        <v>23</v>
      </c>
      <c r="N371" s="237" t="s">
        <v>48</v>
      </c>
      <c r="O371" s="43"/>
      <c r="P371" s="211">
        <f>O371*H371</f>
        <v>0</v>
      </c>
      <c r="Q371" s="211">
        <v>1</v>
      </c>
      <c r="R371" s="211">
        <f>Q371*H371</f>
        <v>0.64200000000000002</v>
      </c>
      <c r="S371" s="211">
        <v>0</v>
      </c>
      <c r="T371" s="212">
        <f>S371*H371</f>
        <v>0</v>
      </c>
      <c r="AR371" s="25" t="s">
        <v>669</v>
      </c>
      <c r="AT371" s="25" t="s">
        <v>302</v>
      </c>
      <c r="AU371" s="25" t="s">
        <v>88</v>
      </c>
      <c r="AY371" s="25" t="s">
        <v>191</v>
      </c>
      <c r="BE371" s="213">
        <f>IF(N371="základní",J371,0)</f>
        <v>0</v>
      </c>
      <c r="BF371" s="213">
        <f>IF(N371="snížená",J371,0)</f>
        <v>0</v>
      </c>
      <c r="BG371" s="213">
        <f>IF(N371="zákl. přenesená",J371,0)</f>
        <v>0</v>
      </c>
      <c r="BH371" s="213">
        <f>IF(N371="sníž. přenesená",J371,0)</f>
        <v>0</v>
      </c>
      <c r="BI371" s="213">
        <f>IF(N371="nulová",J371,0)</f>
        <v>0</v>
      </c>
      <c r="BJ371" s="25" t="s">
        <v>85</v>
      </c>
      <c r="BK371" s="213">
        <f>ROUND(I371*H371,2)</f>
        <v>0</v>
      </c>
      <c r="BL371" s="25" t="s">
        <v>279</v>
      </c>
      <c r="BM371" s="25" t="s">
        <v>2700</v>
      </c>
    </row>
    <row r="372" spans="2:65" s="1" customFormat="1" ht="27">
      <c r="B372" s="42"/>
      <c r="C372" s="64"/>
      <c r="D372" s="214" t="s">
        <v>205</v>
      </c>
      <c r="E372" s="64"/>
      <c r="F372" s="215" t="s">
        <v>2701</v>
      </c>
      <c r="G372" s="64"/>
      <c r="H372" s="64"/>
      <c r="I372" s="173"/>
      <c r="J372" s="64"/>
      <c r="K372" s="64"/>
      <c r="L372" s="62"/>
      <c r="M372" s="216"/>
      <c r="N372" s="43"/>
      <c r="O372" s="43"/>
      <c r="P372" s="43"/>
      <c r="Q372" s="43"/>
      <c r="R372" s="43"/>
      <c r="S372" s="43"/>
      <c r="T372" s="79"/>
      <c r="AT372" s="25" t="s">
        <v>205</v>
      </c>
      <c r="AU372" s="25" t="s">
        <v>88</v>
      </c>
    </row>
    <row r="373" spans="2:65" s="12" customFormat="1" ht="13.5">
      <c r="B373" s="217"/>
      <c r="C373" s="218"/>
      <c r="D373" s="214" t="s">
        <v>245</v>
      </c>
      <c r="E373" s="219" t="s">
        <v>23</v>
      </c>
      <c r="F373" s="220" t="s">
        <v>2702</v>
      </c>
      <c r="G373" s="218"/>
      <c r="H373" s="221">
        <v>0.35699999999999998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245</v>
      </c>
      <c r="AU373" s="227" t="s">
        <v>88</v>
      </c>
      <c r="AV373" s="12" t="s">
        <v>88</v>
      </c>
      <c r="AW373" s="12" t="s">
        <v>40</v>
      </c>
      <c r="AX373" s="12" t="s">
        <v>77</v>
      </c>
      <c r="AY373" s="227" t="s">
        <v>191</v>
      </c>
    </row>
    <row r="374" spans="2:65" s="12" customFormat="1" ht="13.5">
      <c r="B374" s="217"/>
      <c r="C374" s="218"/>
      <c r="D374" s="214" t="s">
        <v>245</v>
      </c>
      <c r="E374" s="219" t="s">
        <v>23</v>
      </c>
      <c r="F374" s="220" t="s">
        <v>2703</v>
      </c>
      <c r="G374" s="218"/>
      <c r="H374" s="221">
        <v>0.28499999999999998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245</v>
      </c>
      <c r="AU374" s="227" t="s">
        <v>88</v>
      </c>
      <c r="AV374" s="12" t="s">
        <v>88</v>
      </c>
      <c r="AW374" s="12" t="s">
        <v>40</v>
      </c>
      <c r="AX374" s="12" t="s">
        <v>77</v>
      </c>
      <c r="AY374" s="227" t="s">
        <v>191</v>
      </c>
    </row>
    <row r="375" spans="2:65" s="15" customFormat="1" ht="13.5">
      <c r="B375" s="265"/>
      <c r="C375" s="266"/>
      <c r="D375" s="214" t="s">
        <v>245</v>
      </c>
      <c r="E375" s="267" t="s">
        <v>23</v>
      </c>
      <c r="F375" s="268" t="s">
        <v>388</v>
      </c>
      <c r="G375" s="266"/>
      <c r="H375" s="269">
        <v>0.64200000000000002</v>
      </c>
      <c r="I375" s="270"/>
      <c r="J375" s="266"/>
      <c r="K375" s="266"/>
      <c r="L375" s="271"/>
      <c r="M375" s="272"/>
      <c r="N375" s="273"/>
      <c r="O375" s="273"/>
      <c r="P375" s="273"/>
      <c r="Q375" s="273"/>
      <c r="R375" s="273"/>
      <c r="S375" s="273"/>
      <c r="T375" s="274"/>
      <c r="AT375" s="275" t="s">
        <v>245</v>
      </c>
      <c r="AU375" s="275" t="s">
        <v>88</v>
      </c>
      <c r="AV375" s="15" t="s">
        <v>215</v>
      </c>
      <c r="AW375" s="15" t="s">
        <v>40</v>
      </c>
      <c r="AX375" s="15" t="s">
        <v>85</v>
      </c>
      <c r="AY375" s="275" t="s">
        <v>191</v>
      </c>
    </row>
    <row r="376" spans="2:65" s="1" customFormat="1" ht="16.5" customHeight="1">
      <c r="B376" s="42"/>
      <c r="C376" s="228" t="s">
        <v>335</v>
      </c>
      <c r="D376" s="228" t="s">
        <v>302</v>
      </c>
      <c r="E376" s="229" t="s">
        <v>2704</v>
      </c>
      <c r="F376" s="230" t="s">
        <v>2705</v>
      </c>
      <c r="G376" s="231" t="s">
        <v>419</v>
      </c>
      <c r="H376" s="232">
        <v>0.246</v>
      </c>
      <c r="I376" s="233"/>
      <c r="J376" s="234">
        <f>ROUND(I376*H376,2)</f>
        <v>0</v>
      </c>
      <c r="K376" s="230" t="s">
        <v>203</v>
      </c>
      <c r="L376" s="235"/>
      <c r="M376" s="236" t="s">
        <v>23</v>
      </c>
      <c r="N376" s="237" t="s">
        <v>48</v>
      </c>
      <c r="O376" s="43"/>
      <c r="P376" s="211">
        <f>O376*H376</f>
        <v>0</v>
      </c>
      <c r="Q376" s="211">
        <v>1</v>
      </c>
      <c r="R376" s="211">
        <f>Q376*H376</f>
        <v>0.246</v>
      </c>
      <c r="S376" s="211">
        <v>0</v>
      </c>
      <c r="T376" s="212">
        <f>S376*H376</f>
        <v>0</v>
      </c>
      <c r="AR376" s="25" t="s">
        <v>669</v>
      </c>
      <c r="AT376" s="25" t="s">
        <v>302</v>
      </c>
      <c r="AU376" s="25" t="s">
        <v>88</v>
      </c>
      <c r="AY376" s="25" t="s">
        <v>191</v>
      </c>
      <c r="BE376" s="213">
        <f>IF(N376="základní",J376,0)</f>
        <v>0</v>
      </c>
      <c r="BF376" s="213">
        <f>IF(N376="snížená",J376,0)</f>
        <v>0</v>
      </c>
      <c r="BG376" s="213">
        <f>IF(N376="zákl. přenesená",J376,0)</f>
        <v>0</v>
      </c>
      <c r="BH376" s="213">
        <f>IF(N376="sníž. přenesená",J376,0)</f>
        <v>0</v>
      </c>
      <c r="BI376" s="213">
        <f>IF(N376="nulová",J376,0)</f>
        <v>0</v>
      </c>
      <c r="BJ376" s="25" t="s">
        <v>85</v>
      </c>
      <c r="BK376" s="213">
        <f>ROUND(I376*H376,2)</f>
        <v>0</v>
      </c>
      <c r="BL376" s="25" t="s">
        <v>279</v>
      </c>
      <c r="BM376" s="25" t="s">
        <v>2706</v>
      </c>
    </row>
    <row r="377" spans="2:65" s="1" customFormat="1" ht="27">
      <c r="B377" s="42"/>
      <c r="C377" s="64"/>
      <c r="D377" s="214" t="s">
        <v>205</v>
      </c>
      <c r="E377" s="64"/>
      <c r="F377" s="215" t="s">
        <v>2707</v>
      </c>
      <c r="G377" s="64"/>
      <c r="H377" s="64"/>
      <c r="I377" s="173"/>
      <c r="J377" s="64"/>
      <c r="K377" s="64"/>
      <c r="L377" s="62"/>
      <c r="M377" s="216"/>
      <c r="N377" s="43"/>
      <c r="O377" s="43"/>
      <c r="P377" s="43"/>
      <c r="Q377" s="43"/>
      <c r="R377" s="43"/>
      <c r="S377" s="43"/>
      <c r="T377" s="79"/>
      <c r="AT377" s="25" t="s">
        <v>205</v>
      </c>
      <c r="AU377" s="25" t="s">
        <v>88</v>
      </c>
    </row>
    <row r="378" spans="2:65" s="12" customFormat="1" ht="13.5">
      <c r="B378" s="217"/>
      <c r="C378" s="218"/>
      <c r="D378" s="214" t="s">
        <v>245</v>
      </c>
      <c r="E378" s="219" t="s">
        <v>23</v>
      </c>
      <c r="F378" s="220" t="s">
        <v>2708</v>
      </c>
      <c r="G378" s="218"/>
      <c r="H378" s="221">
        <v>0.246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245</v>
      </c>
      <c r="AU378" s="227" t="s">
        <v>88</v>
      </c>
      <c r="AV378" s="12" t="s">
        <v>88</v>
      </c>
      <c r="AW378" s="12" t="s">
        <v>40</v>
      </c>
      <c r="AX378" s="12" t="s">
        <v>85</v>
      </c>
      <c r="AY378" s="227" t="s">
        <v>191</v>
      </c>
    </row>
    <row r="379" spans="2:65" s="1" customFormat="1" ht="16.5" customHeight="1">
      <c r="B379" s="42"/>
      <c r="C379" s="228" t="s">
        <v>991</v>
      </c>
      <c r="D379" s="228" t="s">
        <v>302</v>
      </c>
      <c r="E379" s="229" t="s">
        <v>2709</v>
      </c>
      <c r="F379" s="230" t="s">
        <v>2710</v>
      </c>
      <c r="G379" s="231" t="s">
        <v>419</v>
      </c>
      <c r="H379" s="232">
        <v>8.9999999999999993E-3</v>
      </c>
      <c r="I379" s="233"/>
      <c r="J379" s="234">
        <f>ROUND(I379*H379,2)</f>
        <v>0</v>
      </c>
      <c r="K379" s="230" t="s">
        <v>23</v>
      </c>
      <c r="L379" s="235"/>
      <c r="M379" s="236" t="s">
        <v>23</v>
      </c>
      <c r="N379" s="237" t="s">
        <v>48</v>
      </c>
      <c r="O379" s="43"/>
      <c r="P379" s="211">
        <f>O379*H379</f>
        <v>0</v>
      </c>
      <c r="Q379" s="211">
        <v>1</v>
      </c>
      <c r="R379" s="211">
        <f>Q379*H379</f>
        <v>8.9999999999999993E-3</v>
      </c>
      <c r="S379" s="211">
        <v>0</v>
      </c>
      <c r="T379" s="212">
        <f>S379*H379</f>
        <v>0</v>
      </c>
      <c r="AR379" s="25" t="s">
        <v>669</v>
      </c>
      <c r="AT379" s="25" t="s">
        <v>302</v>
      </c>
      <c r="AU379" s="25" t="s">
        <v>88</v>
      </c>
      <c r="AY379" s="25" t="s">
        <v>191</v>
      </c>
      <c r="BE379" s="213">
        <f>IF(N379="základní",J379,0)</f>
        <v>0</v>
      </c>
      <c r="BF379" s="213">
        <f>IF(N379="snížená",J379,0)</f>
        <v>0</v>
      </c>
      <c r="BG379" s="213">
        <f>IF(N379="zákl. přenesená",J379,0)</f>
        <v>0</v>
      </c>
      <c r="BH379" s="213">
        <f>IF(N379="sníž. přenesená",J379,0)</f>
        <v>0</v>
      </c>
      <c r="BI379" s="213">
        <f>IF(N379="nulová",J379,0)</f>
        <v>0</v>
      </c>
      <c r="BJ379" s="25" t="s">
        <v>85</v>
      </c>
      <c r="BK379" s="213">
        <f>ROUND(I379*H379,2)</f>
        <v>0</v>
      </c>
      <c r="BL379" s="25" t="s">
        <v>279</v>
      </c>
      <c r="BM379" s="25" t="s">
        <v>2711</v>
      </c>
    </row>
    <row r="380" spans="2:65" s="1" customFormat="1" ht="27">
      <c r="B380" s="42"/>
      <c r="C380" s="64"/>
      <c r="D380" s="214" t="s">
        <v>205</v>
      </c>
      <c r="E380" s="64"/>
      <c r="F380" s="215" t="s">
        <v>2712</v>
      </c>
      <c r="G380" s="64"/>
      <c r="H380" s="64"/>
      <c r="I380" s="173"/>
      <c r="J380" s="64"/>
      <c r="K380" s="64"/>
      <c r="L380" s="62"/>
      <c r="M380" s="216"/>
      <c r="N380" s="43"/>
      <c r="O380" s="43"/>
      <c r="P380" s="43"/>
      <c r="Q380" s="43"/>
      <c r="R380" s="43"/>
      <c r="S380" s="43"/>
      <c r="T380" s="79"/>
      <c r="AT380" s="25" t="s">
        <v>205</v>
      </c>
      <c r="AU380" s="25" t="s">
        <v>88</v>
      </c>
    </row>
    <row r="381" spans="2:65" s="12" customFormat="1" ht="13.5">
      <c r="B381" s="217"/>
      <c r="C381" s="218"/>
      <c r="D381" s="214" t="s">
        <v>245</v>
      </c>
      <c r="E381" s="219" t="s">
        <v>23</v>
      </c>
      <c r="F381" s="220" t="s">
        <v>2713</v>
      </c>
      <c r="G381" s="218"/>
      <c r="H381" s="221">
        <v>8.9999999999999993E-3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245</v>
      </c>
      <c r="AU381" s="227" t="s">
        <v>88</v>
      </c>
      <c r="AV381" s="12" t="s">
        <v>88</v>
      </c>
      <c r="AW381" s="12" t="s">
        <v>40</v>
      </c>
      <c r="AX381" s="12" t="s">
        <v>85</v>
      </c>
      <c r="AY381" s="227" t="s">
        <v>191</v>
      </c>
    </row>
    <row r="382" spans="2:65" s="1" customFormat="1" ht="16.5" customHeight="1">
      <c r="B382" s="42"/>
      <c r="C382" s="228" t="s">
        <v>1002</v>
      </c>
      <c r="D382" s="228" t="s">
        <v>302</v>
      </c>
      <c r="E382" s="229" t="s">
        <v>2714</v>
      </c>
      <c r="F382" s="230" t="s">
        <v>2715</v>
      </c>
      <c r="G382" s="231" t="s">
        <v>419</v>
      </c>
      <c r="H382" s="232">
        <v>1.6E-2</v>
      </c>
      <c r="I382" s="233"/>
      <c r="J382" s="234">
        <f>ROUND(I382*H382,2)</f>
        <v>0</v>
      </c>
      <c r="K382" s="230" t="s">
        <v>203</v>
      </c>
      <c r="L382" s="235"/>
      <c r="M382" s="236" t="s">
        <v>23</v>
      </c>
      <c r="N382" s="237" t="s">
        <v>48</v>
      </c>
      <c r="O382" s="43"/>
      <c r="P382" s="211">
        <f>O382*H382</f>
        <v>0</v>
      </c>
      <c r="Q382" s="211">
        <v>1</v>
      </c>
      <c r="R382" s="211">
        <f>Q382*H382</f>
        <v>1.6E-2</v>
      </c>
      <c r="S382" s="211">
        <v>0</v>
      </c>
      <c r="T382" s="212">
        <f>S382*H382</f>
        <v>0</v>
      </c>
      <c r="AR382" s="25" t="s">
        <v>669</v>
      </c>
      <c r="AT382" s="25" t="s">
        <v>302</v>
      </c>
      <c r="AU382" s="25" t="s">
        <v>88</v>
      </c>
      <c r="AY382" s="25" t="s">
        <v>191</v>
      </c>
      <c r="BE382" s="213">
        <f>IF(N382="základní",J382,0)</f>
        <v>0</v>
      </c>
      <c r="BF382" s="213">
        <f>IF(N382="snížená",J382,0)</f>
        <v>0</v>
      </c>
      <c r="BG382" s="213">
        <f>IF(N382="zákl. přenesená",J382,0)</f>
        <v>0</v>
      </c>
      <c r="BH382" s="213">
        <f>IF(N382="sníž. přenesená",J382,0)</f>
        <v>0</v>
      </c>
      <c r="BI382" s="213">
        <f>IF(N382="nulová",J382,0)</f>
        <v>0</v>
      </c>
      <c r="BJ382" s="25" t="s">
        <v>85</v>
      </c>
      <c r="BK382" s="213">
        <f>ROUND(I382*H382,2)</f>
        <v>0</v>
      </c>
      <c r="BL382" s="25" t="s">
        <v>279</v>
      </c>
      <c r="BM382" s="25" t="s">
        <v>2716</v>
      </c>
    </row>
    <row r="383" spans="2:65" s="1" customFormat="1" ht="27">
      <c r="B383" s="42"/>
      <c r="C383" s="64"/>
      <c r="D383" s="214" t="s">
        <v>205</v>
      </c>
      <c r="E383" s="64"/>
      <c r="F383" s="215" t="s">
        <v>2717</v>
      </c>
      <c r="G383" s="64"/>
      <c r="H383" s="64"/>
      <c r="I383" s="173"/>
      <c r="J383" s="64"/>
      <c r="K383" s="64"/>
      <c r="L383" s="62"/>
      <c r="M383" s="216"/>
      <c r="N383" s="43"/>
      <c r="O383" s="43"/>
      <c r="P383" s="43"/>
      <c r="Q383" s="43"/>
      <c r="R383" s="43"/>
      <c r="S383" s="43"/>
      <c r="T383" s="79"/>
      <c r="AT383" s="25" t="s">
        <v>205</v>
      </c>
      <c r="AU383" s="25" t="s">
        <v>88</v>
      </c>
    </row>
    <row r="384" spans="2:65" s="12" customFormat="1" ht="13.5">
      <c r="B384" s="217"/>
      <c r="C384" s="218"/>
      <c r="D384" s="214" t="s">
        <v>245</v>
      </c>
      <c r="E384" s="219" t="s">
        <v>23</v>
      </c>
      <c r="F384" s="220" t="s">
        <v>2718</v>
      </c>
      <c r="G384" s="218"/>
      <c r="H384" s="221">
        <v>8.9999999999999993E-3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245</v>
      </c>
      <c r="AU384" s="227" t="s">
        <v>88</v>
      </c>
      <c r="AV384" s="12" t="s">
        <v>88</v>
      </c>
      <c r="AW384" s="12" t="s">
        <v>40</v>
      </c>
      <c r="AX384" s="12" t="s">
        <v>77</v>
      </c>
      <c r="AY384" s="227" t="s">
        <v>191</v>
      </c>
    </row>
    <row r="385" spans="2:65" s="12" customFormat="1" ht="13.5">
      <c r="B385" s="217"/>
      <c r="C385" s="218"/>
      <c r="D385" s="214" t="s">
        <v>245</v>
      </c>
      <c r="E385" s="219" t="s">
        <v>23</v>
      </c>
      <c r="F385" s="220" t="s">
        <v>2719</v>
      </c>
      <c r="G385" s="218"/>
      <c r="H385" s="221">
        <v>7.0000000000000001E-3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245</v>
      </c>
      <c r="AU385" s="227" t="s">
        <v>88</v>
      </c>
      <c r="AV385" s="12" t="s">
        <v>88</v>
      </c>
      <c r="AW385" s="12" t="s">
        <v>40</v>
      </c>
      <c r="AX385" s="12" t="s">
        <v>77</v>
      </c>
      <c r="AY385" s="227" t="s">
        <v>191</v>
      </c>
    </row>
    <row r="386" spans="2:65" s="15" customFormat="1" ht="13.5">
      <c r="B386" s="265"/>
      <c r="C386" s="266"/>
      <c r="D386" s="214" t="s">
        <v>245</v>
      </c>
      <c r="E386" s="267" t="s">
        <v>23</v>
      </c>
      <c r="F386" s="268" t="s">
        <v>388</v>
      </c>
      <c r="G386" s="266"/>
      <c r="H386" s="269">
        <v>1.6E-2</v>
      </c>
      <c r="I386" s="270"/>
      <c r="J386" s="266"/>
      <c r="K386" s="266"/>
      <c r="L386" s="271"/>
      <c r="M386" s="272"/>
      <c r="N386" s="273"/>
      <c r="O386" s="273"/>
      <c r="P386" s="273"/>
      <c r="Q386" s="273"/>
      <c r="R386" s="273"/>
      <c r="S386" s="273"/>
      <c r="T386" s="274"/>
      <c r="AT386" s="275" t="s">
        <v>245</v>
      </c>
      <c r="AU386" s="275" t="s">
        <v>88</v>
      </c>
      <c r="AV386" s="15" t="s">
        <v>215</v>
      </c>
      <c r="AW386" s="15" t="s">
        <v>40</v>
      </c>
      <c r="AX386" s="15" t="s">
        <v>85</v>
      </c>
      <c r="AY386" s="275" t="s">
        <v>191</v>
      </c>
    </row>
    <row r="387" spans="2:65" s="1" customFormat="1" ht="16.5" customHeight="1">
      <c r="B387" s="42"/>
      <c r="C387" s="228" t="s">
        <v>1006</v>
      </c>
      <c r="D387" s="228" t="s">
        <v>302</v>
      </c>
      <c r="E387" s="229" t="s">
        <v>2720</v>
      </c>
      <c r="F387" s="230" t="s">
        <v>2721</v>
      </c>
      <c r="G387" s="231" t="s">
        <v>419</v>
      </c>
      <c r="H387" s="232">
        <v>8.0000000000000002E-3</v>
      </c>
      <c r="I387" s="233"/>
      <c r="J387" s="234">
        <f>ROUND(I387*H387,2)</f>
        <v>0</v>
      </c>
      <c r="K387" s="230" t="s">
        <v>203</v>
      </c>
      <c r="L387" s="235"/>
      <c r="M387" s="236" t="s">
        <v>23</v>
      </c>
      <c r="N387" s="237" t="s">
        <v>48</v>
      </c>
      <c r="O387" s="43"/>
      <c r="P387" s="211">
        <f>O387*H387</f>
        <v>0</v>
      </c>
      <c r="Q387" s="211">
        <v>1</v>
      </c>
      <c r="R387" s="211">
        <f>Q387*H387</f>
        <v>8.0000000000000002E-3</v>
      </c>
      <c r="S387" s="211">
        <v>0</v>
      </c>
      <c r="T387" s="212">
        <f>S387*H387</f>
        <v>0</v>
      </c>
      <c r="AR387" s="25" t="s">
        <v>669</v>
      </c>
      <c r="AT387" s="25" t="s">
        <v>302</v>
      </c>
      <c r="AU387" s="25" t="s">
        <v>88</v>
      </c>
      <c r="AY387" s="25" t="s">
        <v>191</v>
      </c>
      <c r="BE387" s="213">
        <f>IF(N387="základní",J387,0)</f>
        <v>0</v>
      </c>
      <c r="BF387" s="213">
        <f>IF(N387="snížená",J387,0)</f>
        <v>0</v>
      </c>
      <c r="BG387" s="213">
        <f>IF(N387="zákl. přenesená",J387,0)</f>
        <v>0</v>
      </c>
      <c r="BH387" s="213">
        <f>IF(N387="sníž. přenesená",J387,0)</f>
        <v>0</v>
      </c>
      <c r="BI387" s="213">
        <f>IF(N387="nulová",J387,0)</f>
        <v>0</v>
      </c>
      <c r="BJ387" s="25" t="s">
        <v>85</v>
      </c>
      <c r="BK387" s="213">
        <f>ROUND(I387*H387,2)</f>
        <v>0</v>
      </c>
      <c r="BL387" s="25" t="s">
        <v>279</v>
      </c>
      <c r="BM387" s="25" t="s">
        <v>2722</v>
      </c>
    </row>
    <row r="388" spans="2:65" s="1" customFormat="1" ht="27">
      <c r="B388" s="42"/>
      <c r="C388" s="64"/>
      <c r="D388" s="214" t="s">
        <v>205</v>
      </c>
      <c r="E388" s="64"/>
      <c r="F388" s="215" t="s">
        <v>2723</v>
      </c>
      <c r="G388" s="64"/>
      <c r="H388" s="64"/>
      <c r="I388" s="173"/>
      <c r="J388" s="64"/>
      <c r="K388" s="64"/>
      <c r="L388" s="62"/>
      <c r="M388" s="216"/>
      <c r="N388" s="43"/>
      <c r="O388" s="43"/>
      <c r="P388" s="43"/>
      <c r="Q388" s="43"/>
      <c r="R388" s="43"/>
      <c r="S388" s="43"/>
      <c r="T388" s="79"/>
      <c r="AT388" s="25" t="s">
        <v>205</v>
      </c>
      <c r="AU388" s="25" t="s">
        <v>88</v>
      </c>
    </row>
    <row r="389" spans="2:65" s="12" customFormat="1" ht="13.5">
      <c r="B389" s="217"/>
      <c r="C389" s="218"/>
      <c r="D389" s="214" t="s">
        <v>245</v>
      </c>
      <c r="E389" s="219" t="s">
        <v>23</v>
      </c>
      <c r="F389" s="220" t="s">
        <v>2724</v>
      </c>
      <c r="G389" s="218"/>
      <c r="H389" s="221">
        <v>8.0000000000000002E-3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245</v>
      </c>
      <c r="AU389" s="227" t="s">
        <v>88</v>
      </c>
      <c r="AV389" s="12" t="s">
        <v>88</v>
      </c>
      <c r="AW389" s="12" t="s">
        <v>40</v>
      </c>
      <c r="AX389" s="12" t="s">
        <v>85</v>
      </c>
      <c r="AY389" s="227" t="s">
        <v>191</v>
      </c>
    </row>
    <row r="390" spans="2:65" s="1" customFormat="1" ht="38.25" customHeight="1">
      <c r="B390" s="42"/>
      <c r="C390" s="202" t="s">
        <v>1010</v>
      </c>
      <c r="D390" s="202" t="s">
        <v>194</v>
      </c>
      <c r="E390" s="203" t="s">
        <v>2725</v>
      </c>
      <c r="F390" s="204" t="s">
        <v>2726</v>
      </c>
      <c r="G390" s="205" t="s">
        <v>419</v>
      </c>
      <c r="H390" s="206">
        <v>1.4119999999999999</v>
      </c>
      <c r="I390" s="207"/>
      <c r="J390" s="208">
        <f>ROUND(I390*H390,2)</f>
        <v>0</v>
      </c>
      <c r="K390" s="204" t="s">
        <v>203</v>
      </c>
      <c r="L390" s="62"/>
      <c r="M390" s="209" t="s">
        <v>23</v>
      </c>
      <c r="N390" s="210" t="s">
        <v>48</v>
      </c>
      <c r="O390" s="43"/>
      <c r="P390" s="211">
        <f>O390*H390</f>
        <v>0</v>
      </c>
      <c r="Q390" s="211">
        <v>0</v>
      </c>
      <c r="R390" s="211">
        <f>Q390*H390</f>
        <v>0</v>
      </c>
      <c r="S390" s="211">
        <v>0</v>
      </c>
      <c r="T390" s="212">
        <f>S390*H390</f>
        <v>0</v>
      </c>
      <c r="AR390" s="25" t="s">
        <v>279</v>
      </c>
      <c r="AT390" s="25" t="s">
        <v>194</v>
      </c>
      <c r="AU390" s="25" t="s">
        <v>88</v>
      </c>
      <c r="AY390" s="25" t="s">
        <v>191</v>
      </c>
      <c r="BE390" s="213">
        <f>IF(N390="základní",J390,0)</f>
        <v>0</v>
      </c>
      <c r="BF390" s="213">
        <f>IF(N390="snížená",J390,0)</f>
        <v>0</v>
      </c>
      <c r="BG390" s="213">
        <f>IF(N390="zákl. přenesená",J390,0)</f>
        <v>0</v>
      </c>
      <c r="BH390" s="213">
        <f>IF(N390="sníž. přenesená",J390,0)</f>
        <v>0</v>
      </c>
      <c r="BI390" s="213">
        <f>IF(N390="nulová",J390,0)</f>
        <v>0</v>
      </c>
      <c r="BJ390" s="25" t="s">
        <v>85</v>
      </c>
      <c r="BK390" s="213">
        <f>ROUND(I390*H390,2)</f>
        <v>0</v>
      </c>
      <c r="BL390" s="25" t="s">
        <v>279</v>
      </c>
      <c r="BM390" s="25" t="s">
        <v>2727</v>
      </c>
    </row>
    <row r="391" spans="2:65" s="1" customFormat="1" ht="38.25" customHeight="1">
      <c r="B391" s="42"/>
      <c r="C391" s="202" t="s">
        <v>1014</v>
      </c>
      <c r="D391" s="202" t="s">
        <v>194</v>
      </c>
      <c r="E391" s="203" t="s">
        <v>1656</v>
      </c>
      <c r="F391" s="204" t="s">
        <v>1657</v>
      </c>
      <c r="G391" s="205" t="s">
        <v>419</v>
      </c>
      <c r="H391" s="206">
        <v>1.4119999999999999</v>
      </c>
      <c r="I391" s="207"/>
      <c r="J391" s="208">
        <f>ROUND(I391*H391,2)</f>
        <v>0</v>
      </c>
      <c r="K391" s="204" t="s">
        <v>203</v>
      </c>
      <c r="L391" s="62"/>
      <c r="M391" s="209" t="s">
        <v>23</v>
      </c>
      <c r="N391" s="210" t="s">
        <v>48</v>
      </c>
      <c r="O391" s="43"/>
      <c r="P391" s="211">
        <f>O391*H391</f>
        <v>0</v>
      </c>
      <c r="Q391" s="211">
        <v>0</v>
      </c>
      <c r="R391" s="211">
        <f>Q391*H391</f>
        <v>0</v>
      </c>
      <c r="S391" s="211">
        <v>0</v>
      </c>
      <c r="T391" s="212">
        <f>S391*H391</f>
        <v>0</v>
      </c>
      <c r="AR391" s="25" t="s">
        <v>279</v>
      </c>
      <c r="AT391" s="25" t="s">
        <v>194</v>
      </c>
      <c r="AU391" s="25" t="s">
        <v>88</v>
      </c>
      <c r="AY391" s="25" t="s">
        <v>191</v>
      </c>
      <c r="BE391" s="213">
        <f>IF(N391="základní",J391,0)</f>
        <v>0</v>
      </c>
      <c r="BF391" s="213">
        <f>IF(N391="snížená",J391,0)</f>
        <v>0</v>
      </c>
      <c r="BG391" s="213">
        <f>IF(N391="zákl. přenesená",J391,0)</f>
        <v>0</v>
      </c>
      <c r="BH391" s="213">
        <f>IF(N391="sníž. přenesená",J391,0)</f>
        <v>0</v>
      </c>
      <c r="BI391" s="213">
        <f>IF(N391="nulová",J391,0)</f>
        <v>0</v>
      </c>
      <c r="BJ391" s="25" t="s">
        <v>85</v>
      </c>
      <c r="BK391" s="213">
        <f>ROUND(I391*H391,2)</f>
        <v>0</v>
      </c>
      <c r="BL391" s="25" t="s">
        <v>279</v>
      </c>
      <c r="BM391" s="25" t="s">
        <v>2728</v>
      </c>
    </row>
    <row r="392" spans="2:65" s="1" customFormat="1" ht="38.25" customHeight="1">
      <c r="B392" s="42"/>
      <c r="C392" s="202" t="s">
        <v>1055</v>
      </c>
      <c r="D392" s="202" t="s">
        <v>194</v>
      </c>
      <c r="E392" s="203" t="s">
        <v>1660</v>
      </c>
      <c r="F392" s="204" t="s">
        <v>1661</v>
      </c>
      <c r="G392" s="205" t="s">
        <v>419</v>
      </c>
      <c r="H392" s="206">
        <v>1.4119999999999999</v>
      </c>
      <c r="I392" s="207"/>
      <c r="J392" s="208">
        <f>ROUND(I392*H392,2)</f>
        <v>0</v>
      </c>
      <c r="K392" s="204" t="s">
        <v>203</v>
      </c>
      <c r="L392" s="62"/>
      <c r="M392" s="209" t="s">
        <v>23</v>
      </c>
      <c r="N392" s="210" t="s">
        <v>48</v>
      </c>
      <c r="O392" s="43"/>
      <c r="P392" s="211">
        <f>O392*H392</f>
        <v>0</v>
      </c>
      <c r="Q392" s="211">
        <v>0</v>
      </c>
      <c r="R392" s="211">
        <f>Q392*H392</f>
        <v>0</v>
      </c>
      <c r="S392" s="211">
        <v>0</v>
      </c>
      <c r="T392" s="212">
        <f>S392*H392</f>
        <v>0</v>
      </c>
      <c r="AR392" s="25" t="s">
        <v>279</v>
      </c>
      <c r="AT392" s="25" t="s">
        <v>194</v>
      </c>
      <c r="AU392" s="25" t="s">
        <v>88</v>
      </c>
      <c r="AY392" s="25" t="s">
        <v>191</v>
      </c>
      <c r="BE392" s="213">
        <f>IF(N392="základní",J392,0)</f>
        <v>0</v>
      </c>
      <c r="BF392" s="213">
        <f>IF(N392="snížená",J392,0)</f>
        <v>0</v>
      </c>
      <c r="BG392" s="213">
        <f>IF(N392="zákl. přenesená",J392,0)</f>
        <v>0</v>
      </c>
      <c r="BH392" s="213">
        <f>IF(N392="sníž. přenesená",J392,0)</f>
        <v>0</v>
      </c>
      <c r="BI392" s="213">
        <f>IF(N392="nulová",J392,0)</f>
        <v>0</v>
      </c>
      <c r="BJ392" s="25" t="s">
        <v>85</v>
      </c>
      <c r="BK392" s="213">
        <f>ROUND(I392*H392,2)</f>
        <v>0</v>
      </c>
      <c r="BL392" s="25" t="s">
        <v>279</v>
      </c>
      <c r="BM392" s="25" t="s">
        <v>2729</v>
      </c>
    </row>
    <row r="393" spans="2:65" s="11" customFormat="1" ht="29.85" customHeight="1">
      <c r="B393" s="186"/>
      <c r="C393" s="187"/>
      <c r="D393" s="188" t="s">
        <v>76</v>
      </c>
      <c r="E393" s="200" t="s">
        <v>2113</v>
      </c>
      <c r="F393" s="200" t="s">
        <v>2114</v>
      </c>
      <c r="G393" s="187"/>
      <c r="H393" s="187"/>
      <c r="I393" s="190"/>
      <c r="J393" s="201">
        <f>BK393</f>
        <v>0</v>
      </c>
      <c r="K393" s="187"/>
      <c r="L393" s="192"/>
      <c r="M393" s="193"/>
      <c r="N393" s="194"/>
      <c r="O393" s="194"/>
      <c r="P393" s="195">
        <f>SUM(P394:P416)</f>
        <v>0</v>
      </c>
      <c r="Q393" s="194"/>
      <c r="R393" s="195">
        <f>SUM(R394:R416)</f>
        <v>3.1810199999999997E-2</v>
      </c>
      <c r="S393" s="194"/>
      <c r="T393" s="196">
        <f>SUM(T394:T416)</f>
        <v>0</v>
      </c>
      <c r="AR393" s="197" t="s">
        <v>88</v>
      </c>
      <c r="AT393" s="198" t="s">
        <v>76</v>
      </c>
      <c r="AU393" s="198" t="s">
        <v>85</v>
      </c>
      <c r="AY393" s="197" t="s">
        <v>191</v>
      </c>
      <c r="BK393" s="199">
        <f>SUM(BK394:BK416)</f>
        <v>0</v>
      </c>
    </row>
    <row r="394" spans="2:65" s="1" customFormat="1" ht="25.5" customHeight="1">
      <c r="B394" s="42"/>
      <c r="C394" s="202" t="s">
        <v>1059</v>
      </c>
      <c r="D394" s="202" t="s">
        <v>194</v>
      </c>
      <c r="E394" s="203" t="s">
        <v>2116</v>
      </c>
      <c r="F394" s="204" t="s">
        <v>2117</v>
      </c>
      <c r="G394" s="205" t="s">
        <v>218</v>
      </c>
      <c r="H394" s="206">
        <v>33.68</v>
      </c>
      <c r="I394" s="207"/>
      <c r="J394" s="208">
        <f>ROUND(I394*H394,2)</f>
        <v>0</v>
      </c>
      <c r="K394" s="204" t="s">
        <v>203</v>
      </c>
      <c r="L394" s="62"/>
      <c r="M394" s="209" t="s">
        <v>23</v>
      </c>
      <c r="N394" s="210" t="s">
        <v>48</v>
      </c>
      <c r="O394" s="43"/>
      <c r="P394" s="211">
        <f>O394*H394</f>
        <v>0</v>
      </c>
      <c r="Q394" s="211">
        <v>6.9999999999999994E-5</v>
      </c>
      <c r="R394" s="211">
        <f>Q394*H394</f>
        <v>2.3575999999999996E-3</v>
      </c>
      <c r="S394" s="211">
        <v>0</v>
      </c>
      <c r="T394" s="212">
        <f>S394*H394</f>
        <v>0</v>
      </c>
      <c r="AR394" s="25" t="s">
        <v>279</v>
      </c>
      <c r="AT394" s="25" t="s">
        <v>194</v>
      </c>
      <c r="AU394" s="25" t="s">
        <v>88</v>
      </c>
      <c r="AY394" s="25" t="s">
        <v>191</v>
      </c>
      <c r="BE394" s="213">
        <f>IF(N394="základní",J394,0)</f>
        <v>0</v>
      </c>
      <c r="BF394" s="213">
        <f>IF(N394="snížená",J394,0)</f>
        <v>0</v>
      </c>
      <c r="BG394" s="213">
        <f>IF(N394="zákl. přenesená",J394,0)</f>
        <v>0</v>
      </c>
      <c r="BH394" s="213">
        <f>IF(N394="sníž. přenesená",J394,0)</f>
        <v>0</v>
      </c>
      <c r="BI394" s="213">
        <f>IF(N394="nulová",J394,0)</f>
        <v>0</v>
      </c>
      <c r="BJ394" s="25" t="s">
        <v>85</v>
      </c>
      <c r="BK394" s="213">
        <f>ROUND(I394*H394,2)</f>
        <v>0</v>
      </c>
      <c r="BL394" s="25" t="s">
        <v>279</v>
      </c>
      <c r="BM394" s="25" t="s">
        <v>2730</v>
      </c>
    </row>
    <row r="395" spans="2:65" s="12" customFormat="1" ht="13.5">
      <c r="B395" s="217"/>
      <c r="C395" s="218"/>
      <c r="D395" s="214" t="s">
        <v>245</v>
      </c>
      <c r="E395" s="219" t="s">
        <v>23</v>
      </c>
      <c r="F395" s="220" t="s">
        <v>2731</v>
      </c>
      <c r="G395" s="218"/>
      <c r="H395" s="221">
        <v>7.3739999999999997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245</v>
      </c>
      <c r="AU395" s="227" t="s">
        <v>88</v>
      </c>
      <c r="AV395" s="12" t="s">
        <v>88</v>
      </c>
      <c r="AW395" s="12" t="s">
        <v>40</v>
      </c>
      <c r="AX395" s="12" t="s">
        <v>77</v>
      </c>
      <c r="AY395" s="227" t="s">
        <v>191</v>
      </c>
    </row>
    <row r="396" spans="2:65" s="12" customFormat="1" ht="13.5">
      <c r="B396" s="217"/>
      <c r="C396" s="218"/>
      <c r="D396" s="214" t="s">
        <v>245</v>
      </c>
      <c r="E396" s="219" t="s">
        <v>23</v>
      </c>
      <c r="F396" s="220" t="s">
        <v>2732</v>
      </c>
      <c r="G396" s="218"/>
      <c r="H396" s="221">
        <v>17.456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245</v>
      </c>
      <c r="AU396" s="227" t="s">
        <v>88</v>
      </c>
      <c r="AV396" s="12" t="s">
        <v>88</v>
      </c>
      <c r="AW396" s="12" t="s">
        <v>40</v>
      </c>
      <c r="AX396" s="12" t="s">
        <v>77</v>
      </c>
      <c r="AY396" s="227" t="s">
        <v>191</v>
      </c>
    </row>
    <row r="397" spans="2:65" s="12" customFormat="1" ht="13.5">
      <c r="B397" s="217"/>
      <c r="C397" s="218"/>
      <c r="D397" s="214" t="s">
        <v>245</v>
      </c>
      <c r="E397" s="219" t="s">
        <v>23</v>
      </c>
      <c r="F397" s="220" t="s">
        <v>2733</v>
      </c>
      <c r="G397" s="218"/>
      <c r="H397" s="221">
        <v>7.5129999999999999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245</v>
      </c>
      <c r="AU397" s="227" t="s">
        <v>88</v>
      </c>
      <c r="AV397" s="12" t="s">
        <v>88</v>
      </c>
      <c r="AW397" s="12" t="s">
        <v>40</v>
      </c>
      <c r="AX397" s="12" t="s">
        <v>77</v>
      </c>
      <c r="AY397" s="227" t="s">
        <v>191</v>
      </c>
    </row>
    <row r="398" spans="2:65" s="12" customFormat="1" ht="13.5">
      <c r="B398" s="217"/>
      <c r="C398" s="218"/>
      <c r="D398" s="214" t="s">
        <v>245</v>
      </c>
      <c r="E398" s="219" t="s">
        <v>23</v>
      </c>
      <c r="F398" s="220" t="s">
        <v>2734</v>
      </c>
      <c r="G398" s="218"/>
      <c r="H398" s="221">
        <v>0.76800000000000002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245</v>
      </c>
      <c r="AU398" s="227" t="s">
        <v>88</v>
      </c>
      <c r="AV398" s="12" t="s">
        <v>88</v>
      </c>
      <c r="AW398" s="12" t="s">
        <v>40</v>
      </c>
      <c r="AX398" s="12" t="s">
        <v>77</v>
      </c>
      <c r="AY398" s="227" t="s">
        <v>191</v>
      </c>
    </row>
    <row r="399" spans="2:65" s="12" customFormat="1" ht="13.5">
      <c r="B399" s="217"/>
      <c r="C399" s="218"/>
      <c r="D399" s="214" t="s">
        <v>245</v>
      </c>
      <c r="E399" s="219" t="s">
        <v>23</v>
      </c>
      <c r="F399" s="220" t="s">
        <v>2735</v>
      </c>
      <c r="G399" s="218"/>
      <c r="H399" s="221">
        <v>0.20799999999999999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245</v>
      </c>
      <c r="AU399" s="227" t="s">
        <v>88</v>
      </c>
      <c r="AV399" s="12" t="s">
        <v>88</v>
      </c>
      <c r="AW399" s="12" t="s">
        <v>40</v>
      </c>
      <c r="AX399" s="12" t="s">
        <v>77</v>
      </c>
      <c r="AY399" s="227" t="s">
        <v>191</v>
      </c>
    </row>
    <row r="400" spans="2:65" s="12" customFormat="1" ht="13.5">
      <c r="B400" s="217"/>
      <c r="C400" s="218"/>
      <c r="D400" s="214" t="s">
        <v>245</v>
      </c>
      <c r="E400" s="219" t="s">
        <v>23</v>
      </c>
      <c r="F400" s="220" t="s">
        <v>2736</v>
      </c>
      <c r="G400" s="218"/>
      <c r="H400" s="221">
        <v>0.36099999999999999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245</v>
      </c>
      <c r="AU400" s="227" t="s">
        <v>88</v>
      </c>
      <c r="AV400" s="12" t="s">
        <v>88</v>
      </c>
      <c r="AW400" s="12" t="s">
        <v>40</v>
      </c>
      <c r="AX400" s="12" t="s">
        <v>77</v>
      </c>
      <c r="AY400" s="227" t="s">
        <v>191</v>
      </c>
    </row>
    <row r="401" spans="2:65" s="15" customFormat="1" ht="13.5">
      <c r="B401" s="265"/>
      <c r="C401" s="266"/>
      <c r="D401" s="214" t="s">
        <v>245</v>
      </c>
      <c r="E401" s="267" t="s">
        <v>23</v>
      </c>
      <c r="F401" s="268" t="s">
        <v>388</v>
      </c>
      <c r="G401" s="266"/>
      <c r="H401" s="269">
        <v>33.68</v>
      </c>
      <c r="I401" s="270"/>
      <c r="J401" s="266"/>
      <c r="K401" s="266"/>
      <c r="L401" s="271"/>
      <c r="M401" s="272"/>
      <c r="N401" s="273"/>
      <c r="O401" s="273"/>
      <c r="P401" s="273"/>
      <c r="Q401" s="273"/>
      <c r="R401" s="273"/>
      <c r="S401" s="273"/>
      <c r="T401" s="274"/>
      <c r="AT401" s="275" t="s">
        <v>245</v>
      </c>
      <c r="AU401" s="275" t="s">
        <v>88</v>
      </c>
      <c r="AV401" s="15" t="s">
        <v>215</v>
      </c>
      <c r="AW401" s="15" t="s">
        <v>40</v>
      </c>
      <c r="AX401" s="15" t="s">
        <v>85</v>
      </c>
      <c r="AY401" s="275" t="s">
        <v>191</v>
      </c>
    </row>
    <row r="402" spans="2:65" s="1" customFormat="1" ht="25.5" customHeight="1">
      <c r="B402" s="42"/>
      <c r="C402" s="202" t="s">
        <v>1063</v>
      </c>
      <c r="D402" s="202" t="s">
        <v>194</v>
      </c>
      <c r="E402" s="203" t="s">
        <v>2120</v>
      </c>
      <c r="F402" s="204" t="s">
        <v>2121</v>
      </c>
      <c r="G402" s="205" t="s">
        <v>218</v>
      </c>
      <c r="H402" s="206">
        <v>33.68</v>
      </c>
      <c r="I402" s="207"/>
      <c r="J402" s="208">
        <f>ROUND(I402*H402,2)</f>
        <v>0</v>
      </c>
      <c r="K402" s="204" t="s">
        <v>203</v>
      </c>
      <c r="L402" s="62"/>
      <c r="M402" s="209" t="s">
        <v>23</v>
      </c>
      <c r="N402" s="210" t="s">
        <v>48</v>
      </c>
      <c r="O402" s="43"/>
      <c r="P402" s="211">
        <f>O402*H402</f>
        <v>0</v>
      </c>
      <c r="Q402" s="211">
        <v>1.7000000000000001E-4</v>
      </c>
      <c r="R402" s="211">
        <f>Q402*H402</f>
        <v>5.7256E-3</v>
      </c>
      <c r="S402" s="211">
        <v>0</v>
      </c>
      <c r="T402" s="212">
        <f>S402*H402</f>
        <v>0</v>
      </c>
      <c r="AR402" s="25" t="s">
        <v>279</v>
      </c>
      <c r="AT402" s="25" t="s">
        <v>194</v>
      </c>
      <c r="AU402" s="25" t="s">
        <v>88</v>
      </c>
      <c r="AY402" s="25" t="s">
        <v>191</v>
      </c>
      <c r="BE402" s="213">
        <f>IF(N402="základní",J402,0)</f>
        <v>0</v>
      </c>
      <c r="BF402" s="213">
        <f>IF(N402="snížená",J402,0)</f>
        <v>0</v>
      </c>
      <c r="BG402" s="213">
        <f>IF(N402="zákl. přenesená",J402,0)</f>
        <v>0</v>
      </c>
      <c r="BH402" s="213">
        <f>IF(N402="sníž. přenesená",J402,0)</f>
        <v>0</v>
      </c>
      <c r="BI402" s="213">
        <f>IF(N402="nulová",J402,0)</f>
        <v>0</v>
      </c>
      <c r="BJ402" s="25" t="s">
        <v>85</v>
      </c>
      <c r="BK402" s="213">
        <f>ROUND(I402*H402,2)</f>
        <v>0</v>
      </c>
      <c r="BL402" s="25" t="s">
        <v>279</v>
      </c>
      <c r="BM402" s="25" t="s">
        <v>2737</v>
      </c>
    </row>
    <row r="403" spans="2:65" s="12" customFormat="1" ht="13.5">
      <c r="B403" s="217"/>
      <c r="C403" s="218"/>
      <c r="D403" s="214" t="s">
        <v>245</v>
      </c>
      <c r="E403" s="219" t="s">
        <v>23</v>
      </c>
      <c r="F403" s="220" t="s">
        <v>2731</v>
      </c>
      <c r="G403" s="218"/>
      <c r="H403" s="221">
        <v>7.3739999999999997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245</v>
      </c>
      <c r="AU403" s="227" t="s">
        <v>88</v>
      </c>
      <c r="AV403" s="12" t="s">
        <v>88</v>
      </c>
      <c r="AW403" s="12" t="s">
        <v>40</v>
      </c>
      <c r="AX403" s="12" t="s">
        <v>77</v>
      </c>
      <c r="AY403" s="227" t="s">
        <v>191</v>
      </c>
    </row>
    <row r="404" spans="2:65" s="12" customFormat="1" ht="13.5">
      <c r="B404" s="217"/>
      <c r="C404" s="218"/>
      <c r="D404" s="214" t="s">
        <v>245</v>
      </c>
      <c r="E404" s="219" t="s">
        <v>23</v>
      </c>
      <c r="F404" s="220" t="s">
        <v>2732</v>
      </c>
      <c r="G404" s="218"/>
      <c r="H404" s="221">
        <v>17.456</v>
      </c>
      <c r="I404" s="222"/>
      <c r="J404" s="218"/>
      <c r="K404" s="218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245</v>
      </c>
      <c r="AU404" s="227" t="s">
        <v>88</v>
      </c>
      <c r="AV404" s="12" t="s">
        <v>88</v>
      </c>
      <c r="AW404" s="12" t="s">
        <v>40</v>
      </c>
      <c r="AX404" s="12" t="s">
        <v>77</v>
      </c>
      <c r="AY404" s="227" t="s">
        <v>191</v>
      </c>
    </row>
    <row r="405" spans="2:65" s="12" customFormat="1" ht="13.5">
      <c r="B405" s="217"/>
      <c r="C405" s="218"/>
      <c r="D405" s="214" t="s">
        <v>245</v>
      </c>
      <c r="E405" s="219" t="s">
        <v>23</v>
      </c>
      <c r="F405" s="220" t="s">
        <v>2733</v>
      </c>
      <c r="G405" s="218"/>
      <c r="H405" s="221">
        <v>7.5129999999999999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245</v>
      </c>
      <c r="AU405" s="227" t="s">
        <v>88</v>
      </c>
      <c r="AV405" s="12" t="s">
        <v>88</v>
      </c>
      <c r="AW405" s="12" t="s">
        <v>40</v>
      </c>
      <c r="AX405" s="12" t="s">
        <v>77</v>
      </c>
      <c r="AY405" s="227" t="s">
        <v>191</v>
      </c>
    </row>
    <row r="406" spans="2:65" s="12" customFormat="1" ht="13.5">
      <c r="B406" s="217"/>
      <c r="C406" s="218"/>
      <c r="D406" s="214" t="s">
        <v>245</v>
      </c>
      <c r="E406" s="219" t="s">
        <v>23</v>
      </c>
      <c r="F406" s="220" t="s">
        <v>2734</v>
      </c>
      <c r="G406" s="218"/>
      <c r="H406" s="221">
        <v>0.76800000000000002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245</v>
      </c>
      <c r="AU406" s="227" t="s">
        <v>88</v>
      </c>
      <c r="AV406" s="12" t="s">
        <v>88</v>
      </c>
      <c r="AW406" s="12" t="s">
        <v>40</v>
      </c>
      <c r="AX406" s="12" t="s">
        <v>77</v>
      </c>
      <c r="AY406" s="227" t="s">
        <v>191</v>
      </c>
    </row>
    <row r="407" spans="2:65" s="12" customFormat="1" ht="13.5">
      <c r="B407" s="217"/>
      <c r="C407" s="218"/>
      <c r="D407" s="214" t="s">
        <v>245</v>
      </c>
      <c r="E407" s="219" t="s">
        <v>23</v>
      </c>
      <c r="F407" s="220" t="s">
        <v>2735</v>
      </c>
      <c r="G407" s="218"/>
      <c r="H407" s="221">
        <v>0.20799999999999999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245</v>
      </c>
      <c r="AU407" s="227" t="s">
        <v>88</v>
      </c>
      <c r="AV407" s="12" t="s">
        <v>88</v>
      </c>
      <c r="AW407" s="12" t="s">
        <v>40</v>
      </c>
      <c r="AX407" s="12" t="s">
        <v>77</v>
      </c>
      <c r="AY407" s="227" t="s">
        <v>191</v>
      </c>
    </row>
    <row r="408" spans="2:65" s="12" customFormat="1" ht="13.5">
      <c r="B408" s="217"/>
      <c r="C408" s="218"/>
      <c r="D408" s="214" t="s">
        <v>245</v>
      </c>
      <c r="E408" s="219" t="s">
        <v>23</v>
      </c>
      <c r="F408" s="220" t="s">
        <v>2736</v>
      </c>
      <c r="G408" s="218"/>
      <c r="H408" s="221">
        <v>0.36099999999999999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245</v>
      </c>
      <c r="AU408" s="227" t="s">
        <v>88</v>
      </c>
      <c r="AV408" s="12" t="s">
        <v>88</v>
      </c>
      <c r="AW408" s="12" t="s">
        <v>40</v>
      </c>
      <c r="AX408" s="12" t="s">
        <v>77</v>
      </c>
      <c r="AY408" s="227" t="s">
        <v>191</v>
      </c>
    </row>
    <row r="409" spans="2:65" s="15" customFormat="1" ht="13.5">
      <c r="B409" s="265"/>
      <c r="C409" s="266"/>
      <c r="D409" s="214" t="s">
        <v>245</v>
      </c>
      <c r="E409" s="267" t="s">
        <v>23</v>
      </c>
      <c r="F409" s="268" t="s">
        <v>388</v>
      </c>
      <c r="G409" s="266"/>
      <c r="H409" s="269">
        <v>33.68</v>
      </c>
      <c r="I409" s="270"/>
      <c r="J409" s="266"/>
      <c r="K409" s="266"/>
      <c r="L409" s="271"/>
      <c r="M409" s="272"/>
      <c r="N409" s="273"/>
      <c r="O409" s="273"/>
      <c r="P409" s="273"/>
      <c r="Q409" s="273"/>
      <c r="R409" s="273"/>
      <c r="S409" s="273"/>
      <c r="T409" s="274"/>
      <c r="AT409" s="275" t="s">
        <v>245</v>
      </c>
      <c r="AU409" s="275" t="s">
        <v>88</v>
      </c>
      <c r="AV409" s="15" t="s">
        <v>215</v>
      </c>
      <c r="AW409" s="15" t="s">
        <v>40</v>
      </c>
      <c r="AX409" s="15" t="s">
        <v>85</v>
      </c>
      <c r="AY409" s="275" t="s">
        <v>191</v>
      </c>
    </row>
    <row r="410" spans="2:65" s="1" customFormat="1" ht="16.5" customHeight="1">
      <c r="B410" s="42"/>
      <c r="C410" s="202" t="s">
        <v>1069</v>
      </c>
      <c r="D410" s="202" t="s">
        <v>194</v>
      </c>
      <c r="E410" s="203" t="s">
        <v>2132</v>
      </c>
      <c r="F410" s="204" t="s">
        <v>2133</v>
      </c>
      <c r="G410" s="205" t="s">
        <v>218</v>
      </c>
      <c r="H410" s="206">
        <v>3.3</v>
      </c>
      <c r="I410" s="207"/>
      <c r="J410" s="208">
        <f>ROUND(I410*H410,2)</f>
        <v>0</v>
      </c>
      <c r="K410" s="204" t="s">
        <v>203</v>
      </c>
      <c r="L410" s="62"/>
      <c r="M410" s="209" t="s">
        <v>23</v>
      </c>
      <c r="N410" s="210" t="s">
        <v>48</v>
      </c>
      <c r="O410" s="43"/>
      <c r="P410" s="211">
        <f>O410*H410</f>
        <v>0</v>
      </c>
      <c r="Q410" s="211">
        <v>0</v>
      </c>
      <c r="R410" s="211">
        <f>Q410*H410</f>
        <v>0</v>
      </c>
      <c r="S410" s="211">
        <v>0</v>
      </c>
      <c r="T410" s="212">
        <f>S410*H410</f>
        <v>0</v>
      </c>
      <c r="AR410" s="25" t="s">
        <v>279</v>
      </c>
      <c r="AT410" s="25" t="s">
        <v>194</v>
      </c>
      <c r="AU410" s="25" t="s">
        <v>88</v>
      </c>
      <c r="AY410" s="25" t="s">
        <v>191</v>
      </c>
      <c r="BE410" s="213">
        <f>IF(N410="základní",J410,0)</f>
        <v>0</v>
      </c>
      <c r="BF410" s="213">
        <f>IF(N410="snížená",J410,0)</f>
        <v>0</v>
      </c>
      <c r="BG410" s="213">
        <f>IF(N410="zákl. přenesená",J410,0)</f>
        <v>0</v>
      </c>
      <c r="BH410" s="213">
        <f>IF(N410="sníž. přenesená",J410,0)</f>
        <v>0</v>
      </c>
      <c r="BI410" s="213">
        <f>IF(N410="nulová",J410,0)</f>
        <v>0</v>
      </c>
      <c r="BJ410" s="25" t="s">
        <v>85</v>
      </c>
      <c r="BK410" s="213">
        <f>ROUND(I410*H410,2)</f>
        <v>0</v>
      </c>
      <c r="BL410" s="25" t="s">
        <v>279</v>
      </c>
      <c r="BM410" s="25" t="s">
        <v>2738</v>
      </c>
    </row>
    <row r="411" spans="2:65" s="12" customFormat="1" ht="13.5">
      <c r="B411" s="217"/>
      <c r="C411" s="218"/>
      <c r="D411" s="214" t="s">
        <v>245</v>
      </c>
      <c r="E411" s="219" t="s">
        <v>23</v>
      </c>
      <c r="F411" s="220" t="s">
        <v>2569</v>
      </c>
      <c r="G411" s="218"/>
      <c r="H411" s="221">
        <v>3.3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245</v>
      </c>
      <c r="AU411" s="227" t="s">
        <v>88</v>
      </c>
      <c r="AV411" s="12" t="s">
        <v>88</v>
      </c>
      <c r="AW411" s="12" t="s">
        <v>40</v>
      </c>
      <c r="AX411" s="12" t="s">
        <v>85</v>
      </c>
      <c r="AY411" s="227" t="s">
        <v>191</v>
      </c>
    </row>
    <row r="412" spans="2:65" s="1" customFormat="1" ht="16.5" customHeight="1">
      <c r="B412" s="42"/>
      <c r="C412" s="202" t="s">
        <v>1073</v>
      </c>
      <c r="D412" s="202" t="s">
        <v>194</v>
      </c>
      <c r="E412" s="203" t="s">
        <v>2136</v>
      </c>
      <c r="F412" s="204" t="s">
        <v>2137</v>
      </c>
      <c r="G412" s="205" t="s">
        <v>218</v>
      </c>
      <c r="H412" s="206">
        <v>3.3</v>
      </c>
      <c r="I412" s="207"/>
      <c r="J412" s="208">
        <f>ROUND(I412*H412,2)</f>
        <v>0</v>
      </c>
      <c r="K412" s="204" t="s">
        <v>203</v>
      </c>
      <c r="L412" s="62"/>
      <c r="M412" s="209" t="s">
        <v>23</v>
      </c>
      <c r="N412" s="210" t="s">
        <v>48</v>
      </c>
      <c r="O412" s="43"/>
      <c r="P412" s="211">
        <f>O412*H412</f>
        <v>0</v>
      </c>
      <c r="Q412" s="211">
        <v>0</v>
      </c>
      <c r="R412" s="211">
        <f>Q412*H412</f>
        <v>0</v>
      </c>
      <c r="S412" s="211">
        <v>0</v>
      </c>
      <c r="T412" s="212">
        <f>S412*H412</f>
        <v>0</v>
      </c>
      <c r="AR412" s="25" t="s">
        <v>279</v>
      </c>
      <c r="AT412" s="25" t="s">
        <v>194</v>
      </c>
      <c r="AU412" s="25" t="s">
        <v>88</v>
      </c>
      <c r="AY412" s="25" t="s">
        <v>191</v>
      </c>
      <c r="BE412" s="213">
        <f>IF(N412="základní",J412,0)</f>
        <v>0</v>
      </c>
      <c r="BF412" s="213">
        <f>IF(N412="snížená",J412,0)</f>
        <v>0</v>
      </c>
      <c r="BG412" s="213">
        <f>IF(N412="zákl. přenesená",J412,0)</f>
        <v>0</v>
      </c>
      <c r="BH412" s="213">
        <f>IF(N412="sníž. přenesená",J412,0)</f>
        <v>0</v>
      </c>
      <c r="BI412" s="213">
        <f>IF(N412="nulová",J412,0)</f>
        <v>0</v>
      </c>
      <c r="BJ412" s="25" t="s">
        <v>85</v>
      </c>
      <c r="BK412" s="213">
        <f>ROUND(I412*H412,2)</f>
        <v>0</v>
      </c>
      <c r="BL412" s="25" t="s">
        <v>279</v>
      </c>
      <c r="BM412" s="25" t="s">
        <v>2739</v>
      </c>
    </row>
    <row r="413" spans="2:65" s="1" customFormat="1" ht="25.5" customHeight="1">
      <c r="B413" s="42"/>
      <c r="C413" s="202" t="s">
        <v>1078</v>
      </c>
      <c r="D413" s="202" t="s">
        <v>194</v>
      </c>
      <c r="E413" s="203" t="s">
        <v>2740</v>
      </c>
      <c r="F413" s="204" t="s">
        <v>2741</v>
      </c>
      <c r="G413" s="205" t="s">
        <v>218</v>
      </c>
      <c r="H413" s="206">
        <v>3.3</v>
      </c>
      <c r="I413" s="207"/>
      <c r="J413" s="208">
        <f>ROUND(I413*H413,2)</f>
        <v>0</v>
      </c>
      <c r="K413" s="204" t="s">
        <v>203</v>
      </c>
      <c r="L413" s="62"/>
      <c r="M413" s="209" t="s">
        <v>23</v>
      </c>
      <c r="N413" s="210" t="s">
        <v>48</v>
      </c>
      <c r="O413" s="43"/>
      <c r="P413" s="211">
        <f>O413*H413</f>
        <v>0</v>
      </c>
      <c r="Q413" s="211">
        <v>4.7999999999999996E-3</v>
      </c>
      <c r="R413" s="211">
        <f>Q413*H413</f>
        <v>1.5839999999999996E-2</v>
      </c>
      <c r="S413" s="211">
        <v>0</v>
      </c>
      <c r="T413" s="212">
        <f>S413*H413</f>
        <v>0</v>
      </c>
      <c r="AR413" s="25" t="s">
        <v>279</v>
      </c>
      <c r="AT413" s="25" t="s">
        <v>194</v>
      </c>
      <c r="AU413" s="25" t="s">
        <v>88</v>
      </c>
      <c r="AY413" s="25" t="s">
        <v>191</v>
      </c>
      <c r="BE413" s="213">
        <f>IF(N413="základní",J413,0)</f>
        <v>0</v>
      </c>
      <c r="BF413" s="213">
        <f>IF(N413="snížená",J413,0)</f>
        <v>0</v>
      </c>
      <c r="BG413" s="213">
        <f>IF(N413="zákl. přenesená",J413,0)</f>
        <v>0</v>
      </c>
      <c r="BH413" s="213">
        <f>IF(N413="sníž. přenesená",J413,0)</f>
        <v>0</v>
      </c>
      <c r="BI413" s="213">
        <f>IF(N413="nulová",J413,0)</f>
        <v>0</v>
      </c>
      <c r="BJ413" s="25" t="s">
        <v>85</v>
      </c>
      <c r="BK413" s="213">
        <f>ROUND(I413*H413,2)</f>
        <v>0</v>
      </c>
      <c r="BL413" s="25" t="s">
        <v>279</v>
      </c>
      <c r="BM413" s="25" t="s">
        <v>2742</v>
      </c>
    </row>
    <row r="414" spans="2:65" s="1" customFormat="1" ht="25.5" customHeight="1">
      <c r="B414" s="42"/>
      <c r="C414" s="202" t="s">
        <v>1082</v>
      </c>
      <c r="D414" s="202" t="s">
        <v>194</v>
      </c>
      <c r="E414" s="203" t="s">
        <v>2743</v>
      </c>
      <c r="F414" s="204" t="s">
        <v>2744</v>
      </c>
      <c r="G414" s="205" t="s">
        <v>218</v>
      </c>
      <c r="H414" s="206">
        <v>3.3</v>
      </c>
      <c r="I414" s="207"/>
      <c r="J414" s="208">
        <f>ROUND(I414*H414,2)</f>
        <v>0</v>
      </c>
      <c r="K414" s="204" t="s">
        <v>203</v>
      </c>
      <c r="L414" s="62"/>
      <c r="M414" s="209" t="s">
        <v>23</v>
      </c>
      <c r="N414" s="210" t="s">
        <v>48</v>
      </c>
      <c r="O414" s="43"/>
      <c r="P414" s="211">
        <f>O414*H414</f>
        <v>0</v>
      </c>
      <c r="Q414" s="211">
        <v>1.6000000000000001E-3</v>
      </c>
      <c r="R414" s="211">
        <f>Q414*H414</f>
        <v>5.28E-3</v>
      </c>
      <c r="S414" s="211">
        <v>0</v>
      </c>
      <c r="T414" s="212">
        <f>S414*H414</f>
        <v>0</v>
      </c>
      <c r="AR414" s="25" t="s">
        <v>279</v>
      </c>
      <c r="AT414" s="25" t="s">
        <v>194</v>
      </c>
      <c r="AU414" s="25" t="s">
        <v>88</v>
      </c>
      <c r="AY414" s="25" t="s">
        <v>191</v>
      </c>
      <c r="BE414" s="213">
        <f>IF(N414="základní",J414,0)</f>
        <v>0</v>
      </c>
      <c r="BF414" s="213">
        <f>IF(N414="snížená",J414,0)</f>
        <v>0</v>
      </c>
      <c r="BG414" s="213">
        <f>IF(N414="zákl. přenesená",J414,0)</f>
        <v>0</v>
      </c>
      <c r="BH414" s="213">
        <f>IF(N414="sníž. přenesená",J414,0)</f>
        <v>0</v>
      </c>
      <c r="BI414" s="213">
        <f>IF(N414="nulová",J414,0)</f>
        <v>0</v>
      </c>
      <c r="BJ414" s="25" t="s">
        <v>85</v>
      </c>
      <c r="BK414" s="213">
        <f>ROUND(I414*H414,2)</f>
        <v>0</v>
      </c>
      <c r="BL414" s="25" t="s">
        <v>279</v>
      </c>
      <c r="BM414" s="25" t="s">
        <v>2745</v>
      </c>
    </row>
    <row r="415" spans="2:65" s="1" customFormat="1" ht="25.5" customHeight="1">
      <c r="B415" s="42"/>
      <c r="C415" s="202" t="s">
        <v>1086</v>
      </c>
      <c r="D415" s="202" t="s">
        <v>194</v>
      </c>
      <c r="E415" s="203" t="s">
        <v>2746</v>
      </c>
      <c r="F415" s="204" t="s">
        <v>2747</v>
      </c>
      <c r="G415" s="205" t="s">
        <v>218</v>
      </c>
      <c r="H415" s="206">
        <v>3.3</v>
      </c>
      <c r="I415" s="207"/>
      <c r="J415" s="208">
        <f>ROUND(I415*H415,2)</f>
        <v>0</v>
      </c>
      <c r="K415" s="204" t="s">
        <v>203</v>
      </c>
      <c r="L415" s="62"/>
      <c r="M415" s="209" t="s">
        <v>23</v>
      </c>
      <c r="N415" s="210" t="s">
        <v>48</v>
      </c>
      <c r="O415" s="43"/>
      <c r="P415" s="211">
        <f>O415*H415</f>
        <v>0</v>
      </c>
      <c r="Q415" s="211">
        <v>2.9E-4</v>
      </c>
      <c r="R415" s="211">
        <f>Q415*H415</f>
        <v>9.5699999999999995E-4</v>
      </c>
      <c r="S415" s="211">
        <v>0</v>
      </c>
      <c r="T415" s="212">
        <f>S415*H415</f>
        <v>0</v>
      </c>
      <c r="AR415" s="25" t="s">
        <v>279</v>
      </c>
      <c r="AT415" s="25" t="s">
        <v>194</v>
      </c>
      <c r="AU415" s="25" t="s">
        <v>88</v>
      </c>
      <c r="AY415" s="25" t="s">
        <v>191</v>
      </c>
      <c r="BE415" s="213">
        <f>IF(N415="základní",J415,0)</f>
        <v>0</v>
      </c>
      <c r="BF415" s="213">
        <f>IF(N415="snížená",J415,0)</f>
        <v>0</v>
      </c>
      <c r="BG415" s="213">
        <f>IF(N415="zákl. přenesená",J415,0)</f>
        <v>0</v>
      </c>
      <c r="BH415" s="213">
        <f>IF(N415="sníž. přenesená",J415,0)</f>
        <v>0</v>
      </c>
      <c r="BI415" s="213">
        <f>IF(N415="nulová",J415,0)</f>
        <v>0</v>
      </c>
      <c r="BJ415" s="25" t="s">
        <v>85</v>
      </c>
      <c r="BK415" s="213">
        <f>ROUND(I415*H415,2)</f>
        <v>0</v>
      </c>
      <c r="BL415" s="25" t="s">
        <v>279</v>
      </c>
      <c r="BM415" s="25" t="s">
        <v>2748</v>
      </c>
    </row>
    <row r="416" spans="2:65" s="1" customFormat="1" ht="25.5" customHeight="1">
      <c r="B416" s="42"/>
      <c r="C416" s="202" t="s">
        <v>1090</v>
      </c>
      <c r="D416" s="202" t="s">
        <v>194</v>
      </c>
      <c r="E416" s="203" t="s">
        <v>2749</v>
      </c>
      <c r="F416" s="204" t="s">
        <v>2750</v>
      </c>
      <c r="G416" s="205" t="s">
        <v>218</v>
      </c>
      <c r="H416" s="206">
        <v>3.3</v>
      </c>
      <c r="I416" s="207"/>
      <c r="J416" s="208">
        <f>ROUND(I416*H416,2)</f>
        <v>0</v>
      </c>
      <c r="K416" s="204" t="s">
        <v>203</v>
      </c>
      <c r="L416" s="62"/>
      <c r="M416" s="209" t="s">
        <v>23</v>
      </c>
      <c r="N416" s="210" t="s">
        <v>48</v>
      </c>
      <c r="O416" s="43"/>
      <c r="P416" s="211">
        <f>O416*H416</f>
        <v>0</v>
      </c>
      <c r="Q416" s="211">
        <v>5.0000000000000001E-4</v>
      </c>
      <c r="R416" s="211">
        <f>Q416*H416</f>
        <v>1.65E-3</v>
      </c>
      <c r="S416" s="211">
        <v>0</v>
      </c>
      <c r="T416" s="212">
        <f>S416*H416</f>
        <v>0</v>
      </c>
      <c r="AR416" s="25" t="s">
        <v>279</v>
      </c>
      <c r="AT416" s="25" t="s">
        <v>194</v>
      </c>
      <c r="AU416" s="25" t="s">
        <v>88</v>
      </c>
      <c r="AY416" s="25" t="s">
        <v>191</v>
      </c>
      <c r="BE416" s="213">
        <f>IF(N416="základní",J416,0)</f>
        <v>0</v>
      </c>
      <c r="BF416" s="213">
        <f>IF(N416="snížená",J416,0)</f>
        <v>0</v>
      </c>
      <c r="BG416" s="213">
        <f>IF(N416="zákl. přenesená",J416,0)</f>
        <v>0</v>
      </c>
      <c r="BH416" s="213">
        <f>IF(N416="sníž. přenesená",J416,0)</f>
        <v>0</v>
      </c>
      <c r="BI416" s="213">
        <f>IF(N416="nulová",J416,0)</f>
        <v>0</v>
      </c>
      <c r="BJ416" s="25" t="s">
        <v>85</v>
      </c>
      <c r="BK416" s="213">
        <f>ROUND(I416*H416,2)</f>
        <v>0</v>
      </c>
      <c r="BL416" s="25" t="s">
        <v>279</v>
      </c>
      <c r="BM416" s="25" t="s">
        <v>2751</v>
      </c>
    </row>
    <row r="417" spans="2:65" s="11" customFormat="1" ht="37.35" customHeight="1">
      <c r="B417" s="186"/>
      <c r="C417" s="187"/>
      <c r="D417" s="188" t="s">
        <v>76</v>
      </c>
      <c r="E417" s="189" t="s">
        <v>2326</v>
      </c>
      <c r="F417" s="189" t="s">
        <v>2327</v>
      </c>
      <c r="G417" s="187"/>
      <c r="H417" s="187"/>
      <c r="I417" s="190"/>
      <c r="J417" s="191">
        <f>BK417</f>
        <v>0</v>
      </c>
      <c r="K417" s="187"/>
      <c r="L417" s="192"/>
      <c r="M417" s="193"/>
      <c r="N417" s="194"/>
      <c r="O417" s="194"/>
      <c r="P417" s="195">
        <f>SUM(P418:P429)</f>
        <v>0</v>
      </c>
      <c r="Q417" s="194"/>
      <c r="R417" s="195">
        <f>SUM(R418:R429)</f>
        <v>0</v>
      </c>
      <c r="S417" s="194"/>
      <c r="T417" s="196">
        <f>SUM(T418:T429)</f>
        <v>0</v>
      </c>
      <c r="AR417" s="197" t="s">
        <v>215</v>
      </c>
      <c r="AT417" s="198" t="s">
        <v>76</v>
      </c>
      <c r="AU417" s="198" t="s">
        <v>77</v>
      </c>
      <c r="AY417" s="197" t="s">
        <v>191</v>
      </c>
      <c r="BK417" s="199">
        <f>SUM(BK418:BK429)</f>
        <v>0</v>
      </c>
    </row>
    <row r="418" spans="2:65" s="1" customFormat="1" ht="25.5" customHeight="1">
      <c r="B418" s="42"/>
      <c r="C418" s="202" t="s">
        <v>1094</v>
      </c>
      <c r="D418" s="202" t="s">
        <v>194</v>
      </c>
      <c r="E418" s="203" t="s">
        <v>2329</v>
      </c>
      <c r="F418" s="204" t="s">
        <v>2330</v>
      </c>
      <c r="G418" s="205" t="s">
        <v>2331</v>
      </c>
      <c r="H418" s="206">
        <v>8</v>
      </c>
      <c r="I418" s="207"/>
      <c r="J418" s="208">
        <f>ROUND(I418*H418,2)</f>
        <v>0</v>
      </c>
      <c r="K418" s="204" t="s">
        <v>203</v>
      </c>
      <c r="L418" s="62"/>
      <c r="M418" s="209" t="s">
        <v>23</v>
      </c>
      <c r="N418" s="210" t="s">
        <v>48</v>
      </c>
      <c r="O418" s="43"/>
      <c r="P418" s="211">
        <f>O418*H418</f>
        <v>0</v>
      </c>
      <c r="Q418" s="211">
        <v>0</v>
      </c>
      <c r="R418" s="211">
        <f>Q418*H418</f>
        <v>0</v>
      </c>
      <c r="S418" s="211">
        <v>0</v>
      </c>
      <c r="T418" s="212">
        <f>S418*H418</f>
        <v>0</v>
      </c>
      <c r="AR418" s="25" t="s">
        <v>2332</v>
      </c>
      <c r="AT418" s="25" t="s">
        <v>194</v>
      </c>
      <c r="AU418" s="25" t="s">
        <v>85</v>
      </c>
      <c r="AY418" s="25" t="s">
        <v>191</v>
      </c>
      <c r="BE418" s="213">
        <f>IF(N418="základní",J418,0)</f>
        <v>0</v>
      </c>
      <c r="BF418" s="213">
        <f>IF(N418="snížená",J418,0)</f>
        <v>0</v>
      </c>
      <c r="BG418" s="213">
        <f>IF(N418="zákl. přenesená",J418,0)</f>
        <v>0</v>
      </c>
      <c r="BH418" s="213">
        <f>IF(N418="sníž. přenesená",J418,0)</f>
        <v>0</v>
      </c>
      <c r="BI418" s="213">
        <f>IF(N418="nulová",J418,0)</f>
        <v>0</v>
      </c>
      <c r="BJ418" s="25" t="s">
        <v>85</v>
      </c>
      <c r="BK418" s="213">
        <f>ROUND(I418*H418,2)</f>
        <v>0</v>
      </c>
      <c r="BL418" s="25" t="s">
        <v>2332</v>
      </c>
      <c r="BM418" s="25" t="s">
        <v>2752</v>
      </c>
    </row>
    <row r="419" spans="2:65" s="1" customFormat="1" ht="40.5">
      <c r="B419" s="42"/>
      <c r="C419" s="64"/>
      <c r="D419" s="214" t="s">
        <v>205</v>
      </c>
      <c r="E419" s="64"/>
      <c r="F419" s="215" t="s">
        <v>2334</v>
      </c>
      <c r="G419" s="64"/>
      <c r="H419" s="64"/>
      <c r="I419" s="173"/>
      <c r="J419" s="64"/>
      <c r="K419" s="64"/>
      <c r="L419" s="62"/>
      <c r="M419" s="216"/>
      <c r="N419" s="43"/>
      <c r="O419" s="43"/>
      <c r="P419" s="43"/>
      <c r="Q419" s="43"/>
      <c r="R419" s="43"/>
      <c r="S419" s="43"/>
      <c r="T419" s="79"/>
      <c r="AT419" s="25" t="s">
        <v>205</v>
      </c>
      <c r="AU419" s="25" t="s">
        <v>85</v>
      </c>
    </row>
    <row r="420" spans="2:65" s="1" customFormat="1" ht="16.5" customHeight="1">
      <c r="B420" s="42"/>
      <c r="C420" s="202" t="s">
        <v>1099</v>
      </c>
      <c r="D420" s="202" t="s">
        <v>194</v>
      </c>
      <c r="E420" s="203" t="s">
        <v>2340</v>
      </c>
      <c r="F420" s="204" t="s">
        <v>2341</v>
      </c>
      <c r="G420" s="205" t="s">
        <v>2331</v>
      </c>
      <c r="H420" s="206">
        <v>8</v>
      </c>
      <c r="I420" s="207"/>
      <c r="J420" s="208">
        <f>ROUND(I420*H420,2)</f>
        <v>0</v>
      </c>
      <c r="K420" s="204" t="s">
        <v>203</v>
      </c>
      <c r="L420" s="62"/>
      <c r="M420" s="209" t="s">
        <v>23</v>
      </c>
      <c r="N420" s="210" t="s">
        <v>48</v>
      </c>
      <c r="O420" s="43"/>
      <c r="P420" s="211">
        <f>O420*H420</f>
        <v>0</v>
      </c>
      <c r="Q420" s="211">
        <v>0</v>
      </c>
      <c r="R420" s="211">
        <f>Q420*H420</f>
        <v>0</v>
      </c>
      <c r="S420" s="211">
        <v>0</v>
      </c>
      <c r="T420" s="212">
        <f>S420*H420</f>
        <v>0</v>
      </c>
      <c r="AR420" s="25" t="s">
        <v>2332</v>
      </c>
      <c r="AT420" s="25" t="s">
        <v>194</v>
      </c>
      <c r="AU420" s="25" t="s">
        <v>85</v>
      </c>
      <c r="AY420" s="25" t="s">
        <v>191</v>
      </c>
      <c r="BE420" s="213">
        <f>IF(N420="základní",J420,0)</f>
        <v>0</v>
      </c>
      <c r="BF420" s="213">
        <f>IF(N420="snížená",J420,0)</f>
        <v>0</v>
      </c>
      <c r="BG420" s="213">
        <f>IF(N420="zákl. přenesená",J420,0)</f>
        <v>0</v>
      </c>
      <c r="BH420" s="213">
        <f>IF(N420="sníž. přenesená",J420,0)</f>
        <v>0</v>
      </c>
      <c r="BI420" s="213">
        <f>IF(N420="nulová",J420,0)</f>
        <v>0</v>
      </c>
      <c r="BJ420" s="25" t="s">
        <v>85</v>
      </c>
      <c r="BK420" s="213">
        <f>ROUND(I420*H420,2)</f>
        <v>0</v>
      </c>
      <c r="BL420" s="25" t="s">
        <v>2332</v>
      </c>
      <c r="BM420" s="25" t="s">
        <v>2753</v>
      </c>
    </row>
    <row r="421" spans="2:65" s="1" customFormat="1" ht="40.5">
      <c r="B421" s="42"/>
      <c r="C421" s="64"/>
      <c r="D421" s="214" t="s">
        <v>205</v>
      </c>
      <c r="E421" s="64"/>
      <c r="F421" s="215" t="s">
        <v>2334</v>
      </c>
      <c r="G421" s="64"/>
      <c r="H421" s="64"/>
      <c r="I421" s="173"/>
      <c r="J421" s="64"/>
      <c r="K421" s="64"/>
      <c r="L421" s="62"/>
      <c r="M421" s="216"/>
      <c r="N421" s="43"/>
      <c r="O421" s="43"/>
      <c r="P421" s="43"/>
      <c r="Q421" s="43"/>
      <c r="R421" s="43"/>
      <c r="S421" s="43"/>
      <c r="T421" s="79"/>
      <c r="AT421" s="25" t="s">
        <v>205</v>
      </c>
      <c r="AU421" s="25" t="s">
        <v>85</v>
      </c>
    </row>
    <row r="422" spans="2:65" s="1" customFormat="1" ht="25.5" customHeight="1">
      <c r="B422" s="42"/>
      <c r="C422" s="202" t="s">
        <v>1108</v>
      </c>
      <c r="D422" s="202" t="s">
        <v>194</v>
      </c>
      <c r="E422" s="203" t="s">
        <v>2348</v>
      </c>
      <c r="F422" s="204" t="s">
        <v>2349</v>
      </c>
      <c r="G422" s="205" t="s">
        <v>2331</v>
      </c>
      <c r="H422" s="206">
        <v>8</v>
      </c>
      <c r="I422" s="207"/>
      <c r="J422" s="208">
        <f>ROUND(I422*H422,2)</f>
        <v>0</v>
      </c>
      <c r="K422" s="204" t="s">
        <v>203</v>
      </c>
      <c r="L422" s="62"/>
      <c r="M422" s="209" t="s">
        <v>23</v>
      </c>
      <c r="N422" s="210" t="s">
        <v>48</v>
      </c>
      <c r="O422" s="43"/>
      <c r="P422" s="211">
        <f>O422*H422</f>
        <v>0</v>
      </c>
      <c r="Q422" s="211">
        <v>0</v>
      </c>
      <c r="R422" s="211">
        <f>Q422*H422</f>
        <v>0</v>
      </c>
      <c r="S422" s="211">
        <v>0</v>
      </c>
      <c r="T422" s="212">
        <f>S422*H422</f>
        <v>0</v>
      </c>
      <c r="AR422" s="25" t="s">
        <v>2332</v>
      </c>
      <c r="AT422" s="25" t="s">
        <v>194</v>
      </c>
      <c r="AU422" s="25" t="s">
        <v>85</v>
      </c>
      <c r="AY422" s="25" t="s">
        <v>191</v>
      </c>
      <c r="BE422" s="213">
        <f>IF(N422="základní",J422,0)</f>
        <v>0</v>
      </c>
      <c r="BF422" s="213">
        <f>IF(N422="snížená",J422,0)</f>
        <v>0</v>
      </c>
      <c r="BG422" s="213">
        <f>IF(N422="zákl. přenesená",J422,0)</f>
        <v>0</v>
      </c>
      <c r="BH422" s="213">
        <f>IF(N422="sníž. přenesená",J422,0)</f>
        <v>0</v>
      </c>
      <c r="BI422" s="213">
        <f>IF(N422="nulová",J422,0)</f>
        <v>0</v>
      </c>
      <c r="BJ422" s="25" t="s">
        <v>85</v>
      </c>
      <c r="BK422" s="213">
        <f>ROUND(I422*H422,2)</f>
        <v>0</v>
      </c>
      <c r="BL422" s="25" t="s">
        <v>2332</v>
      </c>
      <c r="BM422" s="25" t="s">
        <v>2754</v>
      </c>
    </row>
    <row r="423" spans="2:65" s="1" customFormat="1" ht="40.5">
      <c r="B423" s="42"/>
      <c r="C423" s="64"/>
      <c r="D423" s="214" t="s">
        <v>205</v>
      </c>
      <c r="E423" s="64"/>
      <c r="F423" s="215" t="s">
        <v>2334</v>
      </c>
      <c r="G423" s="64"/>
      <c r="H423" s="64"/>
      <c r="I423" s="173"/>
      <c r="J423" s="64"/>
      <c r="K423" s="64"/>
      <c r="L423" s="62"/>
      <c r="M423" s="216"/>
      <c r="N423" s="43"/>
      <c r="O423" s="43"/>
      <c r="P423" s="43"/>
      <c r="Q423" s="43"/>
      <c r="R423" s="43"/>
      <c r="S423" s="43"/>
      <c r="T423" s="79"/>
      <c r="AT423" s="25" t="s">
        <v>205</v>
      </c>
      <c r="AU423" s="25" t="s">
        <v>85</v>
      </c>
    </row>
    <row r="424" spans="2:65" s="1" customFormat="1" ht="25.5" customHeight="1">
      <c r="B424" s="42"/>
      <c r="C424" s="202" t="s">
        <v>1112</v>
      </c>
      <c r="D424" s="202" t="s">
        <v>194</v>
      </c>
      <c r="E424" s="203" t="s">
        <v>2356</v>
      </c>
      <c r="F424" s="204" t="s">
        <v>2357</v>
      </c>
      <c r="G424" s="205" t="s">
        <v>2331</v>
      </c>
      <c r="H424" s="206">
        <v>8</v>
      </c>
      <c r="I424" s="207"/>
      <c r="J424" s="208">
        <f>ROUND(I424*H424,2)</f>
        <v>0</v>
      </c>
      <c r="K424" s="204" t="s">
        <v>203</v>
      </c>
      <c r="L424" s="62"/>
      <c r="M424" s="209" t="s">
        <v>23</v>
      </c>
      <c r="N424" s="210" t="s">
        <v>48</v>
      </c>
      <c r="O424" s="43"/>
      <c r="P424" s="211">
        <f>O424*H424</f>
        <v>0</v>
      </c>
      <c r="Q424" s="211">
        <v>0</v>
      </c>
      <c r="R424" s="211">
        <f>Q424*H424</f>
        <v>0</v>
      </c>
      <c r="S424" s="211">
        <v>0</v>
      </c>
      <c r="T424" s="212">
        <f>S424*H424</f>
        <v>0</v>
      </c>
      <c r="AR424" s="25" t="s">
        <v>2332</v>
      </c>
      <c r="AT424" s="25" t="s">
        <v>194</v>
      </c>
      <c r="AU424" s="25" t="s">
        <v>85</v>
      </c>
      <c r="AY424" s="25" t="s">
        <v>191</v>
      </c>
      <c r="BE424" s="213">
        <f>IF(N424="základní",J424,0)</f>
        <v>0</v>
      </c>
      <c r="BF424" s="213">
        <f>IF(N424="snížená",J424,0)</f>
        <v>0</v>
      </c>
      <c r="BG424" s="213">
        <f>IF(N424="zákl. přenesená",J424,0)</f>
        <v>0</v>
      </c>
      <c r="BH424" s="213">
        <f>IF(N424="sníž. přenesená",J424,0)</f>
        <v>0</v>
      </c>
      <c r="BI424" s="213">
        <f>IF(N424="nulová",J424,0)</f>
        <v>0</v>
      </c>
      <c r="BJ424" s="25" t="s">
        <v>85</v>
      </c>
      <c r="BK424" s="213">
        <f>ROUND(I424*H424,2)</f>
        <v>0</v>
      </c>
      <c r="BL424" s="25" t="s">
        <v>2332</v>
      </c>
      <c r="BM424" s="25" t="s">
        <v>2755</v>
      </c>
    </row>
    <row r="425" spans="2:65" s="1" customFormat="1" ht="40.5">
      <c r="B425" s="42"/>
      <c r="C425" s="64"/>
      <c r="D425" s="214" t="s">
        <v>205</v>
      </c>
      <c r="E425" s="64"/>
      <c r="F425" s="215" t="s">
        <v>2334</v>
      </c>
      <c r="G425" s="64"/>
      <c r="H425" s="64"/>
      <c r="I425" s="173"/>
      <c r="J425" s="64"/>
      <c r="K425" s="64"/>
      <c r="L425" s="62"/>
      <c r="M425" s="216"/>
      <c r="N425" s="43"/>
      <c r="O425" s="43"/>
      <c r="P425" s="43"/>
      <c r="Q425" s="43"/>
      <c r="R425" s="43"/>
      <c r="S425" s="43"/>
      <c r="T425" s="79"/>
      <c r="AT425" s="25" t="s">
        <v>205</v>
      </c>
      <c r="AU425" s="25" t="s">
        <v>85</v>
      </c>
    </row>
    <row r="426" spans="2:65" s="1" customFormat="1" ht="25.5" customHeight="1">
      <c r="B426" s="42"/>
      <c r="C426" s="202" t="s">
        <v>1121</v>
      </c>
      <c r="D426" s="202" t="s">
        <v>194</v>
      </c>
      <c r="E426" s="203" t="s">
        <v>2368</v>
      </c>
      <c r="F426" s="204" t="s">
        <v>2369</v>
      </c>
      <c r="G426" s="205" t="s">
        <v>2331</v>
      </c>
      <c r="H426" s="206">
        <v>8</v>
      </c>
      <c r="I426" s="207"/>
      <c r="J426" s="208">
        <f>ROUND(I426*H426,2)</f>
        <v>0</v>
      </c>
      <c r="K426" s="204" t="s">
        <v>203</v>
      </c>
      <c r="L426" s="62"/>
      <c r="M426" s="209" t="s">
        <v>23</v>
      </c>
      <c r="N426" s="210" t="s">
        <v>48</v>
      </c>
      <c r="O426" s="43"/>
      <c r="P426" s="211">
        <f>O426*H426</f>
        <v>0</v>
      </c>
      <c r="Q426" s="211">
        <v>0</v>
      </c>
      <c r="R426" s="211">
        <f>Q426*H426</f>
        <v>0</v>
      </c>
      <c r="S426" s="211">
        <v>0</v>
      </c>
      <c r="T426" s="212">
        <f>S426*H426</f>
        <v>0</v>
      </c>
      <c r="AR426" s="25" t="s">
        <v>2332</v>
      </c>
      <c r="AT426" s="25" t="s">
        <v>194</v>
      </c>
      <c r="AU426" s="25" t="s">
        <v>85</v>
      </c>
      <c r="AY426" s="25" t="s">
        <v>191</v>
      </c>
      <c r="BE426" s="213">
        <f>IF(N426="základní",J426,0)</f>
        <v>0</v>
      </c>
      <c r="BF426" s="213">
        <f>IF(N426="snížená",J426,0)</f>
        <v>0</v>
      </c>
      <c r="BG426" s="213">
        <f>IF(N426="zákl. přenesená",J426,0)</f>
        <v>0</v>
      </c>
      <c r="BH426" s="213">
        <f>IF(N426="sníž. přenesená",J426,0)</f>
        <v>0</v>
      </c>
      <c r="BI426" s="213">
        <f>IF(N426="nulová",J426,0)</f>
        <v>0</v>
      </c>
      <c r="BJ426" s="25" t="s">
        <v>85</v>
      </c>
      <c r="BK426" s="213">
        <f>ROUND(I426*H426,2)</f>
        <v>0</v>
      </c>
      <c r="BL426" s="25" t="s">
        <v>2332</v>
      </c>
      <c r="BM426" s="25" t="s">
        <v>2756</v>
      </c>
    </row>
    <row r="427" spans="2:65" s="1" customFormat="1" ht="40.5">
      <c r="B427" s="42"/>
      <c r="C427" s="64"/>
      <c r="D427" s="214" t="s">
        <v>205</v>
      </c>
      <c r="E427" s="64"/>
      <c r="F427" s="215" t="s">
        <v>2334</v>
      </c>
      <c r="G427" s="64"/>
      <c r="H427" s="64"/>
      <c r="I427" s="173"/>
      <c r="J427" s="64"/>
      <c r="K427" s="64"/>
      <c r="L427" s="62"/>
      <c r="M427" s="216"/>
      <c r="N427" s="43"/>
      <c r="O427" s="43"/>
      <c r="P427" s="43"/>
      <c r="Q427" s="43"/>
      <c r="R427" s="43"/>
      <c r="S427" s="43"/>
      <c r="T427" s="79"/>
      <c r="AT427" s="25" t="s">
        <v>205</v>
      </c>
      <c r="AU427" s="25" t="s">
        <v>85</v>
      </c>
    </row>
    <row r="428" spans="2:65" s="1" customFormat="1" ht="25.5" customHeight="1">
      <c r="B428" s="42"/>
      <c r="C428" s="202" t="s">
        <v>1130</v>
      </c>
      <c r="D428" s="202" t="s">
        <v>194</v>
      </c>
      <c r="E428" s="203" t="s">
        <v>2372</v>
      </c>
      <c r="F428" s="204" t="s">
        <v>2373</v>
      </c>
      <c r="G428" s="205" t="s">
        <v>2331</v>
      </c>
      <c r="H428" s="206">
        <v>8</v>
      </c>
      <c r="I428" s="207"/>
      <c r="J428" s="208">
        <f>ROUND(I428*H428,2)</f>
        <v>0</v>
      </c>
      <c r="K428" s="204" t="s">
        <v>203</v>
      </c>
      <c r="L428" s="62"/>
      <c r="M428" s="209" t="s">
        <v>23</v>
      </c>
      <c r="N428" s="210" t="s">
        <v>48</v>
      </c>
      <c r="O428" s="43"/>
      <c r="P428" s="211">
        <f>O428*H428</f>
        <v>0</v>
      </c>
      <c r="Q428" s="211">
        <v>0</v>
      </c>
      <c r="R428" s="211">
        <f>Q428*H428</f>
        <v>0</v>
      </c>
      <c r="S428" s="211">
        <v>0</v>
      </c>
      <c r="T428" s="212">
        <f>S428*H428</f>
        <v>0</v>
      </c>
      <c r="AR428" s="25" t="s">
        <v>2332</v>
      </c>
      <c r="AT428" s="25" t="s">
        <v>194</v>
      </c>
      <c r="AU428" s="25" t="s">
        <v>85</v>
      </c>
      <c r="AY428" s="25" t="s">
        <v>191</v>
      </c>
      <c r="BE428" s="213">
        <f>IF(N428="základní",J428,0)</f>
        <v>0</v>
      </c>
      <c r="BF428" s="213">
        <f>IF(N428="snížená",J428,0)</f>
        <v>0</v>
      </c>
      <c r="BG428" s="213">
        <f>IF(N428="zákl. přenesená",J428,0)</f>
        <v>0</v>
      </c>
      <c r="BH428" s="213">
        <f>IF(N428="sníž. přenesená",J428,0)</f>
        <v>0</v>
      </c>
      <c r="BI428" s="213">
        <f>IF(N428="nulová",J428,0)</f>
        <v>0</v>
      </c>
      <c r="BJ428" s="25" t="s">
        <v>85</v>
      </c>
      <c r="BK428" s="213">
        <f>ROUND(I428*H428,2)</f>
        <v>0</v>
      </c>
      <c r="BL428" s="25" t="s">
        <v>2332</v>
      </c>
      <c r="BM428" s="25" t="s">
        <v>2757</v>
      </c>
    </row>
    <row r="429" spans="2:65" s="1" customFormat="1" ht="40.5">
      <c r="B429" s="42"/>
      <c r="C429" s="64"/>
      <c r="D429" s="214" t="s">
        <v>205</v>
      </c>
      <c r="E429" s="64"/>
      <c r="F429" s="215" t="s">
        <v>2334</v>
      </c>
      <c r="G429" s="64"/>
      <c r="H429" s="64"/>
      <c r="I429" s="173"/>
      <c r="J429" s="64"/>
      <c r="K429" s="64"/>
      <c r="L429" s="62"/>
      <c r="M429" s="238"/>
      <c r="N429" s="239"/>
      <c r="O429" s="239"/>
      <c r="P429" s="239"/>
      <c r="Q429" s="239"/>
      <c r="R429" s="239"/>
      <c r="S429" s="239"/>
      <c r="T429" s="240"/>
      <c r="AT429" s="25" t="s">
        <v>205</v>
      </c>
      <c r="AU429" s="25" t="s">
        <v>85</v>
      </c>
    </row>
    <row r="430" spans="2:65" s="1" customFormat="1" ht="6.95" customHeight="1">
      <c r="B430" s="57"/>
      <c r="C430" s="58"/>
      <c r="D430" s="58"/>
      <c r="E430" s="58"/>
      <c r="F430" s="58"/>
      <c r="G430" s="58"/>
      <c r="H430" s="58"/>
      <c r="I430" s="149"/>
      <c r="J430" s="58"/>
      <c r="K430" s="58"/>
      <c r="L430" s="62"/>
    </row>
  </sheetData>
  <sheetProtection algorithmName="SHA-512" hashValue="YQBvo7ZFD8okr2xvpqo5ON4k0zkEeX5l4GHSWvP5l0Ja7LfduAV6ChUA70MLYEZsKHt6PhQKeDWhU/HTNRA9dQ==" saltValue="KrzcUcw/0GH3vFVGY/3SMQd3lpb8RAaPGALhDIKbwZtTyD4/vtMs0mEHr1XjpfN09OZuQCJyATMqsd8hweA4oA==" spinCount="100000" sheet="1" objects="1" scenarios="1" formatColumns="0" formatRows="0" autoFilter="0"/>
  <autoFilter ref="C97:K429"/>
  <mergeCells count="13">
    <mergeCell ref="E90:H90"/>
    <mergeCell ref="G1:H1"/>
    <mergeCell ref="L2:V2"/>
    <mergeCell ref="E49:H49"/>
    <mergeCell ref="E51:H51"/>
    <mergeCell ref="J55:J56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7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101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340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2758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ROUND(J98,2)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ROUND(SUM(BE98:BE469), 2)</f>
        <v>0</v>
      </c>
      <c r="G32" s="43"/>
      <c r="H32" s="43"/>
      <c r="I32" s="141">
        <v>0.21</v>
      </c>
      <c r="J32" s="140">
        <f>ROUND(ROUND((SUM(BE98:BE469)),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ROUND(SUM(BF98:BF469), 2)</f>
        <v>0</v>
      </c>
      <c r="G33" s="43"/>
      <c r="H33" s="43"/>
      <c r="I33" s="141">
        <v>0.15</v>
      </c>
      <c r="J33" s="140">
        <f>ROUND(ROUND((SUM(BF98:BF469)),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ROUND(SUM(BG98:BG469),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ROUND(SUM(BH98:BH469),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ROUND(SUM(BI98:BI469),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340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ASŘ-003 - Zateplení Objektu + Střecha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J98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343</v>
      </c>
      <c r="E61" s="162"/>
      <c r="F61" s="162"/>
      <c r="G61" s="162"/>
      <c r="H61" s="162"/>
      <c r="I61" s="163"/>
      <c r="J61" s="164">
        <f>J99</f>
        <v>0</v>
      </c>
      <c r="K61" s="165"/>
    </row>
    <row r="62" spans="2:47" s="9" customFormat="1" ht="19.899999999999999" customHeight="1">
      <c r="B62" s="166"/>
      <c r="C62" s="167"/>
      <c r="D62" s="168" t="s">
        <v>345</v>
      </c>
      <c r="E62" s="169"/>
      <c r="F62" s="169"/>
      <c r="G62" s="169"/>
      <c r="H62" s="169"/>
      <c r="I62" s="170"/>
      <c r="J62" s="171">
        <f>J100</f>
        <v>0</v>
      </c>
      <c r="K62" s="172"/>
    </row>
    <row r="63" spans="2:47" s="9" customFormat="1" ht="19.899999999999999" customHeight="1">
      <c r="B63" s="166"/>
      <c r="C63" s="167"/>
      <c r="D63" s="168" t="s">
        <v>346</v>
      </c>
      <c r="E63" s="169"/>
      <c r="F63" s="169"/>
      <c r="G63" s="169"/>
      <c r="H63" s="169"/>
      <c r="I63" s="170"/>
      <c r="J63" s="171">
        <f>J192</f>
        <v>0</v>
      </c>
      <c r="K63" s="172"/>
    </row>
    <row r="64" spans="2:47" s="9" customFormat="1" ht="19.899999999999999" customHeight="1">
      <c r="B64" s="166"/>
      <c r="C64" s="167"/>
      <c r="D64" s="168" t="s">
        <v>2759</v>
      </c>
      <c r="E64" s="169"/>
      <c r="F64" s="169"/>
      <c r="G64" s="169"/>
      <c r="H64" s="169"/>
      <c r="I64" s="170"/>
      <c r="J64" s="171">
        <f>J225</f>
        <v>0</v>
      </c>
      <c r="K64" s="172"/>
    </row>
    <row r="65" spans="2:11" s="9" customFormat="1" ht="19.899999999999999" customHeight="1">
      <c r="B65" s="166"/>
      <c r="C65" s="167"/>
      <c r="D65" s="168" t="s">
        <v>347</v>
      </c>
      <c r="E65" s="169"/>
      <c r="F65" s="169"/>
      <c r="G65" s="169"/>
      <c r="H65" s="169"/>
      <c r="I65" s="170"/>
      <c r="J65" s="171">
        <f>J240</f>
        <v>0</v>
      </c>
      <c r="K65" s="172"/>
    </row>
    <row r="66" spans="2:11" s="8" customFormat="1" ht="24.95" customHeight="1">
      <c r="B66" s="159"/>
      <c r="C66" s="160"/>
      <c r="D66" s="161" t="s">
        <v>348</v>
      </c>
      <c r="E66" s="162"/>
      <c r="F66" s="162"/>
      <c r="G66" s="162"/>
      <c r="H66" s="162"/>
      <c r="I66" s="163"/>
      <c r="J66" s="164">
        <f>J242</f>
        <v>0</v>
      </c>
      <c r="K66" s="165"/>
    </row>
    <row r="67" spans="2:11" s="9" customFormat="1" ht="19.899999999999999" customHeight="1">
      <c r="B67" s="166"/>
      <c r="C67" s="167"/>
      <c r="D67" s="168" t="s">
        <v>2380</v>
      </c>
      <c r="E67" s="169"/>
      <c r="F67" s="169"/>
      <c r="G67" s="169"/>
      <c r="H67" s="169"/>
      <c r="I67" s="170"/>
      <c r="J67" s="171">
        <f>J243</f>
        <v>0</v>
      </c>
      <c r="K67" s="172"/>
    </row>
    <row r="68" spans="2:11" s="9" customFormat="1" ht="19.899999999999999" customHeight="1">
      <c r="B68" s="166"/>
      <c r="C68" s="167"/>
      <c r="D68" s="168" t="s">
        <v>2760</v>
      </c>
      <c r="E68" s="169"/>
      <c r="F68" s="169"/>
      <c r="G68" s="169"/>
      <c r="H68" s="169"/>
      <c r="I68" s="170"/>
      <c r="J68" s="171">
        <f>J248</f>
        <v>0</v>
      </c>
      <c r="K68" s="172"/>
    </row>
    <row r="69" spans="2:11" s="9" customFormat="1" ht="19.899999999999999" customHeight="1">
      <c r="B69" s="166"/>
      <c r="C69" s="167"/>
      <c r="D69" s="168" t="s">
        <v>349</v>
      </c>
      <c r="E69" s="169"/>
      <c r="F69" s="169"/>
      <c r="G69" s="169"/>
      <c r="H69" s="169"/>
      <c r="I69" s="170"/>
      <c r="J69" s="171">
        <f>J275</f>
        <v>0</v>
      </c>
      <c r="K69" s="172"/>
    </row>
    <row r="70" spans="2:11" s="9" customFormat="1" ht="19.899999999999999" customHeight="1">
      <c r="B70" s="166"/>
      <c r="C70" s="167"/>
      <c r="D70" s="168" t="s">
        <v>350</v>
      </c>
      <c r="E70" s="169"/>
      <c r="F70" s="169"/>
      <c r="G70" s="169"/>
      <c r="H70" s="169"/>
      <c r="I70" s="170"/>
      <c r="J70" s="171">
        <f>J298</f>
        <v>0</v>
      </c>
      <c r="K70" s="172"/>
    </row>
    <row r="71" spans="2:11" s="9" customFormat="1" ht="19.899999999999999" customHeight="1">
      <c r="B71" s="166"/>
      <c r="C71" s="167"/>
      <c r="D71" s="168" t="s">
        <v>2761</v>
      </c>
      <c r="E71" s="169"/>
      <c r="F71" s="169"/>
      <c r="G71" s="169"/>
      <c r="H71" s="169"/>
      <c r="I71" s="170"/>
      <c r="J71" s="171">
        <f>J358</f>
        <v>0</v>
      </c>
      <c r="K71" s="172"/>
    </row>
    <row r="72" spans="2:11" s="9" customFormat="1" ht="19.899999999999999" customHeight="1">
      <c r="B72" s="166"/>
      <c r="C72" s="167"/>
      <c r="D72" s="168" t="s">
        <v>2762</v>
      </c>
      <c r="E72" s="169"/>
      <c r="F72" s="169"/>
      <c r="G72" s="169"/>
      <c r="H72" s="169"/>
      <c r="I72" s="170"/>
      <c r="J72" s="171">
        <f>J395</f>
        <v>0</v>
      </c>
      <c r="K72" s="172"/>
    </row>
    <row r="73" spans="2:11" s="9" customFormat="1" ht="19.899999999999999" customHeight="1">
      <c r="B73" s="166"/>
      <c r="C73" s="167"/>
      <c r="D73" s="168" t="s">
        <v>2763</v>
      </c>
      <c r="E73" s="169"/>
      <c r="F73" s="169"/>
      <c r="G73" s="169"/>
      <c r="H73" s="169"/>
      <c r="I73" s="170"/>
      <c r="J73" s="171">
        <f>J408</f>
        <v>0</v>
      </c>
      <c r="K73" s="172"/>
    </row>
    <row r="74" spans="2:11" s="9" customFormat="1" ht="19.899999999999999" customHeight="1">
      <c r="B74" s="166"/>
      <c r="C74" s="167"/>
      <c r="D74" s="168" t="s">
        <v>2764</v>
      </c>
      <c r="E74" s="169"/>
      <c r="F74" s="169"/>
      <c r="G74" s="169"/>
      <c r="H74" s="169"/>
      <c r="I74" s="170"/>
      <c r="J74" s="171">
        <f>J415</f>
        <v>0</v>
      </c>
      <c r="K74" s="172"/>
    </row>
    <row r="75" spans="2:11" s="9" customFormat="1" ht="19.899999999999999" customHeight="1">
      <c r="B75" s="166"/>
      <c r="C75" s="167"/>
      <c r="D75" s="168" t="s">
        <v>358</v>
      </c>
      <c r="E75" s="169"/>
      <c r="F75" s="169"/>
      <c r="G75" s="169"/>
      <c r="H75" s="169"/>
      <c r="I75" s="170"/>
      <c r="J75" s="171">
        <f>J427</f>
        <v>0</v>
      </c>
      <c r="K75" s="172"/>
    </row>
    <row r="76" spans="2:11" s="8" customFormat="1" ht="24.95" customHeight="1">
      <c r="B76" s="159"/>
      <c r="C76" s="160"/>
      <c r="D76" s="161" t="s">
        <v>360</v>
      </c>
      <c r="E76" s="162"/>
      <c r="F76" s="162"/>
      <c r="G76" s="162"/>
      <c r="H76" s="162"/>
      <c r="I76" s="163"/>
      <c r="J76" s="164">
        <f>J451</f>
        <v>0</v>
      </c>
      <c r="K76" s="165"/>
    </row>
    <row r="77" spans="2:11" s="1" customFormat="1" ht="21.75" customHeight="1">
      <c r="B77" s="42"/>
      <c r="C77" s="43"/>
      <c r="D77" s="43"/>
      <c r="E77" s="43"/>
      <c r="F77" s="43"/>
      <c r="G77" s="43"/>
      <c r="H77" s="43"/>
      <c r="I77" s="128"/>
      <c r="J77" s="43"/>
      <c r="K77" s="46"/>
    </row>
    <row r="78" spans="2:11" s="1" customFormat="1" ht="6.95" customHeight="1">
      <c r="B78" s="57"/>
      <c r="C78" s="58"/>
      <c r="D78" s="58"/>
      <c r="E78" s="58"/>
      <c r="F78" s="58"/>
      <c r="G78" s="58"/>
      <c r="H78" s="58"/>
      <c r="I78" s="149"/>
      <c r="J78" s="58"/>
      <c r="K78" s="59"/>
    </row>
    <row r="82" spans="2:12" s="1" customFormat="1" ht="6.95" customHeight="1">
      <c r="B82" s="60"/>
      <c r="C82" s="61"/>
      <c r="D82" s="61"/>
      <c r="E82" s="61"/>
      <c r="F82" s="61"/>
      <c r="G82" s="61"/>
      <c r="H82" s="61"/>
      <c r="I82" s="152"/>
      <c r="J82" s="61"/>
      <c r="K82" s="61"/>
      <c r="L82" s="62"/>
    </row>
    <row r="83" spans="2:12" s="1" customFormat="1" ht="36.950000000000003" customHeight="1">
      <c r="B83" s="42"/>
      <c r="C83" s="63" t="s">
        <v>175</v>
      </c>
      <c r="D83" s="64"/>
      <c r="E83" s="64"/>
      <c r="F83" s="64"/>
      <c r="G83" s="64"/>
      <c r="H83" s="64"/>
      <c r="I83" s="173"/>
      <c r="J83" s="64"/>
      <c r="K83" s="64"/>
      <c r="L83" s="62"/>
    </row>
    <row r="84" spans="2:12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12" s="1" customFormat="1" ht="14.45" customHeight="1">
      <c r="B85" s="42"/>
      <c r="C85" s="66" t="s">
        <v>18</v>
      </c>
      <c r="D85" s="64"/>
      <c r="E85" s="64"/>
      <c r="F85" s="64"/>
      <c r="G85" s="64"/>
      <c r="H85" s="64"/>
      <c r="I85" s="173"/>
      <c r="J85" s="64"/>
      <c r="K85" s="64"/>
      <c r="L85" s="62"/>
    </row>
    <row r="86" spans="2:12" s="1" customFormat="1" ht="16.5" customHeight="1">
      <c r="B86" s="42"/>
      <c r="C86" s="64"/>
      <c r="D86" s="64"/>
      <c r="E86" s="408" t="str">
        <f>E7</f>
        <v>Výstavba poradenského centra UJEP, č.p. 771, ul. Pasteurova - Rekonstrukce</v>
      </c>
      <c r="F86" s="409"/>
      <c r="G86" s="409"/>
      <c r="H86" s="409"/>
      <c r="I86" s="173"/>
      <c r="J86" s="64"/>
      <c r="K86" s="64"/>
      <c r="L86" s="62"/>
    </row>
    <row r="87" spans="2:12">
      <c r="B87" s="29"/>
      <c r="C87" s="66" t="s">
        <v>161</v>
      </c>
      <c r="D87" s="242"/>
      <c r="E87" s="242"/>
      <c r="F87" s="242"/>
      <c r="G87" s="242"/>
      <c r="H87" s="242"/>
      <c r="J87" s="242"/>
      <c r="K87" s="242"/>
      <c r="L87" s="243"/>
    </row>
    <row r="88" spans="2:12" s="1" customFormat="1" ht="16.5" customHeight="1">
      <c r="B88" s="42"/>
      <c r="C88" s="64"/>
      <c r="D88" s="64"/>
      <c r="E88" s="408" t="s">
        <v>340</v>
      </c>
      <c r="F88" s="410"/>
      <c r="G88" s="410"/>
      <c r="H88" s="410"/>
      <c r="I88" s="173"/>
      <c r="J88" s="64"/>
      <c r="K88" s="64"/>
      <c r="L88" s="62"/>
    </row>
    <row r="89" spans="2:12" s="1" customFormat="1" ht="14.45" customHeight="1">
      <c r="B89" s="42"/>
      <c r="C89" s="66" t="s">
        <v>341</v>
      </c>
      <c r="D89" s="64"/>
      <c r="E89" s="64"/>
      <c r="F89" s="64"/>
      <c r="G89" s="64"/>
      <c r="H89" s="64"/>
      <c r="I89" s="173"/>
      <c r="J89" s="64"/>
      <c r="K89" s="64"/>
      <c r="L89" s="62"/>
    </row>
    <row r="90" spans="2:12" s="1" customFormat="1" ht="17.25" customHeight="1">
      <c r="B90" s="42"/>
      <c r="C90" s="64"/>
      <c r="D90" s="64"/>
      <c r="E90" s="379" t="str">
        <f>E11</f>
        <v>ASŘ-003 - Zateplení Objektu + Střecha</v>
      </c>
      <c r="F90" s="410"/>
      <c r="G90" s="410"/>
      <c r="H90" s="410"/>
      <c r="I90" s="173"/>
      <c r="J90" s="64"/>
      <c r="K90" s="64"/>
      <c r="L90" s="62"/>
    </row>
    <row r="91" spans="2:12" s="1" customFormat="1" ht="6.95" customHeight="1">
      <c r="B91" s="42"/>
      <c r="C91" s="64"/>
      <c r="D91" s="64"/>
      <c r="E91" s="64"/>
      <c r="F91" s="64"/>
      <c r="G91" s="64"/>
      <c r="H91" s="64"/>
      <c r="I91" s="173"/>
      <c r="J91" s="64"/>
      <c r="K91" s="64"/>
      <c r="L91" s="62"/>
    </row>
    <row r="92" spans="2:12" s="1" customFormat="1" ht="18" customHeight="1">
      <c r="B92" s="42"/>
      <c r="C92" s="66" t="s">
        <v>24</v>
      </c>
      <c r="D92" s="64"/>
      <c r="E92" s="64"/>
      <c r="F92" s="174" t="str">
        <f>F14</f>
        <v>Ústí nad Labem</v>
      </c>
      <c r="G92" s="64"/>
      <c r="H92" s="64"/>
      <c r="I92" s="175" t="s">
        <v>26</v>
      </c>
      <c r="J92" s="74" t="str">
        <f>IF(J14="","",J14)</f>
        <v>19. 7. 2018</v>
      </c>
      <c r="K92" s="64"/>
      <c r="L92" s="62"/>
    </row>
    <row r="93" spans="2:12" s="1" customFormat="1" ht="6.95" customHeight="1">
      <c r="B93" s="42"/>
      <c r="C93" s="64"/>
      <c r="D93" s="64"/>
      <c r="E93" s="64"/>
      <c r="F93" s="64"/>
      <c r="G93" s="64"/>
      <c r="H93" s="64"/>
      <c r="I93" s="173"/>
      <c r="J93" s="64"/>
      <c r="K93" s="64"/>
      <c r="L93" s="62"/>
    </row>
    <row r="94" spans="2:12" s="1" customFormat="1">
      <c r="B94" s="42"/>
      <c r="C94" s="66" t="s">
        <v>28</v>
      </c>
      <c r="D94" s="64"/>
      <c r="E94" s="64"/>
      <c r="F94" s="174" t="str">
        <f>E17</f>
        <v>UJEP Pasteurova 3544/1, 400 96 ÚnL</v>
      </c>
      <c r="G94" s="64"/>
      <c r="H94" s="64"/>
      <c r="I94" s="175" t="s">
        <v>36</v>
      </c>
      <c r="J94" s="174" t="str">
        <f>E23</f>
        <v>Correct BC, s.r.o.</v>
      </c>
      <c r="K94" s="64"/>
      <c r="L94" s="62"/>
    </row>
    <row r="95" spans="2:12" s="1" customFormat="1" ht="14.45" customHeight="1">
      <c r="B95" s="42"/>
      <c r="C95" s="66" t="s">
        <v>34</v>
      </c>
      <c r="D95" s="64"/>
      <c r="E95" s="64"/>
      <c r="F95" s="174" t="str">
        <f>IF(E20="","",E20)</f>
        <v/>
      </c>
      <c r="G95" s="64"/>
      <c r="H95" s="64"/>
      <c r="I95" s="173"/>
      <c r="J95" s="64"/>
      <c r="K95" s="64"/>
      <c r="L95" s="62"/>
    </row>
    <row r="96" spans="2:12" s="1" customFormat="1" ht="10.35" customHeight="1">
      <c r="B96" s="42"/>
      <c r="C96" s="64"/>
      <c r="D96" s="64"/>
      <c r="E96" s="64"/>
      <c r="F96" s="64"/>
      <c r="G96" s="64"/>
      <c r="H96" s="64"/>
      <c r="I96" s="173"/>
      <c r="J96" s="64"/>
      <c r="K96" s="64"/>
      <c r="L96" s="62"/>
    </row>
    <row r="97" spans="2:65" s="10" customFormat="1" ht="29.25" customHeight="1">
      <c r="B97" s="176"/>
      <c r="C97" s="177" t="s">
        <v>176</v>
      </c>
      <c r="D97" s="178" t="s">
        <v>62</v>
      </c>
      <c r="E97" s="178" t="s">
        <v>58</v>
      </c>
      <c r="F97" s="178" t="s">
        <v>177</v>
      </c>
      <c r="G97" s="178" t="s">
        <v>178</v>
      </c>
      <c r="H97" s="178" t="s">
        <v>179</v>
      </c>
      <c r="I97" s="179" t="s">
        <v>180</v>
      </c>
      <c r="J97" s="178" t="s">
        <v>166</v>
      </c>
      <c r="K97" s="180" t="s">
        <v>181</v>
      </c>
      <c r="L97" s="181"/>
      <c r="M97" s="82" t="s">
        <v>182</v>
      </c>
      <c r="N97" s="83" t="s">
        <v>47</v>
      </c>
      <c r="O97" s="83" t="s">
        <v>183</v>
      </c>
      <c r="P97" s="83" t="s">
        <v>184</v>
      </c>
      <c r="Q97" s="83" t="s">
        <v>185</v>
      </c>
      <c r="R97" s="83" t="s">
        <v>186</v>
      </c>
      <c r="S97" s="83" t="s">
        <v>187</v>
      </c>
      <c r="T97" s="84" t="s">
        <v>188</v>
      </c>
    </row>
    <row r="98" spans="2:65" s="1" customFormat="1" ht="29.25" customHeight="1">
      <c r="B98" s="42"/>
      <c r="C98" s="88" t="s">
        <v>167</v>
      </c>
      <c r="D98" s="64"/>
      <c r="E98" s="64"/>
      <c r="F98" s="64"/>
      <c r="G98" s="64"/>
      <c r="H98" s="64"/>
      <c r="I98" s="173"/>
      <c r="J98" s="182">
        <f>BK98</f>
        <v>0</v>
      </c>
      <c r="K98" s="64"/>
      <c r="L98" s="62"/>
      <c r="M98" s="85"/>
      <c r="N98" s="86"/>
      <c r="O98" s="86"/>
      <c r="P98" s="183">
        <f>P99+P242+P451</f>
        <v>0</v>
      </c>
      <c r="Q98" s="86"/>
      <c r="R98" s="183">
        <f>R99+R242+R451</f>
        <v>75.745548169999992</v>
      </c>
      <c r="S98" s="86"/>
      <c r="T98" s="184">
        <f>T99+T242+T451</f>
        <v>22.619567000000004</v>
      </c>
      <c r="AT98" s="25" t="s">
        <v>76</v>
      </c>
      <c r="AU98" s="25" t="s">
        <v>168</v>
      </c>
      <c r="BK98" s="185">
        <f>BK99+BK242+BK451</f>
        <v>0</v>
      </c>
    </row>
    <row r="99" spans="2:65" s="11" customFormat="1" ht="37.35" customHeight="1">
      <c r="B99" s="186"/>
      <c r="C99" s="187"/>
      <c r="D99" s="188" t="s">
        <v>76</v>
      </c>
      <c r="E99" s="189" t="s">
        <v>361</v>
      </c>
      <c r="F99" s="189" t="s">
        <v>362</v>
      </c>
      <c r="G99" s="187"/>
      <c r="H99" s="187"/>
      <c r="I99" s="190"/>
      <c r="J99" s="191">
        <f>BK99</f>
        <v>0</v>
      </c>
      <c r="K99" s="187"/>
      <c r="L99" s="192"/>
      <c r="M99" s="193"/>
      <c r="N99" s="194"/>
      <c r="O99" s="194"/>
      <c r="P99" s="195">
        <f>P100+P192+P225+P240</f>
        <v>0</v>
      </c>
      <c r="Q99" s="194"/>
      <c r="R99" s="195">
        <f>R100+R192+R225+R240</f>
        <v>60.496728809999993</v>
      </c>
      <c r="S99" s="194"/>
      <c r="T99" s="196">
        <f>T100+T192+T225+T240</f>
        <v>21.871017000000002</v>
      </c>
      <c r="AR99" s="197" t="s">
        <v>85</v>
      </c>
      <c r="AT99" s="198" t="s">
        <v>76</v>
      </c>
      <c r="AU99" s="198" t="s">
        <v>77</v>
      </c>
      <c r="AY99" s="197" t="s">
        <v>191</v>
      </c>
      <c r="BK99" s="199">
        <f>BK100+BK192+BK225+BK240</f>
        <v>0</v>
      </c>
    </row>
    <row r="100" spans="2:65" s="11" customFormat="1" ht="19.899999999999999" customHeight="1">
      <c r="B100" s="186"/>
      <c r="C100" s="187"/>
      <c r="D100" s="188" t="s">
        <v>76</v>
      </c>
      <c r="E100" s="200" t="s">
        <v>225</v>
      </c>
      <c r="F100" s="200" t="s">
        <v>534</v>
      </c>
      <c r="G100" s="187"/>
      <c r="H100" s="187"/>
      <c r="I100" s="190"/>
      <c r="J100" s="201">
        <f>BK100</f>
        <v>0</v>
      </c>
      <c r="K100" s="187"/>
      <c r="L100" s="192"/>
      <c r="M100" s="193"/>
      <c r="N100" s="194"/>
      <c r="O100" s="194"/>
      <c r="P100" s="195">
        <f>SUM(P101:P191)</f>
        <v>0</v>
      </c>
      <c r="Q100" s="194"/>
      <c r="R100" s="195">
        <f>SUM(R101:R191)</f>
        <v>60.480978809999996</v>
      </c>
      <c r="S100" s="194"/>
      <c r="T100" s="196">
        <f>SUM(T101:T191)</f>
        <v>0</v>
      </c>
      <c r="AR100" s="197" t="s">
        <v>85</v>
      </c>
      <c r="AT100" s="198" t="s">
        <v>76</v>
      </c>
      <c r="AU100" s="198" t="s">
        <v>85</v>
      </c>
      <c r="AY100" s="197" t="s">
        <v>191</v>
      </c>
      <c r="BK100" s="199">
        <f>SUM(BK101:BK191)</f>
        <v>0</v>
      </c>
    </row>
    <row r="101" spans="2:65" s="1" customFormat="1" ht="25.5" customHeight="1">
      <c r="B101" s="42"/>
      <c r="C101" s="202" t="s">
        <v>85</v>
      </c>
      <c r="D101" s="202" t="s">
        <v>194</v>
      </c>
      <c r="E101" s="203" t="s">
        <v>2765</v>
      </c>
      <c r="F101" s="204" t="s">
        <v>2766</v>
      </c>
      <c r="G101" s="205" t="s">
        <v>218</v>
      </c>
      <c r="H101" s="206">
        <v>754.173</v>
      </c>
      <c r="I101" s="207"/>
      <c r="J101" s="208">
        <f>ROUND(I101*H101,2)</f>
        <v>0</v>
      </c>
      <c r="K101" s="204" t="s">
        <v>203</v>
      </c>
      <c r="L101" s="62"/>
      <c r="M101" s="209" t="s">
        <v>23</v>
      </c>
      <c r="N101" s="210" t="s">
        <v>48</v>
      </c>
      <c r="O101" s="43"/>
      <c r="P101" s="211">
        <f>O101*H101</f>
        <v>0</v>
      </c>
      <c r="Q101" s="211">
        <v>2.5999999999999998E-4</v>
      </c>
      <c r="R101" s="211">
        <f>Q101*H101</f>
        <v>0.19608497999999999</v>
      </c>
      <c r="S101" s="211">
        <v>0</v>
      </c>
      <c r="T101" s="212">
        <f>S101*H101</f>
        <v>0</v>
      </c>
      <c r="AR101" s="25" t="s">
        <v>215</v>
      </c>
      <c r="AT101" s="25" t="s">
        <v>194</v>
      </c>
      <c r="AU101" s="25" t="s">
        <v>88</v>
      </c>
      <c r="AY101" s="25" t="s">
        <v>191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5" t="s">
        <v>85</v>
      </c>
      <c r="BK101" s="213">
        <f>ROUND(I101*H101,2)</f>
        <v>0</v>
      </c>
      <c r="BL101" s="25" t="s">
        <v>215</v>
      </c>
      <c r="BM101" s="25" t="s">
        <v>2767</v>
      </c>
    </row>
    <row r="102" spans="2:65" s="12" customFormat="1" ht="27">
      <c r="B102" s="217"/>
      <c r="C102" s="218"/>
      <c r="D102" s="214" t="s">
        <v>245</v>
      </c>
      <c r="E102" s="219" t="s">
        <v>23</v>
      </c>
      <c r="F102" s="220" t="s">
        <v>2768</v>
      </c>
      <c r="G102" s="218"/>
      <c r="H102" s="221">
        <v>750.49599999999998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245</v>
      </c>
      <c r="AU102" s="227" t="s">
        <v>88</v>
      </c>
      <c r="AV102" s="12" t="s">
        <v>88</v>
      </c>
      <c r="AW102" s="12" t="s">
        <v>40</v>
      </c>
      <c r="AX102" s="12" t="s">
        <v>77</v>
      </c>
      <c r="AY102" s="227" t="s">
        <v>191</v>
      </c>
    </row>
    <row r="103" spans="2:65" s="12" customFormat="1" ht="27">
      <c r="B103" s="217"/>
      <c r="C103" s="218"/>
      <c r="D103" s="214" t="s">
        <v>245</v>
      </c>
      <c r="E103" s="219" t="s">
        <v>23</v>
      </c>
      <c r="F103" s="220" t="s">
        <v>2769</v>
      </c>
      <c r="G103" s="218"/>
      <c r="H103" s="221">
        <v>74.945999999999998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245</v>
      </c>
      <c r="AU103" s="227" t="s">
        <v>88</v>
      </c>
      <c r="AV103" s="12" t="s">
        <v>88</v>
      </c>
      <c r="AW103" s="12" t="s">
        <v>40</v>
      </c>
      <c r="AX103" s="12" t="s">
        <v>77</v>
      </c>
      <c r="AY103" s="227" t="s">
        <v>191</v>
      </c>
    </row>
    <row r="104" spans="2:65" s="12" customFormat="1" ht="13.5">
      <c r="B104" s="217"/>
      <c r="C104" s="218"/>
      <c r="D104" s="214" t="s">
        <v>245</v>
      </c>
      <c r="E104" s="219" t="s">
        <v>23</v>
      </c>
      <c r="F104" s="220" t="s">
        <v>2770</v>
      </c>
      <c r="G104" s="218"/>
      <c r="H104" s="221">
        <v>35.765999999999998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245</v>
      </c>
      <c r="AU104" s="227" t="s">
        <v>88</v>
      </c>
      <c r="AV104" s="12" t="s">
        <v>88</v>
      </c>
      <c r="AW104" s="12" t="s">
        <v>40</v>
      </c>
      <c r="AX104" s="12" t="s">
        <v>77</v>
      </c>
      <c r="AY104" s="227" t="s">
        <v>191</v>
      </c>
    </row>
    <row r="105" spans="2:65" s="12" customFormat="1" ht="40.5">
      <c r="B105" s="217"/>
      <c r="C105" s="218"/>
      <c r="D105" s="214" t="s">
        <v>245</v>
      </c>
      <c r="E105" s="219" t="s">
        <v>23</v>
      </c>
      <c r="F105" s="220" t="s">
        <v>2771</v>
      </c>
      <c r="G105" s="218"/>
      <c r="H105" s="221">
        <v>-107.035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245</v>
      </c>
      <c r="AU105" s="227" t="s">
        <v>88</v>
      </c>
      <c r="AV105" s="12" t="s">
        <v>88</v>
      </c>
      <c r="AW105" s="12" t="s">
        <v>40</v>
      </c>
      <c r="AX105" s="12" t="s">
        <v>77</v>
      </c>
      <c r="AY105" s="227" t="s">
        <v>191</v>
      </c>
    </row>
    <row r="106" spans="2:65" s="15" customFormat="1" ht="13.5">
      <c r="B106" s="265"/>
      <c r="C106" s="266"/>
      <c r="D106" s="214" t="s">
        <v>245</v>
      </c>
      <c r="E106" s="267" t="s">
        <v>23</v>
      </c>
      <c r="F106" s="268" t="s">
        <v>388</v>
      </c>
      <c r="G106" s="266"/>
      <c r="H106" s="269">
        <v>754.173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AT106" s="275" t="s">
        <v>245</v>
      </c>
      <c r="AU106" s="275" t="s">
        <v>88</v>
      </c>
      <c r="AV106" s="15" t="s">
        <v>215</v>
      </c>
      <c r="AW106" s="15" t="s">
        <v>40</v>
      </c>
      <c r="AX106" s="15" t="s">
        <v>85</v>
      </c>
      <c r="AY106" s="275" t="s">
        <v>191</v>
      </c>
    </row>
    <row r="107" spans="2:65" s="1" customFormat="1" ht="25.5" customHeight="1">
      <c r="B107" s="42"/>
      <c r="C107" s="202" t="s">
        <v>88</v>
      </c>
      <c r="D107" s="202" t="s">
        <v>194</v>
      </c>
      <c r="E107" s="203" t="s">
        <v>2772</v>
      </c>
      <c r="F107" s="204" t="s">
        <v>2773</v>
      </c>
      <c r="G107" s="205" t="s">
        <v>218</v>
      </c>
      <c r="H107" s="206">
        <v>754.173</v>
      </c>
      <c r="I107" s="207"/>
      <c r="J107" s="208">
        <f>ROUND(I107*H107,2)</f>
        <v>0</v>
      </c>
      <c r="K107" s="204" t="s">
        <v>203</v>
      </c>
      <c r="L107" s="62"/>
      <c r="M107" s="209" t="s">
        <v>23</v>
      </c>
      <c r="N107" s="210" t="s">
        <v>48</v>
      </c>
      <c r="O107" s="43"/>
      <c r="P107" s="211">
        <f>O107*H107</f>
        <v>0</v>
      </c>
      <c r="Q107" s="211">
        <v>2.0480000000000002E-2</v>
      </c>
      <c r="R107" s="211">
        <f>Q107*H107</f>
        <v>15.445463040000002</v>
      </c>
      <c r="S107" s="211">
        <v>0</v>
      </c>
      <c r="T107" s="212">
        <f>S107*H107</f>
        <v>0</v>
      </c>
      <c r="AR107" s="25" t="s">
        <v>215</v>
      </c>
      <c r="AT107" s="25" t="s">
        <v>194</v>
      </c>
      <c r="AU107" s="25" t="s">
        <v>88</v>
      </c>
      <c r="AY107" s="25" t="s">
        <v>191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85</v>
      </c>
      <c r="BK107" s="213">
        <f>ROUND(I107*H107,2)</f>
        <v>0</v>
      </c>
      <c r="BL107" s="25" t="s">
        <v>215</v>
      </c>
      <c r="BM107" s="25" t="s">
        <v>2774</v>
      </c>
    </row>
    <row r="108" spans="2:65" s="12" customFormat="1" ht="27">
      <c r="B108" s="217"/>
      <c r="C108" s="218"/>
      <c r="D108" s="214" t="s">
        <v>245</v>
      </c>
      <c r="E108" s="219" t="s">
        <v>23</v>
      </c>
      <c r="F108" s="220" t="s">
        <v>2768</v>
      </c>
      <c r="G108" s="218"/>
      <c r="H108" s="221">
        <v>750.49599999999998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245</v>
      </c>
      <c r="AU108" s="227" t="s">
        <v>88</v>
      </c>
      <c r="AV108" s="12" t="s">
        <v>88</v>
      </c>
      <c r="AW108" s="12" t="s">
        <v>40</v>
      </c>
      <c r="AX108" s="12" t="s">
        <v>77</v>
      </c>
      <c r="AY108" s="227" t="s">
        <v>191</v>
      </c>
    </row>
    <row r="109" spans="2:65" s="12" customFormat="1" ht="27">
      <c r="B109" s="217"/>
      <c r="C109" s="218"/>
      <c r="D109" s="214" t="s">
        <v>245</v>
      </c>
      <c r="E109" s="219" t="s">
        <v>23</v>
      </c>
      <c r="F109" s="220" t="s">
        <v>2769</v>
      </c>
      <c r="G109" s="218"/>
      <c r="H109" s="221">
        <v>74.945999999999998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245</v>
      </c>
      <c r="AU109" s="227" t="s">
        <v>88</v>
      </c>
      <c r="AV109" s="12" t="s">
        <v>88</v>
      </c>
      <c r="AW109" s="12" t="s">
        <v>40</v>
      </c>
      <c r="AX109" s="12" t="s">
        <v>77</v>
      </c>
      <c r="AY109" s="227" t="s">
        <v>191</v>
      </c>
    </row>
    <row r="110" spans="2:65" s="12" customFormat="1" ht="13.5">
      <c r="B110" s="217"/>
      <c r="C110" s="218"/>
      <c r="D110" s="214" t="s">
        <v>245</v>
      </c>
      <c r="E110" s="219" t="s">
        <v>23</v>
      </c>
      <c r="F110" s="220" t="s">
        <v>2770</v>
      </c>
      <c r="G110" s="218"/>
      <c r="H110" s="221">
        <v>35.765999999999998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245</v>
      </c>
      <c r="AU110" s="227" t="s">
        <v>88</v>
      </c>
      <c r="AV110" s="12" t="s">
        <v>88</v>
      </c>
      <c r="AW110" s="12" t="s">
        <v>40</v>
      </c>
      <c r="AX110" s="12" t="s">
        <v>77</v>
      </c>
      <c r="AY110" s="227" t="s">
        <v>191</v>
      </c>
    </row>
    <row r="111" spans="2:65" s="12" customFormat="1" ht="40.5">
      <c r="B111" s="217"/>
      <c r="C111" s="218"/>
      <c r="D111" s="214" t="s">
        <v>245</v>
      </c>
      <c r="E111" s="219" t="s">
        <v>23</v>
      </c>
      <c r="F111" s="220" t="s">
        <v>2771</v>
      </c>
      <c r="G111" s="218"/>
      <c r="H111" s="221">
        <v>-107.035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245</v>
      </c>
      <c r="AU111" s="227" t="s">
        <v>88</v>
      </c>
      <c r="AV111" s="12" t="s">
        <v>88</v>
      </c>
      <c r="AW111" s="12" t="s">
        <v>40</v>
      </c>
      <c r="AX111" s="12" t="s">
        <v>77</v>
      </c>
      <c r="AY111" s="227" t="s">
        <v>191</v>
      </c>
    </row>
    <row r="112" spans="2:65" s="15" customFormat="1" ht="13.5">
      <c r="B112" s="265"/>
      <c r="C112" s="266"/>
      <c r="D112" s="214" t="s">
        <v>245</v>
      </c>
      <c r="E112" s="267" t="s">
        <v>23</v>
      </c>
      <c r="F112" s="268" t="s">
        <v>388</v>
      </c>
      <c r="G112" s="266"/>
      <c r="H112" s="269">
        <v>754.173</v>
      </c>
      <c r="I112" s="270"/>
      <c r="J112" s="266"/>
      <c r="K112" s="266"/>
      <c r="L112" s="271"/>
      <c r="M112" s="272"/>
      <c r="N112" s="273"/>
      <c r="O112" s="273"/>
      <c r="P112" s="273"/>
      <c r="Q112" s="273"/>
      <c r="R112" s="273"/>
      <c r="S112" s="273"/>
      <c r="T112" s="274"/>
      <c r="AT112" s="275" t="s">
        <v>245</v>
      </c>
      <c r="AU112" s="275" t="s">
        <v>88</v>
      </c>
      <c r="AV112" s="15" t="s">
        <v>215</v>
      </c>
      <c r="AW112" s="15" t="s">
        <v>40</v>
      </c>
      <c r="AX112" s="15" t="s">
        <v>85</v>
      </c>
      <c r="AY112" s="275" t="s">
        <v>191</v>
      </c>
    </row>
    <row r="113" spans="2:65" s="1" customFormat="1" ht="38.25" customHeight="1">
      <c r="B113" s="42"/>
      <c r="C113" s="202" t="s">
        <v>207</v>
      </c>
      <c r="D113" s="202" t="s">
        <v>194</v>
      </c>
      <c r="E113" s="203" t="s">
        <v>2775</v>
      </c>
      <c r="F113" s="204" t="s">
        <v>2776</v>
      </c>
      <c r="G113" s="205" t="s">
        <v>218</v>
      </c>
      <c r="H113" s="206">
        <v>754.173</v>
      </c>
      <c r="I113" s="207"/>
      <c r="J113" s="208">
        <f>ROUND(I113*H113,2)</f>
        <v>0</v>
      </c>
      <c r="K113" s="204" t="s">
        <v>203</v>
      </c>
      <c r="L113" s="62"/>
      <c r="M113" s="209" t="s">
        <v>23</v>
      </c>
      <c r="N113" s="210" t="s">
        <v>48</v>
      </c>
      <c r="O113" s="43"/>
      <c r="P113" s="211">
        <f>O113*H113</f>
        <v>0</v>
      </c>
      <c r="Q113" s="211">
        <v>7.9000000000000008E-3</v>
      </c>
      <c r="R113" s="211">
        <f>Q113*H113</f>
        <v>5.9579667000000009</v>
      </c>
      <c r="S113" s="211">
        <v>0</v>
      </c>
      <c r="T113" s="212">
        <f>S113*H113</f>
        <v>0</v>
      </c>
      <c r="AR113" s="25" t="s">
        <v>215</v>
      </c>
      <c r="AT113" s="25" t="s">
        <v>194</v>
      </c>
      <c r="AU113" s="25" t="s">
        <v>88</v>
      </c>
      <c r="AY113" s="25" t="s">
        <v>191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85</v>
      </c>
      <c r="BK113" s="213">
        <f>ROUND(I113*H113,2)</f>
        <v>0</v>
      </c>
      <c r="BL113" s="25" t="s">
        <v>215</v>
      </c>
      <c r="BM113" s="25" t="s">
        <v>2777</v>
      </c>
    </row>
    <row r="114" spans="2:65" s="12" customFormat="1" ht="27">
      <c r="B114" s="217"/>
      <c r="C114" s="218"/>
      <c r="D114" s="214" t="s">
        <v>245</v>
      </c>
      <c r="E114" s="219" t="s">
        <v>23</v>
      </c>
      <c r="F114" s="220" t="s">
        <v>2768</v>
      </c>
      <c r="G114" s="218"/>
      <c r="H114" s="221">
        <v>750.49599999999998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245</v>
      </c>
      <c r="AU114" s="227" t="s">
        <v>88</v>
      </c>
      <c r="AV114" s="12" t="s">
        <v>88</v>
      </c>
      <c r="AW114" s="12" t="s">
        <v>40</v>
      </c>
      <c r="AX114" s="12" t="s">
        <v>77</v>
      </c>
      <c r="AY114" s="227" t="s">
        <v>191</v>
      </c>
    </row>
    <row r="115" spans="2:65" s="12" customFormat="1" ht="27">
      <c r="B115" s="217"/>
      <c r="C115" s="218"/>
      <c r="D115" s="214" t="s">
        <v>245</v>
      </c>
      <c r="E115" s="219" t="s">
        <v>23</v>
      </c>
      <c r="F115" s="220" t="s">
        <v>2769</v>
      </c>
      <c r="G115" s="218"/>
      <c r="H115" s="221">
        <v>74.945999999999998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245</v>
      </c>
      <c r="AU115" s="227" t="s">
        <v>88</v>
      </c>
      <c r="AV115" s="12" t="s">
        <v>88</v>
      </c>
      <c r="AW115" s="12" t="s">
        <v>40</v>
      </c>
      <c r="AX115" s="12" t="s">
        <v>77</v>
      </c>
      <c r="AY115" s="227" t="s">
        <v>191</v>
      </c>
    </row>
    <row r="116" spans="2:65" s="12" customFormat="1" ht="13.5">
      <c r="B116" s="217"/>
      <c r="C116" s="218"/>
      <c r="D116" s="214" t="s">
        <v>245</v>
      </c>
      <c r="E116" s="219" t="s">
        <v>23</v>
      </c>
      <c r="F116" s="220" t="s">
        <v>2770</v>
      </c>
      <c r="G116" s="218"/>
      <c r="H116" s="221">
        <v>35.765999999999998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245</v>
      </c>
      <c r="AU116" s="227" t="s">
        <v>88</v>
      </c>
      <c r="AV116" s="12" t="s">
        <v>88</v>
      </c>
      <c r="AW116" s="12" t="s">
        <v>40</v>
      </c>
      <c r="AX116" s="12" t="s">
        <v>77</v>
      </c>
      <c r="AY116" s="227" t="s">
        <v>191</v>
      </c>
    </row>
    <row r="117" spans="2:65" s="12" customFormat="1" ht="40.5">
      <c r="B117" s="217"/>
      <c r="C117" s="218"/>
      <c r="D117" s="214" t="s">
        <v>245</v>
      </c>
      <c r="E117" s="219" t="s">
        <v>23</v>
      </c>
      <c r="F117" s="220" t="s">
        <v>2771</v>
      </c>
      <c r="G117" s="218"/>
      <c r="H117" s="221">
        <v>-107.035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245</v>
      </c>
      <c r="AU117" s="227" t="s">
        <v>88</v>
      </c>
      <c r="AV117" s="12" t="s">
        <v>88</v>
      </c>
      <c r="AW117" s="12" t="s">
        <v>40</v>
      </c>
      <c r="AX117" s="12" t="s">
        <v>77</v>
      </c>
      <c r="AY117" s="227" t="s">
        <v>191</v>
      </c>
    </row>
    <row r="118" spans="2:65" s="15" customFormat="1" ht="13.5">
      <c r="B118" s="265"/>
      <c r="C118" s="266"/>
      <c r="D118" s="214" t="s">
        <v>245</v>
      </c>
      <c r="E118" s="267" t="s">
        <v>23</v>
      </c>
      <c r="F118" s="268" t="s">
        <v>388</v>
      </c>
      <c r="G118" s="266"/>
      <c r="H118" s="269">
        <v>754.173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AT118" s="275" t="s">
        <v>245</v>
      </c>
      <c r="AU118" s="275" t="s">
        <v>88</v>
      </c>
      <c r="AV118" s="15" t="s">
        <v>215</v>
      </c>
      <c r="AW118" s="15" t="s">
        <v>40</v>
      </c>
      <c r="AX118" s="15" t="s">
        <v>85</v>
      </c>
      <c r="AY118" s="275" t="s">
        <v>191</v>
      </c>
    </row>
    <row r="119" spans="2:65" s="1" customFormat="1" ht="25.5" customHeight="1">
      <c r="B119" s="42"/>
      <c r="C119" s="202" t="s">
        <v>215</v>
      </c>
      <c r="D119" s="202" t="s">
        <v>194</v>
      </c>
      <c r="E119" s="203" t="s">
        <v>2778</v>
      </c>
      <c r="F119" s="204" t="s">
        <v>2779</v>
      </c>
      <c r="G119" s="205" t="s">
        <v>218</v>
      </c>
      <c r="H119" s="206">
        <v>40.354999999999997</v>
      </c>
      <c r="I119" s="207"/>
      <c r="J119" s="208">
        <f>ROUND(I119*H119,2)</f>
        <v>0</v>
      </c>
      <c r="K119" s="204" t="s">
        <v>203</v>
      </c>
      <c r="L119" s="62"/>
      <c r="M119" s="209" t="s">
        <v>23</v>
      </c>
      <c r="N119" s="210" t="s">
        <v>48</v>
      </c>
      <c r="O119" s="43"/>
      <c r="P119" s="211">
        <f>O119*H119</f>
        <v>0</v>
      </c>
      <c r="Q119" s="211">
        <v>8.5000000000000006E-3</v>
      </c>
      <c r="R119" s="211">
        <f>Q119*H119</f>
        <v>0.34301749999999998</v>
      </c>
      <c r="S119" s="211">
        <v>0</v>
      </c>
      <c r="T119" s="212">
        <f>S119*H119</f>
        <v>0</v>
      </c>
      <c r="AR119" s="25" t="s">
        <v>215</v>
      </c>
      <c r="AT119" s="25" t="s">
        <v>194</v>
      </c>
      <c r="AU119" s="25" t="s">
        <v>88</v>
      </c>
      <c r="AY119" s="25" t="s">
        <v>191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85</v>
      </c>
      <c r="BK119" s="213">
        <f>ROUND(I119*H119,2)</f>
        <v>0</v>
      </c>
      <c r="BL119" s="25" t="s">
        <v>215</v>
      </c>
      <c r="BM119" s="25" t="s">
        <v>2780</v>
      </c>
    </row>
    <row r="120" spans="2:65" s="12" customFormat="1" ht="27">
      <c r="B120" s="217"/>
      <c r="C120" s="218"/>
      <c r="D120" s="214" t="s">
        <v>245</v>
      </c>
      <c r="E120" s="219" t="s">
        <v>23</v>
      </c>
      <c r="F120" s="220" t="s">
        <v>2781</v>
      </c>
      <c r="G120" s="218"/>
      <c r="H120" s="221">
        <v>40.354999999999997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245</v>
      </c>
      <c r="AU120" s="227" t="s">
        <v>88</v>
      </c>
      <c r="AV120" s="12" t="s">
        <v>88</v>
      </c>
      <c r="AW120" s="12" t="s">
        <v>40</v>
      </c>
      <c r="AX120" s="12" t="s">
        <v>77</v>
      </c>
      <c r="AY120" s="227" t="s">
        <v>191</v>
      </c>
    </row>
    <row r="121" spans="2:65" s="15" customFormat="1" ht="13.5">
      <c r="B121" s="265"/>
      <c r="C121" s="266"/>
      <c r="D121" s="214" t="s">
        <v>245</v>
      </c>
      <c r="E121" s="267" t="s">
        <v>23</v>
      </c>
      <c r="F121" s="268" t="s">
        <v>388</v>
      </c>
      <c r="G121" s="266"/>
      <c r="H121" s="269">
        <v>40.354999999999997</v>
      </c>
      <c r="I121" s="270"/>
      <c r="J121" s="266"/>
      <c r="K121" s="266"/>
      <c r="L121" s="271"/>
      <c r="M121" s="272"/>
      <c r="N121" s="273"/>
      <c r="O121" s="273"/>
      <c r="P121" s="273"/>
      <c r="Q121" s="273"/>
      <c r="R121" s="273"/>
      <c r="S121" s="273"/>
      <c r="T121" s="274"/>
      <c r="AT121" s="275" t="s">
        <v>245</v>
      </c>
      <c r="AU121" s="275" t="s">
        <v>88</v>
      </c>
      <c r="AV121" s="15" t="s">
        <v>215</v>
      </c>
      <c r="AW121" s="15" t="s">
        <v>40</v>
      </c>
      <c r="AX121" s="15" t="s">
        <v>85</v>
      </c>
      <c r="AY121" s="275" t="s">
        <v>191</v>
      </c>
    </row>
    <row r="122" spans="2:65" s="1" customFormat="1" ht="25.5" customHeight="1">
      <c r="B122" s="42"/>
      <c r="C122" s="228" t="s">
        <v>190</v>
      </c>
      <c r="D122" s="228" t="s">
        <v>302</v>
      </c>
      <c r="E122" s="229" t="s">
        <v>2782</v>
      </c>
      <c r="F122" s="230" t="s">
        <v>2783</v>
      </c>
      <c r="G122" s="231" t="s">
        <v>218</v>
      </c>
      <c r="H122" s="232">
        <v>40.354999999999997</v>
      </c>
      <c r="I122" s="233"/>
      <c r="J122" s="234">
        <f>ROUND(I122*H122,2)</f>
        <v>0</v>
      </c>
      <c r="K122" s="230" t="s">
        <v>203</v>
      </c>
      <c r="L122" s="235"/>
      <c r="M122" s="236" t="s">
        <v>23</v>
      </c>
      <c r="N122" s="237" t="s">
        <v>48</v>
      </c>
      <c r="O122" s="43"/>
      <c r="P122" s="211">
        <f>O122*H122</f>
        <v>0</v>
      </c>
      <c r="Q122" s="211">
        <v>4.8999999999999998E-3</v>
      </c>
      <c r="R122" s="211">
        <f>Q122*H122</f>
        <v>0.19773949999999998</v>
      </c>
      <c r="S122" s="211">
        <v>0</v>
      </c>
      <c r="T122" s="212">
        <f>S122*H122</f>
        <v>0</v>
      </c>
      <c r="AR122" s="25" t="s">
        <v>234</v>
      </c>
      <c r="AT122" s="25" t="s">
        <v>302</v>
      </c>
      <c r="AU122" s="25" t="s">
        <v>88</v>
      </c>
      <c r="AY122" s="25" t="s">
        <v>191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5" t="s">
        <v>85</v>
      </c>
      <c r="BK122" s="213">
        <f>ROUND(I122*H122,2)</f>
        <v>0</v>
      </c>
      <c r="BL122" s="25" t="s">
        <v>215</v>
      </c>
      <c r="BM122" s="25" t="s">
        <v>2784</v>
      </c>
    </row>
    <row r="123" spans="2:65" s="1" customFormat="1" ht="27">
      <c r="B123" s="42"/>
      <c r="C123" s="64"/>
      <c r="D123" s="214" t="s">
        <v>205</v>
      </c>
      <c r="E123" s="64"/>
      <c r="F123" s="215" t="s">
        <v>2785</v>
      </c>
      <c r="G123" s="64"/>
      <c r="H123" s="64"/>
      <c r="I123" s="173"/>
      <c r="J123" s="64"/>
      <c r="K123" s="64"/>
      <c r="L123" s="62"/>
      <c r="M123" s="216"/>
      <c r="N123" s="43"/>
      <c r="O123" s="43"/>
      <c r="P123" s="43"/>
      <c r="Q123" s="43"/>
      <c r="R123" s="43"/>
      <c r="S123" s="43"/>
      <c r="T123" s="79"/>
      <c r="AT123" s="25" t="s">
        <v>205</v>
      </c>
      <c r="AU123" s="25" t="s">
        <v>88</v>
      </c>
    </row>
    <row r="124" spans="2:65" s="1" customFormat="1" ht="25.5" customHeight="1">
      <c r="B124" s="42"/>
      <c r="C124" s="202" t="s">
        <v>225</v>
      </c>
      <c r="D124" s="202" t="s">
        <v>194</v>
      </c>
      <c r="E124" s="203" t="s">
        <v>2786</v>
      </c>
      <c r="F124" s="204" t="s">
        <v>2787</v>
      </c>
      <c r="G124" s="205" t="s">
        <v>218</v>
      </c>
      <c r="H124" s="206">
        <v>603.10599999999999</v>
      </c>
      <c r="I124" s="207"/>
      <c r="J124" s="208">
        <f>ROUND(I124*H124,2)</f>
        <v>0</v>
      </c>
      <c r="K124" s="204" t="s">
        <v>203</v>
      </c>
      <c r="L124" s="62"/>
      <c r="M124" s="209" t="s">
        <v>23</v>
      </c>
      <c r="N124" s="210" t="s">
        <v>48</v>
      </c>
      <c r="O124" s="43"/>
      <c r="P124" s="211">
        <f>O124*H124</f>
        <v>0</v>
      </c>
      <c r="Q124" s="211">
        <v>9.4400000000000005E-3</v>
      </c>
      <c r="R124" s="211">
        <f>Q124*H124</f>
        <v>5.6933206400000005</v>
      </c>
      <c r="S124" s="211">
        <v>0</v>
      </c>
      <c r="T124" s="212">
        <f>S124*H124</f>
        <v>0</v>
      </c>
      <c r="AR124" s="25" t="s">
        <v>215</v>
      </c>
      <c r="AT124" s="25" t="s">
        <v>194</v>
      </c>
      <c r="AU124" s="25" t="s">
        <v>88</v>
      </c>
      <c r="AY124" s="25" t="s">
        <v>191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85</v>
      </c>
      <c r="BK124" s="213">
        <f>ROUND(I124*H124,2)</f>
        <v>0</v>
      </c>
      <c r="BL124" s="25" t="s">
        <v>215</v>
      </c>
      <c r="BM124" s="25" t="s">
        <v>2788</v>
      </c>
    </row>
    <row r="125" spans="2:65" s="12" customFormat="1" ht="13.5">
      <c r="B125" s="217"/>
      <c r="C125" s="218"/>
      <c r="D125" s="214" t="s">
        <v>245</v>
      </c>
      <c r="E125" s="219" t="s">
        <v>23</v>
      </c>
      <c r="F125" s="220" t="s">
        <v>2789</v>
      </c>
      <c r="G125" s="218"/>
      <c r="H125" s="221">
        <v>603.10599999999999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245</v>
      </c>
      <c r="AU125" s="227" t="s">
        <v>88</v>
      </c>
      <c r="AV125" s="12" t="s">
        <v>88</v>
      </c>
      <c r="AW125" s="12" t="s">
        <v>40</v>
      </c>
      <c r="AX125" s="12" t="s">
        <v>77</v>
      </c>
      <c r="AY125" s="227" t="s">
        <v>191</v>
      </c>
    </row>
    <row r="126" spans="2:65" s="15" customFormat="1" ht="13.5">
      <c r="B126" s="265"/>
      <c r="C126" s="266"/>
      <c r="D126" s="214" t="s">
        <v>245</v>
      </c>
      <c r="E126" s="267" t="s">
        <v>23</v>
      </c>
      <c r="F126" s="268" t="s">
        <v>388</v>
      </c>
      <c r="G126" s="266"/>
      <c r="H126" s="269">
        <v>603.10599999999999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AT126" s="275" t="s">
        <v>245</v>
      </c>
      <c r="AU126" s="275" t="s">
        <v>88</v>
      </c>
      <c r="AV126" s="15" t="s">
        <v>215</v>
      </c>
      <c r="AW126" s="15" t="s">
        <v>40</v>
      </c>
      <c r="AX126" s="15" t="s">
        <v>85</v>
      </c>
      <c r="AY126" s="275" t="s">
        <v>191</v>
      </c>
    </row>
    <row r="127" spans="2:65" s="1" customFormat="1" ht="16.5" customHeight="1">
      <c r="B127" s="42"/>
      <c r="C127" s="228" t="s">
        <v>229</v>
      </c>
      <c r="D127" s="228" t="s">
        <v>302</v>
      </c>
      <c r="E127" s="229" t="s">
        <v>2790</v>
      </c>
      <c r="F127" s="230" t="s">
        <v>2791</v>
      </c>
      <c r="G127" s="231" t="s">
        <v>218</v>
      </c>
      <c r="H127" s="232">
        <v>615.16800000000001</v>
      </c>
      <c r="I127" s="233"/>
      <c r="J127" s="234">
        <f>ROUND(I127*H127,2)</f>
        <v>0</v>
      </c>
      <c r="K127" s="230" t="s">
        <v>203</v>
      </c>
      <c r="L127" s="235"/>
      <c r="M127" s="236" t="s">
        <v>23</v>
      </c>
      <c r="N127" s="237" t="s">
        <v>48</v>
      </c>
      <c r="O127" s="43"/>
      <c r="P127" s="211">
        <f>O127*H127</f>
        <v>0</v>
      </c>
      <c r="Q127" s="211">
        <v>1.7999999999999999E-2</v>
      </c>
      <c r="R127" s="211">
        <f>Q127*H127</f>
        <v>11.073023999999998</v>
      </c>
      <c r="S127" s="211">
        <v>0</v>
      </c>
      <c r="T127" s="212">
        <f>S127*H127</f>
        <v>0</v>
      </c>
      <c r="AR127" s="25" t="s">
        <v>234</v>
      </c>
      <c r="AT127" s="25" t="s">
        <v>302</v>
      </c>
      <c r="AU127" s="25" t="s">
        <v>88</v>
      </c>
      <c r="AY127" s="25" t="s">
        <v>191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85</v>
      </c>
      <c r="BK127" s="213">
        <f>ROUND(I127*H127,2)</f>
        <v>0</v>
      </c>
      <c r="BL127" s="25" t="s">
        <v>215</v>
      </c>
      <c r="BM127" s="25" t="s">
        <v>2792</v>
      </c>
    </row>
    <row r="128" spans="2:65" s="12" customFormat="1" ht="13.5">
      <c r="B128" s="217"/>
      <c r="C128" s="218"/>
      <c r="D128" s="214" t="s">
        <v>245</v>
      </c>
      <c r="E128" s="218"/>
      <c r="F128" s="220" t="s">
        <v>2793</v>
      </c>
      <c r="G128" s="218"/>
      <c r="H128" s="221">
        <v>615.16800000000001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245</v>
      </c>
      <c r="AU128" s="227" t="s">
        <v>88</v>
      </c>
      <c r="AV128" s="12" t="s">
        <v>88</v>
      </c>
      <c r="AW128" s="12" t="s">
        <v>6</v>
      </c>
      <c r="AX128" s="12" t="s">
        <v>85</v>
      </c>
      <c r="AY128" s="227" t="s">
        <v>191</v>
      </c>
    </row>
    <row r="129" spans="2:65" s="1" customFormat="1" ht="38.25" customHeight="1">
      <c r="B129" s="42"/>
      <c r="C129" s="202" t="s">
        <v>234</v>
      </c>
      <c r="D129" s="202" t="s">
        <v>194</v>
      </c>
      <c r="E129" s="203" t="s">
        <v>2794</v>
      </c>
      <c r="F129" s="204" t="s">
        <v>2795</v>
      </c>
      <c r="G129" s="205" t="s">
        <v>242</v>
      </c>
      <c r="H129" s="206">
        <v>369.04</v>
      </c>
      <c r="I129" s="207"/>
      <c r="J129" s="208">
        <f>ROUND(I129*H129,2)</f>
        <v>0</v>
      </c>
      <c r="K129" s="204" t="s">
        <v>203</v>
      </c>
      <c r="L129" s="62"/>
      <c r="M129" s="209" t="s">
        <v>23</v>
      </c>
      <c r="N129" s="210" t="s">
        <v>48</v>
      </c>
      <c r="O129" s="43"/>
      <c r="P129" s="211">
        <f>O129*H129</f>
        <v>0</v>
      </c>
      <c r="Q129" s="211">
        <v>3.31E-3</v>
      </c>
      <c r="R129" s="211">
        <f>Q129*H129</f>
        <v>1.2215224</v>
      </c>
      <c r="S129" s="211">
        <v>0</v>
      </c>
      <c r="T129" s="212">
        <f>S129*H129</f>
        <v>0</v>
      </c>
      <c r="AR129" s="25" t="s">
        <v>215</v>
      </c>
      <c r="AT129" s="25" t="s">
        <v>194</v>
      </c>
      <c r="AU129" s="25" t="s">
        <v>88</v>
      </c>
      <c r="AY129" s="25" t="s">
        <v>191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85</v>
      </c>
      <c r="BK129" s="213">
        <f>ROUND(I129*H129,2)</f>
        <v>0</v>
      </c>
      <c r="BL129" s="25" t="s">
        <v>215</v>
      </c>
      <c r="BM129" s="25" t="s">
        <v>2796</v>
      </c>
    </row>
    <row r="130" spans="2:65" s="12" customFormat="1" ht="27">
      <c r="B130" s="217"/>
      <c r="C130" s="218"/>
      <c r="D130" s="214" t="s">
        <v>245</v>
      </c>
      <c r="E130" s="219" t="s">
        <v>23</v>
      </c>
      <c r="F130" s="220" t="s">
        <v>2797</v>
      </c>
      <c r="G130" s="218"/>
      <c r="H130" s="221">
        <v>369.04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245</v>
      </c>
      <c r="AU130" s="227" t="s">
        <v>88</v>
      </c>
      <c r="AV130" s="12" t="s">
        <v>88</v>
      </c>
      <c r="AW130" s="12" t="s">
        <v>40</v>
      </c>
      <c r="AX130" s="12" t="s">
        <v>77</v>
      </c>
      <c r="AY130" s="227" t="s">
        <v>191</v>
      </c>
    </row>
    <row r="131" spans="2:65" s="15" customFormat="1" ht="13.5">
      <c r="B131" s="265"/>
      <c r="C131" s="266"/>
      <c r="D131" s="214" t="s">
        <v>245</v>
      </c>
      <c r="E131" s="267" t="s">
        <v>23</v>
      </c>
      <c r="F131" s="268" t="s">
        <v>388</v>
      </c>
      <c r="G131" s="266"/>
      <c r="H131" s="269">
        <v>369.04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AT131" s="275" t="s">
        <v>245</v>
      </c>
      <c r="AU131" s="275" t="s">
        <v>88</v>
      </c>
      <c r="AV131" s="15" t="s">
        <v>215</v>
      </c>
      <c r="AW131" s="15" t="s">
        <v>40</v>
      </c>
      <c r="AX131" s="15" t="s">
        <v>85</v>
      </c>
      <c r="AY131" s="275" t="s">
        <v>191</v>
      </c>
    </row>
    <row r="132" spans="2:65" s="1" customFormat="1" ht="16.5" customHeight="1">
      <c r="B132" s="42"/>
      <c r="C132" s="228" t="s">
        <v>239</v>
      </c>
      <c r="D132" s="228" t="s">
        <v>302</v>
      </c>
      <c r="E132" s="229" t="s">
        <v>2798</v>
      </c>
      <c r="F132" s="230" t="s">
        <v>2799</v>
      </c>
      <c r="G132" s="231" t="s">
        <v>218</v>
      </c>
      <c r="H132" s="232">
        <v>74.945999999999998</v>
      </c>
      <c r="I132" s="233"/>
      <c r="J132" s="234">
        <f>ROUND(I132*H132,2)</f>
        <v>0</v>
      </c>
      <c r="K132" s="230" t="s">
        <v>203</v>
      </c>
      <c r="L132" s="235"/>
      <c r="M132" s="236" t="s">
        <v>23</v>
      </c>
      <c r="N132" s="237" t="s">
        <v>48</v>
      </c>
      <c r="O132" s="43"/>
      <c r="P132" s="211">
        <f>O132*H132</f>
        <v>0</v>
      </c>
      <c r="Q132" s="211">
        <v>6.0000000000000001E-3</v>
      </c>
      <c r="R132" s="211">
        <f>Q132*H132</f>
        <v>0.44967600000000002</v>
      </c>
      <c r="S132" s="211">
        <v>0</v>
      </c>
      <c r="T132" s="212">
        <f>S132*H132</f>
        <v>0</v>
      </c>
      <c r="AR132" s="25" t="s">
        <v>234</v>
      </c>
      <c r="AT132" s="25" t="s">
        <v>302</v>
      </c>
      <c r="AU132" s="25" t="s">
        <v>88</v>
      </c>
      <c r="AY132" s="25" t="s">
        <v>191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5" t="s">
        <v>85</v>
      </c>
      <c r="BK132" s="213">
        <f>ROUND(I132*H132,2)</f>
        <v>0</v>
      </c>
      <c r="BL132" s="25" t="s">
        <v>215</v>
      </c>
      <c r="BM132" s="25" t="s">
        <v>2800</v>
      </c>
    </row>
    <row r="133" spans="2:65" s="12" customFormat="1" ht="27">
      <c r="B133" s="217"/>
      <c r="C133" s="218"/>
      <c r="D133" s="214" t="s">
        <v>245</v>
      </c>
      <c r="E133" s="219" t="s">
        <v>23</v>
      </c>
      <c r="F133" s="220" t="s">
        <v>2801</v>
      </c>
      <c r="G133" s="218"/>
      <c r="H133" s="221">
        <v>74.945999999999998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245</v>
      </c>
      <c r="AU133" s="227" t="s">
        <v>88</v>
      </c>
      <c r="AV133" s="12" t="s">
        <v>88</v>
      </c>
      <c r="AW133" s="12" t="s">
        <v>40</v>
      </c>
      <c r="AX133" s="12" t="s">
        <v>77</v>
      </c>
      <c r="AY133" s="227" t="s">
        <v>191</v>
      </c>
    </row>
    <row r="134" spans="2:65" s="15" customFormat="1" ht="13.5">
      <c r="B134" s="265"/>
      <c r="C134" s="266"/>
      <c r="D134" s="214" t="s">
        <v>245</v>
      </c>
      <c r="E134" s="267" t="s">
        <v>23</v>
      </c>
      <c r="F134" s="268" t="s">
        <v>388</v>
      </c>
      <c r="G134" s="266"/>
      <c r="H134" s="269">
        <v>74.945999999999998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AT134" s="275" t="s">
        <v>245</v>
      </c>
      <c r="AU134" s="275" t="s">
        <v>88</v>
      </c>
      <c r="AV134" s="15" t="s">
        <v>215</v>
      </c>
      <c r="AW134" s="15" t="s">
        <v>40</v>
      </c>
      <c r="AX134" s="15" t="s">
        <v>85</v>
      </c>
      <c r="AY134" s="275" t="s">
        <v>191</v>
      </c>
    </row>
    <row r="135" spans="2:65" s="1" customFormat="1" ht="16.5" customHeight="1">
      <c r="B135" s="42"/>
      <c r="C135" s="228" t="s">
        <v>247</v>
      </c>
      <c r="D135" s="228" t="s">
        <v>302</v>
      </c>
      <c r="E135" s="229" t="s">
        <v>2802</v>
      </c>
      <c r="F135" s="230" t="s">
        <v>2803</v>
      </c>
      <c r="G135" s="231" t="s">
        <v>218</v>
      </c>
      <c r="H135" s="232">
        <v>35.765999999999998</v>
      </c>
      <c r="I135" s="233"/>
      <c r="J135" s="234">
        <f>ROUND(I135*H135,2)</f>
        <v>0</v>
      </c>
      <c r="K135" s="230" t="s">
        <v>203</v>
      </c>
      <c r="L135" s="235"/>
      <c r="M135" s="236" t="s">
        <v>23</v>
      </c>
      <c r="N135" s="237" t="s">
        <v>48</v>
      </c>
      <c r="O135" s="43"/>
      <c r="P135" s="211">
        <f>O135*H135</f>
        <v>0</v>
      </c>
      <c r="Q135" s="211">
        <v>1.0499999999999999E-3</v>
      </c>
      <c r="R135" s="211">
        <f>Q135*H135</f>
        <v>3.7554299999999999E-2</v>
      </c>
      <c r="S135" s="211">
        <v>0</v>
      </c>
      <c r="T135" s="212">
        <f>S135*H135</f>
        <v>0</v>
      </c>
      <c r="AR135" s="25" t="s">
        <v>234</v>
      </c>
      <c r="AT135" s="25" t="s">
        <v>302</v>
      </c>
      <c r="AU135" s="25" t="s">
        <v>88</v>
      </c>
      <c r="AY135" s="25" t="s">
        <v>191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5" t="s">
        <v>85</v>
      </c>
      <c r="BK135" s="213">
        <f>ROUND(I135*H135,2)</f>
        <v>0</v>
      </c>
      <c r="BL135" s="25" t="s">
        <v>215</v>
      </c>
      <c r="BM135" s="25" t="s">
        <v>2804</v>
      </c>
    </row>
    <row r="136" spans="2:65" s="1" customFormat="1" ht="27">
      <c r="B136" s="42"/>
      <c r="C136" s="64"/>
      <c r="D136" s="214" t="s">
        <v>205</v>
      </c>
      <c r="E136" s="64"/>
      <c r="F136" s="215" t="s">
        <v>2805</v>
      </c>
      <c r="G136" s="64"/>
      <c r="H136" s="64"/>
      <c r="I136" s="173"/>
      <c r="J136" s="64"/>
      <c r="K136" s="64"/>
      <c r="L136" s="62"/>
      <c r="M136" s="216"/>
      <c r="N136" s="43"/>
      <c r="O136" s="43"/>
      <c r="P136" s="43"/>
      <c r="Q136" s="43"/>
      <c r="R136" s="43"/>
      <c r="S136" s="43"/>
      <c r="T136" s="79"/>
      <c r="AT136" s="25" t="s">
        <v>205</v>
      </c>
      <c r="AU136" s="25" t="s">
        <v>88</v>
      </c>
    </row>
    <row r="137" spans="2:65" s="12" customFormat="1" ht="13.5">
      <c r="B137" s="217"/>
      <c r="C137" s="218"/>
      <c r="D137" s="214" t="s">
        <v>245</v>
      </c>
      <c r="E137" s="219" t="s">
        <v>23</v>
      </c>
      <c r="F137" s="220" t="s">
        <v>2806</v>
      </c>
      <c r="G137" s="218"/>
      <c r="H137" s="221">
        <v>35.765999999999998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245</v>
      </c>
      <c r="AU137" s="227" t="s">
        <v>88</v>
      </c>
      <c r="AV137" s="12" t="s">
        <v>88</v>
      </c>
      <c r="AW137" s="12" t="s">
        <v>40</v>
      </c>
      <c r="AX137" s="12" t="s">
        <v>77</v>
      </c>
      <c r="AY137" s="227" t="s">
        <v>191</v>
      </c>
    </row>
    <row r="138" spans="2:65" s="15" customFormat="1" ht="13.5">
      <c r="B138" s="265"/>
      <c r="C138" s="266"/>
      <c r="D138" s="214" t="s">
        <v>245</v>
      </c>
      <c r="E138" s="267" t="s">
        <v>23</v>
      </c>
      <c r="F138" s="268" t="s">
        <v>388</v>
      </c>
      <c r="G138" s="266"/>
      <c r="H138" s="269">
        <v>35.765999999999998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245</v>
      </c>
      <c r="AU138" s="275" t="s">
        <v>88</v>
      </c>
      <c r="AV138" s="15" t="s">
        <v>215</v>
      </c>
      <c r="AW138" s="15" t="s">
        <v>40</v>
      </c>
      <c r="AX138" s="15" t="s">
        <v>85</v>
      </c>
      <c r="AY138" s="275" t="s">
        <v>191</v>
      </c>
    </row>
    <row r="139" spans="2:65" s="1" customFormat="1" ht="25.5" customHeight="1">
      <c r="B139" s="42"/>
      <c r="C139" s="202" t="s">
        <v>251</v>
      </c>
      <c r="D139" s="202" t="s">
        <v>194</v>
      </c>
      <c r="E139" s="203" t="s">
        <v>2807</v>
      </c>
      <c r="F139" s="204" t="s">
        <v>2808</v>
      </c>
      <c r="G139" s="205" t="s">
        <v>218</v>
      </c>
      <c r="H139" s="206">
        <v>603.10599999999999</v>
      </c>
      <c r="I139" s="207"/>
      <c r="J139" s="208">
        <f>ROUND(I139*H139,2)</f>
        <v>0</v>
      </c>
      <c r="K139" s="204" t="s">
        <v>203</v>
      </c>
      <c r="L139" s="62"/>
      <c r="M139" s="209" t="s">
        <v>23</v>
      </c>
      <c r="N139" s="210" t="s">
        <v>48</v>
      </c>
      <c r="O139" s="43"/>
      <c r="P139" s="211">
        <f>O139*H139</f>
        <v>0</v>
      </c>
      <c r="Q139" s="211">
        <v>6.0000000000000002E-5</v>
      </c>
      <c r="R139" s="211">
        <f>Q139*H139</f>
        <v>3.6186360000000001E-2</v>
      </c>
      <c r="S139" s="211">
        <v>0</v>
      </c>
      <c r="T139" s="212">
        <f>S139*H139</f>
        <v>0</v>
      </c>
      <c r="AR139" s="25" t="s">
        <v>215</v>
      </c>
      <c r="AT139" s="25" t="s">
        <v>194</v>
      </c>
      <c r="AU139" s="25" t="s">
        <v>88</v>
      </c>
      <c r="AY139" s="25" t="s">
        <v>191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25" t="s">
        <v>85</v>
      </c>
      <c r="BK139" s="213">
        <f>ROUND(I139*H139,2)</f>
        <v>0</v>
      </c>
      <c r="BL139" s="25" t="s">
        <v>215</v>
      </c>
      <c r="BM139" s="25" t="s">
        <v>2809</v>
      </c>
    </row>
    <row r="140" spans="2:65" s="12" customFormat="1" ht="13.5">
      <c r="B140" s="217"/>
      <c r="C140" s="218"/>
      <c r="D140" s="214" t="s">
        <v>245</v>
      </c>
      <c r="E140" s="219" t="s">
        <v>23</v>
      </c>
      <c r="F140" s="220" t="s">
        <v>2789</v>
      </c>
      <c r="G140" s="218"/>
      <c r="H140" s="221">
        <v>603.10599999999999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245</v>
      </c>
      <c r="AU140" s="227" t="s">
        <v>88</v>
      </c>
      <c r="AV140" s="12" t="s">
        <v>88</v>
      </c>
      <c r="AW140" s="12" t="s">
        <v>40</v>
      </c>
      <c r="AX140" s="12" t="s">
        <v>77</v>
      </c>
      <c r="AY140" s="227" t="s">
        <v>191</v>
      </c>
    </row>
    <row r="141" spans="2:65" s="15" customFormat="1" ht="13.5">
      <c r="B141" s="265"/>
      <c r="C141" s="266"/>
      <c r="D141" s="214" t="s">
        <v>245</v>
      </c>
      <c r="E141" s="267" t="s">
        <v>23</v>
      </c>
      <c r="F141" s="268" t="s">
        <v>388</v>
      </c>
      <c r="G141" s="266"/>
      <c r="H141" s="269">
        <v>603.10599999999999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AT141" s="275" t="s">
        <v>245</v>
      </c>
      <c r="AU141" s="275" t="s">
        <v>88</v>
      </c>
      <c r="AV141" s="15" t="s">
        <v>215</v>
      </c>
      <c r="AW141" s="15" t="s">
        <v>40</v>
      </c>
      <c r="AX141" s="15" t="s">
        <v>85</v>
      </c>
      <c r="AY141" s="275" t="s">
        <v>191</v>
      </c>
    </row>
    <row r="142" spans="2:65" s="1" customFormat="1" ht="25.5" customHeight="1">
      <c r="B142" s="42"/>
      <c r="C142" s="202" t="s">
        <v>256</v>
      </c>
      <c r="D142" s="202" t="s">
        <v>194</v>
      </c>
      <c r="E142" s="203" t="s">
        <v>2810</v>
      </c>
      <c r="F142" s="204" t="s">
        <v>2811</v>
      </c>
      <c r="G142" s="205" t="s">
        <v>242</v>
      </c>
      <c r="H142" s="206">
        <v>48.01</v>
      </c>
      <c r="I142" s="207"/>
      <c r="J142" s="208">
        <f>ROUND(I142*H142,2)</f>
        <v>0</v>
      </c>
      <c r="K142" s="204" t="s">
        <v>203</v>
      </c>
      <c r="L142" s="62"/>
      <c r="M142" s="209" t="s">
        <v>23</v>
      </c>
      <c r="N142" s="210" t="s">
        <v>48</v>
      </c>
      <c r="O142" s="43"/>
      <c r="P142" s="211">
        <f>O142*H142</f>
        <v>0</v>
      </c>
      <c r="Q142" s="211">
        <v>6.0000000000000002E-5</v>
      </c>
      <c r="R142" s="211">
        <f>Q142*H142</f>
        <v>2.8806000000000001E-3</v>
      </c>
      <c r="S142" s="211">
        <v>0</v>
      </c>
      <c r="T142" s="212">
        <f>S142*H142</f>
        <v>0</v>
      </c>
      <c r="AR142" s="25" t="s">
        <v>215</v>
      </c>
      <c r="AT142" s="25" t="s">
        <v>194</v>
      </c>
      <c r="AU142" s="25" t="s">
        <v>88</v>
      </c>
      <c r="AY142" s="25" t="s">
        <v>191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85</v>
      </c>
      <c r="BK142" s="213">
        <f>ROUND(I142*H142,2)</f>
        <v>0</v>
      </c>
      <c r="BL142" s="25" t="s">
        <v>215</v>
      </c>
      <c r="BM142" s="25" t="s">
        <v>2812</v>
      </c>
    </row>
    <row r="143" spans="2:65" s="12" customFormat="1" ht="13.5">
      <c r="B143" s="217"/>
      <c r="C143" s="218"/>
      <c r="D143" s="214" t="s">
        <v>245</v>
      </c>
      <c r="E143" s="219" t="s">
        <v>23</v>
      </c>
      <c r="F143" s="220" t="s">
        <v>2813</v>
      </c>
      <c r="G143" s="218"/>
      <c r="H143" s="221">
        <v>48.01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245</v>
      </c>
      <c r="AU143" s="227" t="s">
        <v>88</v>
      </c>
      <c r="AV143" s="12" t="s">
        <v>88</v>
      </c>
      <c r="AW143" s="12" t="s">
        <v>40</v>
      </c>
      <c r="AX143" s="12" t="s">
        <v>85</v>
      </c>
      <c r="AY143" s="227" t="s">
        <v>191</v>
      </c>
    </row>
    <row r="144" spans="2:65" s="1" customFormat="1" ht="16.5" customHeight="1">
      <c r="B144" s="42"/>
      <c r="C144" s="228" t="s">
        <v>263</v>
      </c>
      <c r="D144" s="228" t="s">
        <v>302</v>
      </c>
      <c r="E144" s="229" t="s">
        <v>2814</v>
      </c>
      <c r="F144" s="230" t="s">
        <v>2815</v>
      </c>
      <c r="G144" s="231" t="s">
        <v>242</v>
      </c>
      <c r="H144" s="232">
        <v>50.411000000000001</v>
      </c>
      <c r="I144" s="233"/>
      <c r="J144" s="234">
        <f>ROUND(I144*H144,2)</f>
        <v>0</v>
      </c>
      <c r="K144" s="230" t="s">
        <v>203</v>
      </c>
      <c r="L144" s="235"/>
      <c r="M144" s="236" t="s">
        <v>23</v>
      </c>
      <c r="N144" s="237" t="s">
        <v>48</v>
      </c>
      <c r="O144" s="43"/>
      <c r="P144" s="211">
        <f>O144*H144</f>
        <v>0</v>
      </c>
      <c r="Q144" s="211">
        <v>5.5999999999999995E-4</v>
      </c>
      <c r="R144" s="211">
        <f>Q144*H144</f>
        <v>2.8230159999999997E-2</v>
      </c>
      <c r="S144" s="211">
        <v>0</v>
      </c>
      <c r="T144" s="212">
        <f>S144*H144</f>
        <v>0</v>
      </c>
      <c r="AR144" s="25" t="s">
        <v>234</v>
      </c>
      <c r="AT144" s="25" t="s">
        <v>302</v>
      </c>
      <c r="AU144" s="25" t="s">
        <v>88</v>
      </c>
      <c r="AY144" s="25" t="s">
        <v>191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25" t="s">
        <v>85</v>
      </c>
      <c r="BK144" s="213">
        <f>ROUND(I144*H144,2)</f>
        <v>0</v>
      </c>
      <c r="BL144" s="25" t="s">
        <v>215</v>
      </c>
      <c r="BM144" s="25" t="s">
        <v>2816</v>
      </c>
    </row>
    <row r="145" spans="2:65" s="12" customFormat="1" ht="13.5">
      <c r="B145" s="217"/>
      <c r="C145" s="218"/>
      <c r="D145" s="214" t="s">
        <v>245</v>
      </c>
      <c r="E145" s="218"/>
      <c r="F145" s="220" t="s">
        <v>2817</v>
      </c>
      <c r="G145" s="218"/>
      <c r="H145" s="221">
        <v>50.411000000000001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245</v>
      </c>
      <c r="AU145" s="227" t="s">
        <v>88</v>
      </c>
      <c r="AV145" s="12" t="s">
        <v>88</v>
      </c>
      <c r="AW145" s="12" t="s">
        <v>6</v>
      </c>
      <c r="AX145" s="12" t="s">
        <v>85</v>
      </c>
      <c r="AY145" s="227" t="s">
        <v>191</v>
      </c>
    </row>
    <row r="146" spans="2:65" s="1" customFormat="1" ht="25.5" customHeight="1">
      <c r="B146" s="42"/>
      <c r="C146" s="202" t="s">
        <v>268</v>
      </c>
      <c r="D146" s="202" t="s">
        <v>194</v>
      </c>
      <c r="E146" s="203" t="s">
        <v>2818</v>
      </c>
      <c r="F146" s="204" t="s">
        <v>2819</v>
      </c>
      <c r="G146" s="205" t="s">
        <v>242</v>
      </c>
      <c r="H146" s="206">
        <v>372.61</v>
      </c>
      <c r="I146" s="207"/>
      <c r="J146" s="208">
        <f>ROUND(I146*H146,2)</f>
        <v>0</v>
      </c>
      <c r="K146" s="204" t="s">
        <v>203</v>
      </c>
      <c r="L146" s="62"/>
      <c r="M146" s="209" t="s">
        <v>23</v>
      </c>
      <c r="N146" s="210" t="s">
        <v>48</v>
      </c>
      <c r="O146" s="43"/>
      <c r="P146" s="211">
        <f>O146*H146</f>
        <v>0</v>
      </c>
      <c r="Q146" s="211">
        <v>2.5000000000000001E-4</v>
      </c>
      <c r="R146" s="211">
        <f>Q146*H146</f>
        <v>9.3152499999999999E-2</v>
      </c>
      <c r="S146" s="211">
        <v>0</v>
      </c>
      <c r="T146" s="212">
        <f>S146*H146</f>
        <v>0</v>
      </c>
      <c r="AR146" s="25" t="s">
        <v>215</v>
      </c>
      <c r="AT146" s="25" t="s">
        <v>194</v>
      </c>
      <c r="AU146" s="25" t="s">
        <v>88</v>
      </c>
      <c r="AY146" s="25" t="s">
        <v>191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85</v>
      </c>
      <c r="BK146" s="213">
        <f>ROUND(I146*H146,2)</f>
        <v>0</v>
      </c>
      <c r="BL146" s="25" t="s">
        <v>215</v>
      </c>
      <c r="BM146" s="25" t="s">
        <v>2820</v>
      </c>
    </row>
    <row r="147" spans="2:65" s="12" customFormat="1" ht="27">
      <c r="B147" s="217"/>
      <c r="C147" s="218"/>
      <c r="D147" s="214" t="s">
        <v>245</v>
      </c>
      <c r="E147" s="219" t="s">
        <v>23</v>
      </c>
      <c r="F147" s="220" t="s">
        <v>2821</v>
      </c>
      <c r="G147" s="218"/>
      <c r="H147" s="221">
        <v>75.67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245</v>
      </c>
      <c r="AU147" s="227" t="s">
        <v>88</v>
      </c>
      <c r="AV147" s="12" t="s">
        <v>88</v>
      </c>
      <c r="AW147" s="12" t="s">
        <v>40</v>
      </c>
      <c r="AX147" s="12" t="s">
        <v>77</v>
      </c>
      <c r="AY147" s="227" t="s">
        <v>191</v>
      </c>
    </row>
    <row r="148" spans="2:65" s="12" customFormat="1" ht="13.5">
      <c r="B148" s="217"/>
      <c r="C148" s="218"/>
      <c r="D148" s="214" t="s">
        <v>245</v>
      </c>
      <c r="E148" s="219" t="s">
        <v>23</v>
      </c>
      <c r="F148" s="220" t="s">
        <v>2822</v>
      </c>
      <c r="G148" s="218"/>
      <c r="H148" s="221">
        <v>47.12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245</v>
      </c>
      <c r="AU148" s="227" t="s">
        <v>88</v>
      </c>
      <c r="AV148" s="12" t="s">
        <v>88</v>
      </c>
      <c r="AW148" s="12" t="s">
        <v>40</v>
      </c>
      <c r="AX148" s="12" t="s">
        <v>77</v>
      </c>
      <c r="AY148" s="227" t="s">
        <v>191</v>
      </c>
    </row>
    <row r="149" spans="2:65" s="12" customFormat="1" ht="27">
      <c r="B149" s="217"/>
      <c r="C149" s="218"/>
      <c r="D149" s="214" t="s">
        <v>245</v>
      </c>
      <c r="E149" s="219" t="s">
        <v>23</v>
      </c>
      <c r="F149" s="220" t="s">
        <v>2823</v>
      </c>
      <c r="G149" s="218"/>
      <c r="H149" s="221">
        <v>249.82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245</v>
      </c>
      <c r="AU149" s="227" t="s">
        <v>88</v>
      </c>
      <c r="AV149" s="12" t="s">
        <v>88</v>
      </c>
      <c r="AW149" s="12" t="s">
        <v>40</v>
      </c>
      <c r="AX149" s="12" t="s">
        <v>77</v>
      </c>
      <c r="AY149" s="227" t="s">
        <v>191</v>
      </c>
    </row>
    <row r="150" spans="2:65" s="15" customFormat="1" ht="13.5">
      <c r="B150" s="265"/>
      <c r="C150" s="266"/>
      <c r="D150" s="214" t="s">
        <v>245</v>
      </c>
      <c r="E150" s="267" t="s">
        <v>23</v>
      </c>
      <c r="F150" s="268" t="s">
        <v>388</v>
      </c>
      <c r="G150" s="266"/>
      <c r="H150" s="269">
        <v>372.61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AT150" s="275" t="s">
        <v>245</v>
      </c>
      <c r="AU150" s="275" t="s">
        <v>88</v>
      </c>
      <c r="AV150" s="15" t="s">
        <v>215</v>
      </c>
      <c r="AW150" s="15" t="s">
        <v>40</v>
      </c>
      <c r="AX150" s="15" t="s">
        <v>85</v>
      </c>
      <c r="AY150" s="275" t="s">
        <v>191</v>
      </c>
    </row>
    <row r="151" spans="2:65" s="1" customFormat="1" ht="16.5" customHeight="1">
      <c r="B151" s="42"/>
      <c r="C151" s="228" t="s">
        <v>10</v>
      </c>
      <c r="D151" s="228" t="s">
        <v>302</v>
      </c>
      <c r="E151" s="229" t="s">
        <v>2824</v>
      </c>
      <c r="F151" s="230" t="s">
        <v>2825</v>
      </c>
      <c r="G151" s="231" t="s">
        <v>242</v>
      </c>
      <c r="H151" s="232">
        <v>75.67</v>
      </c>
      <c r="I151" s="233"/>
      <c r="J151" s="234">
        <f>ROUND(I151*H151,2)</f>
        <v>0</v>
      </c>
      <c r="K151" s="230" t="s">
        <v>203</v>
      </c>
      <c r="L151" s="235"/>
      <c r="M151" s="236" t="s">
        <v>23</v>
      </c>
      <c r="N151" s="237" t="s">
        <v>48</v>
      </c>
      <c r="O151" s="43"/>
      <c r="P151" s="211">
        <f>O151*H151</f>
        <v>0</v>
      </c>
      <c r="Q151" s="211">
        <v>3.0000000000000001E-5</v>
      </c>
      <c r="R151" s="211">
        <f>Q151*H151</f>
        <v>2.2701000000000002E-3</v>
      </c>
      <c r="S151" s="211">
        <v>0</v>
      </c>
      <c r="T151" s="212">
        <f>S151*H151</f>
        <v>0</v>
      </c>
      <c r="AR151" s="25" t="s">
        <v>234</v>
      </c>
      <c r="AT151" s="25" t="s">
        <v>302</v>
      </c>
      <c r="AU151" s="25" t="s">
        <v>88</v>
      </c>
      <c r="AY151" s="25" t="s">
        <v>191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25" t="s">
        <v>85</v>
      </c>
      <c r="BK151" s="213">
        <f>ROUND(I151*H151,2)</f>
        <v>0</v>
      </c>
      <c r="BL151" s="25" t="s">
        <v>215</v>
      </c>
      <c r="BM151" s="25" t="s">
        <v>2826</v>
      </c>
    </row>
    <row r="152" spans="2:65" s="12" customFormat="1" ht="27">
      <c r="B152" s="217"/>
      <c r="C152" s="218"/>
      <c r="D152" s="214" t="s">
        <v>245</v>
      </c>
      <c r="E152" s="219" t="s">
        <v>23</v>
      </c>
      <c r="F152" s="220" t="s">
        <v>2821</v>
      </c>
      <c r="G152" s="218"/>
      <c r="H152" s="221">
        <v>75.67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245</v>
      </c>
      <c r="AU152" s="227" t="s">
        <v>88</v>
      </c>
      <c r="AV152" s="12" t="s">
        <v>88</v>
      </c>
      <c r="AW152" s="12" t="s">
        <v>40</v>
      </c>
      <c r="AX152" s="12" t="s">
        <v>77</v>
      </c>
      <c r="AY152" s="227" t="s">
        <v>191</v>
      </c>
    </row>
    <row r="153" spans="2:65" s="15" customFormat="1" ht="13.5">
      <c r="B153" s="265"/>
      <c r="C153" s="266"/>
      <c r="D153" s="214" t="s">
        <v>245</v>
      </c>
      <c r="E153" s="267" t="s">
        <v>23</v>
      </c>
      <c r="F153" s="268" t="s">
        <v>388</v>
      </c>
      <c r="G153" s="266"/>
      <c r="H153" s="269">
        <v>75.67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245</v>
      </c>
      <c r="AU153" s="275" t="s">
        <v>88</v>
      </c>
      <c r="AV153" s="15" t="s">
        <v>215</v>
      </c>
      <c r="AW153" s="15" t="s">
        <v>40</v>
      </c>
      <c r="AX153" s="15" t="s">
        <v>85</v>
      </c>
      <c r="AY153" s="275" t="s">
        <v>191</v>
      </c>
    </row>
    <row r="154" spans="2:65" s="1" customFormat="1" ht="16.5" customHeight="1">
      <c r="B154" s="42"/>
      <c r="C154" s="228" t="s">
        <v>279</v>
      </c>
      <c r="D154" s="228" t="s">
        <v>302</v>
      </c>
      <c r="E154" s="229" t="s">
        <v>2827</v>
      </c>
      <c r="F154" s="230" t="s">
        <v>2828</v>
      </c>
      <c r="G154" s="231" t="s">
        <v>242</v>
      </c>
      <c r="H154" s="232">
        <v>47.12</v>
      </c>
      <c r="I154" s="233"/>
      <c r="J154" s="234">
        <f>ROUND(I154*H154,2)</f>
        <v>0</v>
      </c>
      <c r="K154" s="230" t="s">
        <v>203</v>
      </c>
      <c r="L154" s="235"/>
      <c r="M154" s="236" t="s">
        <v>23</v>
      </c>
      <c r="N154" s="237" t="s">
        <v>48</v>
      </c>
      <c r="O154" s="43"/>
      <c r="P154" s="211">
        <f>O154*H154</f>
        <v>0</v>
      </c>
      <c r="Q154" s="211">
        <v>2.9999999999999997E-4</v>
      </c>
      <c r="R154" s="211">
        <f>Q154*H154</f>
        <v>1.4135999999999998E-2</v>
      </c>
      <c r="S154" s="211">
        <v>0</v>
      </c>
      <c r="T154" s="212">
        <f>S154*H154</f>
        <v>0</v>
      </c>
      <c r="AR154" s="25" t="s">
        <v>234</v>
      </c>
      <c r="AT154" s="25" t="s">
        <v>302</v>
      </c>
      <c r="AU154" s="25" t="s">
        <v>88</v>
      </c>
      <c r="AY154" s="25" t="s">
        <v>191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85</v>
      </c>
      <c r="BK154" s="213">
        <f>ROUND(I154*H154,2)</f>
        <v>0</v>
      </c>
      <c r="BL154" s="25" t="s">
        <v>215</v>
      </c>
      <c r="BM154" s="25" t="s">
        <v>2829</v>
      </c>
    </row>
    <row r="155" spans="2:65" s="12" customFormat="1" ht="13.5">
      <c r="B155" s="217"/>
      <c r="C155" s="218"/>
      <c r="D155" s="214" t="s">
        <v>245</v>
      </c>
      <c r="E155" s="219" t="s">
        <v>23</v>
      </c>
      <c r="F155" s="220" t="s">
        <v>2830</v>
      </c>
      <c r="G155" s="218"/>
      <c r="H155" s="221">
        <v>47.12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245</v>
      </c>
      <c r="AU155" s="227" t="s">
        <v>88</v>
      </c>
      <c r="AV155" s="12" t="s">
        <v>88</v>
      </c>
      <c r="AW155" s="12" t="s">
        <v>40</v>
      </c>
      <c r="AX155" s="12" t="s">
        <v>77</v>
      </c>
      <c r="AY155" s="227" t="s">
        <v>191</v>
      </c>
    </row>
    <row r="156" spans="2:65" s="15" customFormat="1" ht="13.5">
      <c r="B156" s="265"/>
      <c r="C156" s="266"/>
      <c r="D156" s="214" t="s">
        <v>245</v>
      </c>
      <c r="E156" s="267" t="s">
        <v>23</v>
      </c>
      <c r="F156" s="268" t="s">
        <v>388</v>
      </c>
      <c r="G156" s="266"/>
      <c r="H156" s="269">
        <v>47.12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245</v>
      </c>
      <c r="AU156" s="275" t="s">
        <v>88</v>
      </c>
      <c r="AV156" s="15" t="s">
        <v>215</v>
      </c>
      <c r="AW156" s="15" t="s">
        <v>40</v>
      </c>
      <c r="AX156" s="15" t="s">
        <v>85</v>
      </c>
      <c r="AY156" s="275" t="s">
        <v>191</v>
      </c>
    </row>
    <row r="157" spans="2:65" s="1" customFormat="1" ht="16.5" customHeight="1">
      <c r="B157" s="42"/>
      <c r="C157" s="228" t="s">
        <v>284</v>
      </c>
      <c r="D157" s="228" t="s">
        <v>302</v>
      </c>
      <c r="E157" s="229" t="s">
        <v>2831</v>
      </c>
      <c r="F157" s="230" t="s">
        <v>2832</v>
      </c>
      <c r="G157" s="231" t="s">
        <v>242</v>
      </c>
      <c r="H157" s="232">
        <v>249.82</v>
      </c>
      <c r="I157" s="233"/>
      <c r="J157" s="234">
        <f>ROUND(I157*H157,2)</f>
        <v>0</v>
      </c>
      <c r="K157" s="230" t="s">
        <v>203</v>
      </c>
      <c r="L157" s="235"/>
      <c r="M157" s="236" t="s">
        <v>23</v>
      </c>
      <c r="N157" s="237" t="s">
        <v>48</v>
      </c>
      <c r="O157" s="43"/>
      <c r="P157" s="211">
        <f>O157*H157</f>
        <v>0</v>
      </c>
      <c r="Q157" s="211">
        <v>4.0000000000000003E-5</v>
      </c>
      <c r="R157" s="211">
        <f>Q157*H157</f>
        <v>9.9928000000000013E-3</v>
      </c>
      <c r="S157" s="211">
        <v>0</v>
      </c>
      <c r="T157" s="212">
        <f>S157*H157</f>
        <v>0</v>
      </c>
      <c r="AR157" s="25" t="s">
        <v>234</v>
      </c>
      <c r="AT157" s="25" t="s">
        <v>302</v>
      </c>
      <c r="AU157" s="25" t="s">
        <v>88</v>
      </c>
      <c r="AY157" s="25" t="s">
        <v>191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85</v>
      </c>
      <c r="BK157" s="213">
        <f>ROUND(I157*H157,2)</f>
        <v>0</v>
      </c>
      <c r="BL157" s="25" t="s">
        <v>215</v>
      </c>
      <c r="BM157" s="25" t="s">
        <v>2833</v>
      </c>
    </row>
    <row r="158" spans="2:65" s="12" customFormat="1" ht="27">
      <c r="B158" s="217"/>
      <c r="C158" s="218"/>
      <c r="D158" s="214" t="s">
        <v>245</v>
      </c>
      <c r="E158" s="219" t="s">
        <v>23</v>
      </c>
      <c r="F158" s="220" t="s">
        <v>2834</v>
      </c>
      <c r="G158" s="218"/>
      <c r="H158" s="221">
        <v>249.82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245</v>
      </c>
      <c r="AU158" s="227" t="s">
        <v>88</v>
      </c>
      <c r="AV158" s="12" t="s">
        <v>88</v>
      </c>
      <c r="AW158" s="12" t="s">
        <v>40</v>
      </c>
      <c r="AX158" s="12" t="s">
        <v>77</v>
      </c>
      <c r="AY158" s="227" t="s">
        <v>191</v>
      </c>
    </row>
    <row r="159" spans="2:65" s="15" customFormat="1" ht="13.5">
      <c r="B159" s="265"/>
      <c r="C159" s="266"/>
      <c r="D159" s="214" t="s">
        <v>245</v>
      </c>
      <c r="E159" s="267" t="s">
        <v>23</v>
      </c>
      <c r="F159" s="268" t="s">
        <v>388</v>
      </c>
      <c r="G159" s="266"/>
      <c r="H159" s="269">
        <v>249.82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245</v>
      </c>
      <c r="AU159" s="275" t="s">
        <v>88</v>
      </c>
      <c r="AV159" s="15" t="s">
        <v>215</v>
      </c>
      <c r="AW159" s="15" t="s">
        <v>40</v>
      </c>
      <c r="AX159" s="15" t="s">
        <v>85</v>
      </c>
      <c r="AY159" s="275" t="s">
        <v>191</v>
      </c>
    </row>
    <row r="160" spans="2:65" s="1" customFormat="1" ht="25.5" customHeight="1">
      <c r="B160" s="42"/>
      <c r="C160" s="202" t="s">
        <v>289</v>
      </c>
      <c r="D160" s="202" t="s">
        <v>194</v>
      </c>
      <c r="E160" s="203" t="s">
        <v>2835</v>
      </c>
      <c r="F160" s="204" t="s">
        <v>2836</v>
      </c>
      <c r="G160" s="205" t="s">
        <v>218</v>
      </c>
      <c r="H160" s="206">
        <v>754.173</v>
      </c>
      <c r="I160" s="207"/>
      <c r="J160" s="208">
        <f>ROUND(I160*H160,2)</f>
        <v>0</v>
      </c>
      <c r="K160" s="204" t="s">
        <v>203</v>
      </c>
      <c r="L160" s="62"/>
      <c r="M160" s="209" t="s">
        <v>23</v>
      </c>
      <c r="N160" s="210" t="s">
        <v>48</v>
      </c>
      <c r="O160" s="43"/>
      <c r="P160" s="211">
        <f>O160*H160</f>
        <v>0</v>
      </c>
      <c r="Q160" s="211">
        <v>2.035E-2</v>
      </c>
      <c r="R160" s="211">
        <f>Q160*H160</f>
        <v>15.347420550000001</v>
      </c>
      <c r="S160" s="211">
        <v>0</v>
      </c>
      <c r="T160" s="212">
        <f>S160*H160</f>
        <v>0</v>
      </c>
      <c r="AR160" s="25" t="s">
        <v>215</v>
      </c>
      <c r="AT160" s="25" t="s">
        <v>194</v>
      </c>
      <c r="AU160" s="25" t="s">
        <v>88</v>
      </c>
      <c r="AY160" s="25" t="s">
        <v>191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25" t="s">
        <v>85</v>
      </c>
      <c r="BK160" s="213">
        <f>ROUND(I160*H160,2)</f>
        <v>0</v>
      </c>
      <c r="BL160" s="25" t="s">
        <v>215</v>
      </c>
      <c r="BM160" s="25" t="s">
        <v>2837</v>
      </c>
    </row>
    <row r="161" spans="2:65" s="12" customFormat="1" ht="27">
      <c r="B161" s="217"/>
      <c r="C161" s="218"/>
      <c r="D161" s="214" t="s">
        <v>245</v>
      </c>
      <c r="E161" s="219" t="s">
        <v>23</v>
      </c>
      <c r="F161" s="220" t="s">
        <v>2768</v>
      </c>
      <c r="G161" s="218"/>
      <c r="H161" s="221">
        <v>750.49599999999998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245</v>
      </c>
      <c r="AU161" s="227" t="s">
        <v>88</v>
      </c>
      <c r="AV161" s="12" t="s">
        <v>88</v>
      </c>
      <c r="AW161" s="12" t="s">
        <v>40</v>
      </c>
      <c r="AX161" s="12" t="s">
        <v>77</v>
      </c>
      <c r="AY161" s="227" t="s">
        <v>191</v>
      </c>
    </row>
    <row r="162" spans="2:65" s="12" customFormat="1" ht="27">
      <c r="B162" s="217"/>
      <c r="C162" s="218"/>
      <c r="D162" s="214" t="s">
        <v>245</v>
      </c>
      <c r="E162" s="219" t="s">
        <v>23</v>
      </c>
      <c r="F162" s="220" t="s">
        <v>2769</v>
      </c>
      <c r="G162" s="218"/>
      <c r="H162" s="221">
        <v>74.945999999999998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245</v>
      </c>
      <c r="AU162" s="227" t="s">
        <v>88</v>
      </c>
      <c r="AV162" s="12" t="s">
        <v>88</v>
      </c>
      <c r="AW162" s="12" t="s">
        <v>40</v>
      </c>
      <c r="AX162" s="12" t="s">
        <v>77</v>
      </c>
      <c r="AY162" s="227" t="s">
        <v>191</v>
      </c>
    </row>
    <row r="163" spans="2:65" s="12" customFormat="1" ht="13.5">
      <c r="B163" s="217"/>
      <c r="C163" s="218"/>
      <c r="D163" s="214" t="s">
        <v>245</v>
      </c>
      <c r="E163" s="219" t="s">
        <v>23</v>
      </c>
      <c r="F163" s="220" t="s">
        <v>2770</v>
      </c>
      <c r="G163" s="218"/>
      <c r="H163" s="221">
        <v>35.765999999999998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245</v>
      </c>
      <c r="AU163" s="227" t="s">
        <v>88</v>
      </c>
      <c r="AV163" s="12" t="s">
        <v>88</v>
      </c>
      <c r="AW163" s="12" t="s">
        <v>40</v>
      </c>
      <c r="AX163" s="12" t="s">
        <v>77</v>
      </c>
      <c r="AY163" s="227" t="s">
        <v>191</v>
      </c>
    </row>
    <row r="164" spans="2:65" s="12" customFormat="1" ht="40.5">
      <c r="B164" s="217"/>
      <c r="C164" s="218"/>
      <c r="D164" s="214" t="s">
        <v>245</v>
      </c>
      <c r="E164" s="219" t="s">
        <v>23</v>
      </c>
      <c r="F164" s="220" t="s">
        <v>2771</v>
      </c>
      <c r="G164" s="218"/>
      <c r="H164" s="221">
        <v>-107.035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245</v>
      </c>
      <c r="AU164" s="227" t="s">
        <v>88</v>
      </c>
      <c r="AV164" s="12" t="s">
        <v>88</v>
      </c>
      <c r="AW164" s="12" t="s">
        <v>40</v>
      </c>
      <c r="AX164" s="12" t="s">
        <v>77</v>
      </c>
      <c r="AY164" s="227" t="s">
        <v>191</v>
      </c>
    </row>
    <row r="165" spans="2:65" s="15" customFormat="1" ht="13.5">
      <c r="B165" s="265"/>
      <c r="C165" s="266"/>
      <c r="D165" s="214" t="s">
        <v>245</v>
      </c>
      <c r="E165" s="267" t="s">
        <v>23</v>
      </c>
      <c r="F165" s="268" t="s">
        <v>388</v>
      </c>
      <c r="G165" s="266"/>
      <c r="H165" s="269">
        <v>754.173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AT165" s="275" t="s">
        <v>245</v>
      </c>
      <c r="AU165" s="275" t="s">
        <v>88</v>
      </c>
      <c r="AV165" s="15" t="s">
        <v>215</v>
      </c>
      <c r="AW165" s="15" t="s">
        <v>40</v>
      </c>
      <c r="AX165" s="15" t="s">
        <v>85</v>
      </c>
      <c r="AY165" s="275" t="s">
        <v>191</v>
      </c>
    </row>
    <row r="166" spans="2:65" s="1" customFormat="1" ht="25.5" customHeight="1">
      <c r="B166" s="42"/>
      <c r="C166" s="202" t="s">
        <v>296</v>
      </c>
      <c r="D166" s="202" t="s">
        <v>194</v>
      </c>
      <c r="E166" s="203" t="s">
        <v>2838</v>
      </c>
      <c r="F166" s="204" t="s">
        <v>2839</v>
      </c>
      <c r="G166" s="205" t="s">
        <v>218</v>
      </c>
      <c r="H166" s="206">
        <v>40.354999999999997</v>
      </c>
      <c r="I166" s="207"/>
      <c r="J166" s="208">
        <f>ROUND(I166*H166,2)</f>
        <v>0</v>
      </c>
      <c r="K166" s="204" t="s">
        <v>203</v>
      </c>
      <c r="L166" s="62"/>
      <c r="M166" s="209" t="s">
        <v>23</v>
      </c>
      <c r="N166" s="210" t="s">
        <v>48</v>
      </c>
      <c r="O166" s="43"/>
      <c r="P166" s="211">
        <f>O166*H166</f>
        <v>0</v>
      </c>
      <c r="Q166" s="211">
        <v>6.28E-3</v>
      </c>
      <c r="R166" s="211">
        <f>Q166*H166</f>
        <v>0.25342939999999997</v>
      </c>
      <c r="S166" s="211">
        <v>0</v>
      </c>
      <c r="T166" s="212">
        <f>S166*H166</f>
        <v>0</v>
      </c>
      <c r="AR166" s="25" t="s">
        <v>215</v>
      </c>
      <c r="AT166" s="25" t="s">
        <v>194</v>
      </c>
      <c r="AU166" s="25" t="s">
        <v>88</v>
      </c>
      <c r="AY166" s="25" t="s">
        <v>191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5" t="s">
        <v>85</v>
      </c>
      <c r="BK166" s="213">
        <f>ROUND(I166*H166,2)</f>
        <v>0</v>
      </c>
      <c r="BL166" s="25" t="s">
        <v>215</v>
      </c>
      <c r="BM166" s="25" t="s">
        <v>2840</v>
      </c>
    </row>
    <row r="167" spans="2:65" s="12" customFormat="1" ht="27">
      <c r="B167" s="217"/>
      <c r="C167" s="218"/>
      <c r="D167" s="214" t="s">
        <v>245</v>
      </c>
      <c r="E167" s="219" t="s">
        <v>23</v>
      </c>
      <c r="F167" s="220" t="s">
        <v>2781</v>
      </c>
      <c r="G167" s="218"/>
      <c r="H167" s="221">
        <v>40.354999999999997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245</v>
      </c>
      <c r="AU167" s="227" t="s">
        <v>88</v>
      </c>
      <c r="AV167" s="12" t="s">
        <v>88</v>
      </c>
      <c r="AW167" s="12" t="s">
        <v>40</v>
      </c>
      <c r="AX167" s="12" t="s">
        <v>77</v>
      </c>
      <c r="AY167" s="227" t="s">
        <v>191</v>
      </c>
    </row>
    <row r="168" spans="2:65" s="15" customFormat="1" ht="13.5">
      <c r="B168" s="265"/>
      <c r="C168" s="266"/>
      <c r="D168" s="214" t="s">
        <v>245</v>
      </c>
      <c r="E168" s="267" t="s">
        <v>23</v>
      </c>
      <c r="F168" s="268" t="s">
        <v>388</v>
      </c>
      <c r="G168" s="266"/>
      <c r="H168" s="269">
        <v>40.354999999999997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AT168" s="275" t="s">
        <v>245</v>
      </c>
      <c r="AU168" s="275" t="s">
        <v>88</v>
      </c>
      <c r="AV168" s="15" t="s">
        <v>215</v>
      </c>
      <c r="AW168" s="15" t="s">
        <v>40</v>
      </c>
      <c r="AX168" s="15" t="s">
        <v>85</v>
      </c>
      <c r="AY168" s="275" t="s">
        <v>191</v>
      </c>
    </row>
    <row r="169" spans="2:65" s="1" customFormat="1" ht="38.25" customHeight="1">
      <c r="B169" s="42"/>
      <c r="C169" s="202" t="s">
        <v>301</v>
      </c>
      <c r="D169" s="202" t="s">
        <v>194</v>
      </c>
      <c r="E169" s="203" t="s">
        <v>2841</v>
      </c>
      <c r="F169" s="204" t="s">
        <v>2842</v>
      </c>
      <c r="G169" s="205" t="s">
        <v>218</v>
      </c>
      <c r="H169" s="206">
        <v>603.10599999999999</v>
      </c>
      <c r="I169" s="207"/>
      <c r="J169" s="208">
        <f>ROUND(I169*H169,2)</f>
        <v>0</v>
      </c>
      <c r="K169" s="204" t="s">
        <v>203</v>
      </c>
      <c r="L169" s="62"/>
      <c r="M169" s="209" t="s">
        <v>23</v>
      </c>
      <c r="N169" s="210" t="s">
        <v>48</v>
      </c>
      <c r="O169" s="43"/>
      <c r="P169" s="211">
        <f>O169*H169</f>
        <v>0</v>
      </c>
      <c r="Q169" s="211">
        <v>2.6800000000000001E-3</v>
      </c>
      <c r="R169" s="211">
        <f>Q169*H169</f>
        <v>1.6163240800000001</v>
      </c>
      <c r="S169" s="211">
        <v>0</v>
      </c>
      <c r="T169" s="212">
        <f>S169*H169</f>
        <v>0</v>
      </c>
      <c r="AR169" s="25" t="s">
        <v>215</v>
      </c>
      <c r="AT169" s="25" t="s">
        <v>194</v>
      </c>
      <c r="AU169" s="25" t="s">
        <v>88</v>
      </c>
      <c r="AY169" s="25" t="s">
        <v>191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25" t="s">
        <v>85</v>
      </c>
      <c r="BK169" s="213">
        <f>ROUND(I169*H169,2)</f>
        <v>0</v>
      </c>
      <c r="BL169" s="25" t="s">
        <v>215</v>
      </c>
      <c r="BM169" s="25" t="s">
        <v>2843</v>
      </c>
    </row>
    <row r="170" spans="2:65" s="12" customFormat="1" ht="13.5">
      <c r="B170" s="217"/>
      <c r="C170" s="218"/>
      <c r="D170" s="214" t="s">
        <v>245</v>
      </c>
      <c r="E170" s="219" t="s">
        <v>23</v>
      </c>
      <c r="F170" s="220" t="s">
        <v>2789</v>
      </c>
      <c r="G170" s="218"/>
      <c r="H170" s="221">
        <v>603.10599999999999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245</v>
      </c>
      <c r="AU170" s="227" t="s">
        <v>88</v>
      </c>
      <c r="AV170" s="12" t="s">
        <v>88</v>
      </c>
      <c r="AW170" s="12" t="s">
        <v>40</v>
      </c>
      <c r="AX170" s="12" t="s">
        <v>77</v>
      </c>
      <c r="AY170" s="227" t="s">
        <v>191</v>
      </c>
    </row>
    <row r="171" spans="2:65" s="15" customFormat="1" ht="13.5">
      <c r="B171" s="265"/>
      <c r="C171" s="266"/>
      <c r="D171" s="214" t="s">
        <v>245</v>
      </c>
      <c r="E171" s="267" t="s">
        <v>23</v>
      </c>
      <c r="F171" s="268" t="s">
        <v>388</v>
      </c>
      <c r="G171" s="266"/>
      <c r="H171" s="269">
        <v>603.10599999999999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AT171" s="275" t="s">
        <v>245</v>
      </c>
      <c r="AU171" s="275" t="s">
        <v>88</v>
      </c>
      <c r="AV171" s="15" t="s">
        <v>215</v>
      </c>
      <c r="AW171" s="15" t="s">
        <v>40</v>
      </c>
      <c r="AX171" s="15" t="s">
        <v>85</v>
      </c>
      <c r="AY171" s="275" t="s">
        <v>191</v>
      </c>
    </row>
    <row r="172" spans="2:65" s="1" customFormat="1" ht="25.5" customHeight="1">
      <c r="B172" s="42"/>
      <c r="C172" s="202" t="s">
        <v>9</v>
      </c>
      <c r="D172" s="202" t="s">
        <v>194</v>
      </c>
      <c r="E172" s="203" t="s">
        <v>2844</v>
      </c>
      <c r="F172" s="204" t="s">
        <v>2845</v>
      </c>
      <c r="G172" s="205" t="s">
        <v>218</v>
      </c>
      <c r="H172" s="206">
        <v>107.035</v>
      </c>
      <c r="I172" s="207"/>
      <c r="J172" s="208">
        <f>ROUND(I172*H172,2)</f>
        <v>0</v>
      </c>
      <c r="K172" s="204" t="s">
        <v>203</v>
      </c>
      <c r="L172" s="62"/>
      <c r="M172" s="209" t="s">
        <v>23</v>
      </c>
      <c r="N172" s="210" t="s">
        <v>48</v>
      </c>
      <c r="O172" s="43"/>
      <c r="P172" s="211">
        <f>O172*H172</f>
        <v>0</v>
      </c>
      <c r="Q172" s="211">
        <v>1.2E-4</v>
      </c>
      <c r="R172" s="211">
        <f>Q172*H172</f>
        <v>1.28442E-2</v>
      </c>
      <c r="S172" s="211">
        <v>0</v>
      </c>
      <c r="T172" s="212">
        <f>S172*H172</f>
        <v>0</v>
      </c>
      <c r="AR172" s="25" t="s">
        <v>215</v>
      </c>
      <c r="AT172" s="25" t="s">
        <v>194</v>
      </c>
      <c r="AU172" s="25" t="s">
        <v>88</v>
      </c>
      <c r="AY172" s="25" t="s">
        <v>191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5" t="s">
        <v>85</v>
      </c>
      <c r="BK172" s="213">
        <f>ROUND(I172*H172,2)</f>
        <v>0</v>
      </c>
      <c r="BL172" s="25" t="s">
        <v>215</v>
      </c>
      <c r="BM172" s="25" t="s">
        <v>2846</v>
      </c>
    </row>
    <row r="173" spans="2:65" s="12" customFormat="1" ht="27">
      <c r="B173" s="217"/>
      <c r="C173" s="218"/>
      <c r="D173" s="214" t="s">
        <v>245</v>
      </c>
      <c r="E173" s="219" t="s">
        <v>23</v>
      </c>
      <c r="F173" s="220" t="s">
        <v>2847</v>
      </c>
      <c r="G173" s="218"/>
      <c r="H173" s="221">
        <v>107.035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245</v>
      </c>
      <c r="AU173" s="227" t="s">
        <v>88</v>
      </c>
      <c r="AV173" s="12" t="s">
        <v>88</v>
      </c>
      <c r="AW173" s="12" t="s">
        <v>40</v>
      </c>
      <c r="AX173" s="12" t="s">
        <v>77</v>
      </c>
      <c r="AY173" s="227" t="s">
        <v>191</v>
      </c>
    </row>
    <row r="174" spans="2:65" s="15" customFormat="1" ht="13.5">
      <c r="B174" s="265"/>
      <c r="C174" s="266"/>
      <c r="D174" s="214" t="s">
        <v>245</v>
      </c>
      <c r="E174" s="267" t="s">
        <v>23</v>
      </c>
      <c r="F174" s="268" t="s">
        <v>388</v>
      </c>
      <c r="G174" s="266"/>
      <c r="H174" s="269">
        <v>107.035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245</v>
      </c>
      <c r="AU174" s="275" t="s">
        <v>88</v>
      </c>
      <c r="AV174" s="15" t="s">
        <v>215</v>
      </c>
      <c r="AW174" s="15" t="s">
        <v>40</v>
      </c>
      <c r="AX174" s="15" t="s">
        <v>85</v>
      </c>
      <c r="AY174" s="275" t="s">
        <v>191</v>
      </c>
    </row>
    <row r="175" spans="2:65" s="1" customFormat="1" ht="16.5" customHeight="1">
      <c r="B175" s="42"/>
      <c r="C175" s="202" t="s">
        <v>311</v>
      </c>
      <c r="D175" s="202" t="s">
        <v>194</v>
      </c>
      <c r="E175" s="203" t="s">
        <v>2848</v>
      </c>
      <c r="F175" s="204" t="s">
        <v>2849</v>
      </c>
      <c r="G175" s="205" t="s">
        <v>218</v>
      </c>
      <c r="H175" s="206">
        <v>754.173</v>
      </c>
      <c r="I175" s="207"/>
      <c r="J175" s="208">
        <f>ROUND(I175*H175,2)</f>
        <v>0</v>
      </c>
      <c r="K175" s="204" t="s">
        <v>203</v>
      </c>
      <c r="L175" s="62"/>
      <c r="M175" s="209" t="s">
        <v>23</v>
      </c>
      <c r="N175" s="210" t="s">
        <v>48</v>
      </c>
      <c r="O175" s="43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AR175" s="25" t="s">
        <v>215</v>
      </c>
      <c r="AT175" s="25" t="s">
        <v>194</v>
      </c>
      <c r="AU175" s="25" t="s">
        <v>88</v>
      </c>
      <c r="AY175" s="25" t="s">
        <v>191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85</v>
      </c>
      <c r="BK175" s="213">
        <f>ROUND(I175*H175,2)</f>
        <v>0</v>
      </c>
      <c r="BL175" s="25" t="s">
        <v>215</v>
      </c>
      <c r="BM175" s="25" t="s">
        <v>2850</v>
      </c>
    </row>
    <row r="176" spans="2:65" s="12" customFormat="1" ht="27">
      <c r="B176" s="217"/>
      <c r="C176" s="218"/>
      <c r="D176" s="214" t="s">
        <v>245</v>
      </c>
      <c r="E176" s="219" t="s">
        <v>23</v>
      </c>
      <c r="F176" s="220" t="s">
        <v>2768</v>
      </c>
      <c r="G176" s="218"/>
      <c r="H176" s="221">
        <v>750.49599999999998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245</v>
      </c>
      <c r="AU176" s="227" t="s">
        <v>88</v>
      </c>
      <c r="AV176" s="12" t="s">
        <v>88</v>
      </c>
      <c r="AW176" s="12" t="s">
        <v>40</v>
      </c>
      <c r="AX176" s="12" t="s">
        <v>77</v>
      </c>
      <c r="AY176" s="227" t="s">
        <v>191</v>
      </c>
    </row>
    <row r="177" spans="2:65" s="12" customFormat="1" ht="27">
      <c r="B177" s="217"/>
      <c r="C177" s="218"/>
      <c r="D177" s="214" t="s">
        <v>245</v>
      </c>
      <c r="E177" s="219" t="s">
        <v>23</v>
      </c>
      <c r="F177" s="220" t="s">
        <v>2769</v>
      </c>
      <c r="G177" s="218"/>
      <c r="H177" s="221">
        <v>74.945999999999998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245</v>
      </c>
      <c r="AU177" s="227" t="s">
        <v>88</v>
      </c>
      <c r="AV177" s="12" t="s">
        <v>88</v>
      </c>
      <c r="AW177" s="12" t="s">
        <v>40</v>
      </c>
      <c r="AX177" s="12" t="s">
        <v>77</v>
      </c>
      <c r="AY177" s="227" t="s">
        <v>191</v>
      </c>
    </row>
    <row r="178" spans="2:65" s="12" customFormat="1" ht="13.5">
      <c r="B178" s="217"/>
      <c r="C178" s="218"/>
      <c r="D178" s="214" t="s">
        <v>245</v>
      </c>
      <c r="E178" s="219" t="s">
        <v>23</v>
      </c>
      <c r="F178" s="220" t="s">
        <v>2770</v>
      </c>
      <c r="G178" s="218"/>
      <c r="H178" s="221">
        <v>35.765999999999998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245</v>
      </c>
      <c r="AU178" s="227" t="s">
        <v>88</v>
      </c>
      <c r="AV178" s="12" t="s">
        <v>88</v>
      </c>
      <c r="AW178" s="12" t="s">
        <v>40</v>
      </c>
      <c r="AX178" s="12" t="s">
        <v>77</v>
      </c>
      <c r="AY178" s="227" t="s">
        <v>191</v>
      </c>
    </row>
    <row r="179" spans="2:65" s="12" customFormat="1" ht="40.5">
      <c r="B179" s="217"/>
      <c r="C179" s="218"/>
      <c r="D179" s="214" t="s">
        <v>245</v>
      </c>
      <c r="E179" s="219" t="s">
        <v>23</v>
      </c>
      <c r="F179" s="220" t="s">
        <v>2771</v>
      </c>
      <c r="G179" s="218"/>
      <c r="H179" s="221">
        <v>-107.035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245</v>
      </c>
      <c r="AU179" s="227" t="s">
        <v>88</v>
      </c>
      <c r="AV179" s="12" t="s">
        <v>88</v>
      </c>
      <c r="AW179" s="12" t="s">
        <v>40</v>
      </c>
      <c r="AX179" s="12" t="s">
        <v>77</v>
      </c>
      <c r="AY179" s="227" t="s">
        <v>191</v>
      </c>
    </row>
    <row r="180" spans="2:65" s="15" customFormat="1" ht="13.5">
      <c r="B180" s="265"/>
      <c r="C180" s="266"/>
      <c r="D180" s="214" t="s">
        <v>245</v>
      </c>
      <c r="E180" s="267" t="s">
        <v>23</v>
      </c>
      <c r="F180" s="268" t="s">
        <v>388</v>
      </c>
      <c r="G180" s="266"/>
      <c r="H180" s="269">
        <v>754.173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245</v>
      </c>
      <c r="AU180" s="275" t="s">
        <v>88</v>
      </c>
      <c r="AV180" s="15" t="s">
        <v>215</v>
      </c>
      <c r="AW180" s="15" t="s">
        <v>40</v>
      </c>
      <c r="AX180" s="15" t="s">
        <v>85</v>
      </c>
      <c r="AY180" s="275" t="s">
        <v>191</v>
      </c>
    </row>
    <row r="181" spans="2:65" s="1" customFormat="1" ht="25.5" customHeight="1">
      <c r="B181" s="42"/>
      <c r="C181" s="202" t="s">
        <v>317</v>
      </c>
      <c r="D181" s="202" t="s">
        <v>194</v>
      </c>
      <c r="E181" s="203" t="s">
        <v>2851</v>
      </c>
      <c r="F181" s="204" t="s">
        <v>2852</v>
      </c>
      <c r="G181" s="205" t="s">
        <v>242</v>
      </c>
      <c r="H181" s="206">
        <v>159.78</v>
      </c>
      <c r="I181" s="207"/>
      <c r="J181" s="208">
        <f>ROUND(I181*H181,2)</f>
        <v>0</v>
      </c>
      <c r="K181" s="204" t="s">
        <v>203</v>
      </c>
      <c r="L181" s="62"/>
      <c r="M181" s="209" t="s">
        <v>23</v>
      </c>
      <c r="N181" s="210" t="s">
        <v>48</v>
      </c>
      <c r="O181" s="43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AR181" s="25" t="s">
        <v>215</v>
      </c>
      <c r="AT181" s="25" t="s">
        <v>194</v>
      </c>
      <c r="AU181" s="25" t="s">
        <v>88</v>
      </c>
      <c r="AY181" s="25" t="s">
        <v>191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5" t="s">
        <v>85</v>
      </c>
      <c r="BK181" s="213">
        <f>ROUND(I181*H181,2)</f>
        <v>0</v>
      </c>
      <c r="BL181" s="25" t="s">
        <v>215</v>
      </c>
      <c r="BM181" s="25" t="s">
        <v>2853</v>
      </c>
    </row>
    <row r="182" spans="2:65" s="12" customFormat="1" ht="13.5">
      <c r="B182" s="217"/>
      <c r="C182" s="218"/>
      <c r="D182" s="214" t="s">
        <v>245</v>
      </c>
      <c r="E182" s="219" t="s">
        <v>23</v>
      </c>
      <c r="F182" s="220" t="s">
        <v>2854</v>
      </c>
      <c r="G182" s="218"/>
      <c r="H182" s="221">
        <v>159.78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245</v>
      </c>
      <c r="AU182" s="227" t="s">
        <v>88</v>
      </c>
      <c r="AV182" s="12" t="s">
        <v>88</v>
      </c>
      <c r="AW182" s="12" t="s">
        <v>40</v>
      </c>
      <c r="AX182" s="12" t="s">
        <v>77</v>
      </c>
      <c r="AY182" s="227" t="s">
        <v>191</v>
      </c>
    </row>
    <row r="183" spans="2:65" s="15" customFormat="1" ht="13.5">
      <c r="B183" s="265"/>
      <c r="C183" s="266"/>
      <c r="D183" s="214" t="s">
        <v>245</v>
      </c>
      <c r="E183" s="267" t="s">
        <v>23</v>
      </c>
      <c r="F183" s="268" t="s">
        <v>388</v>
      </c>
      <c r="G183" s="266"/>
      <c r="H183" s="269">
        <v>159.78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245</v>
      </c>
      <c r="AU183" s="275" t="s">
        <v>88</v>
      </c>
      <c r="AV183" s="15" t="s">
        <v>215</v>
      </c>
      <c r="AW183" s="15" t="s">
        <v>40</v>
      </c>
      <c r="AX183" s="15" t="s">
        <v>85</v>
      </c>
      <c r="AY183" s="275" t="s">
        <v>191</v>
      </c>
    </row>
    <row r="184" spans="2:65" s="1" customFormat="1" ht="25.5" customHeight="1">
      <c r="B184" s="42"/>
      <c r="C184" s="202" t="s">
        <v>327</v>
      </c>
      <c r="D184" s="202" t="s">
        <v>194</v>
      </c>
      <c r="E184" s="203" t="s">
        <v>2855</v>
      </c>
      <c r="F184" s="204" t="s">
        <v>2856</v>
      </c>
      <c r="G184" s="205" t="s">
        <v>366</v>
      </c>
      <c r="H184" s="206">
        <v>0.35</v>
      </c>
      <c r="I184" s="207"/>
      <c r="J184" s="208">
        <f>ROUND(I184*H184,2)</f>
        <v>0</v>
      </c>
      <c r="K184" s="204" t="s">
        <v>203</v>
      </c>
      <c r="L184" s="62"/>
      <c r="M184" s="209" t="s">
        <v>23</v>
      </c>
      <c r="N184" s="210" t="s">
        <v>48</v>
      </c>
      <c r="O184" s="43"/>
      <c r="P184" s="211">
        <f>O184*H184</f>
        <v>0</v>
      </c>
      <c r="Q184" s="211">
        <v>2.2563399999999998</v>
      </c>
      <c r="R184" s="211">
        <f>Q184*H184</f>
        <v>0.78971899999999984</v>
      </c>
      <c r="S184" s="211">
        <v>0</v>
      </c>
      <c r="T184" s="212">
        <f>S184*H184</f>
        <v>0</v>
      </c>
      <c r="AR184" s="25" t="s">
        <v>215</v>
      </c>
      <c r="AT184" s="25" t="s">
        <v>194</v>
      </c>
      <c r="AU184" s="25" t="s">
        <v>88</v>
      </c>
      <c r="AY184" s="25" t="s">
        <v>191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85</v>
      </c>
      <c r="BK184" s="213">
        <f>ROUND(I184*H184,2)</f>
        <v>0</v>
      </c>
      <c r="BL184" s="25" t="s">
        <v>215</v>
      </c>
      <c r="BM184" s="25" t="s">
        <v>2857</v>
      </c>
    </row>
    <row r="185" spans="2:65" s="12" customFormat="1" ht="13.5">
      <c r="B185" s="217"/>
      <c r="C185" s="218"/>
      <c r="D185" s="214" t="s">
        <v>245</v>
      </c>
      <c r="E185" s="219" t="s">
        <v>23</v>
      </c>
      <c r="F185" s="220" t="s">
        <v>2858</v>
      </c>
      <c r="G185" s="218"/>
      <c r="H185" s="221">
        <v>0.35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245</v>
      </c>
      <c r="AU185" s="227" t="s">
        <v>88</v>
      </c>
      <c r="AV185" s="12" t="s">
        <v>88</v>
      </c>
      <c r="AW185" s="12" t="s">
        <v>40</v>
      </c>
      <c r="AX185" s="12" t="s">
        <v>85</v>
      </c>
      <c r="AY185" s="227" t="s">
        <v>191</v>
      </c>
    </row>
    <row r="186" spans="2:65" s="1" customFormat="1" ht="25.5" customHeight="1">
      <c r="B186" s="42"/>
      <c r="C186" s="202" t="s">
        <v>322</v>
      </c>
      <c r="D186" s="202" t="s">
        <v>194</v>
      </c>
      <c r="E186" s="203" t="s">
        <v>2859</v>
      </c>
      <c r="F186" s="204" t="s">
        <v>2860</v>
      </c>
      <c r="G186" s="205" t="s">
        <v>366</v>
      </c>
      <c r="H186" s="206">
        <v>0.35</v>
      </c>
      <c r="I186" s="207"/>
      <c r="J186" s="208">
        <f>ROUND(I186*H186,2)</f>
        <v>0</v>
      </c>
      <c r="K186" s="204" t="s">
        <v>203</v>
      </c>
      <c r="L186" s="62"/>
      <c r="M186" s="209" t="s">
        <v>23</v>
      </c>
      <c r="N186" s="210" t="s">
        <v>48</v>
      </c>
      <c r="O186" s="43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AR186" s="25" t="s">
        <v>215</v>
      </c>
      <c r="AT186" s="25" t="s">
        <v>194</v>
      </c>
      <c r="AU186" s="25" t="s">
        <v>88</v>
      </c>
      <c r="AY186" s="25" t="s">
        <v>191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5" t="s">
        <v>85</v>
      </c>
      <c r="BK186" s="213">
        <f>ROUND(I186*H186,2)</f>
        <v>0</v>
      </c>
      <c r="BL186" s="25" t="s">
        <v>215</v>
      </c>
      <c r="BM186" s="25" t="s">
        <v>2861</v>
      </c>
    </row>
    <row r="187" spans="2:65" s="1" customFormat="1" ht="25.5" customHeight="1">
      <c r="B187" s="42"/>
      <c r="C187" s="202" t="s">
        <v>574</v>
      </c>
      <c r="D187" s="202" t="s">
        <v>194</v>
      </c>
      <c r="E187" s="203" t="s">
        <v>2862</v>
      </c>
      <c r="F187" s="204" t="s">
        <v>2863</v>
      </c>
      <c r="G187" s="205" t="s">
        <v>366</v>
      </c>
      <c r="H187" s="206">
        <v>0.35</v>
      </c>
      <c r="I187" s="207"/>
      <c r="J187" s="208">
        <f>ROUND(I187*H187,2)</f>
        <v>0</v>
      </c>
      <c r="K187" s="204" t="s">
        <v>203</v>
      </c>
      <c r="L187" s="62"/>
      <c r="M187" s="209" t="s">
        <v>23</v>
      </c>
      <c r="N187" s="210" t="s">
        <v>48</v>
      </c>
      <c r="O187" s="43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AR187" s="25" t="s">
        <v>215</v>
      </c>
      <c r="AT187" s="25" t="s">
        <v>194</v>
      </c>
      <c r="AU187" s="25" t="s">
        <v>88</v>
      </c>
      <c r="AY187" s="25" t="s">
        <v>191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85</v>
      </c>
      <c r="BK187" s="213">
        <f>ROUND(I187*H187,2)</f>
        <v>0</v>
      </c>
      <c r="BL187" s="25" t="s">
        <v>215</v>
      </c>
      <c r="BM187" s="25" t="s">
        <v>2864</v>
      </c>
    </row>
    <row r="188" spans="2:65" s="1" customFormat="1" ht="25.5" customHeight="1">
      <c r="B188" s="42"/>
      <c r="C188" s="202" t="s">
        <v>578</v>
      </c>
      <c r="D188" s="202" t="s">
        <v>194</v>
      </c>
      <c r="E188" s="203" t="s">
        <v>2865</v>
      </c>
      <c r="F188" s="204" t="s">
        <v>2866</v>
      </c>
      <c r="G188" s="205" t="s">
        <v>218</v>
      </c>
      <c r="H188" s="206">
        <v>4.8</v>
      </c>
      <c r="I188" s="207"/>
      <c r="J188" s="208">
        <f>ROUND(I188*H188,2)</f>
        <v>0</v>
      </c>
      <c r="K188" s="204" t="s">
        <v>203</v>
      </c>
      <c r="L188" s="62"/>
      <c r="M188" s="209" t="s">
        <v>23</v>
      </c>
      <c r="N188" s="210" t="s">
        <v>48</v>
      </c>
      <c r="O188" s="43"/>
      <c r="P188" s="211">
        <f>O188*H188</f>
        <v>0</v>
      </c>
      <c r="Q188" s="211">
        <v>0.34562999999999999</v>
      </c>
      <c r="R188" s="211">
        <f>Q188*H188</f>
        <v>1.6590239999999998</v>
      </c>
      <c r="S188" s="211">
        <v>0</v>
      </c>
      <c r="T188" s="212">
        <f>S188*H188</f>
        <v>0</v>
      </c>
      <c r="AR188" s="25" t="s">
        <v>215</v>
      </c>
      <c r="AT188" s="25" t="s">
        <v>194</v>
      </c>
      <c r="AU188" s="25" t="s">
        <v>88</v>
      </c>
      <c r="AY188" s="25" t="s">
        <v>191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25" t="s">
        <v>85</v>
      </c>
      <c r="BK188" s="213">
        <f>ROUND(I188*H188,2)</f>
        <v>0</v>
      </c>
      <c r="BL188" s="25" t="s">
        <v>215</v>
      </c>
      <c r="BM188" s="25" t="s">
        <v>2867</v>
      </c>
    </row>
    <row r="189" spans="2:65" s="12" customFormat="1" ht="13.5">
      <c r="B189" s="217"/>
      <c r="C189" s="218"/>
      <c r="D189" s="214" t="s">
        <v>245</v>
      </c>
      <c r="E189" s="219" t="s">
        <v>23</v>
      </c>
      <c r="F189" s="220" t="s">
        <v>2868</v>
      </c>
      <c r="G189" s="218"/>
      <c r="H189" s="221">
        <v>4.8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245</v>
      </c>
      <c r="AU189" s="227" t="s">
        <v>88</v>
      </c>
      <c r="AV189" s="12" t="s">
        <v>88</v>
      </c>
      <c r="AW189" s="12" t="s">
        <v>40</v>
      </c>
      <c r="AX189" s="12" t="s">
        <v>85</v>
      </c>
      <c r="AY189" s="227" t="s">
        <v>191</v>
      </c>
    </row>
    <row r="190" spans="2:65" s="1" customFormat="1" ht="25.5" customHeight="1">
      <c r="B190" s="42"/>
      <c r="C190" s="202" t="s">
        <v>637</v>
      </c>
      <c r="D190" s="202" t="s">
        <v>194</v>
      </c>
      <c r="E190" s="203" t="s">
        <v>2869</v>
      </c>
      <c r="F190" s="204" t="s">
        <v>2870</v>
      </c>
      <c r="G190" s="205" t="s">
        <v>242</v>
      </c>
      <c r="H190" s="206">
        <v>600</v>
      </c>
      <c r="I190" s="207"/>
      <c r="J190" s="208">
        <f>ROUND(I190*H190,2)</f>
        <v>0</v>
      </c>
      <c r="K190" s="204" t="s">
        <v>203</v>
      </c>
      <c r="L190" s="62"/>
      <c r="M190" s="209" t="s">
        <v>23</v>
      </c>
      <c r="N190" s="210" t="s">
        <v>48</v>
      </c>
      <c r="O190" s="43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AR190" s="25" t="s">
        <v>215</v>
      </c>
      <c r="AT190" s="25" t="s">
        <v>194</v>
      </c>
      <c r="AU190" s="25" t="s">
        <v>88</v>
      </c>
      <c r="AY190" s="25" t="s">
        <v>191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25" t="s">
        <v>85</v>
      </c>
      <c r="BK190" s="213">
        <f>ROUND(I190*H190,2)</f>
        <v>0</v>
      </c>
      <c r="BL190" s="25" t="s">
        <v>215</v>
      </c>
      <c r="BM190" s="25" t="s">
        <v>2871</v>
      </c>
    </row>
    <row r="191" spans="2:65" s="12" customFormat="1" ht="13.5">
      <c r="B191" s="217"/>
      <c r="C191" s="218"/>
      <c r="D191" s="214" t="s">
        <v>245</v>
      </c>
      <c r="E191" s="219" t="s">
        <v>23</v>
      </c>
      <c r="F191" s="220" t="s">
        <v>2872</v>
      </c>
      <c r="G191" s="218"/>
      <c r="H191" s="221">
        <v>600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245</v>
      </c>
      <c r="AU191" s="227" t="s">
        <v>88</v>
      </c>
      <c r="AV191" s="12" t="s">
        <v>88</v>
      </c>
      <c r="AW191" s="12" t="s">
        <v>40</v>
      </c>
      <c r="AX191" s="12" t="s">
        <v>85</v>
      </c>
      <c r="AY191" s="227" t="s">
        <v>191</v>
      </c>
    </row>
    <row r="192" spans="2:65" s="11" customFormat="1" ht="29.85" customHeight="1">
      <c r="B192" s="186"/>
      <c r="C192" s="187"/>
      <c r="D192" s="188" t="s">
        <v>76</v>
      </c>
      <c r="E192" s="200" t="s">
        <v>239</v>
      </c>
      <c r="F192" s="200" t="s">
        <v>752</v>
      </c>
      <c r="G192" s="187"/>
      <c r="H192" s="187"/>
      <c r="I192" s="190"/>
      <c r="J192" s="201">
        <f>BK192</f>
        <v>0</v>
      </c>
      <c r="K192" s="187"/>
      <c r="L192" s="192"/>
      <c r="M192" s="193"/>
      <c r="N192" s="194"/>
      <c r="O192" s="194"/>
      <c r="P192" s="195">
        <f>SUM(P193:P224)</f>
        <v>0</v>
      </c>
      <c r="Q192" s="194"/>
      <c r="R192" s="195">
        <f>SUM(R193:R224)</f>
        <v>1.575E-2</v>
      </c>
      <c r="S192" s="194"/>
      <c r="T192" s="196">
        <f>SUM(T193:T224)</f>
        <v>21.871017000000002</v>
      </c>
      <c r="AR192" s="197" t="s">
        <v>85</v>
      </c>
      <c r="AT192" s="198" t="s">
        <v>76</v>
      </c>
      <c r="AU192" s="198" t="s">
        <v>85</v>
      </c>
      <c r="AY192" s="197" t="s">
        <v>191</v>
      </c>
      <c r="BK192" s="199">
        <f>SUM(BK193:BK224)</f>
        <v>0</v>
      </c>
    </row>
    <row r="193" spans="2:65" s="1" customFormat="1" ht="38.25" customHeight="1">
      <c r="B193" s="42"/>
      <c r="C193" s="202" t="s">
        <v>643</v>
      </c>
      <c r="D193" s="202" t="s">
        <v>194</v>
      </c>
      <c r="E193" s="203" t="s">
        <v>2873</v>
      </c>
      <c r="F193" s="204" t="s">
        <v>2874</v>
      </c>
      <c r="G193" s="205" t="s">
        <v>218</v>
      </c>
      <c r="H193" s="206">
        <v>1052</v>
      </c>
      <c r="I193" s="207"/>
      <c r="J193" s="208">
        <f>ROUND(I193*H193,2)</f>
        <v>0</v>
      </c>
      <c r="K193" s="204" t="s">
        <v>203</v>
      </c>
      <c r="L193" s="62"/>
      <c r="M193" s="209" t="s">
        <v>23</v>
      </c>
      <c r="N193" s="210" t="s">
        <v>48</v>
      </c>
      <c r="O193" s="43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AR193" s="25" t="s">
        <v>215</v>
      </c>
      <c r="AT193" s="25" t="s">
        <v>194</v>
      </c>
      <c r="AU193" s="25" t="s">
        <v>88</v>
      </c>
      <c r="AY193" s="25" t="s">
        <v>191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5" t="s">
        <v>85</v>
      </c>
      <c r="BK193" s="213">
        <f>ROUND(I193*H193,2)</f>
        <v>0</v>
      </c>
      <c r="BL193" s="25" t="s">
        <v>215</v>
      </c>
      <c r="BM193" s="25" t="s">
        <v>2875</v>
      </c>
    </row>
    <row r="194" spans="2:65" s="12" customFormat="1" ht="13.5">
      <c r="B194" s="217"/>
      <c r="C194" s="218"/>
      <c r="D194" s="214" t="s">
        <v>245</v>
      </c>
      <c r="E194" s="219" t="s">
        <v>23</v>
      </c>
      <c r="F194" s="220" t="s">
        <v>2876</v>
      </c>
      <c r="G194" s="218"/>
      <c r="H194" s="221">
        <v>1052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245</v>
      </c>
      <c r="AU194" s="227" t="s">
        <v>88</v>
      </c>
      <c r="AV194" s="12" t="s">
        <v>88</v>
      </c>
      <c r="AW194" s="12" t="s">
        <v>40</v>
      </c>
      <c r="AX194" s="12" t="s">
        <v>85</v>
      </c>
      <c r="AY194" s="227" t="s">
        <v>191</v>
      </c>
    </row>
    <row r="195" spans="2:65" s="1" customFormat="1" ht="38.25" customHeight="1">
      <c r="B195" s="42"/>
      <c r="C195" s="202" t="s">
        <v>661</v>
      </c>
      <c r="D195" s="202" t="s">
        <v>194</v>
      </c>
      <c r="E195" s="203" t="s">
        <v>2877</v>
      </c>
      <c r="F195" s="204" t="s">
        <v>2878</v>
      </c>
      <c r="G195" s="205" t="s">
        <v>218</v>
      </c>
      <c r="H195" s="206">
        <v>63120</v>
      </c>
      <c r="I195" s="207"/>
      <c r="J195" s="208">
        <f>ROUND(I195*H195,2)</f>
        <v>0</v>
      </c>
      <c r="K195" s="204" t="s">
        <v>203</v>
      </c>
      <c r="L195" s="62"/>
      <c r="M195" s="209" t="s">
        <v>23</v>
      </c>
      <c r="N195" s="210" t="s">
        <v>48</v>
      </c>
      <c r="O195" s="43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AR195" s="25" t="s">
        <v>215</v>
      </c>
      <c r="AT195" s="25" t="s">
        <v>194</v>
      </c>
      <c r="AU195" s="25" t="s">
        <v>88</v>
      </c>
      <c r="AY195" s="25" t="s">
        <v>191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25" t="s">
        <v>85</v>
      </c>
      <c r="BK195" s="213">
        <f>ROUND(I195*H195,2)</f>
        <v>0</v>
      </c>
      <c r="BL195" s="25" t="s">
        <v>215</v>
      </c>
      <c r="BM195" s="25" t="s">
        <v>2879</v>
      </c>
    </row>
    <row r="196" spans="2:65" s="12" customFormat="1" ht="13.5">
      <c r="B196" s="217"/>
      <c r="C196" s="218"/>
      <c r="D196" s="214" t="s">
        <v>245</v>
      </c>
      <c r="E196" s="219" t="s">
        <v>23</v>
      </c>
      <c r="F196" s="220" t="s">
        <v>2880</v>
      </c>
      <c r="G196" s="218"/>
      <c r="H196" s="221">
        <v>63120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245</v>
      </c>
      <c r="AU196" s="227" t="s">
        <v>88</v>
      </c>
      <c r="AV196" s="12" t="s">
        <v>88</v>
      </c>
      <c r="AW196" s="12" t="s">
        <v>40</v>
      </c>
      <c r="AX196" s="12" t="s">
        <v>85</v>
      </c>
      <c r="AY196" s="227" t="s">
        <v>191</v>
      </c>
    </row>
    <row r="197" spans="2:65" s="1" customFormat="1" ht="38.25" customHeight="1">
      <c r="B197" s="42"/>
      <c r="C197" s="202" t="s">
        <v>665</v>
      </c>
      <c r="D197" s="202" t="s">
        <v>194</v>
      </c>
      <c r="E197" s="203" t="s">
        <v>2881</v>
      </c>
      <c r="F197" s="204" t="s">
        <v>2882</v>
      </c>
      <c r="G197" s="205" t="s">
        <v>218</v>
      </c>
      <c r="H197" s="206">
        <v>1052</v>
      </c>
      <c r="I197" s="207"/>
      <c r="J197" s="208">
        <f>ROUND(I197*H197,2)</f>
        <v>0</v>
      </c>
      <c r="K197" s="204" t="s">
        <v>203</v>
      </c>
      <c r="L197" s="62"/>
      <c r="M197" s="209" t="s">
        <v>23</v>
      </c>
      <c r="N197" s="210" t="s">
        <v>48</v>
      </c>
      <c r="O197" s="43"/>
      <c r="P197" s="211">
        <f>O197*H197</f>
        <v>0</v>
      </c>
      <c r="Q197" s="211">
        <v>0</v>
      </c>
      <c r="R197" s="211">
        <f>Q197*H197</f>
        <v>0</v>
      </c>
      <c r="S197" s="211">
        <v>0</v>
      </c>
      <c r="T197" s="212">
        <f>S197*H197</f>
        <v>0</v>
      </c>
      <c r="AR197" s="25" t="s">
        <v>215</v>
      </c>
      <c r="AT197" s="25" t="s">
        <v>194</v>
      </c>
      <c r="AU197" s="25" t="s">
        <v>88</v>
      </c>
      <c r="AY197" s="25" t="s">
        <v>191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5" t="s">
        <v>85</v>
      </c>
      <c r="BK197" s="213">
        <f>ROUND(I197*H197,2)</f>
        <v>0</v>
      </c>
      <c r="BL197" s="25" t="s">
        <v>215</v>
      </c>
      <c r="BM197" s="25" t="s">
        <v>2883</v>
      </c>
    </row>
    <row r="198" spans="2:65" s="12" customFormat="1" ht="13.5">
      <c r="B198" s="217"/>
      <c r="C198" s="218"/>
      <c r="D198" s="214" t="s">
        <v>245</v>
      </c>
      <c r="E198" s="219" t="s">
        <v>23</v>
      </c>
      <c r="F198" s="220" t="s">
        <v>2876</v>
      </c>
      <c r="G198" s="218"/>
      <c r="H198" s="221">
        <v>1052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245</v>
      </c>
      <c r="AU198" s="227" t="s">
        <v>88</v>
      </c>
      <c r="AV198" s="12" t="s">
        <v>88</v>
      </c>
      <c r="AW198" s="12" t="s">
        <v>40</v>
      </c>
      <c r="AX198" s="12" t="s">
        <v>85</v>
      </c>
      <c r="AY198" s="227" t="s">
        <v>191</v>
      </c>
    </row>
    <row r="199" spans="2:65" s="1" customFormat="1" ht="25.5" customHeight="1">
      <c r="B199" s="42"/>
      <c r="C199" s="202" t="s">
        <v>669</v>
      </c>
      <c r="D199" s="202" t="s">
        <v>194</v>
      </c>
      <c r="E199" s="203" t="s">
        <v>2884</v>
      </c>
      <c r="F199" s="204" t="s">
        <v>2885</v>
      </c>
      <c r="G199" s="205" t="s">
        <v>218</v>
      </c>
      <c r="H199" s="206">
        <v>1052</v>
      </c>
      <c r="I199" s="207"/>
      <c r="J199" s="208">
        <f>ROUND(I199*H199,2)</f>
        <v>0</v>
      </c>
      <c r="K199" s="204" t="s">
        <v>203</v>
      </c>
      <c r="L199" s="62"/>
      <c r="M199" s="209" t="s">
        <v>23</v>
      </c>
      <c r="N199" s="210" t="s">
        <v>48</v>
      </c>
      <c r="O199" s="43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AR199" s="25" t="s">
        <v>215</v>
      </c>
      <c r="AT199" s="25" t="s">
        <v>194</v>
      </c>
      <c r="AU199" s="25" t="s">
        <v>88</v>
      </c>
      <c r="AY199" s="25" t="s">
        <v>191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85</v>
      </c>
      <c r="BK199" s="213">
        <f>ROUND(I199*H199,2)</f>
        <v>0</v>
      </c>
      <c r="BL199" s="25" t="s">
        <v>215</v>
      </c>
      <c r="BM199" s="25" t="s">
        <v>2886</v>
      </c>
    </row>
    <row r="200" spans="2:65" s="12" customFormat="1" ht="13.5">
      <c r="B200" s="217"/>
      <c r="C200" s="218"/>
      <c r="D200" s="214" t="s">
        <v>245</v>
      </c>
      <c r="E200" s="219" t="s">
        <v>23</v>
      </c>
      <c r="F200" s="220" t="s">
        <v>2876</v>
      </c>
      <c r="G200" s="218"/>
      <c r="H200" s="221">
        <v>1052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245</v>
      </c>
      <c r="AU200" s="227" t="s">
        <v>88</v>
      </c>
      <c r="AV200" s="12" t="s">
        <v>88</v>
      </c>
      <c r="AW200" s="12" t="s">
        <v>40</v>
      </c>
      <c r="AX200" s="12" t="s">
        <v>85</v>
      </c>
      <c r="AY200" s="227" t="s">
        <v>191</v>
      </c>
    </row>
    <row r="201" spans="2:65" s="1" customFormat="1" ht="25.5" customHeight="1">
      <c r="B201" s="42"/>
      <c r="C201" s="202" t="s">
        <v>674</v>
      </c>
      <c r="D201" s="202" t="s">
        <v>194</v>
      </c>
      <c r="E201" s="203" t="s">
        <v>2887</v>
      </c>
      <c r="F201" s="204" t="s">
        <v>2888</v>
      </c>
      <c r="G201" s="205" t="s">
        <v>218</v>
      </c>
      <c r="H201" s="206">
        <v>63120</v>
      </c>
      <c r="I201" s="207"/>
      <c r="J201" s="208">
        <f>ROUND(I201*H201,2)</f>
        <v>0</v>
      </c>
      <c r="K201" s="204" t="s">
        <v>203</v>
      </c>
      <c r="L201" s="62"/>
      <c r="M201" s="209" t="s">
        <v>23</v>
      </c>
      <c r="N201" s="210" t="s">
        <v>48</v>
      </c>
      <c r="O201" s="43"/>
      <c r="P201" s="211">
        <f>O201*H201</f>
        <v>0</v>
      </c>
      <c r="Q201" s="211">
        <v>0</v>
      </c>
      <c r="R201" s="211">
        <f>Q201*H201</f>
        <v>0</v>
      </c>
      <c r="S201" s="211">
        <v>0</v>
      </c>
      <c r="T201" s="212">
        <f>S201*H201</f>
        <v>0</v>
      </c>
      <c r="AR201" s="25" t="s">
        <v>215</v>
      </c>
      <c r="AT201" s="25" t="s">
        <v>194</v>
      </c>
      <c r="AU201" s="25" t="s">
        <v>88</v>
      </c>
      <c r="AY201" s="25" t="s">
        <v>191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25" t="s">
        <v>85</v>
      </c>
      <c r="BK201" s="213">
        <f>ROUND(I201*H201,2)</f>
        <v>0</v>
      </c>
      <c r="BL201" s="25" t="s">
        <v>215</v>
      </c>
      <c r="BM201" s="25" t="s">
        <v>2889</v>
      </c>
    </row>
    <row r="202" spans="2:65" s="12" customFormat="1" ht="13.5">
      <c r="B202" s="217"/>
      <c r="C202" s="218"/>
      <c r="D202" s="214" t="s">
        <v>245</v>
      </c>
      <c r="E202" s="219" t="s">
        <v>23</v>
      </c>
      <c r="F202" s="220" t="s">
        <v>2880</v>
      </c>
      <c r="G202" s="218"/>
      <c r="H202" s="221">
        <v>63120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245</v>
      </c>
      <c r="AU202" s="227" t="s">
        <v>88</v>
      </c>
      <c r="AV202" s="12" t="s">
        <v>88</v>
      </c>
      <c r="AW202" s="12" t="s">
        <v>40</v>
      </c>
      <c r="AX202" s="12" t="s">
        <v>85</v>
      </c>
      <c r="AY202" s="227" t="s">
        <v>191</v>
      </c>
    </row>
    <row r="203" spans="2:65" s="1" customFormat="1" ht="25.5" customHeight="1">
      <c r="B203" s="42"/>
      <c r="C203" s="202" t="s">
        <v>679</v>
      </c>
      <c r="D203" s="202" t="s">
        <v>194</v>
      </c>
      <c r="E203" s="203" t="s">
        <v>2890</v>
      </c>
      <c r="F203" s="204" t="s">
        <v>2891</v>
      </c>
      <c r="G203" s="205" t="s">
        <v>218</v>
      </c>
      <c r="H203" s="206">
        <v>1052</v>
      </c>
      <c r="I203" s="207"/>
      <c r="J203" s="208">
        <f>ROUND(I203*H203,2)</f>
        <v>0</v>
      </c>
      <c r="K203" s="204" t="s">
        <v>203</v>
      </c>
      <c r="L203" s="62"/>
      <c r="M203" s="209" t="s">
        <v>23</v>
      </c>
      <c r="N203" s="210" t="s">
        <v>48</v>
      </c>
      <c r="O203" s="43"/>
      <c r="P203" s="211">
        <f>O203*H203</f>
        <v>0</v>
      </c>
      <c r="Q203" s="211">
        <v>0</v>
      </c>
      <c r="R203" s="211">
        <f>Q203*H203</f>
        <v>0</v>
      </c>
      <c r="S203" s="211">
        <v>0</v>
      </c>
      <c r="T203" s="212">
        <f>S203*H203</f>
        <v>0</v>
      </c>
      <c r="AR203" s="25" t="s">
        <v>215</v>
      </c>
      <c r="AT203" s="25" t="s">
        <v>194</v>
      </c>
      <c r="AU203" s="25" t="s">
        <v>88</v>
      </c>
      <c r="AY203" s="25" t="s">
        <v>191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5" t="s">
        <v>85</v>
      </c>
      <c r="BK203" s="213">
        <f>ROUND(I203*H203,2)</f>
        <v>0</v>
      </c>
      <c r="BL203" s="25" t="s">
        <v>215</v>
      </c>
      <c r="BM203" s="25" t="s">
        <v>2892</v>
      </c>
    </row>
    <row r="204" spans="2:65" s="12" customFormat="1" ht="13.5">
      <c r="B204" s="217"/>
      <c r="C204" s="218"/>
      <c r="D204" s="214" t="s">
        <v>245</v>
      </c>
      <c r="E204" s="219" t="s">
        <v>23</v>
      </c>
      <c r="F204" s="220" t="s">
        <v>2876</v>
      </c>
      <c r="G204" s="218"/>
      <c r="H204" s="221">
        <v>1052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245</v>
      </c>
      <c r="AU204" s="227" t="s">
        <v>88</v>
      </c>
      <c r="AV204" s="12" t="s">
        <v>88</v>
      </c>
      <c r="AW204" s="12" t="s">
        <v>40</v>
      </c>
      <c r="AX204" s="12" t="s">
        <v>85</v>
      </c>
      <c r="AY204" s="227" t="s">
        <v>191</v>
      </c>
    </row>
    <row r="205" spans="2:65" s="1" customFormat="1" ht="25.5" customHeight="1">
      <c r="B205" s="42"/>
      <c r="C205" s="202" t="s">
        <v>683</v>
      </c>
      <c r="D205" s="202" t="s">
        <v>194</v>
      </c>
      <c r="E205" s="203" t="s">
        <v>2893</v>
      </c>
      <c r="F205" s="204" t="s">
        <v>2894</v>
      </c>
      <c r="G205" s="205" t="s">
        <v>242</v>
      </c>
      <c r="H205" s="206">
        <v>10</v>
      </c>
      <c r="I205" s="207"/>
      <c r="J205" s="208">
        <f>ROUND(I205*H205,2)</f>
        <v>0</v>
      </c>
      <c r="K205" s="204" t="s">
        <v>203</v>
      </c>
      <c r="L205" s="62"/>
      <c r="M205" s="209" t="s">
        <v>23</v>
      </c>
      <c r="N205" s="210" t="s">
        <v>48</v>
      </c>
      <c r="O205" s="43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AR205" s="25" t="s">
        <v>215</v>
      </c>
      <c r="AT205" s="25" t="s">
        <v>194</v>
      </c>
      <c r="AU205" s="25" t="s">
        <v>88</v>
      </c>
      <c r="AY205" s="25" t="s">
        <v>191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25" t="s">
        <v>85</v>
      </c>
      <c r="BK205" s="213">
        <f>ROUND(I205*H205,2)</f>
        <v>0</v>
      </c>
      <c r="BL205" s="25" t="s">
        <v>215</v>
      </c>
      <c r="BM205" s="25" t="s">
        <v>2895</v>
      </c>
    </row>
    <row r="206" spans="2:65" s="12" customFormat="1" ht="13.5">
      <c r="B206" s="217"/>
      <c r="C206" s="218"/>
      <c r="D206" s="214" t="s">
        <v>245</v>
      </c>
      <c r="E206" s="219" t="s">
        <v>23</v>
      </c>
      <c r="F206" s="220" t="s">
        <v>247</v>
      </c>
      <c r="G206" s="218"/>
      <c r="H206" s="221">
        <v>10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245</v>
      </c>
      <c r="AU206" s="227" t="s">
        <v>88</v>
      </c>
      <c r="AV206" s="12" t="s">
        <v>88</v>
      </c>
      <c r="AW206" s="12" t="s">
        <v>40</v>
      </c>
      <c r="AX206" s="12" t="s">
        <v>85</v>
      </c>
      <c r="AY206" s="227" t="s">
        <v>191</v>
      </c>
    </row>
    <row r="207" spans="2:65" s="1" customFormat="1" ht="25.5" customHeight="1">
      <c r="B207" s="42"/>
      <c r="C207" s="202" t="s">
        <v>739</v>
      </c>
      <c r="D207" s="202" t="s">
        <v>194</v>
      </c>
      <c r="E207" s="203" t="s">
        <v>2896</v>
      </c>
      <c r="F207" s="204" t="s">
        <v>2897</v>
      </c>
      <c r="G207" s="205" t="s">
        <v>242</v>
      </c>
      <c r="H207" s="206">
        <v>600</v>
      </c>
      <c r="I207" s="207"/>
      <c r="J207" s="208">
        <f>ROUND(I207*H207,2)</f>
        <v>0</v>
      </c>
      <c r="K207" s="204" t="s">
        <v>203</v>
      </c>
      <c r="L207" s="62"/>
      <c r="M207" s="209" t="s">
        <v>23</v>
      </c>
      <c r="N207" s="210" t="s">
        <v>48</v>
      </c>
      <c r="O207" s="43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AR207" s="25" t="s">
        <v>215</v>
      </c>
      <c r="AT207" s="25" t="s">
        <v>194</v>
      </c>
      <c r="AU207" s="25" t="s">
        <v>88</v>
      </c>
      <c r="AY207" s="25" t="s">
        <v>191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5" t="s">
        <v>85</v>
      </c>
      <c r="BK207" s="213">
        <f>ROUND(I207*H207,2)</f>
        <v>0</v>
      </c>
      <c r="BL207" s="25" t="s">
        <v>215</v>
      </c>
      <c r="BM207" s="25" t="s">
        <v>2898</v>
      </c>
    </row>
    <row r="208" spans="2:65" s="12" customFormat="1" ht="13.5">
      <c r="B208" s="217"/>
      <c r="C208" s="218"/>
      <c r="D208" s="214" t="s">
        <v>245</v>
      </c>
      <c r="E208" s="219" t="s">
        <v>23</v>
      </c>
      <c r="F208" s="220" t="s">
        <v>2872</v>
      </c>
      <c r="G208" s="218"/>
      <c r="H208" s="221">
        <v>600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245</v>
      </c>
      <c r="AU208" s="227" t="s">
        <v>88</v>
      </c>
      <c r="AV208" s="12" t="s">
        <v>88</v>
      </c>
      <c r="AW208" s="12" t="s">
        <v>40</v>
      </c>
      <c r="AX208" s="12" t="s">
        <v>85</v>
      </c>
      <c r="AY208" s="227" t="s">
        <v>191</v>
      </c>
    </row>
    <row r="209" spans="2:65" s="1" customFormat="1" ht="25.5" customHeight="1">
      <c r="B209" s="42"/>
      <c r="C209" s="202" t="s">
        <v>747</v>
      </c>
      <c r="D209" s="202" t="s">
        <v>194</v>
      </c>
      <c r="E209" s="203" t="s">
        <v>2899</v>
      </c>
      <c r="F209" s="204" t="s">
        <v>2900</v>
      </c>
      <c r="G209" s="205" t="s">
        <v>242</v>
      </c>
      <c r="H209" s="206">
        <v>10</v>
      </c>
      <c r="I209" s="207"/>
      <c r="J209" s="208">
        <f>ROUND(I209*H209,2)</f>
        <v>0</v>
      </c>
      <c r="K209" s="204" t="s">
        <v>203</v>
      </c>
      <c r="L209" s="62"/>
      <c r="M209" s="209" t="s">
        <v>23</v>
      </c>
      <c r="N209" s="210" t="s">
        <v>48</v>
      </c>
      <c r="O209" s="43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AR209" s="25" t="s">
        <v>215</v>
      </c>
      <c r="AT209" s="25" t="s">
        <v>194</v>
      </c>
      <c r="AU209" s="25" t="s">
        <v>88</v>
      </c>
      <c r="AY209" s="25" t="s">
        <v>191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25" t="s">
        <v>85</v>
      </c>
      <c r="BK209" s="213">
        <f>ROUND(I209*H209,2)</f>
        <v>0</v>
      </c>
      <c r="BL209" s="25" t="s">
        <v>215</v>
      </c>
      <c r="BM209" s="25" t="s">
        <v>2901</v>
      </c>
    </row>
    <row r="210" spans="2:65" s="12" customFormat="1" ht="13.5">
      <c r="B210" s="217"/>
      <c r="C210" s="218"/>
      <c r="D210" s="214" t="s">
        <v>245</v>
      </c>
      <c r="E210" s="219" t="s">
        <v>23</v>
      </c>
      <c r="F210" s="220" t="s">
        <v>247</v>
      </c>
      <c r="G210" s="218"/>
      <c r="H210" s="221">
        <v>10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245</v>
      </c>
      <c r="AU210" s="227" t="s">
        <v>88</v>
      </c>
      <c r="AV210" s="12" t="s">
        <v>88</v>
      </c>
      <c r="AW210" s="12" t="s">
        <v>40</v>
      </c>
      <c r="AX210" s="12" t="s">
        <v>85</v>
      </c>
      <c r="AY210" s="227" t="s">
        <v>191</v>
      </c>
    </row>
    <row r="211" spans="2:65" s="1" customFormat="1" ht="25.5" customHeight="1">
      <c r="B211" s="42"/>
      <c r="C211" s="202" t="s">
        <v>753</v>
      </c>
      <c r="D211" s="202" t="s">
        <v>194</v>
      </c>
      <c r="E211" s="203" t="s">
        <v>2902</v>
      </c>
      <c r="F211" s="204" t="s">
        <v>2903</v>
      </c>
      <c r="G211" s="205" t="s">
        <v>242</v>
      </c>
      <c r="H211" s="206">
        <v>10</v>
      </c>
      <c r="I211" s="207"/>
      <c r="J211" s="208">
        <f>ROUND(I211*H211,2)</f>
        <v>0</v>
      </c>
      <c r="K211" s="204" t="s">
        <v>203</v>
      </c>
      <c r="L211" s="62"/>
      <c r="M211" s="209" t="s">
        <v>23</v>
      </c>
      <c r="N211" s="210" t="s">
        <v>48</v>
      </c>
      <c r="O211" s="43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AR211" s="25" t="s">
        <v>215</v>
      </c>
      <c r="AT211" s="25" t="s">
        <v>194</v>
      </c>
      <c r="AU211" s="25" t="s">
        <v>88</v>
      </c>
      <c r="AY211" s="25" t="s">
        <v>191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5" t="s">
        <v>85</v>
      </c>
      <c r="BK211" s="213">
        <f>ROUND(I211*H211,2)</f>
        <v>0</v>
      </c>
      <c r="BL211" s="25" t="s">
        <v>215</v>
      </c>
      <c r="BM211" s="25" t="s">
        <v>2904</v>
      </c>
    </row>
    <row r="212" spans="2:65" s="12" customFormat="1" ht="13.5">
      <c r="B212" s="217"/>
      <c r="C212" s="218"/>
      <c r="D212" s="214" t="s">
        <v>245</v>
      </c>
      <c r="E212" s="219" t="s">
        <v>23</v>
      </c>
      <c r="F212" s="220" t="s">
        <v>247</v>
      </c>
      <c r="G212" s="218"/>
      <c r="H212" s="221">
        <v>10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245</v>
      </c>
      <c r="AU212" s="227" t="s">
        <v>88</v>
      </c>
      <c r="AV212" s="12" t="s">
        <v>88</v>
      </c>
      <c r="AW212" s="12" t="s">
        <v>40</v>
      </c>
      <c r="AX212" s="12" t="s">
        <v>85</v>
      </c>
      <c r="AY212" s="227" t="s">
        <v>191</v>
      </c>
    </row>
    <row r="213" spans="2:65" s="1" customFormat="1" ht="25.5" customHeight="1">
      <c r="B213" s="42"/>
      <c r="C213" s="202" t="s">
        <v>792</v>
      </c>
      <c r="D213" s="202" t="s">
        <v>194</v>
      </c>
      <c r="E213" s="203" t="s">
        <v>2905</v>
      </c>
      <c r="F213" s="204" t="s">
        <v>2906</v>
      </c>
      <c r="G213" s="205" t="s">
        <v>242</v>
      </c>
      <c r="H213" s="206">
        <v>10</v>
      </c>
      <c r="I213" s="207"/>
      <c r="J213" s="208">
        <f>ROUND(I213*H213,2)</f>
        <v>0</v>
      </c>
      <c r="K213" s="204" t="s">
        <v>203</v>
      </c>
      <c r="L213" s="62"/>
      <c r="M213" s="209" t="s">
        <v>23</v>
      </c>
      <c r="N213" s="210" t="s">
        <v>48</v>
      </c>
      <c r="O213" s="43"/>
      <c r="P213" s="211">
        <f>O213*H213</f>
        <v>0</v>
      </c>
      <c r="Q213" s="211">
        <v>0</v>
      </c>
      <c r="R213" s="211">
        <f>Q213*H213</f>
        <v>0</v>
      </c>
      <c r="S213" s="211">
        <v>0</v>
      </c>
      <c r="T213" s="212">
        <f>S213*H213</f>
        <v>0</v>
      </c>
      <c r="AR213" s="25" t="s">
        <v>215</v>
      </c>
      <c r="AT213" s="25" t="s">
        <v>194</v>
      </c>
      <c r="AU213" s="25" t="s">
        <v>88</v>
      </c>
      <c r="AY213" s="25" t="s">
        <v>191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25" t="s">
        <v>85</v>
      </c>
      <c r="BK213" s="213">
        <f>ROUND(I213*H213,2)</f>
        <v>0</v>
      </c>
      <c r="BL213" s="25" t="s">
        <v>215</v>
      </c>
      <c r="BM213" s="25" t="s">
        <v>2907</v>
      </c>
    </row>
    <row r="214" spans="2:65" s="12" customFormat="1" ht="13.5">
      <c r="B214" s="217"/>
      <c r="C214" s="218"/>
      <c r="D214" s="214" t="s">
        <v>245</v>
      </c>
      <c r="E214" s="219" t="s">
        <v>23</v>
      </c>
      <c r="F214" s="220" t="s">
        <v>247</v>
      </c>
      <c r="G214" s="218"/>
      <c r="H214" s="221">
        <v>10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245</v>
      </c>
      <c r="AU214" s="227" t="s">
        <v>88</v>
      </c>
      <c r="AV214" s="12" t="s">
        <v>88</v>
      </c>
      <c r="AW214" s="12" t="s">
        <v>40</v>
      </c>
      <c r="AX214" s="12" t="s">
        <v>85</v>
      </c>
      <c r="AY214" s="227" t="s">
        <v>191</v>
      </c>
    </row>
    <row r="215" spans="2:65" s="1" customFormat="1" ht="38.25" customHeight="1">
      <c r="B215" s="42"/>
      <c r="C215" s="202" t="s">
        <v>797</v>
      </c>
      <c r="D215" s="202" t="s">
        <v>194</v>
      </c>
      <c r="E215" s="203" t="s">
        <v>2908</v>
      </c>
      <c r="F215" s="204" t="s">
        <v>2909</v>
      </c>
      <c r="G215" s="205" t="s">
        <v>222</v>
      </c>
      <c r="H215" s="206">
        <v>3</v>
      </c>
      <c r="I215" s="207"/>
      <c r="J215" s="208">
        <f>ROUND(I215*H215,2)</f>
        <v>0</v>
      </c>
      <c r="K215" s="204" t="s">
        <v>203</v>
      </c>
      <c r="L215" s="62"/>
      <c r="M215" s="209" t="s">
        <v>23</v>
      </c>
      <c r="N215" s="210" t="s">
        <v>48</v>
      </c>
      <c r="O215" s="43"/>
      <c r="P215" s="211">
        <f>O215*H215</f>
        <v>0</v>
      </c>
      <c r="Q215" s="211">
        <v>4.4200000000000003E-3</v>
      </c>
      <c r="R215" s="211">
        <f>Q215*H215</f>
        <v>1.3260000000000001E-2</v>
      </c>
      <c r="S215" s="211">
        <v>0</v>
      </c>
      <c r="T215" s="212">
        <f>S215*H215</f>
        <v>0</v>
      </c>
      <c r="AR215" s="25" t="s">
        <v>215</v>
      </c>
      <c r="AT215" s="25" t="s">
        <v>194</v>
      </c>
      <c r="AU215" s="25" t="s">
        <v>88</v>
      </c>
      <c r="AY215" s="25" t="s">
        <v>191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25" t="s">
        <v>85</v>
      </c>
      <c r="BK215" s="213">
        <f>ROUND(I215*H215,2)</f>
        <v>0</v>
      </c>
      <c r="BL215" s="25" t="s">
        <v>215</v>
      </c>
      <c r="BM215" s="25" t="s">
        <v>2910</v>
      </c>
    </row>
    <row r="216" spans="2:65" s="1" customFormat="1" ht="16.5" customHeight="1">
      <c r="B216" s="42"/>
      <c r="C216" s="228" t="s">
        <v>801</v>
      </c>
      <c r="D216" s="228" t="s">
        <v>302</v>
      </c>
      <c r="E216" s="229" t="s">
        <v>2911</v>
      </c>
      <c r="F216" s="230" t="s">
        <v>2912</v>
      </c>
      <c r="G216" s="231" t="s">
        <v>222</v>
      </c>
      <c r="H216" s="232">
        <v>3</v>
      </c>
      <c r="I216" s="233"/>
      <c r="J216" s="234">
        <f>ROUND(I216*H216,2)</f>
        <v>0</v>
      </c>
      <c r="K216" s="230" t="s">
        <v>23</v>
      </c>
      <c r="L216" s="235"/>
      <c r="M216" s="236" t="s">
        <v>23</v>
      </c>
      <c r="N216" s="237" t="s">
        <v>48</v>
      </c>
      <c r="O216" s="43"/>
      <c r="P216" s="211">
        <f>O216*H216</f>
        <v>0</v>
      </c>
      <c r="Q216" s="211">
        <v>8.3000000000000001E-4</v>
      </c>
      <c r="R216" s="211">
        <f>Q216*H216</f>
        <v>2.49E-3</v>
      </c>
      <c r="S216" s="211">
        <v>0</v>
      </c>
      <c r="T216" s="212">
        <f>S216*H216</f>
        <v>0</v>
      </c>
      <c r="AR216" s="25" t="s">
        <v>234</v>
      </c>
      <c r="AT216" s="25" t="s">
        <v>302</v>
      </c>
      <c r="AU216" s="25" t="s">
        <v>88</v>
      </c>
      <c r="AY216" s="25" t="s">
        <v>191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25" t="s">
        <v>85</v>
      </c>
      <c r="BK216" s="213">
        <f>ROUND(I216*H216,2)</f>
        <v>0</v>
      </c>
      <c r="BL216" s="25" t="s">
        <v>215</v>
      </c>
      <c r="BM216" s="25" t="s">
        <v>2913</v>
      </c>
    </row>
    <row r="217" spans="2:65" s="1" customFormat="1" ht="54">
      <c r="B217" s="42"/>
      <c r="C217" s="64"/>
      <c r="D217" s="214" t="s">
        <v>205</v>
      </c>
      <c r="E217" s="64"/>
      <c r="F217" s="215" t="s">
        <v>2914</v>
      </c>
      <c r="G217" s="64"/>
      <c r="H217" s="64"/>
      <c r="I217" s="173"/>
      <c r="J217" s="64"/>
      <c r="K217" s="64"/>
      <c r="L217" s="62"/>
      <c r="M217" s="216"/>
      <c r="N217" s="43"/>
      <c r="O217" s="43"/>
      <c r="P217" s="43"/>
      <c r="Q217" s="43"/>
      <c r="R217" s="43"/>
      <c r="S217" s="43"/>
      <c r="T217" s="79"/>
      <c r="AT217" s="25" t="s">
        <v>205</v>
      </c>
      <c r="AU217" s="25" t="s">
        <v>88</v>
      </c>
    </row>
    <row r="218" spans="2:65" s="12" customFormat="1" ht="13.5">
      <c r="B218" s="217"/>
      <c r="C218" s="218"/>
      <c r="D218" s="214" t="s">
        <v>245</v>
      </c>
      <c r="E218" s="219" t="s">
        <v>23</v>
      </c>
      <c r="F218" s="220" t="s">
        <v>207</v>
      </c>
      <c r="G218" s="218"/>
      <c r="H218" s="221">
        <v>3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245</v>
      </c>
      <c r="AU218" s="227" t="s">
        <v>88</v>
      </c>
      <c r="AV218" s="12" t="s">
        <v>88</v>
      </c>
      <c r="AW218" s="12" t="s">
        <v>40</v>
      </c>
      <c r="AX218" s="12" t="s">
        <v>85</v>
      </c>
      <c r="AY218" s="227" t="s">
        <v>191</v>
      </c>
    </row>
    <row r="219" spans="2:65" s="1" customFormat="1" ht="38.25" customHeight="1">
      <c r="B219" s="42"/>
      <c r="C219" s="202" t="s">
        <v>807</v>
      </c>
      <c r="D219" s="202" t="s">
        <v>194</v>
      </c>
      <c r="E219" s="203" t="s">
        <v>2915</v>
      </c>
      <c r="F219" s="204" t="s">
        <v>2916</v>
      </c>
      <c r="G219" s="205" t="s">
        <v>218</v>
      </c>
      <c r="H219" s="206">
        <v>754.173</v>
      </c>
      <c r="I219" s="207"/>
      <c r="J219" s="208">
        <f>ROUND(I219*H219,2)</f>
        <v>0</v>
      </c>
      <c r="K219" s="204" t="s">
        <v>203</v>
      </c>
      <c r="L219" s="62"/>
      <c r="M219" s="209" t="s">
        <v>23</v>
      </c>
      <c r="N219" s="210" t="s">
        <v>48</v>
      </c>
      <c r="O219" s="43"/>
      <c r="P219" s="211">
        <f>O219*H219</f>
        <v>0</v>
      </c>
      <c r="Q219" s="211">
        <v>0</v>
      </c>
      <c r="R219" s="211">
        <f>Q219*H219</f>
        <v>0</v>
      </c>
      <c r="S219" s="211">
        <v>2.9000000000000001E-2</v>
      </c>
      <c r="T219" s="212">
        <f>S219*H219</f>
        <v>21.871017000000002</v>
      </c>
      <c r="AR219" s="25" t="s">
        <v>215</v>
      </c>
      <c r="AT219" s="25" t="s">
        <v>194</v>
      </c>
      <c r="AU219" s="25" t="s">
        <v>88</v>
      </c>
      <c r="AY219" s="25" t="s">
        <v>191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25" t="s">
        <v>85</v>
      </c>
      <c r="BK219" s="213">
        <f>ROUND(I219*H219,2)</f>
        <v>0</v>
      </c>
      <c r="BL219" s="25" t="s">
        <v>215</v>
      </c>
      <c r="BM219" s="25" t="s">
        <v>2917</v>
      </c>
    </row>
    <row r="220" spans="2:65" s="12" customFormat="1" ht="27">
      <c r="B220" s="217"/>
      <c r="C220" s="218"/>
      <c r="D220" s="214" t="s">
        <v>245</v>
      </c>
      <c r="E220" s="219" t="s">
        <v>23</v>
      </c>
      <c r="F220" s="220" t="s">
        <v>2768</v>
      </c>
      <c r="G220" s="218"/>
      <c r="H220" s="221">
        <v>750.49599999999998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245</v>
      </c>
      <c r="AU220" s="227" t="s">
        <v>88</v>
      </c>
      <c r="AV220" s="12" t="s">
        <v>88</v>
      </c>
      <c r="AW220" s="12" t="s">
        <v>40</v>
      </c>
      <c r="AX220" s="12" t="s">
        <v>77</v>
      </c>
      <c r="AY220" s="227" t="s">
        <v>191</v>
      </c>
    </row>
    <row r="221" spans="2:65" s="12" customFormat="1" ht="27">
      <c r="B221" s="217"/>
      <c r="C221" s="218"/>
      <c r="D221" s="214" t="s">
        <v>245</v>
      </c>
      <c r="E221" s="219" t="s">
        <v>23</v>
      </c>
      <c r="F221" s="220" t="s">
        <v>2769</v>
      </c>
      <c r="G221" s="218"/>
      <c r="H221" s="221">
        <v>74.945999999999998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245</v>
      </c>
      <c r="AU221" s="227" t="s">
        <v>88</v>
      </c>
      <c r="AV221" s="12" t="s">
        <v>88</v>
      </c>
      <c r="AW221" s="12" t="s">
        <v>40</v>
      </c>
      <c r="AX221" s="12" t="s">
        <v>77</v>
      </c>
      <c r="AY221" s="227" t="s">
        <v>191</v>
      </c>
    </row>
    <row r="222" spans="2:65" s="12" customFormat="1" ht="13.5">
      <c r="B222" s="217"/>
      <c r="C222" s="218"/>
      <c r="D222" s="214" t="s">
        <v>245</v>
      </c>
      <c r="E222" s="219" t="s">
        <v>23</v>
      </c>
      <c r="F222" s="220" t="s">
        <v>2770</v>
      </c>
      <c r="G222" s="218"/>
      <c r="H222" s="221">
        <v>35.765999999999998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245</v>
      </c>
      <c r="AU222" s="227" t="s">
        <v>88</v>
      </c>
      <c r="AV222" s="12" t="s">
        <v>88</v>
      </c>
      <c r="AW222" s="12" t="s">
        <v>40</v>
      </c>
      <c r="AX222" s="12" t="s">
        <v>77</v>
      </c>
      <c r="AY222" s="227" t="s">
        <v>191</v>
      </c>
    </row>
    <row r="223" spans="2:65" s="12" customFormat="1" ht="40.5">
      <c r="B223" s="217"/>
      <c r="C223" s="218"/>
      <c r="D223" s="214" t="s">
        <v>245</v>
      </c>
      <c r="E223" s="219" t="s">
        <v>23</v>
      </c>
      <c r="F223" s="220" t="s">
        <v>2771</v>
      </c>
      <c r="G223" s="218"/>
      <c r="H223" s="221">
        <v>-107.035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245</v>
      </c>
      <c r="AU223" s="227" t="s">
        <v>88</v>
      </c>
      <c r="AV223" s="12" t="s">
        <v>88</v>
      </c>
      <c r="AW223" s="12" t="s">
        <v>40</v>
      </c>
      <c r="AX223" s="12" t="s">
        <v>77</v>
      </c>
      <c r="AY223" s="227" t="s">
        <v>191</v>
      </c>
    </row>
    <row r="224" spans="2:65" s="15" customFormat="1" ht="13.5">
      <c r="B224" s="265"/>
      <c r="C224" s="266"/>
      <c r="D224" s="214" t="s">
        <v>245</v>
      </c>
      <c r="E224" s="267" t="s">
        <v>23</v>
      </c>
      <c r="F224" s="268" t="s">
        <v>388</v>
      </c>
      <c r="G224" s="266"/>
      <c r="H224" s="269">
        <v>754.173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AT224" s="275" t="s">
        <v>245</v>
      </c>
      <c r="AU224" s="275" t="s">
        <v>88</v>
      </c>
      <c r="AV224" s="15" t="s">
        <v>215</v>
      </c>
      <c r="AW224" s="15" t="s">
        <v>40</v>
      </c>
      <c r="AX224" s="15" t="s">
        <v>85</v>
      </c>
      <c r="AY224" s="275" t="s">
        <v>191</v>
      </c>
    </row>
    <row r="225" spans="2:65" s="11" customFormat="1" ht="29.85" customHeight="1">
      <c r="B225" s="186"/>
      <c r="C225" s="187"/>
      <c r="D225" s="188" t="s">
        <v>76</v>
      </c>
      <c r="E225" s="200" t="s">
        <v>2918</v>
      </c>
      <c r="F225" s="200" t="s">
        <v>2919</v>
      </c>
      <c r="G225" s="187"/>
      <c r="H225" s="187"/>
      <c r="I225" s="190"/>
      <c r="J225" s="201">
        <f>BK225</f>
        <v>0</v>
      </c>
      <c r="K225" s="187"/>
      <c r="L225" s="192"/>
      <c r="M225" s="193"/>
      <c r="N225" s="194"/>
      <c r="O225" s="194"/>
      <c r="P225" s="195">
        <f>SUM(P226:P239)</f>
        <v>0</v>
      </c>
      <c r="Q225" s="194"/>
      <c r="R225" s="195">
        <f>SUM(R226:R239)</f>
        <v>0</v>
      </c>
      <c r="S225" s="194"/>
      <c r="T225" s="196">
        <f>SUM(T226:T239)</f>
        <v>0</v>
      </c>
      <c r="AR225" s="197" t="s">
        <v>85</v>
      </c>
      <c r="AT225" s="198" t="s">
        <v>76</v>
      </c>
      <c r="AU225" s="198" t="s">
        <v>85</v>
      </c>
      <c r="AY225" s="197" t="s">
        <v>191</v>
      </c>
      <c r="BK225" s="199">
        <f>SUM(BK226:BK239)</f>
        <v>0</v>
      </c>
    </row>
    <row r="226" spans="2:65" s="1" customFormat="1" ht="25.5" customHeight="1">
      <c r="B226" s="42"/>
      <c r="C226" s="202" t="s">
        <v>812</v>
      </c>
      <c r="D226" s="202" t="s">
        <v>194</v>
      </c>
      <c r="E226" s="203" t="s">
        <v>2920</v>
      </c>
      <c r="F226" s="204" t="s">
        <v>2921</v>
      </c>
      <c r="G226" s="205" t="s">
        <v>419</v>
      </c>
      <c r="H226" s="206">
        <v>22.62</v>
      </c>
      <c r="I226" s="207"/>
      <c r="J226" s="208">
        <f>ROUND(I226*H226,2)</f>
        <v>0</v>
      </c>
      <c r="K226" s="204" t="s">
        <v>203</v>
      </c>
      <c r="L226" s="62"/>
      <c r="M226" s="209" t="s">
        <v>23</v>
      </c>
      <c r="N226" s="210" t="s">
        <v>48</v>
      </c>
      <c r="O226" s="43"/>
      <c r="P226" s="211">
        <f>O226*H226</f>
        <v>0</v>
      </c>
      <c r="Q226" s="211">
        <v>0</v>
      </c>
      <c r="R226" s="211">
        <f>Q226*H226</f>
        <v>0</v>
      </c>
      <c r="S226" s="211">
        <v>0</v>
      </c>
      <c r="T226" s="212">
        <f>S226*H226</f>
        <v>0</v>
      </c>
      <c r="AR226" s="25" t="s">
        <v>215</v>
      </c>
      <c r="AT226" s="25" t="s">
        <v>194</v>
      </c>
      <c r="AU226" s="25" t="s">
        <v>88</v>
      </c>
      <c r="AY226" s="25" t="s">
        <v>191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25" t="s">
        <v>85</v>
      </c>
      <c r="BK226" s="213">
        <f>ROUND(I226*H226,2)</f>
        <v>0</v>
      </c>
      <c r="BL226" s="25" t="s">
        <v>215</v>
      </c>
      <c r="BM226" s="25" t="s">
        <v>2922</v>
      </c>
    </row>
    <row r="227" spans="2:65" s="1" customFormat="1" ht="38.25" customHeight="1">
      <c r="B227" s="42"/>
      <c r="C227" s="202" t="s">
        <v>817</v>
      </c>
      <c r="D227" s="202" t="s">
        <v>194</v>
      </c>
      <c r="E227" s="203" t="s">
        <v>2923</v>
      </c>
      <c r="F227" s="204" t="s">
        <v>2924</v>
      </c>
      <c r="G227" s="205" t="s">
        <v>419</v>
      </c>
      <c r="H227" s="206">
        <v>113.1</v>
      </c>
      <c r="I227" s="207"/>
      <c r="J227" s="208">
        <f>ROUND(I227*H227,2)</f>
        <v>0</v>
      </c>
      <c r="K227" s="204" t="s">
        <v>203</v>
      </c>
      <c r="L227" s="62"/>
      <c r="M227" s="209" t="s">
        <v>23</v>
      </c>
      <c r="N227" s="210" t="s">
        <v>48</v>
      </c>
      <c r="O227" s="43"/>
      <c r="P227" s="211">
        <f>O227*H227</f>
        <v>0</v>
      </c>
      <c r="Q227" s="211">
        <v>0</v>
      </c>
      <c r="R227" s="211">
        <f>Q227*H227</f>
        <v>0</v>
      </c>
      <c r="S227" s="211">
        <v>0</v>
      </c>
      <c r="T227" s="212">
        <f>S227*H227</f>
        <v>0</v>
      </c>
      <c r="AR227" s="25" t="s">
        <v>215</v>
      </c>
      <c r="AT227" s="25" t="s">
        <v>194</v>
      </c>
      <c r="AU227" s="25" t="s">
        <v>88</v>
      </c>
      <c r="AY227" s="25" t="s">
        <v>191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25" t="s">
        <v>85</v>
      </c>
      <c r="BK227" s="213">
        <f>ROUND(I227*H227,2)</f>
        <v>0</v>
      </c>
      <c r="BL227" s="25" t="s">
        <v>215</v>
      </c>
      <c r="BM227" s="25" t="s">
        <v>2925</v>
      </c>
    </row>
    <row r="228" spans="2:65" s="12" customFormat="1" ht="13.5">
      <c r="B228" s="217"/>
      <c r="C228" s="218"/>
      <c r="D228" s="214" t="s">
        <v>245</v>
      </c>
      <c r="E228" s="218"/>
      <c r="F228" s="220" t="s">
        <v>2926</v>
      </c>
      <c r="G228" s="218"/>
      <c r="H228" s="221">
        <v>113.1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245</v>
      </c>
      <c r="AU228" s="227" t="s">
        <v>88</v>
      </c>
      <c r="AV228" s="12" t="s">
        <v>88</v>
      </c>
      <c r="AW228" s="12" t="s">
        <v>6</v>
      </c>
      <c r="AX228" s="12" t="s">
        <v>85</v>
      </c>
      <c r="AY228" s="227" t="s">
        <v>191</v>
      </c>
    </row>
    <row r="229" spans="2:65" s="1" customFormat="1" ht="16.5" customHeight="1">
      <c r="B229" s="42"/>
      <c r="C229" s="202" t="s">
        <v>825</v>
      </c>
      <c r="D229" s="202" t="s">
        <v>194</v>
      </c>
      <c r="E229" s="203" t="s">
        <v>2927</v>
      </c>
      <c r="F229" s="204" t="s">
        <v>2928</v>
      </c>
      <c r="G229" s="205" t="s">
        <v>242</v>
      </c>
      <c r="H229" s="206">
        <v>20</v>
      </c>
      <c r="I229" s="207"/>
      <c r="J229" s="208">
        <f>ROUND(I229*H229,2)</f>
        <v>0</v>
      </c>
      <c r="K229" s="204" t="s">
        <v>203</v>
      </c>
      <c r="L229" s="62"/>
      <c r="M229" s="209" t="s">
        <v>23</v>
      </c>
      <c r="N229" s="210" t="s">
        <v>48</v>
      </c>
      <c r="O229" s="43"/>
      <c r="P229" s="211">
        <f>O229*H229</f>
        <v>0</v>
      </c>
      <c r="Q229" s="211">
        <v>0</v>
      </c>
      <c r="R229" s="211">
        <f>Q229*H229</f>
        <v>0</v>
      </c>
      <c r="S229" s="211">
        <v>0</v>
      </c>
      <c r="T229" s="212">
        <f>S229*H229</f>
        <v>0</v>
      </c>
      <c r="AR229" s="25" t="s">
        <v>215</v>
      </c>
      <c r="AT229" s="25" t="s">
        <v>194</v>
      </c>
      <c r="AU229" s="25" t="s">
        <v>88</v>
      </c>
      <c r="AY229" s="25" t="s">
        <v>191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25" t="s">
        <v>85</v>
      </c>
      <c r="BK229" s="213">
        <f>ROUND(I229*H229,2)</f>
        <v>0</v>
      </c>
      <c r="BL229" s="25" t="s">
        <v>215</v>
      </c>
      <c r="BM229" s="25" t="s">
        <v>2929</v>
      </c>
    </row>
    <row r="230" spans="2:65" s="1" customFormat="1" ht="25.5" customHeight="1">
      <c r="B230" s="42"/>
      <c r="C230" s="202" t="s">
        <v>829</v>
      </c>
      <c r="D230" s="202" t="s">
        <v>194</v>
      </c>
      <c r="E230" s="203" t="s">
        <v>2930</v>
      </c>
      <c r="F230" s="204" t="s">
        <v>2931</v>
      </c>
      <c r="G230" s="205" t="s">
        <v>242</v>
      </c>
      <c r="H230" s="206">
        <v>300</v>
      </c>
      <c r="I230" s="207"/>
      <c r="J230" s="208">
        <f>ROUND(I230*H230,2)</f>
        <v>0</v>
      </c>
      <c r="K230" s="204" t="s">
        <v>203</v>
      </c>
      <c r="L230" s="62"/>
      <c r="M230" s="209" t="s">
        <v>23</v>
      </c>
      <c r="N230" s="210" t="s">
        <v>48</v>
      </c>
      <c r="O230" s="43"/>
      <c r="P230" s="211">
        <f>O230*H230</f>
        <v>0</v>
      </c>
      <c r="Q230" s="211">
        <v>0</v>
      </c>
      <c r="R230" s="211">
        <f>Q230*H230</f>
        <v>0</v>
      </c>
      <c r="S230" s="211">
        <v>0</v>
      </c>
      <c r="T230" s="212">
        <f>S230*H230</f>
        <v>0</v>
      </c>
      <c r="AR230" s="25" t="s">
        <v>215</v>
      </c>
      <c r="AT230" s="25" t="s">
        <v>194</v>
      </c>
      <c r="AU230" s="25" t="s">
        <v>88</v>
      </c>
      <c r="AY230" s="25" t="s">
        <v>191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25" t="s">
        <v>85</v>
      </c>
      <c r="BK230" s="213">
        <f>ROUND(I230*H230,2)</f>
        <v>0</v>
      </c>
      <c r="BL230" s="25" t="s">
        <v>215</v>
      </c>
      <c r="BM230" s="25" t="s">
        <v>2932</v>
      </c>
    </row>
    <row r="231" spans="2:65" s="12" customFormat="1" ht="13.5">
      <c r="B231" s="217"/>
      <c r="C231" s="218"/>
      <c r="D231" s="214" t="s">
        <v>245</v>
      </c>
      <c r="E231" s="218"/>
      <c r="F231" s="220" t="s">
        <v>2933</v>
      </c>
      <c r="G231" s="218"/>
      <c r="H231" s="221">
        <v>300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245</v>
      </c>
      <c r="AU231" s="227" t="s">
        <v>88</v>
      </c>
      <c r="AV231" s="12" t="s">
        <v>88</v>
      </c>
      <c r="AW231" s="12" t="s">
        <v>6</v>
      </c>
      <c r="AX231" s="12" t="s">
        <v>85</v>
      </c>
      <c r="AY231" s="227" t="s">
        <v>191</v>
      </c>
    </row>
    <row r="232" spans="2:65" s="1" customFormat="1" ht="25.5" customHeight="1">
      <c r="B232" s="42"/>
      <c r="C232" s="202" t="s">
        <v>834</v>
      </c>
      <c r="D232" s="202" t="s">
        <v>194</v>
      </c>
      <c r="E232" s="203" t="s">
        <v>2934</v>
      </c>
      <c r="F232" s="204" t="s">
        <v>2935</v>
      </c>
      <c r="G232" s="205" t="s">
        <v>419</v>
      </c>
      <c r="H232" s="206">
        <v>22.62</v>
      </c>
      <c r="I232" s="207"/>
      <c r="J232" s="208">
        <f>ROUND(I232*H232,2)</f>
        <v>0</v>
      </c>
      <c r="K232" s="204" t="s">
        <v>203</v>
      </c>
      <c r="L232" s="62"/>
      <c r="M232" s="209" t="s">
        <v>23</v>
      </c>
      <c r="N232" s="210" t="s">
        <v>48</v>
      </c>
      <c r="O232" s="43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AR232" s="25" t="s">
        <v>215</v>
      </c>
      <c r="AT232" s="25" t="s">
        <v>194</v>
      </c>
      <c r="AU232" s="25" t="s">
        <v>88</v>
      </c>
      <c r="AY232" s="25" t="s">
        <v>191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25" t="s">
        <v>85</v>
      </c>
      <c r="BK232" s="213">
        <f>ROUND(I232*H232,2)</f>
        <v>0</v>
      </c>
      <c r="BL232" s="25" t="s">
        <v>215</v>
      </c>
      <c r="BM232" s="25" t="s">
        <v>2936</v>
      </c>
    </row>
    <row r="233" spans="2:65" s="1" customFormat="1" ht="25.5" customHeight="1">
      <c r="B233" s="42"/>
      <c r="C233" s="202" t="s">
        <v>839</v>
      </c>
      <c r="D233" s="202" t="s">
        <v>194</v>
      </c>
      <c r="E233" s="203" t="s">
        <v>2937</v>
      </c>
      <c r="F233" s="204" t="s">
        <v>2938</v>
      </c>
      <c r="G233" s="205" t="s">
        <v>419</v>
      </c>
      <c r="H233" s="206">
        <v>113.1</v>
      </c>
      <c r="I233" s="207"/>
      <c r="J233" s="208">
        <f>ROUND(I233*H233,2)</f>
        <v>0</v>
      </c>
      <c r="K233" s="204" t="s">
        <v>203</v>
      </c>
      <c r="L233" s="62"/>
      <c r="M233" s="209" t="s">
        <v>23</v>
      </c>
      <c r="N233" s="210" t="s">
        <v>48</v>
      </c>
      <c r="O233" s="43"/>
      <c r="P233" s="211">
        <f>O233*H233</f>
        <v>0</v>
      </c>
      <c r="Q233" s="211">
        <v>0</v>
      </c>
      <c r="R233" s="211">
        <f>Q233*H233</f>
        <v>0</v>
      </c>
      <c r="S233" s="211">
        <v>0</v>
      </c>
      <c r="T233" s="212">
        <f>S233*H233</f>
        <v>0</v>
      </c>
      <c r="AR233" s="25" t="s">
        <v>215</v>
      </c>
      <c r="AT233" s="25" t="s">
        <v>194</v>
      </c>
      <c r="AU233" s="25" t="s">
        <v>88</v>
      </c>
      <c r="AY233" s="25" t="s">
        <v>191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25" t="s">
        <v>85</v>
      </c>
      <c r="BK233" s="213">
        <f>ROUND(I233*H233,2)</f>
        <v>0</v>
      </c>
      <c r="BL233" s="25" t="s">
        <v>215</v>
      </c>
      <c r="BM233" s="25" t="s">
        <v>2939</v>
      </c>
    </row>
    <row r="234" spans="2:65" s="1" customFormat="1" ht="27">
      <c r="B234" s="42"/>
      <c r="C234" s="64"/>
      <c r="D234" s="214" t="s">
        <v>205</v>
      </c>
      <c r="E234" s="64"/>
      <c r="F234" s="215" t="s">
        <v>2940</v>
      </c>
      <c r="G234" s="64"/>
      <c r="H234" s="64"/>
      <c r="I234" s="173"/>
      <c r="J234" s="64"/>
      <c r="K234" s="64"/>
      <c r="L234" s="62"/>
      <c r="M234" s="216"/>
      <c r="N234" s="43"/>
      <c r="O234" s="43"/>
      <c r="P234" s="43"/>
      <c r="Q234" s="43"/>
      <c r="R234" s="43"/>
      <c r="S234" s="43"/>
      <c r="T234" s="79"/>
      <c r="AT234" s="25" t="s">
        <v>205</v>
      </c>
      <c r="AU234" s="25" t="s">
        <v>88</v>
      </c>
    </row>
    <row r="235" spans="2:65" s="12" customFormat="1" ht="13.5">
      <c r="B235" s="217"/>
      <c r="C235" s="218"/>
      <c r="D235" s="214" t="s">
        <v>245</v>
      </c>
      <c r="E235" s="218"/>
      <c r="F235" s="220" t="s">
        <v>2926</v>
      </c>
      <c r="G235" s="218"/>
      <c r="H235" s="221">
        <v>113.1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245</v>
      </c>
      <c r="AU235" s="227" t="s">
        <v>88</v>
      </c>
      <c r="AV235" s="12" t="s">
        <v>88</v>
      </c>
      <c r="AW235" s="12" t="s">
        <v>6</v>
      </c>
      <c r="AX235" s="12" t="s">
        <v>85</v>
      </c>
      <c r="AY235" s="227" t="s">
        <v>191</v>
      </c>
    </row>
    <row r="236" spans="2:65" s="1" customFormat="1" ht="16.5" customHeight="1">
      <c r="B236" s="42"/>
      <c r="C236" s="202" t="s">
        <v>844</v>
      </c>
      <c r="D236" s="202" t="s">
        <v>194</v>
      </c>
      <c r="E236" s="203" t="s">
        <v>2941</v>
      </c>
      <c r="F236" s="204" t="s">
        <v>2942</v>
      </c>
      <c r="G236" s="205" t="s">
        <v>419</v>
      </c>
      <c r="H236" s="206">
        <v>13.571999999999999</v>
      </c>
      <c r="I236" s="207"/>
      <c r="J236" s="208">
        <f>ROUND(I236*H236,2)</f>
        <v>0</v>
      </c>
      <c r="K236" s="204" t="s">
        <v>203</v>
      </c>
      <c r="L236" s="62"/>
      <c r="M236" s="209" t="s">
        <v>23</v>
      </c>
      <c r="N236" s="210" t="s">
        <v>48</v>
      </c>
      <c r="O236" s="43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AR236" s="25" t="s">
        <v>215</v>
      </c>
      <c r="AT236" s="25" t="s">
        <v>194</v>
      </c>
      <c r="AU236" s="25" t="s">
        <v>88</v>
      </c>
      <c r="AY236" s="25" t="s">
        <v>191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25" t="s">
        <v>85</v>
      </c>
      <c r="BK236" s="213">
        <f>ROUND(I236*H236,2)</f>
        <v>0</v>
      </c>
      <c r="BL236" s="25" t="s">
        <v>215</v>
      </c>
      <c r="BM236" s="25" t="s">
        <v>2943</v>
      </c>
    </row>
    <row r="237" spans="2:65" s="12" customFormat="1" ht="13.5">
      <c r="B237" s="217"/>
      <c r="C237" s="218"/>
      <c r="D237" s="214" t="s">
        <v>245</v>
      </c>
      <c r="E237" s="218"/>
      <c r="F237" s="220" t="s">
        <v>2944</v>
      </c>
      <c r="G237" s="218"/>
      <c r="H237" s="221">
        <v>13.571999999999999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245</v>
      </c>
      <c r="AU237" s="227" t="s">
        <v>88</v>
      </c>
      <c r="AV237" s="12" t="s">
        <v>88</v>
      </c>
      <c r="AW237" s="12" t="s">
        <v>6</v>
      </c>
      <c r="AX237" s="12" t="s">
        <v>85</v>
      </c>
      <c r="AY237" s="227" t="s">
        <v>191</v>
      </c>
    </row>
    <row r="238" spans="2:65" s="1" customFormat="1" ht="16.5" customHeight="1">
      <c r="B238" s="42"/>
      <c r="C238" s="202" t="s">
        <v>849</v>
      </c>
      <c r="D238" s="202" t="s">
        <v>194</v>
      </c>
      <c r="E238" s="203" t="s">
        <v>2945</v>
      </c>
      <c r="F238" s="204" t="s">
        <v>2946</v>
      </c>
      <c r="G238" s="205" t="s">
        <v>419</v>
      </c>
      <c r="H238" s="206">
        <v>9.048</v>
      </c>
      <c r="I238" s="207"/>
      <c r="J238" s="208">
        <f>ROUND(I238*H238,2)</f>
        <v>0</v>
      </c>
      <c r="K238" s="204" t="s">
        <v>203</v>
      </c>
      <c r="L238" s="62"/>
      <c r="M238" s="209" t="s">
        <v>23</v>
      </c>
      <c r="N238" s="210" t="s">
        <v>48</v>
      </c>
      <c r="O238" s="43"/>
      <c r="P238" s="211">
        <f>O238*H238</f>
        <v>0</v>
      </c>
      <c r="Q238" s="211">
        <v>0</v>
      </c>
      <c r="R238" s="211">
        <f>Q238*H238</f>
        <v>0</v>
      </c>
      <c r="S238" s="211">
        <v>0</v>
      </c>
      <c r="T238" s="212">
        <f>S238*H238</f>
        <v>0</v>
      </c>
      <c r="AR238" s="25" t="s">
        <v>215</v>
      </c>
      <c r="AT238" s="25" t="s">
        <v>194</v>
      </c>
      <c r="AU238" s="25" t="s">
        <v>88</v>
      </c>
      <c r="AY238" s="25" t="s">
        <v>191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25" t="s">
        <v>85</v>
      </c>
      <c r="BK238" s="213">
        <f>ROUND(I238*H238,2)</f>
        <v>0</v>
      </c>
      <c r="BL238" s="25" t="s">
        <v>215</v>
      </c>
      <c r="BM238" s="25" t="s">
        <v>2947</v>
      </c>
    </row>
    <row r="239" spans="2:65" s="12" customFormat="1" ht="13.5">
      <c r="B239" s="217"/>
      <c r="C239" s="218"/>
      <c r="D239" s="214" t="s">
        <v>245</v>
      </c>
      <c r="E239" s="218"/>
      <c r="F239" s="220" t="s">
        <v>2948</v>
      </c>
      <c r="G239" s="218"/>
      <c r="H239" s="221">
        <v>9.048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245</v>
      </c>
      <c r="AU239" s="227" t="s">
        <v>88</v>
      </c>
      <c r="AV239" s="12" t="s">
        <v>88</v>
      </c>
      <c r="AW239" s="12" t="s">
        <v>6</v>
      </c>
      <c r="AX239" s="12" t="s">
        <v>85</v>
      </c>
      <c r="AY239" s="227" t="s">
        <v>191</v>
      </c>
    </row>
    <row r="240" spans="2:65" s="11" customFormat="1" ht="29.85" customHeight="1">
      <c r="B240" s="186"/>
      <c r="C240" s="187"/>
      <c r="D240" s="188" t="s">
        <v>76</v>
      </c>
      <c r="E240" s="200" t="s">
        <v>805</v>
      </c>
      <c r="F240" s="200" t="s">
        <v>806</v>
      </c>
      <c r="G240" s="187"/>
      <c r="H240" s="187"/>
      <c r="I240" s="190"/>
      <c r="J240" s="201">
        <f>BK240</f>
        <v>0</v>
      </c>
      <c r="K240" s="187"/>
      <c r="L240" s="192"/>
      <c r="M240" s="193"/>
      <c r="N240" s="194"/>
      <c r="O240" s="194"/>
      <c r="P240" s="195">
        <f>P241</f>
        <v>0</v>
      </c>
      <c r="Q240" s="194"/>
      <c r="R240" s="195">
        <f>R241</f>
        <v>0</v>
      </c>
      <c r="S240" s="194"/>
      <c r="T240" s="196">
        <f>T241</f>
        <v>0</v>
      </c>
      <c r="AR240" s="197" t="s">
        <v>85</v>
      </c>
      <c r="AT240" s="198" t="s">
        <v>76</v>
      </c>
      <c r="AU240" s="198" t="s">
        <v>85</v>
      </c>
      <c r="AY240" s="197" t="s">
        <v>191</v>
      </c>
      <c r="BK240" s="199">
        <f>BK241</f>
        <v>0</v>
      </c>
    </row>
    <row r="241" spans="2:65" s="1" customFormat="1" ht="38.25" customHeight="1">
      <c r="B241" s="42"/>
      <c r="C241" s="202" t="s">
        <v>853</v>
      </c>
      <c r="D241" s="202" t="s">
        <v>194</v>
      </c>
      <c r="E241" s="203" t="s">
        <v>808</v>
      </c>
      <c r="F241" s="204" t="s">
        <v>809</v>
      </c>
      <c r="G241" s="205" t="s">
        <v>419</v>
      </c>
      <c r="H241" s="206">
        <v>60.497</v>
      </c>
      <c r="I241" s="207"/>
      <c r="J241" s="208">
        <f>ROUND(I241*H241,2)</f>
        <v>0</v>
      </c>
      <c r="K241" s="204" t="s">
        <v>203</v>
      </c>
      <c r="L241" s="62"/>
      <c r="M241" s="209" t="s">
        <v>23</v>
      </c>
      <c r="N241" s="210" t="s">
        <v>48</v>
      </c>
      <c r="O241" s="43"/>
      <c r="P241" s="211">
        <f>O241*H241</f>
        <v>0</v>
      </c>
      <c r="Q241" s="211">
        <v>0</v>
      </c>
      <c r="R241" s="211">
        <f>Q241*H241</f>
        <v>0</v>
      </c>
      <c r="S241" s="211">
        <v>0</v>
      </c>
      <c r="T241" s="212">
        <f>S241*H241</f>
        <v>0</v>
      </c>
      <c r="AR241" s="25" t="s">
        <v>215</v>
      </c>
      <c r="AT241" s="25" t="s">
        <v>194</v>
      </c>
      <c r="AU241" s="25" t="s">
        <v>88</v>
      </c>
      <c r="AY241" s="25" t="s">
        <v>191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25" t="s">
        <v>85</v>
      </c>
      <c r="BK241" s="213">
        <f>ROUND(I241*H241,2)</f>
        <v>0</v>
      </c>
      <c r="BL241" s="25" t="s">
        <v>215</v>
      </c>
      <c r="BM241" s="25" t="s">
        <v>2949</v>
      </c>
    </row>
    <row r="242" spans="2:65" s="11" customFormat="1" ht="37.35" customHeight="1">
      <c r="B242" s="186"/>
      <c r="C242" s="187"/>
      <c r="D242" s="188" t="s">
        <v>76</v>
      </c>
      <c r="E242" s="189" t="s">
        <v>821</v>
      </c>
      <c r="F242" s="189" t="s">
        <v>822</v>
      </c>
      <c r="G242" s="187"/>
      <c r="H242" s="187"/>
      <c r="I242" s="190"/>
      <c r="J242" s="191">
        <f>BK242</f>
        <v>0</v>
      </c>
      <c r="K242" s="187"/>
      <c r="L242" s="192"/>
      <c r="M242" s="193"/>
      <c r="N242" s="194"/>
      <c r="O242" s="194"/>
      <c r="P242" s="195">
        <f>P243+P248+P275+P298+P358+P395+P408+P415+P427</f>
        <v>0</v>
      </c>
      <c r="Q242" s="194"/>
      <c r="R242" s="195">
        <f>R243+R248+R275+R298+R358+R395+R408+R415+R427</f>
        <v>15.248819360000002</v>
      </c>
      <c r="S242" s="194"/>
      <c r="T242" s="196">
        <f>T243+T248+T275+T298+T358+T395+T408+T415+T427</f>
        <v>0.74855000000000005</v>
      </c>
      <c r="AR242" s="197" t="s">
        <v>88</v>
      </c>
      <c r="AT242" s="198" t="s">
        <v>76</v>
      </c>
      <c r="AU242" s="198" t="s">
        <v>77</v>
      </c>
      <c r="AY242" s="197" t="s">
        <v>191</v>
      </c>
      <c r="BK242" s="199">
        <f>BK243+BK248+BK275+BK298+BK358+BK395+BK408+BK415+BK427</f>
        <v>0</v>
      </c>
    </row>
    <row r="243" spans="2:65" s="11" customFormat="1" ht="19.899999999999999" customHeight="1">
      <c r="B243" s="186"/>
      <c r="C243" s="187"/>
      <c r="D243" s="188" t="s">
        <v>76</v>
      </c>
      <c r="E243" s="200" t="s">
        <v>2584</v>
      </c>
      <c r="F243" s="200" t="s">
        <v>2585</v>
      </c>
      <c r="G243" s="187"/>
      <c r="H243" s="187"/>
      <c r="I243" s="190"/>
      <c r="J243" s="201">
        <f>BK243</f>
        <v>0</v>
      </c>
      <c r="K243" s="187"/>
      <c r="L243" s="192"/>
      <c r="M243" s="193"/>
      <c r="N243" s="194"/>
      <c r="O243" s="194"/>
      <c r="P243" s="195">
        <f>SUM(P244:P247)</f>
        <v>0</v>
      </c>
      <c r="Q243" s="194"/>
      <c r="R243" s="195">
        <f>SUM(R244:R247)</f>
        <v>4.1153999999999996E-2</v>
      </c>
      <c r="S243" s="194"/>
      <c r="T243" s="196">
        <f>SUM(T244:T247)</f>
        <v>0</v>
      </c>
      <c r="AR243" s="197" t="s">
        <v>88</v>
      </c>
      <c r="AT243" s="198" t="s">
        <v>76</v>
      </c>
      <c r="AU243" s="198" t="s">
        <v>85</v>
      </c>
      <c r="AY243" s="197" t="s">
        <v>191</v>
      </c>
      <c r="BK243" s="199">
        <f>SUM(BK244:BK247)</f>
        <v>0</v>
      </c>
    </row>
    <row r="244" spans="2:65" s="1" customFormat="1" ht="25.5" customHeight="1">
      <c r="B244" s="42"/>
      <c r="C244" s="202" t="s">
        <v>857</v>
      </c>
      <c r="D244" s="202" t="s">
        <v>194</v>
      </c>
      <c r="E244" s="203" t="s">
        <v>2950</v>
      </c>
      <c r="F244" s="204" t="s">
        <v>2951</v>
      </c>
      <c r="G244" s="205" t="s">
        <v>218</v>
      </c>
      <c r="H244" s="206">
        <v>43.32</v>
      </c>
      <c r="I244" s="207"/>
      <c r="J244" s="208">
        <f>ROUND(I244*H244,2)</f>
        <v>0</v>
      </c>
      <c r="K244" s="204" t="s">
        <v>203</v>
      </c>
      <c r="L244" s="62"/>
      <c r="M244" s="209" t="s">
        <v>23</v>
      </c>
      <c r="N244" s="210" t="s">
        <v>48</v>
      </c>
      <c r="O244" s="43"/>
      <c r="P244" s="211">
        <f>O244*H244</f>
        <v>0</v>
      </c>
      <c r="Q244" s="211">
        <v>6.9999999999999999E-4</v>
      </c>
      <c r="R244" s="211">
        <f>Q244*H244</f>
        <v>3.0324E-2</v>
      </c>
      <c r="S244" s="211">
        <v>0</v>
      </c>
      <c r="T244" s="212">
        <f>S244*H244</f>
        <v>0</v>
      </c>
      <c r="AR244" s="25" t="s">
        <v>279</v>
      </c>
      <c r="AT244" s="25" t="s">
        <v>194</v>
      </c>
      <c r="AU244" s="25" t="s">
        <v>88</v>
      </c>
      <c r="AY244" s="25" t="s">
        <v>191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25" t="s">
        <v>85</v>
      </c>
      <c r="BK244" s="213">
        <f>ROUND(I244*H244,2)</f>
        <v>0</v>
      </c>
      <c r="BL244" s="25" t="s">
        <v>279</v>
      </c>
      <c r="BM244" s="25" t="s">
        <v>2952</v>
      </c>
    </row>
    <row r="245" spans="2:65" s="12" customFormat="1" ht="13.5">
      <c r="B245" s="217"/>
      <c r="C245" s="218"/>
      <c r="D245" s="214" t="s">
        <v>245</v>
      </c>
      <c r="E245" s="219" t="s">
        <v>23</v>
      </c>
      <c r="F245" s="220" t="s">
        <v>2953</v>
      </c>
      <c r="G245" s="218"/>
      <c r="H245" s="221">
        <v>43.32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245</v>
      </c>
      <c r="AU245" s="227" t="s">
        <v>88</v>
      </c>
      <c r="AV245" s="12" t="s">
        <v>88</v>
      </c>
      <c r="AW245" s="12" t="s">
        <v>40</v>
      </c>
      <c r="AX245" s="12" t="s">
        <v>85</v>
      </c>
      <c r="AY245" s="227" t="s">
        <v>191</v>
      </c>
    </row>
    <row r="246" spans="2:65" s="1" customFormat="1" ht="16.5" customHeight="1">
      <c r="B246" s="42"/>
      <c r="C246" s="202" t="s">
        <v>863</v>
      </c>
      <c r="D246" s="202" t="s">
        <v>194</v>
      </c>
      <c r="E246" s="203" t="s">
        <v>2954</v>
      </c>
      <c r="F246" s="204" t="s">
        <v>2955</v>
      </c>
      <c r="G246" s="205" t="s">
        <v>242</v>
      </c>
      <c r="H246" s="206">
        <v>36.1</v>
      </c>
      <c r="I246" s="207"/>
      <c r="J246" s="208">
        <f>ROUND(I246*H246,2)</f>
        <v>0</v>
      </c>
      <c r="K246" s="204" t="s">
        <v>203</v>
      </c>
      <c r="L246" s="62"/>
      <c r="M246" s="209" t="s">
        <v>23</v>
      </c>
      <c r="N246" s="210" t="s">
        <v>48</v>
      </c>
      <c r="O246" s="43"/>
      <c r="P246" s="211">
        <f>O246*H246</f>
        <v>0</v>
      </c>
      <c r="Q246" s="211">
        <v>2.9999999999999997E-4</v>
      </c>
      <c r="R246" s="211">
        <f>Q246*H246</f>
        <v>1.0829999999999999E-2</v>
      </c>
      <c r="S246" s="211">
        <v>0</v>
      </c>
      <c r="T246" s="212">
        <f>S246*H246</f>
        <v>0</v>
      </c>
      <c r="AR246" s="25" t="s">
        <v>279</v>
      </c>
      <c r="AT246" s="25" t="s">
        <v>194</v>
      </c>
      <c r="AU246" s="25" t="s">
        <v>88</v>
      </c>
      <c r="AY246" s="25" t="s">
        <v>191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25" t="s">
        <v>85</v>
      </c>
      <c r="BK246" s="213">
        <f>ROUND(I246*H246,2)</f>
        <v>0</v>
      </c>
      <c r="BL246" s="25" t="s">
        <v>279</v>
      </c>
      <c r="BM246" s="25" t="s">
        <v>2956</v>
      </c>
    </row>
    <row r="247" spans="2:65" s="12" customFormat="1" ht="13.5">
      <c r="B247" s="217"/>
      <c r="C247" s="218"/>
      <c r="D247" s="214" t="s">
        <v>245</v>
      </c>
      <c r="E247" s="219" t="s">
        <v>23</v>
      </c>
      <c r="F247" s="220" t="s">
        <v>2957</v>
      </c>
      <c r="G247" s="218"/>
      <c r="H247" s="221">
        <v>36.1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245</v>
      </c>
      <c r="AU247" s="227" t="s">
        <v>88</v>
      </c>
      <c r="AV247" s="12" t="s">
        <v>88</v>
      </c>
      <c r="AW247" s="12" t="s">
        <v>40</v>
      </c>
      <c r="AX247" s="12" t="s">
        <v>85</v>
      </c>
      <c r="AY247" s="227" t="s">
        <v>191</v>
      </c>
    </row>
    <row r="248" spans="2:65" s="11" customFormat="1" ht="29.85" customHeight="1">
      <c r="B248" s="186"/>
      <c r="C248" s="187"/>
      <c r="D248" s="188" t="s">
        <v>76</v>
      </c>
      <c r="E248" s="200" t="s">
        <v>2958</v>
      </c>
      <c r="F248" s="200" t="s">
        <v>2959</v>
      </c>
      <c r="G248" s="187"/>
      <c r="H248" s="187"/>
      <c r="I248" s="190"/>
      <c r="J248" s="201">
        <f>BK248</f>
        <v>0</v>
      </c>
      <c r="K248" s="187"/>
      <c r="L248" s="192"/>
      <c r="M248" s="193"/>
      <c r="N248" s="194"/>
      <c r="O248" s="194"/>
      <c r="P248" s="195">
        <f>SUM(P249:P274)</f>
        <v>0</v>
      </c>
      <c r="Q248" s="194"/>
      <c r="R248" s="195">
        <f>SUM(R249:R274)</f>
        <v>2.1395172800000002</v>
      </c>
      <c r="S248" s="194"/>
      <c r="T248" s="196">
        <f>SUM(T249:T274)</f>
        <v>0</v>
      </c>
      <c r="AR248" s="197" t="s">
        <v>88</v>
      </c>
      <c r="AT248" s="198" t="s">
        <v>76</v>
      </c>
      <c r="AU248" s="198" t="s">
        <v>85</v>
      </c>
      <c r="AY248" s="197" t="s">
        <v>191</v>
      </c>
      <c r="BK248" s="199">
        <f>SUM(BK249:BK274)</f>
        <v>0</v>
      </c>
    </row>
    <row r="249" spans="2:65" s="1" customFormat="1" ht="25.5" customHeight="1">
      <c r="B249" s="42"/>
      <c r="C249" s="202" t="s">
        <v>868</v>
      </c>
      <c r="D249" s="202" t="s">
        <v>194</v>
      </c>
      <c r="E249" s="203" t="s">
        <v>2960</v>
      </c>
      <c r="F249" s="204" t="s">
        <v>2961</v>
      </c>
      <c r="G249" s="205" t="s">
        <v>218</v>
      </c>
      <c r="H249" s="206">
        <v>5</v>
      </c>
      <c r="I249" s="207"/>
      <c r="J249" s="208">
        <f>ROUND(I249*H249,2)</f>
        <v>0</v>
      </c>
      <c r="K249" s="204" t="s">
        <v>203</v>
      </c>
      <c r="L249" s="62"/>
      <c r="M249" s="209" t="s">
        <v>23</v>
      </c>
      <c r="N249" s="210" t="s">
        <v>48</v>
      </c>
      <c r="O249" s="43"/>
      <c r="P249" s="211">
        <f>O249*H249</f>
        <v>0</v>
      </c>
      <c r="Q249" s="211">
        <v>0</v>
      </c>
      <c r="R249" s="211">
        <f>Q249*H249</f>
        <v>0</v>
      </c>
      <c r="S249" s="211">
        <v>0</v>
      </c>
      <c r="T249" s="212">
        <f>S249*H249</f>
        <v>0</v>
      </c>
      <c r="AR249" s="25" t="s">
        <v>279</v>
      </c>
      <c r="AT249" s="25" t="s">
        <v>194</v>
      </c>
      <c r="AU249" s="25" t="s">
        <v>88</v>
      </c>
      <c r="AY249" s="25" t="s">
        <v>191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25" t="s">
        <v>85</v>
      </c>
      <c r="BK249" s="213">
        <f>ROUND(I249*H249,2)</f>
        <v>0</v>
      </c>
      <c r="BL249" s="25" t="s">
        <v>279</v>
      </c>
      <c r="BM249" s="25" t="s">
        <v>2962</v>
      </c>
    </row>
    <row r="250" spans="2:65" s="12" customFormat="1" ht="13.5">
      <c r="B250" s="217"/>
      <c r="C250" s="218"/>
      <c r="D250" s="214" t="s">
        <v>245</v>
      </c>
      <c r="E250" s="219" t="s">
        <v>23</v>
      </c>
      <c r="F250" s="220" t="s">
        <v>2963</v>
      </c>
      <c r="G250" s="218"/>
      <c r="H250" s="221">
        <v>5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245</v>
      </c>
      <c r="AU250" s="227" t="s">
        <v>88</v>
      </c>
      <c r="AV250" s="12" t="s">
        <v>88</v>
      </c>
      <c r="AW250" s="12" t="s">
        <v>40</v>
      </c>
      <c r="AX250" s="12" t="s">
        <v>85</v>
      </c>
      <c r="AY250" s="227" t="s">
        <v>191</v>
      </c>
    </row>
    <row r="251" spans="2:65" s="1" customFormat="1" ht="16.5" customHeight="1">
      <c r="B251" s="42"/>
      <c r="C251" s="228" t="s">
        <v>873</v>
      </c>
      <c r="D251" s="228" t="s">
        <v>302</v>
      </c>
      <c r="E251" s="229" t="s">
        <v>2590</v>
      </c>
      <c r="F251" s="230" t="s">
        <v>2591</v>
      </c>
      <c r="G251" s="231" t="s">
        <v>894</v>
      </c>
      <c r="H251" s="232">
        <v>1.5</v>
      </c>
      <c r="I251" s="233"/>
      <c r="J251" s="234">
        <f>ROUND(I251*H251,2)</f>
        <v>0</v>
      </c>
      <c r="K251" s="230" t="s">
        <v>203</v>
      </c>
      <c r="L251" s="235"/>
      <c r="M251" s="236" t="s">
        <v>23</v>
      </c>
      <c r="N251" s="237" t="s">
        <v>48</v>
      </c>
      <c r="O251" s="43"/>
      <c r="P251" s="211">
        <f>O251*H251</f>
        <v>0</v>
      </c>
      <c r="Q251" s="211">
        <v>1E-3</v>
      </c>
      <c r="R251" s="211">
        <f>Q251*H251</f>
        <v>1.5E-3</v>
      </c>
      <c r="S251" s="211">
        <v>0</v>
      </c>
      <c r="T251" s="212">
        <f>S251*H251</f>
        <v>0</v>
      </c>
      <c r="AR251" s="25" t="s">
        <v>669</v>
      </c>
      <c r="AT251" s="25" t="s">
        <v>302</v>
      </c>
      <c r="AU251" s="25" t="s">
        <v>88</v>
      </c>
      <c r="AY251" s="25" t="s">
        <v>191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25" t="s">
        <v>85</v>
      </c>
      <c r="BK251" s="213">
        <f>ROUND(I251*H251,2)</f>
        <v>0</v>
      </c>
      <c r="BL251" s="25" t="s">
        <v>279</v>
      </c>
      <c r="BM251" s="25" t="s">
        <v>2964</v>
      </c>
    </row>
    <row r="252" spans="2:65" s="12" customFormat="1" ht="13.5">
      <c r="B252" s="217"/>
      <c r="C252" s="218"/>
      <c r="D252" s="214" t="s">
        <v>245</v>
      </c>
      <c r="E252" s="218"/>
      <c r="F252" s="220" t="s">
        <v>2965</v>
      </c>
      <c r="G252" s="218"/>
      <c r="H252" s="221">
        <v>1.5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245</v>
      </c>
      <c r="AU252" s="227" t="s">
        <v>88</v>
      </c>
      <c r="AV252" s="12" t="s">
        <v>88</v>
      </c>
      <c r="AW252" s="12" t="s">
        <v>6</v>
      </c>
      <c r="AX252" s="12" t="s">
        <v>85</v>
      </c>
      <c r="AY252" s="227" t="s">
        <v>191</v>
      </c>
    </row>
    <row r="253" spans="2:65" s="1" customFormat="1" ht="25.5" customHeight="1">
      <c r="B253" s="42"/>
      <c r="C253" s="202" t="s">
        <v>878</v>
      </c>
      <c r="D253" s="202" t="s">
        <v>194</v>
      </c>
      <c r="E253" s="203" t="s">
        <v>2966</v>
      </c>
      <c r="F253" s="204" t="s">
        <v>2967</v>
      </c>
      <c r="G253" s="205" t="s">
        <v>218</v>
      </c>
      <c r="H253" s="206">
        <v>214.297</v>
      </c>
      <c r="I253" s="207"/>
      <c r="J253" s="208">
        <f>ROUND(I253*H253,2)</f>
        <v>0</v>
      </c>
      <c r="K253" s="204" t="s">
        <v>203</v>
      </c>
      <c r="L253" s="62"/>
      <c r="M253" s="209" t="s">
        <v>23</v>
      </c>
      <c r="N253" s="210" t="s">
        <v>48</v>
      </c>
      <c r="O253" s="43"/>
      <c r="P253" s="211">
        <f>O253*H253</f>
        <v>0</v>
      </c>
      <c r="Q253" s="211">
        <v>0</v>
      </c>
      <c r="R253" s="211">
        <f>Q253*H253</f>
        <v>0</v>
      </c>
      <c r="S253" s="211">
        <v>0</v>
      </c>
      <c r="T253" s="212">
        <f>S253*H253</f>
        <v>0</v>
      </c>
      <c r="AR253" s="25" t="s">
        <v>279</v>
      </c>
      <c r="AT253" s="25" t="s">
        <v>194</v>
      </c>
      <c r="AU253" s="25" t="s">
        <v>88</v>
      </c>
      <c r="AY253" s="25" t="s">
        <v>191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25" t="s">
        <v>85</v>
      </c>
      <c r="BK253" s="213">
        <f>ROUND(I253*H253,2)</f>
        <v>0</v>
      </c>
      <c r="BL253" s="25" t="s">
        <v>279</v>
      </c>
      <c r="BM253" s="25" t="s">
        <v>2968</v>
      </c>
    </row>
    <row r="254" spans="2:65" s="12" customFormat="1" ht="13.5">
      <c r="B254" s="217"/>
      <c r="C254" s="218"/>
      <c r="D254" s="214" t="s">
        <v>245</v>
      </c>
      <c r="E254" s="219" t="s">
        <v>23</v>
      </c>
      <c r="F254" s="220" t="s">
        <v>2969</v>
      </c>
      <c r="G254" s="218"/>
      <c r="H254" s="221">
        <v>134.512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245</v>
      </c>
      <c r="AU254" s="227" t="s">
        <v>88</v>
      </c>
      <c r="AV254" s="12" t="s">
        <v>88</v>
      </c>
      <c r="AW254" s="12" t="s">
        <v>40</v>
      </c>
      <c r="AX254" s="12" t="s">
        <v>77</v>
      </c>
      <c r="AY254" s="227" t="s">
        <v>191</v>
      </c>
    </row>
    <row r="255" spans="2:65" s="12" customFormat="1" ht="13.5">
      <c r="B255" s="217"/>
      <c r="C255" s="218"/>
      <c r="D255" s="214" t="s">
        <v>245</v>
      </c>
      <c r="E255" s="219" t="s">
        <v>23</v>
      </c>
      <c r="F255" s="220" t="s">
        <v>2963</v>
      </c>
      <c r="G255" s="218"/>
      <c r="H255" s="221">
        <v>5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245</v>
      </c>
      <c r="AU255" s="227" t="s">
        <v>88</v>
      </c>
      <c r="AV255" s="12" t="s">
        <v>88</v>
      </c>
      <c r="AW255" s="12" t="s">
        <v>40</v>
      </c>
      <c r="AX255" s="12" t="s">
        <v>77</v>
      </c>
      <c r="AY255" s="227" t="s">
        <v>191</v>
      </c>
    </row>
    <row r="256" spans="2:65" s="12" customFormat="1" ht="13.5">
      <c r="B256" s="217"/>
      <c r="C256" s="218"/>
      <c r="D256" s="214" t="s">
        <v>245</v>
      </c>
      <c r="E256" s="219" t="s">
        <v>23</v>
      </c>
      <c r="F256" s="220" t="s">
        <v>2970</v>
      </c>
      <c r="G256" s="218"/>
      <c r="H256" s="221">
        <v>74.784999999999997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245</v>
      </c>
      <c r="AU256" s="227" t="s">
        <v>88</v>
      </c>
      <c r="AV256" s="12" t="s">
        <v>88</v>
      </c>
      <c r="AW256" s="12" t="s">
        <v>40</v>
      </c>
      <c r="AX256" s="12" t="s">
        <v>77</v>
      </c>
      <c r="AY256" s="227" t="s">
        <v>191</v>
      </c>
    </row>
    <row r="257" spans="2:65" s="15" customFormat="1" ht="13.5">
      <c r="B257" s="265"/>
      <c r="C257" s="266"/>
      <c r="D257" s="214" t="s">
        <v>245</v>
      </c>
      <c r="E257" s="267" t="s">
        <v>23</v>
      </c>
      <c r="F257" s="268" t="s">
        <v>388</v>
      </c>
      <c r="G257" s="266"/>
      <c r="H257" s="269">
        <v>214.297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AT257" s="275" t="s">
        <v>245</v>
      </c>
      <c r="AU257" s="275" t="s">
        <v>88</v>
      </c>
      <c r="AV257" s="15" t="s">
        <v>215</v>
      </c>
      <c r="AW257" s="15" t="s">
        <v>40</v>
      </c>
      <c r="AX257" s="15" t="s">
        <v>85</v>
      </c>
      <c r="AY257" s="275" t="s">
        <v>191</v>
      </c>
    </row>
    <row r="258" spans="2:65" s="1" customFormat="1" ht="16.5" customHeight="1">
      <c r="B258" s="42"/>
      <c r="C258" s="228" t="s">
        <v>883</v>
      </c>
      <c r="D258" s="228" t="s">
        <v>302</v>
      </c>
      <c r="E258" s="229" t="s">
        <v>2971</v>
      </c>
      <c r="F258" s="230" t="s">
        <v>2972</v>
      </c>
      <c r="G258" s="231" t="s">
        <v>218</v>
      </c>
      <c r="H258" s="232">
        <v>246.44200000000001</v>
      </c>
      <c r="I258" s="233"/>
      <c r="J258" s="234">
        <f>ROUND(I258*H258,2)</f>
        <v>0</v>
      </c>
      <c r="K258" s="230" t="s">
        <v>203</v>
      </c>
      <c r="L258" s="235"/>
      <c r="M258" s="236" t="s">
        <v>23</v>
      </c>
      <c r="N258" s="237" t="s">
        <v>48</v>
      </c>
      <c r="O258" s="43"/>
      <c r="P258" s="211">
        <f>O258*H258</f>
        <v>0</v>
      </c>
      <c r="Q258" s="211">
        <v>3.0000000000000001E-3</v>
      </c>
      <c r="R258" s="211">
        <f>Q258*H258</f>
        <v>0.73932600000000004</v>
      </c>
      <c r="S258" s="211">
        <v>0</v>
      </c>
      <c r="T258" s="212">
        <f>S258*H258</f>
        <v>0</v>
      </c>
      <c r="AR258" s="25" t="s">
        <v>669</v>
      </c>
      <c r="AT258" s="25" t="s">
        <v>302</v>
      </c>
      <c r="AU258" s="25" t="s">
        <v>88</v>
      </c>
      <c r="AY258" s="25" t="s">
        <v>191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25" t="s">
        <v>85</v>
      </c>
      <c r="BK258" s="213">
        <f>ROUND(I258*H258,2)</f>
        <v>0</v>
      </c>
      <c r="BL258" s="25" t="s">
        <v>279</v>
      </c>
      <c r="BM258" s="25" t="s">
        <v>2973</v>
      </c>
    </row>
    <row r="259" spans="2:65" s="12" customFormat="1" ht="13.5">
      <c r="B259" s="217"/>
      <c r="C259" s="218"/>
      <c r="D259" s="214" t="s">
        <v>245</v>
      </c>
      <c r="E259" s="218"/>
      <c r="F259" s="220" t="s">
        <v>2974</v>
      </c>
      <c r="G259" s="218"/>
      <c r="H259" s="221">
        <v>246.44200000000001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245</v>
      </c>
      <c r="AU259" s="227" t="s">
        <v>88</v>
      </c>
      <c r="AV259" s="12" t="s">
        <v>88</v>
      </c>
      <c r="AW259" s="12" t="s">
        <v>6</v>
      </c>
      <c r="AX259" s="12" t="s">
        <v>85</v>
      </c>
      <c r="AY259" s="227" t="s">
        <v>191</v>
      </c>
    </row>
    <row r="260" spans="2:65" s="1" customFormat="1" ht="25.5" customHeight="1">
      <c r="B260" s="42"/>
      <c r="C260" s="202" t="s">
        <v>887</v>
      </c>
      <c r="D260" s="202" t="s">
        <v>194</v>
      </c>
      <c r="E260" s="203" t="s">
        <v>2975</v>
      </c>
      <c r="F260" s="204" t="s">
        <v>2976</v>
      </c>
      <c r="G260" s="205" t="s">
        <v>218</v>
      </c>
      <c r="H260" s="206">
        <v>214.297</v>
      </c>
      <c r="I260" s="207"/>
      <c r="J260" s="208">
        <f>ROUND(I260*H260,2)</f>
        <v>0</v>
      </c>
      <c r="K260" s="204" t="s">
        <v>203</v>
      </c>
      <c r="L260" s="62"/>
      <c r="M260" s="209" t="s">
        <v>23</v>
      </c>
      <c r="N260" s="210" t="s">
        <v>48</v>
      </c>
      <c r="O260" s="43"/>
      <c r="P260" s="211">
        <f>O260*H260</f>
        <v>0</v>
      </c>
      <c r="Q260" s="211">
        <v>8.8000000000000003E-4</v>
      </c>
      <c r="R260" s="211">
        <f>Q260*H260</f>
        <v>0.18858136</v>
      </c>
      <c r="S260" s="211">
        <v>0</v>
      </c>
      <c r="T260" s="212">
        <f>S260*H260</f>
        <v>0</v>
      </c>
      <c r="AR260" s="25" t="s">
        <v>279</v>
      </c>
      <c r="AT260" s="25" t="s">
        <v>194</v>
      </c>
      <c r="AU260" s="25" t="s">
        <v>88</v>
      </c>
      <c r="AY260" s="25" t="s">
        <v>191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25" t="s">
        <v>85</v>
      </c>
      <c r="BK260" s="213">
        <f>ROUND(I260*H260,2)</f>
        <v>0</v>
      </c>
      <c r="BL260" s="25" t="s">
        <v>279</v>
      </c>
      <c r="BM260" s="25" t="s">
        <v>2977</v>
      </c>
    </row>
    <row r="261" spans="2:65" s="12" customFormat="1" ht="13.5">
      <c r="B261" s="217"/>
      <c r="C261" s="218"/>
      <c r="D261" s="214" t="s">
        <v>245</v>
      </c>
      <c r="E261" s="219" t="s">
        <v>23</v>
      </c>
      <c r="F261" s="220" t="s">
        <v>2969</v>
      </c>
      <c r="G261" s="218"/>
      <c r="H261" s="221">
        <v>134.512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245</v>
      </c>
      <c r="AU261" s="227" t="s">
        <v>88</v>
      </c>
      <c r="AV261" s="12" t="s">
        <v>88</v>
      </c>
      <c r="AW261" s="12" t="s">
        <v>40</v>
      </c>
      <c r="AX261" s="12" t="s">
        <v>77</v>
      </c>
      <c r="AY261" s="227" t="s">
        <v>191</v>
      </c>
    </row>
    <row r="262" spans="2:65" s="12" customFormat="1" ht="13.5">
      <c r="B262" s="217"/>
      <c r="C262" s="218"/>
      <c r="D262" s="214" t="s">
        <v>245</v>
      </c>
      <c r="E262" s="219" t="s">
        <v>23</v>
      </c>
      <c r="F262" s="220" t="s">
        <v>2963</v>
      </c>
      <c r="G262" s="218"/>
      <c r="H262" s="221">
        <v>5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245</v>
      </c>
      <c r="AU262" s="227" t="s">
        <v>88</v>
      </c>
      <c r="AV262" s="12" t="s">
        <v>88</v>
      </c>
      <c r="AW262" s="12" t="s">
        <v>40</v>
      </c>
      <c r="AX262" s="12" t="s">
        <v>77</v>
      </c>
      <c r="AY262" s="227" t="s">
        <v>191</v>
      </c>
    </row>
    <row r="263" spans="2:65" s="12" customFormat="1" ht="13.5">
      <c r="B263" s="217"/>
      <c r="C263" s="218"/>
      <c r="D263" s="214" t="s">
        <v>245</v>
      </c>
      <c r="E263" s="219" t="s">
        <v>23</v>
      </c>
      <c r="F263" s="220" t="s">
        <v>2970</v>
      </c>
      <c r="G263" s="218"/>
      <c r="H263" s="221">
        <v>74.784999999999997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245</v>
      </c>
      <c r="AU263" s="227" t="s">
        <v>88</v>
      </c>
      <c r="AV263" s="12" t="s">
        <v>88</v>
      </c>
      <c r="AW263" s="12" t="s">
        <v>40</v>
      </c>
      <c r="AX263" s="12" t="s">
        <v>77</v>
      </c>
      <c r="AY263" s="227" t="s">
        <v>191</v>
      </c>
    </row>
    <row r="264" spans="2:65" s="15" customFormat="1" ht="13.5">
      <c r="B264" s="265"/>
      <c r="C264" s="266"/>
      <c r="D264" s="214" t="s">
        <v>245</v>
      </c>
      <c r="E264" s="267" t="s">
        <v>23</v>
      </c>
      <c r="F264" s="268" t="s">
        <v>388</v>
      </c>
      <c r="G264" s="266"/>
      <c r="H264" s="269">
        <v>214.297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AT264" s="275" t="s">
        <v>245</v>
      </c>
      <c r="AU264" s="275" t="s">
        <v>88</v>
      </c>
      <c r="AV264" s="15" t="s">
        <v>215</v>
      </c>
      <c r="AW264" s="15" t="s">
        <v>40</v>
      </c>
      <c r="AX264" s="15" t="s">
        <v>85</v>
      </c>
      <c r="AY264" s="275" t="s">
        <v>191</v>
      </c>
    </row>
    <row r="265" spans="2:65" s="1" customFormat="1" ht="16.5" customHeight="1">
      <c r="B265" s="42"/>
      <c r="C265" s="228" t="s">
        <v>891</v>
      </c>
      <c r="D265" s="228" t="s">
        <v>302</v>
      </c>
      <c r="E265" s="229" t="s">
        <v>2978</v>
      </c>
      <c r="F265" s="230" t="s">
        <v>2607</v>
      </c>
      <c r="G265" s="231" t="s">
        <v>218</v>
      </c>
      <c r="H265" s="232">
        <v>246.44200000000001</v>
      </c>
      <c r="I265" s="233"/>
      <c r="J265" s="234">
        <f>ROUND(I265*H265,2)</f>
        <v>0</v>
      </c>
      <c r="K265" s="230" t="s">
        <v>203</v>
      </c>
      <c r="L265" s="235"/>
      <c r="M265" s="236" t="s">
        <v>23</v>
      </c>
      <c r="N265" s="237" t="s">
        <v>48</v>
      </c>
      <c r="O265" s="43"/>
      <c r="P265" s="211">
        <f>O265*H265</f>
        <v>0</v>
      </c>
      <c r="Q265" s="211">
        <v>3.8800000000000002E-3</v>
      </c>
      <c r="R265" s="211">
        <f>Q265*H265</f>
        <v>0.95619496000000004</v>
      </c>
      <c r="S265" s="211">
        <v>0</v>
      </c>
      <c r="T265" s="212">
        <f>S265*H265</f>
        <v>0</v>
      </c>
      <c r="AR265" s="25" t="s">
        <v>669</v>
      </c>
      <c r="AT265" s="25" t="s">
        <v>302</v>
      </c>
      <c r="AU265" s="25" t="s">
        <v>88</v>
      </c>
      <c r="AY265" s="25" t="s">
        <v>191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25" t="s">
        <v>85</v>
      </c>
      <c r="BK265" s="213">
        <f>ROUND(I265*H265,2)</f>
        <v>0</v>
      </c>
      <c r="BL265" s="25" t="s">
        <v>279</v>
      </c>
      <c r="BM265" s="25" t="s">
        <v>2979</v>
      </c>
    </row>
    <row r="266" spans="2:65" s="12" customFormat="1" ht="13.5">
      <c r="B266" s="217"/>
      <c r="C266" s="218"/>
      <c r="D266" s="214" t="s">
        <v>245</v>
      </c>
      <c r="E266" s="218"/>
      <c r="F266" s="220" t="s">
        <v>2974</v>
      </c>
      <c r="G266" s="218"/>
      <c r="H266" s="221">
        <v>246.44200000000001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245</v>
      </c>
      <c r="AU266" s="227" t="s">
        <v>88</v>
      </c>
      <c r="AV266" s="12" t="s">
        <v>88</v>
      </c>
      <c r="AW266" s="12" t="s">
        <v>6</v>
      </c>
      <c r="AX266" s="12" t="s">
        <v>85</v>
      </c>
      <c r="AY266" s="227" t="s">
        <v>191</v>
      </c>
    </row>
    <row r="267" spans="2:65" s="1" customFormat="1" ht="25.5" customHeight="1">
      <c r="B267" s="42"/>
      <c r="C267" s="202" t="s">
        <v>896</v>
      </c>
      <c r="D267" s="202" t="s">
        <v>194</v>
      </c>
      <c r="E267" s="203" t="s">
        <v>2980</v>
      </c>
      <c r="F267" s="204" t="s">
        <v>2981</v>
      </c>
      <c r="G267" s="205" t="s">
        <v>218</v>
      </c>
      <c r="H267" s="206">
        <v>56.905999999999999</v>
      </c>
      <c r="I267" s="207"/>
      <c r="J267" s="208">
        <f>ROUND(I267*H267,2)</f>
        <v>0</v>
      </c>
      <c r="K267" s="204" t="s">
        <v>203</v>
      </c>
      <c r="L267" s="62"/>
      <c r="M267" s="209" t="s">
        <v>23</v>
      </c>
      <c r="N267" s="210" t="s">
        <v>48</v>
      </c>
      <c r="O267" s="43"/>
      <c r="P267" s="211">
        <f>O267*H267</f>
        <v>0</v>
      </c>
      <c r="Q267" s="211">
        <v>0</v>
      </c>
      <c r="R267" s="211">
        <f>Q267*H267</f>
        <v>0</v>
      </c>
      <c r="S267" s="211">
        <v>0</v>
      </c>
      <c r="T267" s="212">
        <f>S267*H267</f>
        <v>0</v>
      </c>
      <c r="AR267" s="25" t="s">
        <v>279</v>
      </c>
      <c r="AT267" s="25" t="s">
        <v>194</v>
      </c>
      <c r="AU267" s="25" t="s">
        <v>88</v>
      </c>
      <c r="AY267" s="25" t="s">
        <v>191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25" t="s">
        <v>85</v>
      </c>
      <c r="BK267" s="213">
        <f>ROUND(I267*H267,2)</f>
        <v>0</v>
      </c>
      <c r="BL267" s="25" t="s">
        <v>279</v>
      </c>
      <c r="BM267" s="25" t="s">
        <v>2982</v>
      </c>
    </row>
    <row r="268" spans="2:65" s="12" customFormat="1" ht="13.5">
      <c r="B268" s="217"/>
      <c r="C268" s="218"/>
      <c r="D268" s="214" t="s">
        <v>245</v>
      </c>
      <c r="E268" s="219" t="s">
        <v>23</v>
      </c>
      <c r="F268" s="220" t="s">
        <v>2983</v>
      </c>
      <c r="G268" s="218"/>
      <c r="H268" s="221">
        <v>56.905999999999999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245</v>
      </c>
      <c r="AU268" s="227" t="s">
        <v>88</v>
      </c>
      <c r="AV268" s="12" t="s">
        <v>88</v>
      </c>
      <c r="AW268" s="12" t="s">
        <v>40</v>
      </c>
      <c r="AX268" s="12" t="s">
        <v>77</v>
      </c>
      <c r="AY268" s="227" t="s">
        <v>191</v>
      </c>
    </row>
    <row r="269" spans="2:65" s="15" customFormat="1" ht="13.5">
      <c r="B269" s="265"/>
      <c r="C269" s="266"/>
      <c r="D269" s="214" t="s">
        <v>245</v>
      </c>
      <c r="E269" s="267" t="s">
        <v>23</v>
      </c>
      <c r="F269" s="268" t="s">
        <v>388</v>
      </c>
      <c r="G269" s="266"/>
      <c r="H269" s="269">
        <v>56.905999999999999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AT269" s="275" t="s">
        <v>245</v>
      </c>
      <c r="AU269" s="275" t="s">
        <v>88</v>
      </c>
      <c r="AV269" s="15" t="s">
        <v>215</v>
      </c>
      <c r="AW269" s="15" t="s">
        <v>40</v>
      </c>
      <c r="AX269" s="15" t="s">
        <v>85</v>
      </c>
      <c r="AY269" s="275" t="s">
        <v>191</v>
      </c>
    </row>
    <row r="270" spans="2:65" s="1" customFormat="1" ht="16.5" customHeight="1">
      <c r="B270" s="42"/>
      <c r="C270" s="228" t="s">
        <v>901</v>
      </c>
      <c r="D270" s="228" t="s">
        <v>302</v>
      </c>
      <c r="E270" s="229" t="s">
        <v>2984</v>
      </c>
      <c r="F270" s="230" t="s">
        <v>2985</v>
      </c>
      <c r="G270" s="231" t="s">
        <v>218</v>
      </c>
      <c r="H270" s="232">
        <v>65.441999999999993</v>
      </c>
      <c r="I270" s="233"/>
      <c r="J270" s="234">
        <f>ROUND(I270*H270,2)</f>
        <v>0</v>
      </c>
      <c r="K270" s="230" t="s">
        <v>203</v>
      </c>
      <c r="L270" s="235"/>
      <c r="M270" s="236" t="s">
        <v>23</v>
      </c>
      <c r="N270" s="237" t="s">
        <v>48</v>
      </c>
      <c r="O270" s="43"/>
      <c r="P270" s="211">
        <f>O270*H270</f>
        <v>0</v>
      </c>
      <c r="Q270" s="211">
        <v>3.8800000000000002E-3</v>
      </c>
      <c r="R270" s="211">
        <f>Q270*H270</f>
        <v>0.25391495999999997</v>
      </c>
      <c r="S270" s="211">
        <v>0</v>
      </c>
      <c r="T270" s="212">
        <f>S270*H270</f>
        <v>0</v>
      </c>
      <c r="AR270" s="25" t="s">
        <v>669</v>
      </c>
      <c r="AT270" s="25" t="s">
        <v>302</v>
      </c>
      <c r="AU270" s="25" t="s">
        <v>88</v>
      </c>
      <c r="AY270" s="25" t="s">
        <v>191</v>
      </c>
      <c r="BE270" s="213">
        <f>IF(N270="základní",J270,0)</f>
        <v>0</v>
      </c>
      <c r="BF270" s="213">
        <f>IF(N270="snížená",J270,0)</f>
        <v>0</v>
      </c>
      <c r="BG270" s="213">
        <f>IF(N270="zákl. přenesená",J270,0)</f>
        <v>0</v>
      </c>
      <c r="BH270" s="213">
        <f>IF(N270="sníž. přenesená",J270,0)</f>
        <v>0</v>
      </c>
      <c r="BI270" s="213">
        <f>IF(N270="nulová",J270,0)</f>
        <v>0</v>
      </c>
      <c r="BJ270" s="25" t="s">
        <v>85</v>
      </c>
      <c r="BK270" s="213">
        <f>ROUND(I270*H270,2)</f>
        <v>0</v>
      </c>
      <c r="BL270" s="25" t="s">
        <v>279</v>
      </c>
      <c r="BM270" s="25" t="s">
        <v>2986</v>
      </c>
    </row>
    <row r="271" spans="2:65" s="12" customFormat="1" ht="13.5">
      <c r="B271" s="217"/>
      <c r="C271" s="218"/>
      <c r="D271" s="214" t="s">
        <v>245</v>
      </c>
      <c r="E271" s="218"/>
      <c r="F271" s="220" t="s">
        <v>2987</v>
      </c>
      <c r="G271" s="218"/>
      <c r="H271" s="221">
        <v>65.441999999999993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245</v>
      </c>
      <c r="AU271" s="227" t="s">
        <v>88</v>
      </c>
      <c r="AV271" s="12" t="s">
        <v>88</v>
      </c>
      <c r="AW271" s="12" t="s">
        <v>6</v>
      </c>
      <c r="AX271" s="12" t="s">
        <v>85</v>
      </c>
      <c r="AY271" s="227" t="s">
        <v>191</v>
      </c>
    </row>
    <row r="272" spans="2:65" s="1" customFormat="1" ht="38.25" customHeight="1">
      <c r="B272" s="42"/>
      <c r="C272" s="202" t="s">
        <v>905</v>
      </c>
      <c r="D272" s="202" t="s">
        <v>194</v>
      </c>
      <c r="E272" s="203" t="s">
        <v>2988</v>
      </c>
      <c r="F272" s="204" t="s">
        <v>2989</v>
      </c>
      <c r="G272" s="205" t="s">
        <v>419</v>
      </c>
      <c r="H272" s="206">
        <v>2.14</v>
      </c>
      <c r="I272" s="207"/>
      <c r="J272" s="208">
        <f>ROUND(I272*H272,2)</f>
        <v>0</v>
      </c>
      <c r="K272" s="204" t="s">
        <v>203</v>
      </c>
      <c r="L272" s="62"/>
      <c r="M272" s="209" t="s">
        <v>23</v>
      </c>
      <c r="N272" s="210" t="s">
        <v>48</v>
      </c>
      <c r="O272" s="43"/>
      <c r="P272" s="211">
        <f>O272*H272</f>
        <v>0</v>
      </c>
      <c r="Q272" s="211">
        <v>0</v>
      </c>
      <c r="R272" s="211">
        <f>Q272*H272</f>
        <v>0</v>
      </c>
      <c r="S272" s="211">
        <v>0</v>
      </c>
      <c r="T272" s="212">
        <f>S272*H272</f>
        <v>0</v>
      </c>
      <c r="AR272" s="25" t="s">
        <v>279</v>
      </c>
      <c r="AT272" s="25" t="s">
        <v>194</v>
      </c>
      <c r="AU272" s="25" t="s">
        <v>88</v>
      </c>
      <c r="AY272" s="25" t="s">
        <v>191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25" t="s">
        <v>85</v>
      </c>
      <c r="BK272" s="213">
        <f>ROUND(I272*H272,2)</f>
        <v>0</v>
      </c>
      <c r="BL272" s="25" t="s">
        <v>279</v>
      </c>
      <c r="BM272" s="25" t="s">
        <v>2990</v>
      </c>
    </row>
    <row r="273" spans="2:65" s="1" customFormat="1" ht="38.25" customHeight="1">
      <c r="B273" s="42"/>
      <c r="C273" s="202" t="s">
        <v>911</v>
      </c>
      <c r="D273" s="202" t="s">
        <v>194</v>
      </c>
      <c r="E273" s="203" t="s">
        <v>2991</v>
      </c>
      <c r="F273" s="204" t="s">
        <v>2992</v>
      </c>
      <c r="G273" s="205" t="s">
        <v>419</v>
      </c>
      <c r="H273" s="206">
        <v>2.14</v>
      </c>
      <c r="I273" s="207"/>
      <c r="J273" s="208">
        <f>ROUND(I273*H273,2)</f>
        <v>0</v>
      </c>
      <c r="K273" s="204" t="s">
        <v>203</v>
      </c>
      <c r="L273" s="62"/>
      <c r="M273" s="209" t="s">
        <v>23</v>
      </c>
      <c r="N273" s="210" t="s">
        <v>48</v>
      </c>
      <c r="O273" s="43"/>
      <c r="P273" s="211">
        <f>O273*H273</f>
        <v>0</v>
      </c>
      <c r="Q273" s="211">
        <v>0</v>
      </c>
      <c r="R273" s="211">
        <f>Q273*H273</f>
        <v>0</v>
      </c>
      <c r="S273" s="211">
        <v>0</v>
      </c>
      <c r="T273" s="212">
        <f>S273*H273</f>
        <v>0</v>
      </c>
      <c r="AR273" s="25" t="s">
        <v>279</v>
      </c>
      <c r="AT273" s="25" t="s">
        <v>194</v>
      </c>
      <c r="AU273" s="25" t="s">
        <v>88</v>
      </c>
      <c r="AY273" s="25" t="s">
        <v>191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25" t="s">
        <v>85</v>
      </c>
      <c r="BK273" s="213">
        <f>ROUND(I273*H273,2)</f>
        <v>0</v>
      </c>
      <c r="BL273" s="25" t="s">
        <v>279</v>
      </c>
      <c r="BM273" s="25" t="s">
        <v>2993</v>
      </c>
    </row>
    <row r="274" spans="2:65" s="1" customFormat="1" ht="38.25" customHeight="1">
      <c r="B274" s="42"/>
      <c r="C274" s="202" t="s">
        <v>919</v>
      </c>
      <c r="D274" s="202" t="s">
        <v>194</v>
      </c>
      <c r="E274" s="203" t="s">
        <v>2994</v>
      </c>
      <c r="F274" s="204" t="s">
        <v>2995</v>
      </c>
      <c r="G274" s="205" t="s">
        <v>419</v>
      </c>
      <c r="H274" s="206">
        <v>2.14</v>
      </c>
      <c r="I274" s="207"/>
      <c r="J274" s="208">
        <f>ROUND(I274*H274,2)</f>
        <v>0</v>
      </c>
      <c r="K274" s="204" t="s">
        <v>203</v>
      </c>
      <c r="L274" s="62"/>
      <c r="M274" s="209" t="s">
        <v>23</v>
      </c>
      <c r="N274" s="210" t="s">
        <v>48</v>
      </c>
      <c r="O274" s="43"/>
      <c r="P274" s="211">
        <f>O274*H274</f>
        <v>0</v>
      </c>
      <c r="Q274" s="211">
        <v>0</v>
      </c>
      <c r="R274" s="211">
        <f>Q274*H274</f>
        <v>0</v>
      </c>
      <c r="S274" s="211">
        <v>0</v>
      </c>
      <c r="T274" s="212">
        <f>S274*H274</f>
        <v>0</v>
      </c>
      <c r="AR274" s="25" t="s">
        <v>279</v>
      </c>
      <c r="AT274" s="25" t="s">
        <v>194</v>
      </c>
      <c r="AU274" s="25" t="s">
        <v>88</v>
      </c>
      <c r="AY274" s="25" t="s">
        <v>191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25" t="s">
        <v>85</v>
      </c>
      <c r="BK274" s="213">
        <f>ROUND(I274*H274,2)</f>
        <v>0</v>
      </c>
      <c r="BL274" s="25" t="s">
        <v>279</v>
      </c>
      <c r="BM274" s="25" t="s">
        <v>2996</v>
      </c>
    </row>
    <row r="275" spans="2:65" s="11" customFormat="1" ht="29.85" customHeight="1">
      <c r="B275" s="186"/>
      <c r="C275" s="187"/>
      <c r="D275" s="188" t="s">
        <v>76</v>
      </c>
      <c r="E275" s="200" t="s">
        <v>823</v>
      </c>
      <c r="F275" s="200" t="s">
        <v>824</v>
      </c>
      <c r="G275" s="187"/>
      <c r="H275" s="187"/>
      <c r="I275" s="190"/>
      <c r="J275" s="201">
        <f>BK275</f>
        <v>0</v>
      </c>
      <c r="K275" s="187"/>
      <c r="L275" s="192"/>
      <c r="M275" s="193"/>
      <c r="N275" s="194"/>
      <c r="O275" s="194"/>
      <c r="P275" s="195">
        <f>SUM(P276:P297)</f>
        <v>0</v>
      </c>
      <c r="Q275" s="194"/>
      <c r="R275" s="195">
        <f>SUM(R276:R297)</f>
        <v>0.9142959799999999</v>
      </c>
      <c r="S275" s="194"/>
      <c r="T275" s="196">
        <f>SUM(T276:T297)</f>
        <v>0</v>
      </c>
      <c r="AR275" s="197" t="s">
        <v>88</v>
      </c>
      <c r="AT275" s="198" t="s">
        <v>76</v>
      </c>
      <c r="AU275" s="198" t="s">
        <v>85</v>
      </c>
      <c r="AY275" s="197" t="s">
        <v>191</v>
      </c>
      <c r="BK275" s="199">
        <f>SUM(BK276:BK297)</f>
        <v>0</v>
      </c>
    </row>
    <row r="276" spans="2:65" s="1" customFormat="1" ht="25.5" customHeight="1">
      <c r="B276" s="42"/>
      <c r="C276" s="202" t="s">
        <v>924</v>
      </c>
      <c r="D276" s="202" t="s">
        <v>194</v>
      </c>
      <c r="E276" s="203" t="s">
        <v>2997</v>
      </c>
      <c r="F276" s="204" t="s">
        <v>2998</v>
      </c>
      <c r="G276" s="205" t="s">
        <v>218</v>
      </c>
      <c r="H276" s="206">
        <v>5</v>
      </c>
      <c r="I276" s="207"/>
      <c r="J276" s="208">
        <f>ROUND(I276*H276,2)</f>
        <v>0</v>
      </c>
      <c r="K276" s="204" t="s">
        <v>203</v>
      </c>
      <c r="L276" s="62"/>
      <c r="M276" s="209" t="s">
        <v>23</v>
      </c>
      <c r="N276" s="210" t="s">
        <v>48</v>
      </c>
      <c r="O276" s="43"/>
      <c r="P276" s="211">
        <f>O276*H276</f>
        <v>0</v>
      </c>
      <c r="Q276" s="211">
        <v>0</v>
      </c>
      <c r="R276" s="211">
        <f>Q276*H276</f>
        <v>0</v>
      </c>
      <c r="S276" s="211">
        <v>0</v>
      </c>
      <c r="T276" s="212">
        <f>S276*H276</f>
        <v>0</v>
      </c>
      <c r="AR276" s="25" t="s">
        <v>279</v>
      </c>
      <c r="AT276" s="25" t="s">
        <v>194</v>
      </c>
      <c r="AU276" s="25" t="s">
        <v>88</v>
      </c>
      <c r="AY276" s="25" t="s">
        <v>191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25" t="s">
        <v>85</v>
      </c>
      <c r="BK276" s="213">
        <f>ROUND(I276*H276,2)</f>
        <v>0</v>
      </c>
      <c r="BL276" s="25" t="s">
        <v>279</v>
      </c>
      <c r="BM276" s="25" t="s">
        <v>2999</v>
      </c>
    </row>
    <row r="277" spans="2:65" s="12" customFormat="1" ht="13.5">
      <c r="B277" s="217"/>
      <c r="C277" s="218"/>
      <c r="D277" s="214" t="s">
        <v>245</v>
      </c>
      <c r="E277" s="219" t="s">
        <v>23</v>
      </c>
      <c r="F277" s="220" t="s">
        <v>2963</v>
      </c>
      <c r="G277" s="218"/>
      <c r="H277" s="221">
        <v>5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245</v>
      </c>
      <c r="AU277" s="227" t="s">
        <v>88</v>
      </c>
      <c r="AV277" s="12" t="s">
        <v>88</v>
      </c>
      <c r="AW277" s="12" t="s">
        <v>40</v>
      </c>
      <c r="AX277" s="12" t="s">
        <v>85</v>
      </c>
      <c r="AY277" s="227" t="s">
        <v>191</v>
      </c>
    </row>
    <row r="278" spans="2:65" s="1" customFormat="1" ht="25.5" customHeight="1">
      <c r="B278" s="42"/>
      <c r="C278" s="228" t="s">
        <v>930</v>
      </c>
      <c r="D278" s="228" t="s">
        <v>302</v>
      </c>
      <c r="E278" s="229" t="s">
        <v>3000</v>
      </c>
      <c r="F278" s="230" t="s">
        <v>3001</v>
      </c>
      <c r="G278" s="231" t="s">
        <v>366</v>
      </c>
      <c r="H278" s="232">
        <v>1.1599999999999999</v>
      </c>
      <c r="I278" s="233"/>
      <c r="J278" s="234">
        <f>ROUND(I278*H278,2)</f>
        <v>0</v>
      </c>
      <c r="K278" s="230" t="s">
        <v>203</v>
      </c>
      <c r="L278" s="235"/>
      <c r="M278" s="236" t="s">
        <v>23</v>
      </c>
      <c r="N278" s="237" t="s">
        <v>48</v>
      </c>
      <c r="O278" s="43"/>
      <c r="P278" s="211">
        <f>O278*H278</f>
        <v>0</v>
      </c>
      <c r="Q278" s="211">
        <v>2.5000000000000001E-2</v>
      </c>
      <c r="R278" s="211">
        <f>Q278*H278</f>
        <v>2.8999999999999998E-2</v>
      </c>
      <c r="S278" s="211">
        <v>0</v>
      </c>
      <c r="T278" s="212">
        <f>S278*H278</f>
        <v>0</v>
      </c>
      <c r="AR278" s="25" t="s">
        <v>669</v>
      </c>
      <c r="AT278" s="25" t="s">
        <v>302</v>
      </c>
      <c r="AU278" s="25" t="s">
        <v>88</v>
      </c>
      <c r="AY278" s="25" t="s">
        <v>191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25" t="s">
        <v>85</v>
      </c>
      <c r="BK278" s="213">
        <f>ROUND(I278*H278,2)</f>
        <v>0</v>
      </c>
      <c r="BL278" s="25" t="s">
        <v>279</v>
      </c>
      <c r="BM278" s="25" t="s">
        <v>3002</v>
      </c>
    </row>
    <row r="279" spans="2:65" s="12" customFormat="1" ht="13.5">
      <c r="B279" s="217"/>
      <c r="C279" s="218"/>
      <c r="D279" s="214" t="s">
        <v>245</v>
      </c>
      <c r="E279" s="218"/>
      <c r="F279" s="220" t="s">
        <v>3003</v>
      </c>
      <c r="G279" s="218"/>
      <c r="H279" s="221">
        <v>1.1599999999999999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245</v>
      </c>
      <c r="AU279" s="227" t="s">
        <v>88</v>
      </c>
      <c r="AV279" s="12" t="s">
        <v>88</v>
      </c>
      <c r="AW279" s="12" t="s">
        <v>6</v>
      </c>
      <c r="AX279" s="12" t="s">
        <v>85</v>
      </c>
      <c r="AY279" s="227" t="s">
        <v>191</v>
      </c>
    </row>
    <row r="280" spans="2:65" s="1" customFormat="1" ht="16.5" customHeight="1">
      <c r="B280" s="42"/>
      <c r="C280" s="202" t="s">
        <v>935</v>
      </c>
      <c r="D280" s="202" t="s">
        <v>194</v>
      </c>
      <c r="E280" s="203" t="s">
        <v>3004</v>
      </c>
      <c r="F280" s="204" t="s">
        <v>3005</v>
      </c>
      <c r="G280" s="205" t="s">
        <v>242</v>
      </c>
      <c r="H280" s="206">
        <v>23.6</v>
      </c>
      <c r="I280" s="207"/>
      <c r="J280" s="208">
        <f>ROUND(I280*H280,2)</f>
        <v>0</v>
      </c>
      <c r="K280" s="204" t="s">
        <v>203</v>
      </c>
      <c r="L280" s="62"/>
      <c r="M280" s="209" t="s">
        <v>23</v>
      </c>
      <c r="N280" s="210" t="s">
        <v>48</v>
      </c>
      <c r="O280" s="43"/>
      <c r="P280" s="211">
        <f>O280*H280</f>
        <v>0</v>
      </c>
      <c r="Q280" s="211">
        <v>0</v>
      </c>
      <c r="R280" s="211">
        <f>Q280*H280</f>
        <v>0</v>
      </c>
      <c r="S280" s="211">
        <v>0</v>
      </c>
      <c r="T280" s="212">
        <f>S280*H280</f>
        <v>0</v>
      </c>
      <c r="AR280" s="25" t="s">
        <v>279</v>
      </c>
      <c r="AT280" s="25" t="s">
        <v>194</v>
      </c>
      <c r="AU280" s="25" t="s">
        <v>88</v>
      </c>
      <c r="AY280" s="25" t="s">
        <v>191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25" t="s">
        <v>85</v>
      </c>
      <c r="BK280" s="213">
        <f>ROUND(I280*H280,2)</f>
        <v>0</v>
      </c>
      <c r="BL280" s="25" t="s">
        <v>279</v>
      </c>
      <c r="BM280" s="25" t="s">
        <v>3006</v>
      </c>
    </row>
    <row r="281" spans="2:65" s="12" customFormat="1" ht="13.5">
      <c r="B281" s="217"/>
      <c r="C281" s="218"/>
      <c r="D281" s="214" t="s">
        <v>245</v>
      </c>
      <c r="E281" s="219" t="s">
        <v>23</v>
      </c>
      <c r="F281" s="220" t="s">
        <v>3007</v>
      </c>
      <c r="G281" s="218"/>
      <c r="H281" s="221">
        <v>23.6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245</v>
      </c>
      <c r="AU281" s="227" t="s">
        <v>88</v>
      </c>
      <c r="AV281" s="12" t="s">
        <v>88</v>
      </c>
      <c r="AW281" s="12" t="s">
        <v>40</v>
      </c>
      <c r="AX281" s="12" t="s">
        <v>85</v>
      </c>
      <c r="AY281" s="227" t="s">
        <v>191</v>
      </c>
    </row>
    <row r="282" spans="2:65" s="1" customFormat="1" ht="16.5" customHeight="1">
      <c r="B282" s="42"/>
      <c r="C282" s="228" t="s">
        <v>940</v>
      </c>
      <c r="D282" s="228" t="s">
        <v>302</v>
      </c>
      <c r="E282" s="229" t="s">
        <v>3008</v>
      </c>
      <c r="F282" s="230" t="s">
        <v>3009</v>
      </c>
      <c r="G282" s="231" t="s">
        <v>222</v>
      </c>
      <c r="H282" s="232">
        <v>24.78</v>
      </c>
      <c r="I282" s="233"/>
      <c r="J282" s="234">
        <f>ROUND(I282*H282,2)</f>
        <v>0</v>
      </c>
      <c r="K282" s="230" t="s">
        <v>203</v>
      </c>
      <c r="L282" s="235"/>
      <c r="M282" s="236" t="s">
        <v>23</v>
      </c>
      <c r="N282" s="237" t="s">
        <v>48</v>
      </c>
      <c r="O282" s="43"/>
      <c r="P282" s="211">
        <f>O282*H282</f>
        <v>0</v>
      </c>
      <c r="Q282" s="211">
        <v>3.8000000000000002E-4</v>
      </c>
      <c r="R282" s="211">
        <f>Q282*H282</f>
        <v>9.4164000000000001E-3</v>
      </c>
      <c r="S282" s="211">
        <v>0</v>
      </c>
      <c r="T282" s="212">
        <f>S282*H282</f>
        <v>0</v>
      </c>
      <c r="AR282" s="25" t="s">
        <v>669</v>
      </c>
      <c r="AT282" s="25" t="s">
        <v>302</v>
      </c>
      <c r="AU282" s="25" t="s">
        <v>88</v>
      </c>
      <c r="AY282" s="25" t="s">
        <v>191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25" t="s">
        <v>85</v>
      </c>
      <c r="BK282" s="213">
        <f>ROUND(I282*H282,2)</f>
        <v>0</v>
      </c>
      <c r="BL282" s="25" t="s">
        <v>279</v>
      </c>
      <c r="BM282" s="25" t="s">
        <v>3010</v>
      </c>
    </row>
    <row r="283" spans="2:65" s="12" customFormat="1" ht="13.5">
      <c r="B283" s="217"/>
      <c r="C283" s="218"/>
      <c r="D283" s="214" t="s">
        <v>245</v>
      </c>
      <c r="E283" s="218"/>
      <c r="F283" s="220" t="s">
        <v>3011</v>
      </c>
      <c r="G283" s="218"/>
      <c r="H283" s="221">
        <v>24.78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245</v>
      </c>
      <c r="AU283" s="227" t="s">
        <v>88</v>
      </c>
      <c r="AV283" s="12" t="s">
        <v>88</v>
      </c>
      <c r="AW283" s="12" t="s">
        <v>6</v>
      </c>
      <c r="AX283" s="12" t="s">
        <v>85</v>
      </c>
      <c r="AY283" s="227" t="s">
        <v>191</v>
      </c>
    </row>
    <row r="284" spans="2:65" s="1" customFormat="1" ht="25.5" customHeight="1">
      <c r="B284" s="42"/>
      <c r="C284" s="202" t="s">
        <v>946</v>
      </c>
      <c r="D284" s="202" t="s">
        <v>194</v>
      </c>
      <c r="E284" s="203" t="s">
        <v>3012</v>
      </c>
      <c r="F284" s="204" t="s">
        <v>3013</v>
      </c>
      <c r="G284" s="205" t="s">
        <v>218</v>
      </c>
      <c r="H284" s="206">
        <v>191.41800000000001</v>
      </c>
      <c r="I284" s="207"/>
      <c r="J284" s="208">
        <f>ROUND(I284*H284,2)</f>
        <v>0</v>
      </c>
      <c r="K284" s="204" t="s">
        <v>203</v>
      </c>
      <c r="L284" s="62"/>
      <c r="M284" s="209" t="s">
        <v>23</v>
      </c>
      <c r="N284" s="210" t="s">
        <v>48</v>
      </c>
      <c r="O284" s="43"/>
      <c r="P284" s="211">
        <f>O284*H284</f>
        <v>0</v>
      </c>
      <c r="Q284" s="211">
        <v>0</v>
      </c>
      <c r="R284" s="211">
        <f>Q284*H284</f>
        <v>0</v>
      </c>
      <c r="S284" s="211">
        <v>0</v>
      </c>
      <c r="T284" s="212">
        <f>S284*H284</f>
        <v>0</v>
      </c>
      <c r="AR284" s="25" t="s">
        <v>279</v>
      </c>
      <c r="AT284" s="25" t="s">
        <v>194</v>
      </c>
      <c r="AU284" s="25" t="s">
        <v>88</v>
      </c>
      <c r="AY284" s="25" t="s">
        <v>191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25" t="s">
        <v>85</v>
      </c>
      <c r="BK284" s="213">
        <f>ROUND(I284*H284,2)</f>
        <v>0</v>
      </c>
      <c r="BL284" s="25" t="s">
        <v>279</v>
      </c>
      <c r="BM284" s="25" t="s">
        <v>3014</v>
      </c>
    </row>
    <row r="285" spans="2:65" s="12" customFormat="1" ht="13.5">
      <c r="B285" s="217"/>
      <c r="C285" s="218"/>
      <c r="D285" s="214" t="s">
        <v>245</v>
      </c>
      <c r="E285" s="219" t="s">
        <v>23</v>
      </c>
      <c r="F285" s="220" t="s">
        <v>2983</v>
      </c>
      <c r="G285" s="218"/>
      <c r="H285" s="221">
        <v>56.905999999999999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245</v>
      </c>
      <c r="AU285" s="227" t="s">
        <v>88</v>
      </c>
      <c r="AV285" s="12" t="s">
        <v>88</v>
      </c>
      <c r="AW285" s="12" t="s">
        <v>40</v>
      </c>
      <c r="AX285" s="12" t="s">
        <v>77</v>
      </c>
      <c r="AY285" s="227" t="s">
        <v>191</v>
      </c>
    </row>
    <row r="286" spans="2:65" s="12" customFormat="1" ht="13.5">
      <c r="B286" s="217"/>
      <c r="C286" s="218"/>
      <c r="D286" s="214" t="s">
        <v>245</v>
      </c>
      <c r="E286" s="219" t="s">
        <v>23</v>
      </c>
      <c r="F286" s="220" t="s">
        <v>2969</v>
      </c>
      <c r="G286" s="218"/>
      <c r="H286" s="221">
        <v>134.512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245</v>
      </c>
      <c r="AU286" s="227" t="s">
        <v>88</v>
      </c>
      <c r="AV286" s="12" t="s">
        <v>88</v>
      </c>
      <c r="AW286" s="12" t="s">
        <v>40</v>
      </c>
      <c r="AX286" s="12" t="s">
        <v>77</v>
      </c>
      <c r="AY286" s="227" t="s">
        <v>191</v>
      </c>
    </row>
    <row r="287" spans="2:65" s="15" customFormat="1" ht="13.5">
      <c r="B287" s="265"/>
      <c r="C287" s="266"/>
      <c r="D287" s="214" t="s">
        <v>245</v>
      </c>
      <c r="E287" s="267" t="s">
        <v>23</v>
      </c>
      <c r="F287" s="268" t="s">
        <v>388</v>
      </c>
      <c r="G287" s="266"/>
      <c r="H287" s="269">
        <v>191.41800000000001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AT287" s="275" t="s">
        <v>245</v>
      </c>
      <c r="AU287" s="275" t="s">
        <v>88</v>
      </c>
      <c r="AV287" s="15" t="s">
        <v>215</v>
      </c>
      <c r="AW287" s="15" t="s">
        <v>40</v>
      </c>
      <c r="AX287" s="15" t="s">
        <v>85</v>
      </c>
      <c r="AY287" s="275" t="s">
        <v>191</v>
      </c>
    </row>
    <row r="288" spans="2:65" s="1" customFormat="1" ht="25.5" customHeight="1">
      <c r="B288" s="42"/>
      <c r="C288" s="228" t="s">
        <v>951</v>
      </c>
      <c r="D288" s="228" t="s">
        <v>302</v>
      </c>
      <c r="E288" s="229" t="s">
        <v>3015</v>
      </c>
      <c r="F288" s="230" t="s">
        <v>3016</v>
      </c>
      <c r="G288" s="231" t="s">
        <v>218</v>
      </c>
      <c r="H288" s="232">
        <v>195.24600000000001</v>
      </c>
      <c r="I288" s="233"/>
      <c r="J288" s="234">
        <f>ROUND(I288*H288,2)</f>
        <v>0</v>
      </c>
      <c r="K288" s="230" t="s">
        <v>203</v>
      </c>
      <c r="L288" s="235"/>
      <c r="M288" s="236" t="s">
        <v>23</v>
      </c>
      <c r="N288" s="237" t="s">
        <v>48</v>
      </c>
      <c r="O288" s="43"/>
      <c r="P288" s="211">
        <f>O288*H288</f>
        <v>0</v>
      </c>
      <c r="Q288" s="211">
        <v>4.4799999999999996E-3</v>
      </c>
      <c r="R288" s="211">
        <f>Q288*H288</f>
        <v>0.87470207999999994</v>
      </c>
      <c r="S288" s="211">
        <v>0</v>
      </c>
      <c r="T288" s="212">
        <f>S288*H288</f>
        <v>0</v>
      </c>
      <c r="AR288" s="25" t="s">
        <v>669</v>
      </c>
      <c r="AT288" s="25" t="s">
        <v>302</v>
      </c>
      <c r="AU288" s="25" t="s">
        <v>88</v>
      </c>
      <c r="AY288" s="25" t="s">
        <v>191</v>
      </c>
      <c r="BE288" s="213">
        <f>IF(N288="základní",J288,0)</f>
        <v>0</v>
      </c>
      <c r="BF288" s="213">
        <f>IF(N288="snížená",J288,0)</f>
        <v>0</v>
      </c>
      <c r="BG288" s="213">
        <f>IF(N288="zákl. přenesená",J288,0)</f>
        <v>0</v>
      </c>
      <c r="BH288" s="213">
        <f>IF(N288="sníž. přenesená",J288,0)</f>
        <v>0</v>
      </c>
      <c r="BI288" s="213">
        <f>IF(N288="nulová",J288,0)</f>
        <v>0</v>
      </c>
      <c r="BJ288" s="25" t="s">
        <v>85</v>
      </c>
      <c r="BK288" s="213">
        <f>ROUND(I288*H288,2)</f>
        <v>0</v>
      </c>
      <c r="BL288" s="25" t="s">
        <v>279</v>
      </c>
      <c r="BM288" s="25" t="s">
        <v>3017</v>
      </c>
    </row>
    <row r="289" spans="2:65" s="12" customFormat="1" ht="13.5">
      <c r="B289" s="217"/>
      <c r="C289" s="218"/>
      <c r="D289" s="214" t="s">
        <v>245</v>
      </c>
      <c r="E289" s="218"/>
      <c r="F289" s="220" t="s">
        <v>3018</v>
      </c>
      <c r="G289" s="218"/>
      <c r="H289" s="221">
        <v>195.24600000000001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245</v>
      </c>
      <c r="AU289" s="227" t="s">
        <v>88</v>
      </c>
      <c r="AV289" s="12" t="s">
        <v>88</v>
      </c>
      <c r="AW289" s="12" t="s">
        <v>6</v>
      </c>
      <c r="AX289" s="12" t="s">
        <v>85</v>
      </c>
      <c r="AY289" s="227" t="s">
        <v>191</v>
      </c>
    </row>
    <row r="290" spans="2:65" s="1" customFormat="1" ht="25.5" customHeight="1">
      <c r="B290" s="42"/>
      <c r="C290" s="202" t="s">
        <v>956</v>
      </c>
      <c r="D290" s="202" t="s">
        <v>194</v>
      </c>
      <c r="E290" s="203" t="s">
        <v>3019</v>
      </c>
      <c r="F290" s="204" t="s">
        <v>3020</v>
      </c>
      <c r="G290" s="205" t="s">
        <v>218</v>
      </c>
      <c r="H290" s="206">
        <v>191.41800000000001</v>
      </c>
      <c r="I290" s="207"/>
      <c r="J290" s="208">
        <f>ROUND(I290*H290,2)</f>
        <v>0</v>
      </c>
      <c r="K290" s="204" t="s">
        <v>203</v>
      </c>
      <c r="L290" s="62"/>
      <c r="M290" s="209" t="s">
        <v>23</v>
      </c>
      <c r="N290" s="210" t="s">
        <v>48</v>
      </c>
      <c r="O290" s="43"/>
      <c r="P290" s="211">
        <f>O290*H290</f>
        <v>0</v>
      </c>
      <c r="Q290" s="211">
        <v>0</v>
      </c>
      <c r="R290" s="211">
        <f>Q290*H290</f>
        <v>0</v>
      </c>
      <c r="S290" s="211">
        <v>0</v>
      </c>
      <c r="T290" s="212">
        <f>S290*H290</f>
        <v>0</v>
      </c>
      <c r="AR290" s="25" t="s">
        <v>279</v>
      </c>
      <c r="AT290" s="25" t="s">
        <v>194</v>
      </c>
      <c r="AU290" s="25" t="s">
        <v>88</v>
      </c>
      <c r="AY290" s="25" t="s">
        <v>191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25" t="s">
        <v>85</v>
      </c>
      <c r="BK290" s="213">
        <f>ROUND(I290*H290,2)</f>
        <v>0</v>
      </c>
      <c r="BL290" s="25" t="s">
        <v>279</v>
      </c>
      <c r="BM290" s="25" t="s">
        <v>3021</v>
      </c>
    </row>
    <row r="291" spans="2:65" s="1" customFormat="1" ht="25.5" customHeight="1">
      <c r="B291" s="42"/>
      <c r="C291" s="202" t="s">
        <v>961</v>
      </c>
      <c r="D291" s="202" t="s">
        <v>194</v>
      </c>
      <c r="E291" s="203" t="s">
        <v>3022</v>
      </c>
      <c r="F291" s="204" t="s">
        <v>3023</v>
      </c>
      <c r="G291" s="205" t="s">
        <v>218</v>
      </c>
      <c r="H291" s="206">
        <v>5</v>
      </c>
      <c r="I291" s="207"/>
      <c r="J291" s="208">
        <f>ROUND(I291*H291,2)</f>
        <v>0</v>
      </c>
      <c r="K291" s="204" t="s">
        <v>203</v>
      </c>
      <c r="L291" s="62"/>
      <c r="M291" s="209" t="s">
        <v>23</v>
      </c>
      <c r="N291" s="210" t="s">
        <v>48</v>
      </c>
      <c r="O291" s="43"/>
      <c r="P291" s="211">
        <f>O291*H291</f>
        <v>0</v>
      </c>
      <c r="Q291" s="211">
        <v>4.0000000000000003E-5</v>
      </c>
      <c r="R291" s="211">
        <f>Q291*H291</f>
        <v>2.0000000000000001E-4</v>
      </c>
      <c r="S291" s="211">
        <v>0</v>
      </c>
      <c r="T291" s="212">
        <f>S291*H291</f>
        <v>0</v>
      </c>
      <c r="AR291" s="25" t="s">
        <v>279</v>
      </c>
      <c r="AT291" s="25" t="s">
        <v>194</v>
      </c>
      <c r="AU291" s="25" t="s">
        <v>88</v>
      </c>
      <c r="AY291" s="25" t="s">
        <v>191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25" t="s">
        <v>85</v>
      </c>
      <c r="BK291" s="213">
        <f>ROUND(I291*H291,2)</f>
        <v>0</v>
      </c>
      <c r="BL291" s="25" t="s">
        <v>279</v>
      </c>
      <c r="BM291" s="25" t="s">
        <v>3024</v>
      </c>
    </row>
    <row r="292" spans="2:65" s="12" customFormat="1" ht="13.5">
      <c r="B292" s="217"/>
      <c r="C292" s="218"/>
      <c r="D292" s="214" t="s">
        <v>245</v>
      </c>
      <c r="E292" s="219" t="s">
        <v>23</v>
      </c>
      <c r="F292" s="220" t="s">
        <v>2963</v>
      </c>
      <c r="G292" s="218"/>
      <c r="H292" s="221">
        <v>5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245</v>
      </c>
      <c r="AU292" s="227" t="s">
        <v>88</v>
      </c>
      <c r="AV292" s="12" t="s">
        <v>88</v>
      </c>
      <c r="AW292" s="12" t="s">
        <v>40</v>
      </c>
      <c r="AX292" s="12" t="s">
        <v>85</v>
      </c>
      <c r="AY292" s="227" t="s">
        <v>191</v>
      </c>
    </row>
    <row r="293" spans="2:65" s="1" customFormat="1" ht="16.5" customHeight="1">
      <c r="B293" s="42"/>
      <c r="C293" s="228" t="s">
        <v>966</v>
      </c>
      <c r="D293" s="228" t="s">
        <v>302</v>
      </c>
      <c r="E293" s="229" t="s">
        <v>1064</v>
      </c>
      <c r="F293" s="230" t="s">
        <v>1065</v>
      </c>
      <c r="G293" s="231" t="s">
        <v>218</v>
      </c>
      <c r="H293" s="232">
        <v>5.75</v>
      </c>
      <c r="I293" s="233"/>
      <c r="J293" s="234">
        <f>ROUND(I293*H293,2)</f>
        <v>0</v>
      </c>
      <c r="K293" s="230" t="s">
        <v>203</v>
      </c>
      <c r="L293" s="235"/>
      <c r="M293" s="236" t="s">
        <v>23</v>
      </c>
      <c r="N293" s="237" t="s">
        <v>48</v>
      </c>
      <c r="O293" s="43"/>
      <c r="P293" s="211">
        <f>O293*H293</f>
        <v>0</v>
      </c>
      <c r="Q293" s="211">
        <v>1.7000000000000001E-4</v>
      </c>
      <c r="R293" s="211">
        <f>Q293*H293</f>
        <v>9.7750000000000007E-4</v>
      </c>
      <c r="S293" s="211">
        <v>0</v>
      </c>
      <c r="T293" s="212">
        <f>S293*H293</f>
        <v>0</v>
      </c>
      <c r="AR293" s="25" t="s">
        <v>669</v>
      </c>
      <c r="AT293" s="25" t="s">
        <v>302</v>
      </c>
      <c r="AU293" s="25" t="s">
        <v>88</v>
      </c>
      <c r="AY293" s="25" t="s">
        <v>191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25" t="s">
        <v>85</v>
      </c>
      <c r="BK293" s="213">
        <f>ROUND(I293*H293,2)</f>
        <v>0</v>
      </c>
      <c r="BL293" s="25" t="s">
        <v>279</v>
      </c>
      <c r="BM293" s="25" t="s">
        <v>3025</v>
      </c>
    </row>
    <row r="294" spans="2:65" s="12" customFormat="1" ht="13.5">
      <c r="B294" s="217"/>
      <c r="C294" s="218"/>
      <c r="D294" s="214" t="s">
        <v>245</v>
      </c>
      <c r="E294" s="218"/>
      <c r="F294" s="220" t="s">
        <v>3026</v>
      </c>
      <c r="G294" s="218"/>
      <c r="H294" s="221">
        <v>5.75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245</v>
      </c>
      <c r="AU294" s="227" t="s">
        <v>88</v>
      </c>
      <c r="AV294" s="12" t="s">
        <v>88</v>
      </c>
      <c r="AW294" s="12" t="s">
        <v>6</v>
      </c>
      <c r="AX294" s="12" t="s">
        <v>85</v>
      </c>
      <c r="AY294" s="227" t="s">
        <v>191</v>
      </c>
    </row>
    <row r="295" spans="2:65" s="1" customFormat="1" ht="38.25" customHeight="1">
      <c r="B295" s="42"/>
      <c r="C295" s="202" t="s">
        <v>970</v>
      </c>
      <c r="D295" s="202" t="s">
        <v>194</v>
      </c>
      <c r="E295" s="203" t="s">
        <v>850</v>
      </c>
      <c r="F295" s="204" t="s">
        <v>851</v>
      </c>
      <c r="G295" s="205" t="s">
        <v>419</v>
      </c>
      <c r="H295" s="206">
        <v>0.91400000000000003</v>
      </c>
      <c r="I295" s="207"/>
      <c r="J295" s="208">
        <f>ROUND(I295*H295,2)</f>
        <v>0</v>
      </c>
      <c r="K295" s="204" t="s">
        <v>203</v>
      </c>
      <c r="L295" s="62"/>
      <c r="M295" s="209" t="s">
        <v>23</v>
      </c>
      <c r="N295" s="210" t="s">
        <v>48</v>
      </c>
      <c r="O295" s="43"/>
      <c r="P295" s="211">
        <f>O295*H295</f>
        <v>0</v>
      </c>
      <c r="Q295" s="211">
        <v>0</v>
      </c>
      <c r="R295" s="211">
        <f>Q295*H295</f>
        <v>0</v>
      </c>
      <c r="S295" s="211">
        <v>0</v>
      </c>
      <c r="T295" s="212">
        <f>S295*H295</f>
        <v>0</v>
      </c>
      <c r="AR295" s="25" t="s">
        <v>279</v>
      </c>
      <c r="AT295" s="25" t="s">
        <v>194</v>
      </c>
      <c r="AU295" s="25" t="s">
        <v>88</v>
      </c>
      <c r="AY295" s="25" t="s">
        <v>191</v>
      </c>
      <c r="BE295" s="213">
        <f>IF(N295="základní",J295,0)</f>
        <v>0</v>
      </c>
      <c r="BF295" s="213">
        <f>IF(N295="snížená",J295,0)</f>
        <v>0</v>
      </c>
      <c r="BG295" s="213">
        <f>IF(N295="zákl. přenesená",J295,0)</f>
        <v>0</v>
      </c>
      <c r="BH295" s="213">
        <f>IF(N295="sníž. přenesená",J295,0)</f>
        <v>0</v>
      </c>
      <c r="BI295" s="213">
        <f>IF(N295="nulová",J295,0)</f>
        <v>0</v>
      </c>
      <c r="BJ295" s="25" t="s">
        <v>85</v>
      </c>
      <c r="BK295" s="213">
        <f>ROUND(I295*H295,2)</f>
        <v>0</v>
      </c>
      <c r="BL295" s="25" t="s">
        <v>279</v>
      </c>
      <c r="BM295" s="25" t="s">
        <v>3027</v>
      </c>
    </row>
    <row r="296" spans="2:65" s="1" customFormat="1" ht="38.25" customHeight="1">
      <c r="B296" s="42"/>
      <c r="C296" s="202" t="s">
        <v>974</v>
      </c>
      <c r="D296" s="202" t="s">
        <v>194</v>
      </c>
      <c r="E296" s="203" t="s">
        <v>854</v>
      </c>
      <c r="F296" s="204" t="s">
        <v>855</v>
      </c>
      <c r="G296" s="205" t="s">
        <v>419</v>
      </c>
      <c r="H296" s="206">
        <v>0.91400000000000003</v>
      </c>
      <c r="I296" s="207"/>
      <c r="J296" s="208">
        <f>ROUND(I296*H296,2)</f>
        <v>0</v>
      </c>
      <c r="K296" s="204" t="s">
        <v>203</v>
      </c>
      <c r="L296" s="62"/>
      <c r="M296" s="209" t="s">
        <v>23</v>
      </c>
      <c r="N296" s="210" t="s">
        <v>48</v>
      </c>
      <c r="O296" s="43"/>
      <c r="P296" s="211">
        <f>O296*H296</f>
        <v>0</v>
      </c>
      <c r="Q296" s="211">
        <v>0</v>
      </c>
      <c r="R296" s="211">
        <f>Q296*H296</f>
        <v>0</v>
      </c>
      <c r="S296" s="211">
        <v>0</v>
      </c>
      <c r="T296" s="212">
        <f>S296*H296</f>
        <v>0</v>
      </c>
      <c r="AR296" s="25" t="s">
        <v>279</v>
      </c>
      <c r="AT296" s="25" t="s">
        <v>194</v>
      </c>
      <c r="AU296" s="25" t="s">
        <v>88</v>
      </c>
      <c r="AY296" s="25" t="s">
        <v>191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25" t="s">
        <v>85</v>
      </c>
      <c r="BK296" s="213">
        <f>ROUND(I296*H296,2)</f>
        <v>0</v>
      </c>
      <c r="BL296" s="25" t="s">
        <v>279</v>
      </c>
      <c r="BM296" s="25" t="s">
        <v>3028</v>
      </c>
    </row>
    <row r="297" spans="2:65" s="1" customFormat="1" ht="38.25" customHeight="1">
      <c r="B297" s="42"/>
      <c r="C297" s="202" t="s">
        <v>978</v>
      </c>
      <c r="D297" s="202" t="s">
        <v>194</v>
      </c>
      <c r="E297" s="203" t="s">
        <v>858</v>
      </c>
      <c r="F297" s="204" t="s">
        <v>859</v>
      </c>
      <c r="G297" s="205" t="s">
        <v>419</v>
      </c>
      <c r="H297" s="206">
        <v>0.91400000000000003</v>
      </c>
      <c r="I297" s="207"/>
      <c r="J297" s="208">
        <f>ROUND(I297*H297,2)</f>
        <v>0</v>
      </c>
      <c r="K297" s="204" t="s">
        <v>203</v>
      </c>
      <c r="L297" s="62"/>
      <c r="M297" s="209" t="s">
        <v>23</v>
      </c>
      <c r="N297" s="210" t="s">
        <v>48</v>
      </c>
      <c r="O297" s="43"/>
      <c r="P297" s="211">
        <f>O297*H297</f>
        <v>0</v>
      </c>
      <c r="Q297" s="211">
        <v>0</v>
      </c>
      <c r="R297" s="211">
        <f>Q297*H297</f>
        <v>0</v>
      </c>
      <c r="S297" s="211">
        <v>0</v>
      </c>
      <c r="T297" s="212">
        <f>S297*H297</f>
        <v>0</v>
      </c>
      <c r="AR297" s="25" t="s">
        <v>279</v>
      </c>
      <c r="AT297" s="25" t="s">
        <v>194</v>
      </c>
      <c r="AU297" s="25" t="s">
        <v>88</v>
      </c>
      <c r="AY297" s="25" t="s">
        <v>191</v>
      </c>
      <c r="BE297" s="213">
        <f>IF(N297="základní",J297,0)</f>
        <v>0</v>
      </c>
      <c r="BF297" s="213">
        <f>IF(N297="snížená",J297,0)</f>
        <v>0</v>
      </c>
      <c r="BG297" s="213">
        <f>IF(N297="zákl. přenesená",J297,0)</f>
        <v>0</v>
      </c>
      <c r="BH297" s="213">
        <f>IF(N297="sníž. přenesená",J297,0)</f>
        <v>0</v>
      </c>
      <c r="BI297" s="213">
        <f>IF(N297="nulová",J297,0)</f>
        <v>0</v>
      </c>
      <c r="BJ297" s="25" t="s">
        <v>85</v>
      </c>
      <c r="BK297" s="213">
        <f>ROUND(I297*H297,2)</f>
        <v>0</v>
      </c>
      <c r="BL297" s="25" t="s">
        <v>279</v>
      </c>
      <c r="BM297" s="25" t="s">
        <v>3029</v>
      </c>
    </row>
    <row r="298" spans="2:65" s="11" customFormat="1" ht="29.85" customHeight="1">
      <c r="B298" s="186"/>
      <c r="C298" s="187"/>
      <c r="D298" s="188" t="s">
        <v>76</v>
      </c>
      <c r="E298" s="200" t="s">
        <v>861</v>
      </c>
      <c r="F298" s="200" t="s">
        <v>862</v>
      </c>
      <c r="G298" s="187"/>
      <c r="H298" s="187"/>
      <c r="I298" s="190"/>
      <c r="J298" s="201">
        <f>BK298</f>
        <v>0</v>
      </c>
      <c r="K298" s="187"/>
      <c r="L298" s="192"/>
      <c r="M298" s="193"/>
      <c r="N298" s="194"/>
      <c r="O298" s="194"/>
      <c r="P298" s="195">
        <f>SUM(P299:P357)</f>
        <v>0</v>
      </c>
      <c r="Q298" s="194"/>
      <c r="R298" s="195">
        <f>SUM(R299:R357)</f>
        <v>6.81546305</v>
      </c>
      <c r="S298" s="194"/>
      <c r="T298" s="196">
        <f>SUM(T299:T357)</f>
        <v>0.74855000000000005</v>
      </c>
      <c r="AR298" s="197" t="s">
        <v>88</v>
      </c>
      <c r="AT298" s="198" t="s">
        <v>76</v>
      </c>
      <c r="AU298" s="198" t="s">
        <v>85</v>
      </c>
      <c r="AY298" s="197" t="s">
        <v>191</v>
      </c>
      <c r="BK298" s="199">
        <f>SUM(BK299:BK357)</f>
        <v>0</v>
      </c>
    </row>
    <row r="299" spans="2:65" s="1" customFormat="1" ht="25.5" customHeight="1">
      <c r="B299" s="42"/>
      <c r="C299" s="202" t="s">
        <v>1456</v>
      </c>
      <c r="D299" s="202" t="s">
        <v>194</v>
      </c>
      <c r="E299" s="203" t="s">
        <v>3030</v>
      </c>
      <c r="F299" s="204" t="s">
        <v>3031</v>
      </c>
      <c r="G299" s="205" t="s">
        <v>222</v>
      </c>
      <c r="H299" s="206">
        <v>45</v>
      </c>
      <c r="I299" s="207"/>
      <c r="J299" s="208">
        <f>ROUND(I299*H299,2)</f>
        <v>0</v>
      </c>
      <c r="K299" s="204" t="s">
        <v>203</v>
      </c>
      <c r="L299" s="62"/>
      <c r="M299" s="209" t="s">
        <v>23</v>
      </c>
      <c r="N299" s="210" t="s">
        <v>48</v>
      </c>
      <c r="O299" s="43"/>
      <c r="P299" s="211">
        <f>O299*H299</f>
        <v>0</v>
      </c>
      <c r="Q299" s="211">
        <v>0</v>
      </c>
      <c r="R299" s="211">
        <f>Q299*H299</f>
        <v>0</v>
      </c>
      <c r="S299" s="211">
        <v>0</v>
      </c>
      <c r="T299" s="212">
        <f>S299*H299</f>
        <v>0</v>
      </c>
      <c r="AR299" s="25" t="s">
        <v>279</v>
      </c>
      <c r="AT299" s="25" t="s">
        <v>194</v>
      </c>
      <c r="AU299" s="25" t="s">
        <v>88</v>
      </c>
      <c r="AY299" s="25" t="s">
        <v>191</v>
      </c>
      <c r="BE299" s="213">
        <f>IF(N299="základní",J299,0)</f>
        <v>0</v>
      </c>
      <c r="BF299" s="213">
        <f>IF(N299="snížená",J299,0)</f>
        <v>0</v>
      </c>
      <c r="BG299" s="213">
        <f>IF(N299="zákl. přenesená",J299,0)</f>
        <v>0</v>
      </c>
      <c r="BH299" s="213">
        <f>IF(N299="sníž. přenesená",J299,0)</f>
        <v>0</v>
      </c>
      <c r="BI299" s="213">
        <f>IF(N299="nulová",J299,0)</f>
        <v>0</v>
      </c>
      <c r="BJ299" s="25" t="s">
        <v>85</v>
      </c>
      <c r="BK299" s="213">
        <f>ROUND(I299*H299,2)</f>
        <v>0</v>
      </c>
      <c r="BL299" s="25" t="s">
        <v>279</v>
      </c>
      <c r="BM299" s="25" t="s">
        <v>3032</v>
      </c>
    </row>
    <row r="300" spans="2:65" s="12" customFormat="1" ht="13.5">
      <c r="B300" s="217"/>
      <c r="C300" s="218"/>
      <c r="D300" s="214" t="s">
        <v>245</v>
      </c>
      <c r="E300" s="219" t="s">
        <v>23</v>
      </c>
      <c r="F300" s="220" t="s">
        <v>3033</v>
      </c>
      <c r="G300" s="218"/>
      <c r="H300" s="221">
        <v>45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245</v>
      </c>
      <c r="AU300" s="227" t="s">
        <v>88</v>
      </c>
      <c r="AV300" s="12" t="s">
        <v>88</v>
      </c>
      <c r="AW300" s="12" t="s">
        <v>40</v>
      </c>
      <c r="AX300" s="12" t="s">
        <v>85</v>
      </c>
      <c r="AY300" s="227" t="s">
        <v>191</v>
      </c>
    </row>
    <row r="301" spans="2:65" s="1" customFormat="1" ht="38.25" customHeight="1">
      <c r="B301" s="42"/>
      <c r="C301" s="202" t="s">
        <v>982</v>
      </c>
      <c r="D301" s="202" t="s">
        <v>194</v>
      </c>
      <c r="E301" s="203" t="s">
        <v>3034</v>
      </c>
      <c r="F301" s="204" t="s">
        <v>3035</v>
      </c>
      <c r="G301" s="205" t="s">
        <v>366</v>
      </c>
      <c r="H301" s="206">
        <v>2.351</v>
      </c>
      <c r="I301" s="207"/>
      <c r="J301" s="208">
        <f>ROUND(I301*H301,2)</f>
        <v>0</v>
      </c>
      <c r="K301" s="204" t="s">
        <v>203</v>
      </c>
      <c r="L301" s="62"/>
      <c r="M301" s="209" t="s">
        <v>23</v>
      </c>
      <c r="N301" s="210" t="s">
        <v>48</v>
      </c>
      <c r="O301" s="43"/>
      <c r="P301" s="211">
        <f>O301*H301</f>
        <v>0</v>
      </c>
      <c r="Q301" s="211">
        <v>1.89E-3</v>
      </c>
      <c r="R301" s="211">
        <f>Q301*H301</f>
        <v>4.4433900000000002E-3</v>
      </c>
      <c r="S301" s="211">
        <v>0</v>
      </c>
      <c r="T301" s="212">
        <f>S301*H301</f>
        <v>0</v>
      </c>
      <c r="AR301" s="25" t="s">
        <v>279</v>
      </c>
      <c r="AT301" s="25" t="s">
        <v>194</v>
      </c>
      <c r="AU301" s="25" t="s">
        <v>88</v>
      </c>
      <c r="AY301" s="25" t="s">
        <v>191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25" t="s">
        <v>85</v>
      </c>
      <c r="BK301" s="213">
        <f>ROUND(I301*H301,2)</f>
        <v>0</v>
      </c>
      <c r="BL301" s="25" t="s">
        <v>279</v>
      </c>
      <c r="BM301" s="25" t="s">
        <v>3036</v>
      </c>
    </row>
    <row r="302" spans="2:65" s="12" customFormat="1" ht="13.5">
      <c r="B302" s="217"/>
      <c r="C302" s="218"/>
      <c r="D302" s="214" t="s">
        <v>245</v>
      </c>
      <c r="E302" s="219" t="s">
        <v>23</v>
      </c>
      <c r="F302" s="220" t="s">
        <v>3037</v>
      </c>
      <c r="G302" s="218"/>
      <c r="H302" s="221">
        <v>0.33600000000000002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245</v>
      </c>
      <c r="AU302" s="227" t="s">
        <v>88</v>
      </c>
      <c r="AV302" s="12" t="s">
        <v>88</v>
      </c>
      <c r="AW302" s="12" t="s">
        <v>40</v>
      </c>
      <c r="AX302" s="12" t="s">
        <v>77</v>
      </c>
      <c r="AY302" s="227" t="s">
        <v>191</v>
      </c>
    </row>
    <row r="303" spans="2:65" s="12" customFormat="1" ht="13.5">
      <c r="B303" s="217"/>
      <c r="C303" s="218"/>
      <c r="D303" s="214" t="s">
        <v>245</v>
      </c>
      <c r="E303" s="219" t="s">
        <v>23</v>
      </c>
      <c r="F303" s="220" t="s">
        <v>3038</v>
      </c>
      <c r="G303" s="218"/>
      <c r="H303" s="221">
        <v>0.28799999999999998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245</v>
      </c>
      <c r="AU303" s="227" t="s">
        <v>88</v>
      </c>
      <c r="AV303" s="12" t="s">
        <v>88</v>
      </c>
      <c r="AW303" s="12" t="s">
        <v>40</v>
      </c>
      <c r="AX303" s="12" t="s">
        <v>77</v>
      </c>
      <c r="AY303" s="227" t="s">
        <v>191</v>
      </c>
    </row>
    <row r="304" spans="2:65" s="12" customFormat="1" ht="13.5">
      <c r="B304" s="217"/>
      <c r="C304" s="218"/>
      <c r="D304" s="214" t="s">
        <v>245</v>
      </c>
      <c r="E304" s="219" t="s">
        <v>23</v>
      </c>
      <c r="F304" s="220" t="s">
        <v>3039</v>
      </c>
      <c r="G304" s="218"/>
      <c r="H304" s="221">
        <v>0.22500000000000001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245</v>
      </c>
      <c r="AU304" s="227" t="s">
        <v>88</v>
      </c>
      <c r="AV304" s="12" t="s">
        <v>88</v>
      </c>
      <c r="AW304" s="12" t="s">
        <v>40</v>
      </c>
      <c r="AX304" s="12" t="s">
        <v>77</v>
      </c>
      <c r="AY304" s="227" t="s">
        <v>191</v>
      </c>
    </row>
    <row r="305" spans="2:65" s="12" customFormat="1" ht="13.5">
      <c r="B305" s="217"/>
      <c r="C305" s="218"/>
      <c r="D305" s="214" t="s">
        <v>245</v>
      </c>
      <c r="E305" s="219" t="s">
        <v>23</v>
      </c>
      <c r="F305" s="220" t="s">
        <v>3040</v>
      </c>
      <c r="G305" s="218"/>
      <c r="H305" s="221">
        <v>1.502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245</v>
      </c>
      <c r="AU305" s="227" t="s">
        <v>88</v>
      </c>
      <c r="AV305" s="12" t="s">
        <v>88</v>
      </c>
      <c r="AW305" s="12" t="s">
        <v>40</v>
      </c>
      <c r="AX305" s="12" t="s">
        <v>77</v>
      </c>
      <c r="AY305" s="227" t="s">
        <v>191</v>
      </c>
    </row>
    <row r="306" spans="2:65" s="15" customFormat="1" ht="13.5">
      <c r="B306" s="265"/>
      <c r="C306" s="266"/>
      <c r="D306" s="214" t="s">
        <v>245</v>
      </c>
      <c r="E306" s="267" t="s">
        <v>23</v>
      </c>
      <c r="F306" s="268" t="s">
        <v>388</v>
      </c>
      <c r="G306" s="266"/>
      <c r="H306" s="269">
        <v>2.351</v>
      </c>
      <c r="I306" s="270"/>
      <c r="J306" s="266"/>
      <c r="K306" s="266"/>
      <c r="L306" s="271"/>
      <c r="M306" s="272"/>
      <c r="N306" s="273"/>
      <c r="O306" s="273"/>
      <c r="P306" s="273"/>
      <c r="Q306" s="273"/>
      <c r="R306" s="273"/>
      <c r="S306" s="273"/>
      <c r="T306" s="274"/>
      <c r="AT306" s="275" t="s">
        <v>245</v>
      </c>
      <c r="AU306" s="275" t="s">
        <v>88</v>
      </c>
      <c r="AV306" s="15" t="s">
        <v>215</v>
      </c>
      <c r="AW306" s="15" t="s">
        <v>40</v>
      </c>
      <c r="AX306" s="15" t="s">
        <v>85</v>
      </c>
      <c r="AY306" s="275" t="s">
        <v>191</v>
      </c>
    </row>
    <row r="307" spans="2:65" s="1" customFormat="1" ht="25.5" customHeight="1">
      <c r="B307" s="42"/>
      <c r="C307" s="202" t="s">
        <v>335</v>
      </c>
      <c r="D307" s="202" t="s">
        <v>194</v>
      </c>
      <c r="E307" s="203" t="s">
        <v>874</v>
      </c>
      <c r="F307" s="204" t="s">
        <v>875</v>
      </c>
      <c r="G307" s="205" t="s">
        <v>222</v>
      </c>
      <c r="H307" s="206">
        <v>35</v>
      </c>
      <c r="I307" s="207"/>
      <c r="J307" s="208">
        <f>ROUND(I307*H307,2)</f>
        <v>0</v>
      </c>
      <c r="K307" s="204" t="s">
        <v>203</v>
      </c>
      <c r="L307" s="62"/>
      <c r="M307" s="209" t="s">
        <v>23</v>
      </c>
      <c r="N307" s="210" t="s">
        <v>48</v>
      </c>
      <c r="O307" s="43"/>
      <c r="P307" s="211">
        <f>O307*H307</f>
        <v>0</v>
      </c>
      <c r="Q307" s="211">
        <v>2.6700000000000001E-3</v>
      </c>
      <c r="R307" s="211">
        <f>Q307*H307</f>
        <v>9.3450000000000005E-2</v>
      </c>
      <c r="S307" s="211">
        <v>0</v>
      </c>
      <c r="T307" s="212">
        <f>S307*H307</f>
        <v>0</v>
      </c>
      <c r="AR307" s="25" t="s">
        <v>279</v>
      </c>
      <c r="AT307" s="25" t="s">
        <v>194</v>
      </c>
      <c r="AU307" s="25" t="s">
        <v>88</v>
      </c>
      <c r="AY307" s="25" t="s">
        <v>191</v>
      </c>
      <c r="BE307" s="213">
        <f>IF(N307="základní",J307,0)</f>
        <v>0</v>
      </c>
      <c r="BF307" s="213">
        <f>IF(N307="snížená",J307,0)</f>
        <v>0</v>
      </c>
      <c r="BG307" s="213">
        <f>IF(N307="zákl. přenesená",J307,0)</f>
        <v>0</v>
      </c>
      <c r="BH307" s="213">
        <f>IF(N307="sníž. přenesená",J307,0)</f>
        <v>0</v>
      </c>
      <c r="BI307" s="213">
        <f>IF(N307="nulová",J307,0)</f>
        <v>0</v>
      </c>
      <c r="BJ307" s="25" t="s">
        <v>85</v>
      </c>
      <c r="BK307" s="213">
        <f>ROUND(I307*H307,2)</f>
        <v>0</v>
      </c>
      <c r="BL307" s="25" t="s">
        <v>279</v>
      </c>
      <c r="BM307" s="25" t="s">
        <v>3041</v>
      </c>
    </row>
    <row r="308" spans="2:65" s="12" customFormat="1" ht="13.5">
      <c r="B308" s="217"/>
      <c r="C308" s="218"/>
      <c r="D308" s="214" t="s">
        <v>245</v>
      </c>
      <c r="E308" s="219" t="s">
        <v>23</v>
      </c>
      <c r="F308" s="220" t="s">
        <v>877</v>
      </c>
      <c r="G308" s="218"/>
      <c r="H308" s="221">
        <v>35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245</v>
      </c>
      <c r="AU308" s="227" t="s">
        <v>88</v>
      </c>
      <c r="AV308" s="12" t="s">
        <v>88</v>
      </c>
      <c r="AW308" s="12" t="s">
        <v>40</v>
      </c>
      <c r="AX308" s="12" t="s">
        <v>85</v>
      </c>
      <c r="AY308" s="227" t="s">
        <v>191</v>
      </c>
    </row>
    <row r="309" spans="2:65" s="1" customFormat="1" ht="16.5" customHeight="1">
      <c r="B309" s="42"/>
      <c r="C309" s="228" t="s">
        <v>991</v>
      </c>
      <c r="D309" s="228" t="s">
        <v>302</v>
      </c>
      <c r="E309" s="229" t="s">
        <v>879</v>
      </c>
      <c r="F309" s="230" t="s">
        <v>880</v>
      </c>
      <c r="G309" s="231" t="s">
        <v>881</v>
      </c>
      <c r="H309" s="232">
        <v>35</v>
      </c>
      <c r="I309" s="233"/>
      <c r="J309" s="234">
        <f>ROUND(I309*H309,2)</f>
        <v>0</v>
      </c>
      <c r="K309" s="230" t="s">
        <v>23</v>
      </c>
      <c r="L309" s="235"/>
      <c r="M309" s="236" t="s">
        <v>23</v>
      </c>
      <c r="N309" s="237" t="s">
        <v>48</v>
      </c>
      <c r="O309" s="43"/>
      <c r="P309" s="211">
        <f>O309*H309</f>
        <v>0</v>
      </c>
      <c r="Q309" s="211">
        <v>0</v>
      </c>
      <c r="R309" s="211">
        <f>Q309*H309</f>
        <v>0</v>
      </c>
      <c r="S309" s="211">
        <v>0</v>
      </c>
      <c r="T309" s="212">
        <f>S309*H309</f>
        <v>0</v>
      </c>
      <c r="AR309" s="25" t="s">
        <v>669</v>
      </c>
      <c r="AT309" s="25" t="s">
        <v>302</v>
      </c>
      <c r="AU309" s="25" t="s">
        <v>88</v>
      </c>
      <c r="AY309" s="25" t="s">
        <v>191</v>
      </c>
      <c r="BE309" s="213">
        <f>IF(N309="základní",J309,0)</f>
        <v>0</v>
      </c>
      <c r="BF309" s="213">
        <f>IF(N309="snížená",J309,0)</f>
        <v>0</v>
      </c>
      <c r="BG309" s="213">
        <f>IF(N309="zákl. přenesená",J309,0)</f>
        <v>0</v>
      </c>
      <c r="BH309" s="213">
        <f>IF(N309="sníž. přenesená",J309,0)</f>
        <v>0</v>
      </c>
      <c r="BI309" s="213">
        <f>IF(N309="nulová",J309,0)</f>
        <v>0</v>
      </c>
      <c r="BJ309" s="25" t="s">
        <v>85</v>
      </c>
      <c r="BK309" s="213">
        <f>ROUND(I309*H309,2)</f>
        <v>0</v>
      </c>
      <c r="BL309" s="25" t="s">
        <v>279</v>
      </c>
      <c r="BM309" s="25" t="s">
        <v>3042</v>
      </c>
    </row>
    <row r="310" spans="2:65" s="1" customFormat="1" ht="38.25" customHeight="1">
      <c r="B310" s="42"/>
      <c r="C310" s="202" t="s">
        <v>1002</v>
      </c>
      <c r="D310" s="202" t="s">
        <v>194</v>
      </c>
      <c r="E310" s="203" t="s">
        <v>884</v>
      </c>
      <c r="F310" s="204" t="s">
        <v>885</v>
      </c>
      <c r="G310" s="205" t="s">
        <v>222</v>
      </c>
      <c r="H310" s="206">
        <v>35</v>
      </c>
      <c r="I310" s="207"/>
      <c r="J310" s="208">
        <f>ROUND(I310*H310,2)</f>
        <v>0</v>
      </c>
      <c r="K310" s="204" t="s">
        <v>203</v>
      </c>
      <c r="L310" s="62"/>
      <c r="M310" s="209" t="s">
        <v>23</v>
      </c>
      <c r="N310" s="210" t="s">
        <v>48</v>
      </c>
      <c r="O310" s="43"/>
      <c r="P310" s="211">
        <f>O310*H310</f>
        <v>0</v>
      </c>
      <c r="Q310" s="211">
        <v>0</v>
      </c>
      <c r="R310" s="211">
        <f>Q310*H310</f>
        <v>0</v>
      </c>
      <c r="S310" s="211">
        <v>0</v>
      </c>
      <c r="T310" s="212">
        <f>S310*H310</f>
        <v>0</v>
      </c>
      <c r="AR310" s="25" t="s">
        <v>279</v>
      </c>
      <c r="AT310" s="25" t="s">
        <v>194</v>
      </c>
      <c r="AU310" s="25" t="s">
        <v>88</v>
      </c>
      <c r="AY310" s="25" t="s">
        <v>191</v>
      </c>
      <c r="BE310" s="213">
        <f>IF(N310="základní",J310,0)</f>
        <v>0</v>
      </c>
      <c r="BF310" s="213">
        <f>IF(N310="snížená",J310,0)</f>
        <v>0</v>
      </c>
      <c r="BG310" s="213">
        <f>IF(N310="zákl. přenesená",J310,0)</f>
        <v>0</v>
      </c>
      <c r="BH310" s="213">
        <f>IF(N310="sníž. přenesená",J310,0)</f>
        <v>0</v>
      </c>
      <c r="BI310" s="213">
        <f>IF(N310="nulová",J310,0)</f>
        <v>0</v>
      </c>
      <c r="BJ310" s="25" t="s">
        <v>85</v>
      </c>
      <c r="BK310" s="213">
        <f>ROUND(I310*H310,2)</f>
        <v>0</v>
      </c>
      <c r="BL310" s="25" t="s">
        <v>279</v>
      </c>
      <c r="BM310" s="25" t="s">
        <v>3043</v>
      </c>
    </row>
    <row r="311" spans="2:65" s="1" customFormat="1" ht="16.5" customHeight="1">
      <c r="B311" s="42"/>
      <c r="C311" s="228" t="s">
        <v>1006</v>
      </c>
      <c r="D311" s="228" t="s">
        <v>302</v>
      </c>
      <c r="E311" s="229" t="s">
        <v>888</v>
      </c>
      <c r="F311" s="230" t="s">
        <v>889</v>
      </c>
      <c r="G311" s="231" t="s">
        <v>222</v>
      </c>
      <c r="H311" s="232">
        <v>35</v>
      </c>
      <c r="I311" s="233"/>
      <c r="J311" s="234">
        <f>ROUND(I311*H311,2)</f>
        <v>0</v>
      </c>
      <c r="K311" s="230" t="s">
        <v>23</v>
      </c>
      <c r="L311" s="235"/>
      <c r="M311" s="236" t="s">
        <v>23</v>
      </c>
      <c r="N311" s="237" t="s">
        <v>48</v>
      </c>
      <c r="O311" s="43"/>
      <c r="P311" s="211">
        <f>O311*H311</f>
        <v>0</v>
      </c>
      <c r="Q311" s="211">
        <v>0</v>
      </c>
      <c r="R311" s="211">
        <f>Q311*H311</f>
        <v>0</v>
      </c>
      <c r="S311" s="211">
        <v>0</v>
      </c>
      <c r="T311" s="212">
        <f>S311*H311</f>
        <v>0</v>
      </c>
      <c r="AR311" s="25" t="s">
        <v>669</v>
      </c>
      <c r="AT311" s="25" t="s">
        <v>302</v>
      </c>
      <c r="AU311" s="25" t="s">
        <v>88</v>
      </c>
      <c r="AY311" s="25" t="s">
        <v>191</v>
      </c>
      <c r="BE311" s="213">
        <f>IF(N311="základní",J311,0)</f>
        <v>0</v>
      </c>
      <c r="BF311" s="213">
        <f>IF(N311="snížená",J311,0)</f>
        <v>0</v>
      </c>
      <c r="BG311" s="213">
        <f>IF(N311="zákl. přenesená",J311,0)</f>
        <v>0</v>
      </c>
      <c r="BH311" s="213">
        <f>IF(N311="sníž. přenesená",J311,0)</f>
        <v>0</v>
      </c>
      <c r="BI311" s="213">
        <f>IF(N311="nulová",J311,0)</f>
        <v>0</v>
      </c>
      <c r="BJ311" s="25" t="s">
        <v>85</v>
      </c>
      <c r="BK311" s="213">
        <f>ROUND(I311*H311,2)</f>
        <v>0</v>
      </c>
      <c r="BL311" s="25" t="s">
        <v>279</v>
      </c>
      <c r="BM311" s="25" t="s">
        <v>3044</v>
      </c>
    </row>
    <row r="312" spans="2:65" s="1" customFormat="1" ht="25.5" customHeight="1">
      <c r="B312" s="42"/>
      <c r="C312" s="202" t="s">
        <v>1010</v>
      </c>
      <c r="D312" s="202" t="s">
        <v>194</v>
      </c>
      <c r="E312" s="203" t="s">
        <v>892</v>
      </c>
      <c r="F312" s="204" t="s">
        <v>893</v>
      </c>
      <c r="G312" s="205" t="s">
        <v>894</v>
      </c>
      <c r="H312" s="206">
        <v>150</v>
      </c>
      <c r="I312" s="207"/>
      <c r="J312" s="208">
        <f>ROUND(I312*H312,2)</f>
        <v>0</v>
      </c>
      <c r="K312" s="204" t="s">
        <v>203</v>
      </c>
      <c r="L312" s="62"/>
      <c r="M312" s="209" t="s">
        <v>23</v>
      </c>
      <c r="N312" s="210" t="s">
        <v>48</v>
      </c>
      <c r="O312" s="43"/>
      <c r="P312" s="211">
        <f>O312*H312</f>
        <v>0</v>
      </c>
      <c r="Q312" s="211">
        <v>0</v>
      </c>
      <c r="R312" s="211">
        <f>Q312*H312</f>
        <v>0</v>
      </c>
      <c r="S312" s="211">
        <v>0</v>
      </c>
      <c r="T312" s="212">
        <f>S312*H312</f>
        <v>0</v>
      </c>
      <c r="AR312" s="25" t="s">
        <v>279</v>
      </c>
      <c r="AT312" s="25" t="s">
        <v>194</v>
      </c>
      <c r="AU312" s="25" t="s">
        <v>88</v>
      </c>
      <c r="AY312" s="25" t="s">
        <v>191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25" t="s">
        <v>85</v>
      </c>
      <c r="BK312" s="213">
        <f>ROUND(I312*H312,2)</f>
        <v>0</v>
      </c>
      <c r="BL312" s="25" t="s">
        <v>279</v>
      </c>
      <c r="BM312" s="25" t="s">
        <v>3045</v>
      </c>
    </row>
    <row r="313" spans="2:65" s="1" customFormat="1" ht="25.5" customHeight="1">
      <c r="B313" s="42"/>
      <c r="C313" s="202" t="s">
        <v>1014</v>
      </c>
      <c r="D313" s="202" t="s">
        <v>194</v>
      </c>
      <c r="E313" s="203" t="s">
        <v>897</v>
      </c>
      <c r="F313" s="204" t="s">
        <v>898</v>
      </c>
      <c r="G313" s="205" t="s">
        <v>894</v>
      </c>
      <c r="H313" s="206">
        <v>250</v>
      </c>
      <c r="I313" s="207"/>
      <c r="J313" s="208">
        <f>ROUND(I313*H313,2)</f>
        <v>0</v>
      </c>
      <c r="K313" s="204" t="s">
        <v>203</v>
      </c>
      <c r="L313" s="62"/>
      <c r="M313" s="209" t="s">
        <v>23</v>
      </c>
      <c r="N313" s="210" t="s">
        <v>48</v>
      </c>
      <c r="O313" s="43"/>
      <c r="P313" s="211">
        <f>O313*H313</f>
        <v>0</v>
      </c>
      <c r="Q313" s="211">
        <v>0</v>
      </c>
      <c r="R313" s="211">
        <f>Q313*H313</f>
        <v>0</v>
      </c>
      <c r="S313" s="211">
        <v>0</v>
      </c>
      <c r="T313" s="212">
        <f>S313*H313</f>
        <v>0</v>
      </c>
      <c r="AR313" s="25" t="s">
        <v>279</v>
      </c>
      <c r="AT313" s="25" t="s">
        <v>194</v>
      </c>
      <c r="AU313" s="25" t="s">
        <v>88</v>
      </c>
      <c r="AY313" s="25" t="s">
        <v>191</v>
      </c>
      <c r="BE313" s="213">
        <f>IF(N313="základní",J313,0)</f>
        <v>0</v>
      </c>
      <c r="BF313" s="213">
        <f>IF(N313="snížená",J313,0)</f>
        <v>0</v>
      </c>
      <c r="BG313" s="213">
        <f>IF(N313="zákl. přenesená",J313,0)</f>
        <v>0</v>
      </c>
      <c r="BH313" s="213">
        <f>IF(N313="sníž. přenesená",J313,0)</f>
        <v>0</v>
      </c>
      <c r="BI313" s="213">
        <f>IF(N313="nulová",J313,0)</f>
        <v>0</v>
      </c>
      <c r="BJ313" s="25" t="s">
        <v>85</v>
      </c>
      <c r="BK313" s="213">
        <f>ROUND(I313*H313,2)</f>
        <v>0</v>
      </c>
      <c r="BL313" s="25" t="s">
        <v>279</v>
      </c>
      <c r="BM313" s="25" t="s">
        <v>3046</v>
      </c>
    </row>
    <row r="314" spans="2:65" s="12" customFormat="1" ht="13.5">
      <c r="B314" s="217"/>
      <c r="C314" s="218"/>
      <c r="D314" s="214" t="s">
        <v>245</v>
      </c>
      <c r="E314" s="219" t="s">
        <v>23</v>
      </c>
      <c r="F314" s="220" t="s">
        <v>900</v>
      </c>
      <c r="G314" s="218"/>
      <c r="H314" s="221">
        <v>250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245</v>
      </c>
      <c r="AU314" s="227" t="s">
        <v>88</v>
      </c>
      <c r="AV314" s="12" t="s">
        <v>88</v>
      </c>
      <c r="AW314" s="12" t="s">
        <v>40</v>
      </c>
      <c r="AX314" s="12" t="s">
        <v>85</v>
      </c>
      <c r="AY314" s="227" t="s">
        <v>191</v>
      </c>
    </row>
    <row r="315" spans="2:65" s="1" customFormat="1" ht="16.5" customHeight="1">
      <c r="B315" s="42"/>
      <c r="C315" s="228" t="s">
        <v>1055</v>
      </c>
      <c r="D315" s="228" t="s">
        <v>302</v>
      </c>
      <c r="E315" s="229" t="s">
        <v>902</v>
      </c>
      <c r="F315" s="230" t="s">
        <v>903</v>
      </c>
      <c r="G315" s="231" t="s">
        <v>894</v>
      </c>
      <c r="H315" s="232">
        <v>400</v>
      </c>
      <c r="I315" s="233"/>
      <c r="J315" s="234">
        <f>ROUND(I315*H315,2)</f>
        <v>0</v>
      </c>
      <c r="K315" s="230" t="s">
        <v>23</v>
      </c>
      <c r="L315" s="235"/>
      <c r="M315" s="236" t="s">
        <v>23</v>
      </c>
      <c r="N315" s="237" t="s">
        <v>48</v>
      </c>
      <c r="O315" s="43"/>
      <c r="P315" s="211">
        <f>O315*H315</f>
        <v>0</v>
      </c>
      <c r="Q315" s="211">
        <v>0</v>
      </c>
      <c r="R315" s="211">
        <f>Q315*H315</f>
        <v>0</v>
      </c>
      <c r="S315" s="211">
        <v>0</v>
      </c>
      <c r="T315" s="212">
        <f>S315*H315</f>
        <v>0</v>
      </c>
      <c r="AR315" s="25" t="s">
        <v>669</v>
      </c>
      <c r="AT315" s="25" t="s">
        <v>302</v>
      </c>
      <c r="AU315" s="25" t="s">
        <v>88</v>
      </c>
      <c r="AY315" s="25" t="s">
        <v>191</v>
      </c>
      <c r="BE315" s="213">
        <f>IF(N315="základní",J315,0)</f>
        <v>0</v>
      </c>
      <c r="BF315" s="213">
        <f>IF(N315="snížená",J315,0)</f>
        <v>0</v>
      </c>
      <c r="BG315" s="213">
        <f>IF(N315="zákl. přenesená",J315,0)</f>
        <v>0</v>
      </c>
      <c r="BH315" s="213">
        <f>IF(N315="sníž. přenesená",J315,0)</f>
        <v>0</v>
      </c>
      <c r="BI315" s="213">
        <f>IF(N315="nulová",J315,0)</f>
        <v>0</v>
      </c>
      <c r="BJ315" s="25" t="s">
        <v>85</v>
      </c>
      <c r="BK315" s="213">
        <f>ROUND(I315*H315,2)</f>
        <v>0</v>
      </c>
      <c r="BL315" s="25" t="s">
        <v>279</v>
      </c>
      <c r="BM315" s="25" t="s">
        <v>3047</v>
      </c>
    </row>
    <row r="316" spans="2:65" s="1" customFormat="1" ht="25.5" customHeight="1">
      <c r="B316" s="42"/>
      <c r="C316" s="202" t="s">
        <v>1059</v>
      </c>
      <c r="D316" s="202" t="s">
        <v>194</v>
      </c>
      <c r="E316" s="203" t="s">
        <v>3048</v>
      </c>
      <c r="F316" s="204" t="s">
        <v>3049</v>
      </c>
      <c r="G316" s="205" t="s">
        <v>242</v>
      </c>
      <c r="H316" s="206">
        <v>20</v>
      </c>
      <c r="I316" s="207"/>
      <c r="J316" s="208">
        <f>ROUND(I316*H316,2)</f>
        <v>0</v>
      </c>
      <c r="K316" s="204" t="s">
        <v>203</v>
      </c>
      <c r="L316" s="62"/>
      <c r="M316" s="209" t="s">
        <v>23</v>
      </c>
      <c r="N316" s="210" t="s">
        <v>48</v>
      </c>
      <c r="O316" s="43"/>
      <c r="P316" s="211">
        <f>O316*H316</f>
        <v>0</v>
      </c>
      <c r="Q316" s="211">
        <v>5.8300000000000001E-3</v>
      </c>
      <c r="R316" s="211">
        <f>Q316*H316</f>
        <v>0.11660000000000001</v>
      </c>
      <c r="S316" s="211">
        <v>0</v>
      </c>
      <c r="T316" s="212">
        <f>S316*H316</f>
        <v>0</v>
      </c>
      <c r="AR316" s="25" t="s">
        <v>279</v>
      </c>
      <c r="AT316" s="25" t="s">
        <v>194</v>
      </c>
      <c r="AU316" s="25" t="s">
        <v>88</v>
      </c>
      <c r="AY316" s="25" t="s">
        <v>191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25" t="s">
        <v>85</v>
      </c>
      <c r="BK316" s="213">
        <f>ROUND(I316*H316,2)</f>
        <v>0</v>
      </c>
      <c r="BL316" s="25" t="s">
        <v>279</v>
      </c>
      <c r="BM316" s="25" t="s">
        <v>3050</v>
      </c>
    </row>
    <row r="317" spans="2:65" s="12" customFormat="1" ht="13.5">
      <c r="B317" s="217"/>
      <c r="C317" s="218"/>
      <c r="D317" s="214" t="s">
        <v>245</v>
      </c>
      <c r="E317" s="219" t="s">
        <v>23</v>
      </c>
      <c r="F317" s="220" t="s">
        <v>3051</v>
      </c>
      <c r="G317" s="218"/>
      <c r="H317" s="221">
        <v>20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245</v>
      </c>
      <c r="AU317" s="227" t="s">
        <v>88</v>
      </c>
      <c r="AV317" s="12" t="s">
        <v>88</v>
      </c>
      <c r="AW317" s="12" t="s">
        <v>40</v>
      </c>
      <c r="AX317" s="12" t="s">
        <v>85</v>
      </c>
      <c r="AY317" s="227" t="s">
        <v>191</v>
      </c>
    </row>
    <row r="318" spans="2:65" s="1" customFormat="1" ht="38.25" customHeight="1">
      <c r="B318" s="42"/>
      <c r="C318" s="202" t="s">
        <v>1063</v>
      </c>
      <c r="D318" s="202" t="s">
        <v>194</v>
      </c>
      <c r="E318" s="203" t="s">
        <v>3052</v>
      </c>
      <c r="F318" s="204" t="s">
        <v>3053</v>
      </c>
      <c r="G318" s="205" t="s">
        <v>242</v>
      </c>
      <c r="H318" s="206">
        <v>25</v>
      </c>
      <c r="I318" s="207"/>
      <c r="J318" s="208">
        <f>ROUND(I318*H318,2)</f>
        <v>0</v>
      </c>
      <c r="K318" s="204" t="s">
        <v>203</v>
      </c>
      <c r="L318" s="62"/>
      <c r="M318" s="209" t="s">
        <v>23</v>
      </c>
      <c r="N318" s="210" t="s">
        <v>48</v>
      </c>
      <c r="O318" s="43"/>
      <c r="P318" s="211">
        <f>O318*H318</f>
        <v>0</v>
      </c>
      <c r="Q318" s="211">
        <v>0</v>
      </c>
      <c r="R318" s="211">
        <f>Q318*H318</f>
        <v>0</v>
      </c>
      <c r="S318" s="211">
        <v>1.2319999999999999E-2</v>
      </c>
      <c r="T318" s="212">
        <f>S318*H318</f>
        <v>0.308</v>
      </c>
      <c r="AR318" s="25" t="s">
        <v>279</v>
      </c>
      <c r="AT318" s="25" t="s">
        <v>194</v>
      </c>
      <c r="AU318" s="25" t="s">
        <v>88</v>
      </c>
      <c r="AY318" s="25" t="s">
        <v>191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25" t="s">
        <v>85</v>
      </c>
      <c r="BK318" s="213">
        <f>ROUND(I318*H318,2)</f>
        <v>0</v>
      </c>
      <c r="BL318" s="25" t="s">
        <v>279</v>
      </c>
      <c r="BM318" s="25" t="s">
        <v>3054</v>
      </c>
    </row>
    <row r="319" spans="2:65" s="12" customFormat="1" ht="13.5">
      <c r="B319" s="217"/>
      <c r="C319" s="218"/>
      <c r="D319" s="214" t="s">
        <v>245</v>
      </c>
      <c r="E319" s="219" t="s">
        <v>23</v>
      </c>
      <c r="F319" s="220" t="s">
        <v>3055</v>
      </c>
      <c r="G319" s="218"/>
      <c r="H319" s="221">
        <v>25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245</v>
      </c>
      <c r="AU319" s="227" t="s">
        <v>88</v>
      </c>
      <c r="AV319" s="12" t="s">
        <v>88</v>
      </c>
      <c r="AW319" s="12" t="s">
        <v>40</v>
      </c>
      <c r="AX319" s="12" t="s">
        <v>85</v>
      </c>
      <c r="AY319" s="227" t="s">
        <v>191</v>
      </c>
    </row>
    <row r="320" spans="2:65" s="1" customFormat="1" ht="38.25" customHeight="1">
      <c r="B320" s="42"/>
      <c r="C320" s="202" t="s">
        <v>1069</v>
      </c>
      <c r="D320" s="202" t="s">
        <v>194</v>
      </c>
      <c r="E320" s="203" t="s">
        <v>3056</v>
      </c>
      <c r="F320" s="204" t="s">
        <v>3057</v>
      </c>
      <c r="G320" s="205" t="s">
        <v>242</v>
      </c>
      <c r="H320" s="206">
        <v>20</v>
      </c>
      <c r="I320" s="207"/>
      <c r="J320" s="208">
        <f>ROUND(I320*H320,2)</f>
        <v>0</v>
      </c>
      <c r="K320" s="204" t="s">
        <v>203</v>
      </c>
      <c r="L320" s="62"/>
      <c r="M320" s="209" t="s">
        <v>23</v>
      </c>
      <c r="N320" s="210" t="s">
        <v>48</v>
      </c>
      <c r="O320" s="43"/>
      <c r="P320" s="211">
        <f>O320*H320</f>
        <v>0</v>
      </c>
      <c r="Q320" s="211">
        <v>0</v>
      </c>
      <c r="R320" s="211">
        <f>Q320*H320</f>
        <v>0</v>
      </c>
      <c r="S320" s="211">
        <v>1.584E-2</v>
      </c>
      <c r="T320" s="212">
        <f>S320*H320</f>
        <v>0.31679999999999997</v>
      </c>
      <c r="AR320" s="25" t="s">
        <v>279</v>
      </c>
      <c r="AT320" s="25" t="s">
        <v>194</v>
      </c>
      <c r="AU320" s="25" t="s">
        <v>88</v>
      </c>
      <c r="AY320" s="25" t="s">
        <v>191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25" t="s">
        <v>85</v>
      </c>
      <c r="BK320" s="213">
        <f>ROUND(I320*H320,2)</f>
        <v>0</v>
      </c>
      <c r="BL320" s="25" t="s">
        <v>279</v>
      </c>
      <c r="BM320" s="25" t="s">
        <v>3058</v>
      </c>
    </row>
    <row r="321" spans="2:65" s="12" customFormat="1" ht="13.5">
      <c r="B321" s="217"/>
      <c r="C321" s="218"/>
      <c r="D321" s="214" t="s">
        <v>245</v>
      </c>
      <c r="E321" s="219" t="s">
        <v>23</v>
      </c>
      <c r="F321" s="220" t="s">
        <v>3051</v>
      </c>
      <c r="G321" s="218"/>
      <c r="H321" s="221">
        <v>20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245</v>
      </c>
      <c r="AU321" s="227" t="s">
        <v>88</v>
      </c>
      <c r="AV321" s="12" t="s">
        <v>88</v>
      </c>
      <c r="AW321" s="12" t="s">
        <v>40</v>
      </c>
      <c r="AX321" s="12" t="s">
        <v>85</v>
      </c>
      <c r="AY321" s="227" t="s">
        <v>191</v>
      </c>
    </row>
    <row r="322" spans="2:65" s="1" customFormat="1" ht="38.25" customHeight="1">
      <c r="B322" s="42"/>
      <c r="C322" s="202" t="s">
        <v>1073</v>
      </c>
      <c r="D322" s="202" t="s">
        <v>194</v>
      </c>
      <c r="E322" s="203" t="s">
        <v>3059</v>
      </c>
      <c r="F322" s="204" t="s">
        <v>3060</v>
      </c>
      <c r="G322" s="205" t="s">
        <v>242</v>
      </c>
      <c r="H322" s="206">
        <v>5</v>
      </c>
      <c r="I322" s="207"/>
      <c r="J322" s="208">
        <f>ROUND(I322*H322,2)</f>
        <v>0</v>
      </c>
      <c r="K322" s="204" t="s">
        <v>203</v>
      </c>
      <c r="L322" s="62"/>
      <c r="M322" s="209" t="s">
        <v>23</v>
      </c>
      <c r="N322" s="210" t="s">
        <v>48</v>
      </c>
      <c r="O322" s="43"/>
      <c r="P322" s="211">
        <f>O322*H322</f>
        <v>0</v>
      </c>
      <c r="Q322" s="211">
        <v>0</v>
      </c>
      <c r="R322" s="211">
        <f>Q322*H322</f>
        <v>0</v>
      </c>
      <c r="S322" s="211">
        <v>2.4750000000000001E-2</v>
      </c>
      <c r="T322" s="212">
        <f>S322*H322</f>
        <v>0.12375</v>
      </c>
      <c r="AR322" s="25" t="s">
        <v>279</v>
      </c>
      <c r="AT322" s="25" t="s">
        <v>194</v>
      </c>
      <c r="AU322" s="25" t="s">
        <v>88</v>
      </c>
      <c r="AY322" s="25" t="s">
        <v>191</v>
      </c>
      <c r="BE322" s="213">
        <f>IF(N322="základní",J322,0)</f>
        <v>0</v>
      </c>
      <c r="BF322" s="213">
        <f>IF(N322="snížená",J322,0)</f>
        <v>0</v>
      </c>
      <c r="BG322" s="213">
        <f>IF(N322="zákl. přenesená",J322,0)</f>
        <v>0</v>
      </c>
      <c r="BH322" s="213">
        <f>IF(N322="sníž. přenesená",J322,0)</f>
        <v>0</v>
      </c>
      <c r="BI322" s="213">
        <f>IF(N322="nulová",J322,0)</f>
        <v>0</v>
      </c>
      <c r="BJ322" s="25" t="s">
        <v>85</v>
      </c>
      <c r="BK322" s="213">
        <f>ROUND(I322*H322,2)</f>
        <v>0</v>
      </c>
      <c r="BL322" s="25" t="s">
        <v>279</v>
      </c>
      <c r="BM322" s="25" t="s">
        <v>3061</v>
      </c>
    </row>
    <row r="323" spans="2:65" s="12" customFormat="1" ht="13.5">
      <c r="B323" s="217"/>
      <c r="C323" s="218"/>
      <c r="D323" s="214" t="s">
        <v>245</v>
      </c>
      <c r="E323" s="219" t="s">
        <v>23</v>
      </c>
      <c r="F323" s="220" t="s">
        <v>3062</v>
      </c>
      <c r="G323" s="218"/>
      <c r="H323" s="221">
        <v>5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245</v>
      </c>
      <c r="AU323" s="227" t="s">
        <v>88</v>
      </c>
      <c r="AV323" s="12" t="s">
        <v>88</v>
      </c>
      <c r="AW323" s="12" t="s">
        <v>40</v>
      </c>
      <c r="AX323" s="12" t="s">
        <v>85</v>
      </c>
      <c r="AY323" s="227" t="s">
        <v>191</v>
      </c>
    </row>
    <row r="324" spans="2:65" s="1" customFormat="1" ht="25.5" customHeight="1">
      <c r="B324" s="42"/>
      <c r="C324" s="202" t="s">
        <v>1078</v>
      </c>
      <c r="D324" s="202" t="s">
        <v>194</v>
      </c>
      <c r="E324" s="203" t="s">
        <v>3063</v>
      </c>
      <c r="F324" s="204" t="s">
        <v>3064</v>
      </c>
      <c r="G324" s="205" t="s">
        <v>242</v>
      </c>
      <c r="H324" s="206">
        <v>25</v>
      </c>
      <c r="I324" s="207"/>
      <c r="J324" s="208">
        <f>ROUND(I324*H324,2)</f>
        <v>0</v>
      </c>
      <c r="K324" s="204" t="s">
        <v>203</v>
      </c>
      <c r="L324" s="62"/>
      <c r="M324" s="209" t="s">
        <v>23</v>
      </c>
      <c r="N324" s="210" t="s">
        <v>48</v>
      </c>
      <c r="O324" s="43"/>
      <c r="P324" s="211">
        <f>O324*H324</f>
        <v>0</v>
      </c>
      <c r="Q324" s="211">
        <v>1.363E-2</v>
      </c>
      <c r="R324" s="211">
        <f>Q324*H324</f>
        <v>0.34075</v>
      </c>
      <c r="S324" s="211">
        <v>0</v>
      </c>
      <c r="T324" s="212">
        <f>S324*H324</f>
        <v>0</v>
      </c>
      <c r="AR324" s="25" t="s">
        <v>279</v>
      </c>
      <c r="AT324" s="25" t="s">
        <v>194</v>
      </c>
      <c r="AU324" s="25" t="s">
        <v>88</v>
      </c>
      <c r="AY324" s="25" t="s">
        <v>191</v>
      </c>
      <c r="BE324" s="213">
        <f>IF(N324="základní",J324,0)</f>
        <v>0</v>
      </c>
      <c r="BF324" s="213">
        <f>IF(N324="snížená",J324,0)</f>
        <v>0</v>
      </c>
      <c r="BG324" s="213">
        <f>IF(N324="zákl. přenesená",J324,0)</f>
        <v>0</v>
      </c>
      <c r="BH324" s="213">
        <f>IF(N324="sníž. přenesená",J324,0)</f>
        <v>0</v>
      </c>
      <c r="BI324" s="213">
        <f>IF(N324="nulová",J324,0)</f>
        <v>0</v>
      </c>
      <c r="BJ324" s="25" t="s">
        <v>85</v>
      </c>
      <c r="BK324" s="213">
        <f>ROUND(I324*H324,2)</f>
        <v>0</v>
      </c>
      <c r="BL324" s="25" t="s">
        <v>279</v>
      </c>
      <c r="BM324" s="25" t="s">
        <v>3065</v>
      </c>
    </row>
    <row r="325" spans="2:65" s="1" customFormat="1" ht="25.5" customHeight="1">
      <c r="B325" s="42"/>
      <c r="C325" s="202" t="s">
        <v>1082</v>
      </c>
      <c r="D325" s="202" t="s">
        <v>194</v>
      </c>
      <c r="E325" s="203" t="s">
        <v>3066</v>
      </c>
      <c r="F325" s="204" t="s">
        <v>3067</v>
      </c>
      <c r="G325" s="205" t="s">
        <v>242</v>
      </c>
      <c r="H325" s="206">
        <v>20</v>
      </c>
      <c r="I325" s="207"/>
      <c r="J325" s="208">
        <f>ROUND(I325*H325,2)</f>
        <v>0</v>
      </c>
      <c r="K325" s="204" t="s">
        <v>203</v>
      </c>
      <c r="L325" s="62"/>
      <c r="M325" s="209" t="s">
        <v>23</v>
      </c>
      <c r="N325" s="210" t="s">
        <v>48</v>
      </c>
      <c r="O325" s="43"/>
      <c r="P325" s="211">
        <f>O325*H325</f>
        <v>0</v>
      </c>
      <c r="Q325" s="211">
        <v>1.7520000000000001E-2</v>
      </c>
      <c r="R325" s="211">
        <f>Q325*H325</f>
        <v>0.35040000000000004</v>
      </c>
      <c r="S325" s="211">
        <v>0</v>
      </c>
      <c r="T325" s="212">
        <f>S325*H325</f>
        <v>0</v>
      </c>
      <c r="AR325" s="25" t="s">
        <v>279</v>
      </c>
      <c r="AT325" s="25" t="s">
        <v>194</v>
      </c>
      <c r="AU325" s="25" t="s">
        <v>88</v>
      </c>
      <c r="AY325" s="25" t="s">
        <v>191</v>
      </c>
      <c r="BE325" s="213">
        <f>IF(N325="základní",J325,0)</f>
        <v>0</v>
      </c>
      <c r="BF325" s="213">
        <f>IF(N325="snížená",J325,0)</f>
        <v>0</v>
      </c>
      <c r="BG325" s="213">
        <f>IF(N325="zákl. přenesená",J325,0)</f>
        <v>0</v>
      </c>
      <c r="BH325" s="213">
        <f>IF(N325="sníž. přenesená",J325,0)</f>
        <v>0</v>
      </c>
      <c r="BI325" s="213">
        <f>IF(N325="nulová",J325,0)</f>
        <v>0</v>
      </c>
      <c r="BJ325" s="25" t="s">
        <v>85</v>
      </c>
      <c r="BK325" s="213">
        <f>ROUND(I325*H325,2)</f>
        <v>0</v>
      </c>
      <c r="BL325" s="25" t="s">
        <v>279</v>
      </c>
      <c r="BM325" s="25" t="s">
        <v>3068</v>
      </c>
    </row>
    <row r="326" spans="2:65" s="1" customFormat="1" ht="25.5" customHeight="1">
      <c r="B326" s="42"/>
      <c r="C326" s="202" t="s">
        <v>1086</v>
      </c>
      <c r="D326" s="202" t="s">
        <v>194</v>
      </c>
      <c r="E326" s="203" t="s">
        <v>3069</v>
      </c>
      <c r="F326" s="204" t="s">
        <v>3070</v>
      </c>
      <c r="G326" s="205" t="s">
        <v>242</v>
      </c>
      <c r="H326" s="206">
        <v>5</v>
      </c>
      <c r="I326" s="207"/>
      <c r="J326" s="208">
        <f>ROUND(I326*H326,2)</f>
        <v>0</v>
      </c>
      <c r="K326" s="204" t="s">
        <v>203</v>
      </c>
      <c r="L326" s="62"/>
      <c r="M326" s="209" t="s">
        <v>23</v>
      </c>
      <c r="N326" s="210" t="s">
        <v>48</v>
      </c>
      <c r="O326" s="43"/>
      <c r="P326" s="211">
        <f>O326*H326</f>
        <v>0</v>
      </c>
      <c r="Q326" s="211">
        <v>2.733E-2</v>
      </c>
      <c r="R326" s="211">
        <f>Q326*H326</f>
        <v>0.13664999999999999</v>
      </c>
      <c r="S326" s="211">
        <v>0</v>
      </c>
      <c r="T326" s="212">
        <f>S326*H326</f>
        <v>0</v>
      </c>
      <c r="AR326" s="25" t="s">
        <v>279</v>
      </c>
      <c r="AT326" s="25" t="s">
        <v>194</v>
      </c>
      <c r="AU326" s="25" t="s">
        <v>88</v>
      </c>
      <c r="AY326" s="25" t="s">
        <v>191</v>
      </c>
      <c r="BE326" s="213">
        <f>IF(N326="základní",J326,0)</f>
        <v>0</v>
      </c>
      <c r="BF326" s="213">
        <f>IF(N326="snížená",J326,0)</f>
        <v>0</v>
      </c>
      <c r="BG326" s="213">
        <f>IF(N326="zákl. přenesená",J326,0)</f>
        <v>0</v>
      </c>
      <c r="BH326" s="213">
        <f>IF(N326="sníž. přenesená",J326,0)</f>
        <v>0</v>
      </c>
      <c r="BI326" s="213">
        <f>IF(N326="nulová",J326,0)</f>
        <v>0</v>
      </c>
      <c r="BJ326" s="25" t="s">
        <v>85</v>
      </c>
      <c r="BK326" s="213">
        <f>ROUND(I326*H326,2)</f>
        <v>0</v>
      </c>
      <c r="BL326" s="25" t="s">
        <v>279</v>
      </c>
      <c r="BM326" s="25" t="s">
        <v>3071</v>
      </c>
    </row>
    <row r="327" spans="2:65" s="1" customFormat="1" ht="25.5" customHeight="1">
      <c r="B327" s="42"/>
      <c r="C327" s="202" t="s">
        <v>1090</v>
      </c>
      <c r="D327" s="202" t="s">
        <v>194</v>
      </c>
      <c r="E327" s="203" t="s">
        <v>3072</v>
      </c>
      <c r="F327" s="204" t="s">
        <v>3073</v>
      </c>
      <c r="G327" s="205" t="s">
        <v>218</v>
      </c>
      <c r="H327" s="206">
        <v>56.905999999999999</v>
      </c>
      <c r="I327" s="207"/>
      <c r="J327" s="208">
        <f>ROUND(I327*H327,2)</f>
        <v>0</v>
      </c>
      <c r="K327" s="204" t="s">
        <v>203</v>
      </c>
      <c r="L327" s="62"/>
      <c r="M327" s="209" t="s">
        <v>23</v>
      </c>
      <c r="N327" s="210" t="s">
        <v>48</v>
      </c>
      <c r="O327" s="43"/>
      <c r="P327" s="211">
        <f>O327*H327</f>
        <v>0</v>
      </c>
      <c r="Q327" s="211">
        <v>0</v>
      </c>
      <c r="R327" s="211">
        <f>Q327*H327</f>
        <v>0</v>
      </c>
      <c r="S327" s="211">
        <v>0</v>
      </c>
      <c r="T327" s="212">
        <f>S327*H327</f>
        <v>0</v>
      </c>
      <c r="AR327" s="25" t="s">
        <v>279</v>
      </c>
      <c r="AT327" s="25" t="s">
        <v>194</v>
      </c>
      <c r="AU327" s="25" t="s">
        <v>88</v>
      </c>
      <c r="AY327" s="25" t="s">
        <v>191</v>
      </c>
      <c r="BE327" s="213">
        <f>IF(N327="základní",J327,0)</f>
        <v>0</v>
      </c>
      <c r="BF327" s="213">
        <f>IF(N327="snížená",J327,0)</f>
        <v>0</v>
      </c>
      <c r="BG327" s="213">
        <f>IF(N327="zákl. přenesená",J327,0)</f>
        <v>0</v>
      </c>
      <c r="BH327" s="213">
        <f>IF(N327="sníž. přenesená",J327,0)</f>
        <v>0</v>
      </c>
      <c r="BI327" s="213">
        <f>IF(N327="nulová",J327,0)</f>
        <v>0</v>
      </c>
      <c r="BJ327" s="25" t="s">
        <v>85</v>
      </c>
      <c r="BK327" s="213">
        <f>ROUND(I327*H327,2)</f>
        <v>0</v>
      </c>
      <c r="BL327" s="25" t="s">
        <v>279</v>
      </c>
      <c r="BM327" s="25" t="s">
        <v>3074</v>
      </c>
    </row>
    <row r="328" spans="2:65" s="12" customFormat="1" ht="13.5">
      <c r="B328" s="217"/>
      <c r="C328" s="218"/>
      <c r="D328" s="214" t="s">
        <v>245</v>
      </c>
      <c r="E328" s="219" t="s">
        <v>23</v>
      </c>
      <c r="F328" s="220" t="s">
        <v>2983</v>
      </c>
      <c r="G328" s="218"/>
      <c r="H328" s="221">
        <v>56.905999999999999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245</v>
      </c>
      <c r="AU328" s="227" t="s">
        <v>88</v>
      </c>
      <c r="AV328" s="12" t="s">
        <v>88</v>
      </c>
      <c r="AW328" s="12" t="s">
        <v>40</v>
      </c>
      <c r="AX328" s="12" t="s">
        <v>77</v>
      </c>
      <c r="AY328" s="227" t="s">
        <v>191</v>
      </c>
    </row>
    <row r="329" spans="2:65" s="15" customFormat="1" ht="13.5">
      <c r="B329" s="265"/>
      <c r="C329" s="266"/>
      <c r="D329" s="214" t="s">
        <v>245</v>
      </c>
      <c r="E329" s="267" t="s">
        <v>23</v>
      </c>
      <c r="F329" s="268" t="s">
        <v>388</v>
      </c>
      <c r="G329" s="266"/>
      <c r="H329" s="269">
        <v>56.905999999999999</v>
      </c>
      <c r="I329" s="270"/>
      <c r="J329" s="266"/>
      <c r="K329" s="266"/>
      <c r="L329" s="271"/>
      <c r="M329" s="272"/>
      <c r="N329" s="273"/>
      <c r="O329" s="273"/>
      <c r="P329" s="273"/>
      <c r="Q329" s="273"/>
      <c r="R329" s="273"/>
      <c r="S329" s="273"/>
      <c r="T329" s="274"/>
      <c r="AT329" s="275" t="s">
        <v>245</v>
      </c>
      <c r="AU329" s="275" t="s">
        <v>88</v>
      </c>
      <c r="AV329" s="15" t="s">
        <v>215</v>
      </c>
      <c r="AW329" s="15" t="s">
        <v>40</v>
      </c>
      <c r="AX329" s="15" t="s">
        <v>85</v>
      </c>
      <c r="AY329" s="275" t="s">
        <v>191</v>
      </c>
    </row>
    <row r="330" spans="2:65" s="1" customFormat="1" ht="16.5" customHeight="1">
      <c r="B330" s="42"/>
      <c r="C330" s="228" t="s">
        <v>1094</v>
      </c>
      <c r="D330" s="228" t="s">
        <v>302</v>
      </c>
      <c r="E330" s="229" t="s">
        <v>3075</v>
      </c>
      <c r="F330" s="230" t="s">
        <v>3076</v>
      </c>
      <c r="G330" s="231" t="s">
        <v>366</v>
      </c>
      <c r="H330" s="232">
        <v>1.502</v>
      </c>
      <c r="I330" s="233"/>
      <c r="J330" s="234">
        <f>ROUND(I330*H330,2)</f>
        <v>0</v>
      </c>
      <c r="K330" s="230" t="s">
        <v>203</v>
      </c>
      <c r="L330" s="235"/>
      <c r="M330" s="236" t="s">
        <v>23</v>
      </c>
      <c r="N330" s="237" t="s">
        <v>48</v>
      </c>
      <c r="O330" s="43"/>
      <c r="P330" s="211">
        <f>O330*H330</f>
        <v>0</v>
      </c>
      <c r="Q330" s="211">
        <v>0.55000000000000004</v>
      </c>
      <c r="R330" s="211">
        <f>Q330*H330</f>
        <v>0.82610000000000006</v>
      </c>
      <c r="S330" s="211">
        <v>0</v>
      </c>
      <c r="T330" s="212">
        <f>S330*H330</f>
        <v>0</v>
      </c>
      <c r="AR330" s="25" t="s">
        <v>669</v>
      </c>
      <c r="AT330" s="25" t="s">
        <v>302</v>
      </c>
      <c r="AU330" s="25" t="s">
        <v>88</v>
      </c>
      <c r="AY330" s="25" t="s">
        <v>191</v>
      </c>
      <c r="BE330" s="213">
        <f>IF(N330="základní",J330,0)</f>
        <v>0</v>
      </c>
      <c r="BF330" s="213">
        <f>IF(N330="snížená",J330,0)</f>
        <v>0</v>
      </c>
      <c r="BG330" s="213">
        <f>IF(N330="zákl. přenesená",J330,0)</f>
        <v>0</v>
      </c>
      <c r="BH330" s="213">
        <f>IF(N330="sníž. přenesená",J330,0)</f>
        <v>0</v>
      </c>
      <c r="BI330" s="213">
        <f>IF(N330="nulová",J330,0)</f>
        <v>0</v>
      </c>
      <c r="BJ330" s="25" t="s">
        <v>85</v>
      </c>
      <c r="BK330" s="213">
        <f>ROUND(I330*H330,2)</f>
        <v>0</v>
      </c>
      <c r="BL330" s="25" t="s">
        <v>279</v>
      </c>
      <c r="BM330" s="25" t="s">
        <v>3077</v>
      </c>
    </row>
    <row r="331" spans="2:65" s="12" customFormat="1" ht="13.5">
      <c r="B331" s="217"/>
      <c r="C331" s="218"/>
      <c r="D331" s="214" t="s">
        <v>245</v>
      </c>
      <c r="E331" s="218"/>
      <c r="F331" s="220" t="s">
        <v>3078</v>
      </c>
      <c r="G331" s="218"/>
      <c r="H331" s="221">
        <v>1.502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245</v>
      </c>
      <c r="AU331" s="227" t="s">
        <v>88</v>
      </c>
      <c r="AV331" s="12" t="s">
        <v>88</v>
      </c>
      <c r="AW331" s="12" t="s">
        <v>6</v>
      </c>
      <c r="AX331" s="12" t="s">
        <v>85</v>
      </c>
      <c r="AY331" s="227" t="s">
        <v>191</v>
      </c>
    </row>
    <row r="332" spans="2:65" s="1" customFormat="1" ht="38.25" customHeight="1">
      <c r="B332" s="42"/>
      <c r="C332" s="202" t="s">
        <v>1099</v>
      </c>
      <c r="D332" s="202" t="s">
        <v>194</v>
      </c>
      <c r="E332" s="203" t="s">
        <v>3079</v>
      </c>
      <c r="F332" s="204" t="s">
        <v>3080</v>
      </c>
      <c r="G332" s="205" t="s">
        <v>218</v>
      </c>
      <c r="H332" s="206">
        <v>209.297</v>
      </c>
      <c r="I332" s="207"/>
      <c r="J332" s="208">
        <f>ROUND(I332*H332,2)</f>
        <v>0</v>
      </c>
      <c r="K332" s="204" t="s">
        <v>203</v>
      </c>
      <c r="L332" s="62"/>
      <c r="M332" s="209" t="s">
        <v>23</v>
      </c>
      <c r="N332" s="210" t="s">
        <v>48</v>
      </c>
      <c r="O332" s="43"/>
      <c r="P332" s="211">
        <f>O332*H332</f>
        <v>0</v>
      </c>
      <c r="Q332" s="211">
        <v>0</v>
      </c>
      <c r="R332" s="211">
        <f>Q332*H332</f>
        <v>0</v>
      </c>
      <c r="S332" s="211">
        <v>0</v>
      </c>
      <c r="T332" s="212">
        <f>S332*H332</f>
        <v>0</v>
      </c>
      <c r="AR332" s="25" t="s">
        <v>279</v>
      </c>
      <c r="AT332" s="25" t="s">
        <v>194</v>
      </c>
      <c r="AU332" s="25" t="s">
        <v>88</v>
      </c>
      <c r="AY332" s="25" t="s">
        <v>191</v>
      </c>
      <c r="BE332" s="213">
        <f>IF(N332="základní",J332,0)</f>
        <v>0</v>
      </c>
      <c r="BF332" s="213">
        <f>IF(N332="snížená",J332,0)</f>
        <v>0</v>
      </c>
      <c r="BG332" s="213">
        <f>IF(N332="zákl. přenesená",J332,0)</f>
        <v>0</v>
      </c>
      <c r="BH332" s="213">
        <f>IF(N332="sníž. přenesená",J332,0)</f>
        <v>0</v>
      </c>
      <c r="BI332" s="213">
        <f>IF(N332="nulová",J332,0)</f>
        <v>0</v>
      </c>
      <c r="BJ332" s="25" t="s">
        <v>85</v>
      </c>
      <c r="BK332" s="213">
        <f>ROUND(I332*H332,2)</f>
        <v>0</v>
      </c>
      <c r="BL332" s="25" t="s">
        <v>279</v>
      </c>
      <c r="BM332" s="25" t="s">
        <v>3081</v>
      </c>
    </row>
    <row r="333" spans="2:65" s="12" customFormat="1" ht="13.5">
      <c r="B333" s="217"/>
      <c r="C333" s="218"/>
      <c r="D333" s="214" t="s">
        <v>245</v>
      </c>
      <c r="E333" s="219" t="s">
        <v>23</v>
      </c>
      <c r="F333" s="220" t="s">
        <v>2969</v>
      </c>
      <c r="G333" s="218"/>
      <c r="H333" s="221">
        <v>134.512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245</v>
      </c>
      <c r="AU333" s="227" t="s">
        <v>88</v>
      </c>
      <c r="AV333" s="12" t="s">
        <v>88</v>
      </c>
      <c r="AW333" s="12" t="s">
        <v>40</v>
      </c>
      <c r="AX333" s="12" t="s">
        <v>77</v>
      </c>
      <c r="AY333" s="227" t="s">
        <v>191</v>
      </c>
    </row>
    <row r="334" spans="2:65" s="12" customFormat="1" ht="13.5">
      <c r="B334" s="217"/>
      <c r="C334" s="218"/>
      <c r="D334" s="214" t="s">
        <v>245</v>
      </c>
      <c r="E334" s="219" t="s">
        <v>23</v>
      </c>
      <c r="F334" s="220" t="s">
        <v>2970</v>
      </c>
      <c r="G334" s="218"/>
      <c r="H334" s="221">
        <v>74.784999999999997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245</v>
      </c>
      <c r="AU334" s="227" t="s">
        <v>88</v>
      </c>
      <c r="AV334" s="12" t="s">
        <v>88</v>
      </c>
      <c r="AW334" s="12" t="s">
        <v>40</v>
      </c>
      <c r="AX334" s="12" t="s">
        <v>77</v>
      </c>
      <c r="AY334" s="227" t="s">
        <v>191</v>
      </c>
    </row>
    <row r="335" spans="2:65" s="15" customFormat="1" ht="13.5">
      <c r="B335" s="265"/>
      <c r="C335" s="266"/>
      <c r="D335" s="214" t="s">
        <v>245</v>
      </c>
      <c r="E335" s="267" t="s">
        <v>23</v>
      </c>
      <c r="F335" s="268" t="s">
        <v>388</v>
      </c>
      <c r="G335" s="266"/>
      <c r="H335" s="269">
        <v>209.297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AT335" s="275" t="s">
        <v>245</v>
      </c>
      <c r="AU335" s="275" t="s">
        <v>88</v>
      </c>
      <c r="AV335" s="15" t="s">
        <v>215</v>
      </c>
      <c r="AW335" s="15" t="s">
        <v>40</v>
      </c>
      <c r="AX335" s="15" t="s">
        <v>85</v>
      </c>
      <c r="AY335" s="275" t="s">
        <v>191</v>
      </c>
    </row>
    <row r="336" spans="2:65" s="1" customFormat="1" ht="16.5" customHeight="1">
      <c r="B336" s="42"/>
      <c r="C336" s="228" t="s">
        <v>1108</v>
      </c>
      <c r="D336" s="228" t="s">
        <v>302</v>
      </c>
      <c r="E336" s="229" t="s">
        <v>3082</v>
      </c>
      <c r="F336" s="230" t="s">
        <v>3083</v>
      </c>
      <c r="G336" s="231" t="s">
        <v>218</v>
      </c>
      <c r="H336" s="232">
        <v>230.227</v>
      </c>
      <c r="I336" s="233"/>
      <c r="J336" s="234">
        <f>ROUND(I336*H336,2)</f>
        <v>0</v>
      </c>
      <c r="K336" s="230" t="s">
        <v>203</v>
      </c>
      <c r="L336" s="235"/>
      <c r="M336" s="236" t="s">
        <v>23</v>
      </c>
      <c r="N336" s="237" t="s">
        <v>48</v>
      </c>
      <c r="O336" s="43"/>
      <c r="P336" s="211">
        <f>O336*H336</f>
        <v>0</v>
      </c>
      <c r="Q336" s="211">
        <v>1.4500000000000001E-2</v>
      </c>
      <c r="R336" s="211">
        <f>Q336*H336</f>
        <v>3.3382915000000004</v>
      </c>
      <c r="S336" s="211">
        <v>0</v>
      </c>
      <c r="T336" s="212">
        <f>S336*H336</f>
        <v>0</v>
      </c>
      <c r="AR336" s="25" t="s">
        <v>669</v>
      </c>
      <c r="AT336" s="25" t="s">
        <v>302</v>
      </c>
      <c r="AU336" s="25" t="s">
        <v>88</v>
      </c>
      <c r="AY336" s="25" t="s">
        <v>191</v>
      </c>
      <c r="BE336" s="213">
        <f>IF(N336="základní",J336,0)</f>
        <v>0</v>
      </c>
      <c r="BF336" s="213">
        <f>IF(N336="snížená",J336,0)</f>
        <v>0</v>
      </c>
      <c r="BG336" s="213">
        <f>IF(N336="zákl. přenesená",J336,0)</f>
        <v>0</v>
      </c>
      <c r="BH336" s="213">
        <f>IF(N336="sníž. přenesená",J336,0)</f>
        <v>0</v>
      </c>
      <c r="BI336" s="213">
        <f>IF(N336="nulová",J336,0)</f>
        <v>0</v>
      </c>
      <c r="BJ336" s="25" t="s">
        <v>85</v>
      </c>
      <c r="BK336" s="213">
        <f>ROUND(I336*H336,2)</f>
        <v>0</v>
      </c>
      <c r="BL336" s="25" t="s">
        <v>279</v>
      </c>
      <c r="BM336" s="25" t="s">
        <v>3084</v>
      </c>
    </row>
    <row r="337" spans="2:65" s="12" customFormat="1" ht="13.5">
      <c r="B337" s="217"/>
      <c r="C337" s="218"/>
      <c r="D337" s="214" t="s">
        <v>245</v>
      </c>
      <c r="E337" s="218"/>
      <c r="F337" s="220" t="s">
        <v>3085</v>
      </c>
      <c r="G337" s="218"/>
      <c r="H337" s="221">
        <v>230.227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245</v>
      </c>
      <c r="AU337" s="227" t="s">
        <v>88</v>
      </c>
      <c r="AV337" s="12" t="s">
        <v>88</v>
      </c>
      <c r="AW337" s="12" t="s">
        <v>6</v>
      </c>
      <c r="AX337" s="12" t="s">
        <v>85</v>
      </c>
      <c r="AY337" s="227" t="s">
        <v>191</v>
      </c>
    </row>
    <row r="338" spans="2:65" s="1" customFormat="1" ht="16.5" customHeight="1">
      <c r="B338" s="42"/>
      <c r="C338" s="202" t="s">
        <v>1112</v>
      </c>
      <c r="D338" s="202" t="s">
        <v>194</v>
      </c>
      <c r="E338" s="203" t="s">
        <v>3086</v>
      </c>
      <c r="F338" s="204" t="s">
        <v>3087</v>
      </c>
      <c r="G338" s="205" t="s">
        <v>242</v>
      </c>
      <c r="H338" s="206">
        <v>532.40599999999995</v>
      </c>
      <c r="I338" s="207"/>
      <c r="J338" s="208">
        <f>ROUND(I338*H338,2)</f>
        <v>0</v>
      </c>
      <c r="K338" s="204" t="s">
        <v>203</v>
      </c>
      <c r="L338" s="62"/>
      <c r="M338" s="209" t="s">
        <v>23</v>
      </c>
      <c r="N338" s="210" t="s">
        <v>48</v>
      </c>
      <c r="O338" s="43"/>
      <c r="P338" s="211">
        <f>O338*H338</f>
        <v>0</v>
      </c>
      <c r="Q338" s="211">
        <v>0</v>
      </c>
      <c r="R338" s="211">
        <f>Q338*H338</f>
        <v>0</v>
      </c>
      <c r="S338" s="211">
        <v>0</v>
      </c>
      <c r="T338" s="212">
        <f>S338*H338</f>
        <v>0</v>
      </c>
      <c r="AR338" s="25" t="s">
        <v>279</v>
      </c>
      <c r="AT338" s="25" t="s">
        <v>194</v>
      </c>
      <c r="AU338" s="25" t="s">
        <v>88</v>
      </c>
      <c r="AY338" s="25" t="s">
        <v>191</v>
      </c>
      <c r="BE338" s="213">
        <f>IF(N338="základní",J338,0)</f>
        <v>0</v>
      </c>
      <c r="BF338" s="213">
        <f>IF(N338="snížená",J338,0)</f>
        <v>0</v>
      </c>
      <c r="BG338" s="213">
        <f>IF(N338="zákl. přenesená",J338,0)</f>
        <v>0</v>
      </c>
      <c r="BH338" s="213">
        <f>IF(N338="sníž. přenesená",J338,0)</f>
        <v>0</v>
      </c>
      <c r="BI338" s="213">
        <f>IF(N338="nulová",J338,0)</f>
        <v>0</v>
      </c>
      <c r="BJ338" s="25" t="s">
        <v>85</v>
      </c>
      <c r="BK338" s="213">
        <f>ROUND(I338*H338,2)</f>
        <v>0</v>
      </c>
      <c r="BL338" s="25" t="s">
        <v>279</v>
      </c>
      <c r="BM338" s="25" t="s">
        <v>3088</v>
      </c>
    </row>
    <row r="339" spans="2:65" s="12" customFormat="1" ht="13.5">
      <c r="B339" s="217"/>
      <c r="C339" s="218"/>
      <c r="D339" s="214" t="s">
        <v>245</v>
      </c>
      <c r="E339" s="219" t="s">
        <v>23</v>
      </c>
      <c r="F339" s="220" t="s">
        <v>2983</v>
      </c>
      <c r="G339" s="218"/>
      <c r="H339" s="221">
        <v>56.905999999999999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245</v>
      </c>
      <c r="AU339" s="227" t="s">
        <v>88</v>
      </c>
      <c r="AV339" s="12" t="s">
        <v>88</v>
      </c>
      <c r="AW339" s="12" t="s">
        <v>40</v>
      </c>
      <c r="AX339" s="12" t="s">
        <v>77</v>
      </c>
      <c r="AY339" s="227" t="s">
        <v>191</v>
      </c>
    </row>
    <row r="340" spans="2:65" s="12" customFormat="1" ht="13.5">
      <c r="B340" s="217"/>
      <c r="C340" s="218"/>
      <c r="D340" s="214" t="s">
        <v>245</v>
      </c>
      <c r="E340" s="219" t="s">
        <v>23</v>
      </c>
      <c r="F340" s="220" t="s">
        <v>2969</v>
      </c>
      <c r="G340" s="218"/>
      <c r="H340" s="221">
        <v>134.512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245</v>
      </c>
      <c r="AU340" s="227" t="s">
        <v>88</v>
      </c>
      <c r="AV340" s="12" t="s">
        <v>88</v>
      </c>
      <c r="AW340" s="12" t="s">
        <v>40</v>
      </c>
      <c r="AX340" s="12" t="s">
        <v>77</v>
      </c>
      <c r="AY340" s="227" t="s">
        <v>191</v>
      </c>
    </row>
    <row r="341" spans="2:65" s="12" customFormat="1" ht="13.5">
      <c r="B341" s="217"/>
      <c r="C341" s="218"/>
      <c r="D341" s="214" t="s">
        <v>245</v>
      </c>
      <c r="E341" s="219" t="s">
        <v>23</v>
      </c>
      <c r="F341" s="220" t="s">
        <v>2970</v>
      </c>
      <c r="G341" s="218"/>
      <c r="H341" s="221">
        <v>74.784999999999997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245</v>
      </c>
      <c r="AU341" s="227" t="s">
        <v>88</v>
      </c>
      <c r="AV341" s="12" t="s">
        <v>88</v>
      </c>
      <c r="AW341" s="12" t="s">
        <v>40</v>
      </c>
      <c r="AX341" s="12" t="s">
        <v>77</v>
      </c>
      <c r="AY341" s="227" t="s">
        <v>191</v>
      </c>
    </row>
    <row r="342" spans="2:65" s="15" customFormat="1" ht="13.5">
      <c r="B342" s="265"/>
      <c r="C342" s="266"/>
      <c r="D342" s="214" t="s">
        <v>245</v>
      </c>
      <c r="E342" s="267" t="s">
        <v>23</v>
      </c>
      <c r="F342" s="268" t="s">
        <v>388</v>
      </c>
      <c r="G342" s="266"/>
      <c r="H342" s="269">
        <v>266.20299999999997</v>
      </c>
      <c r="I342" s="270"/>
      <c r="J342" s="266"/>
      <c r="K342" s="266"/>
      <c r="L342" s="271"/>
      <c r="M342" s="272"/>
      <c r="N342" s="273"/>
      <c r="O342" s="273"/>
      <c r="P342" s="273"/>
      <c r="Q342" s="273"/>
      <c r="R342" s="273"/>
      <c r="S342" s="273"/>
      <c r="T342" s="274"/>
      <c r="AT342" s="275" t="s">
        <v>245</v>
      </c>
      <c r="AU342" s="275" t="s">
        <v>88</v>
      </c>
      <c r="AV342" s="15" t="s">
        <v>215</v>
      </c>
      <c r="AW342" s="15" t="s">
        <v>40</v>
      </c>
      <c r="AX342" s="15" t="s">
        <v>77</v>
      </c>
      <c r="AY342" s="275" t="s">
        <v>191</v>
      </c>
    </row>
    <row r="343" spans="2:65" s="12" customFormat="1" ht="13.5">
      <c r="B343" s="217"/>
      <c r="C343" s="218"/>
      <c r="D343" s="214" t="s">
        <v>245</v>
      </c>
      <c r="E343" s="219" t="s">
        <v>23</v>
      </c>
      <c r="F343" s="220" t="s">
        <v>3089</v>
      </c>
      <c r="G343" s="218"/>
      <c r="H343" s="221">
        <v>532.40599999999995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245</v>
      </c>
      <c r="AU343" s="227" t="s">
        <v>88</v>
      </c>
      <c r="AV343" s="12" t="s">
        <v>88</v>
      </c>
      <c r="AW343" s="12" t="s">
        <v>40</v>
      </c>
      <c r="AX343" s="12" t="s">
        <v>85</v>
      </c>
      <c r="AY343" s="227" t="s">
        <v>191</v>
      </c>
    </row>
    <row r="344" spans="2:65" s="1" customFormat="1" ht="16.5" customHeight="1">
      <c r="B344" s="42"/>
      <c r="C344" s="228" t="s">
        <v>1121</v>
      </c>
      <c r="D344" s="228" t="s">
        <v>302</v>
      </c>
      <c r="E344" s="229" t="s">
        <v>3090</v>
      </c>
      <c r="F344" s="230" t="s">
        <v>3091</v>
      </c>
      <c r="G344" s="231" t="s">
        <v>366</v>
      </c>
      <c r="H344" s="232">
        <v>2.5099999999999998</v>
      </c>
      <c r="I344" s="233"/>
      <c r="J344" s="234">
        <f>ROUND(I344*H344,2)</f>
        <v>0</v>
      </c>
      <c r="K344" s="230" t="s">
        <v>203</v>
      </c>
      <c r="L344" s="235"/>
      <c r="M344" s="236" t="s">
        <v>23</v>
      </c>
      <c r="N344" s="237" t="s">
        <v>48</v>
      </c>
      <c r="O344" s="43"/>
      <c r="P344" s="211">
        <f>O344*H344</f>
        <v>0</v>
      </c>
      <c r="Q344" s="211">
        <v>0.55000000000000004</v>
      </c>
      <c r="R344" s="211">
        <f>Q344*H344</f>
        <v>1.3805000000000001</v>
      </c>
      <c r="S344" s="211">
        <v>0</v>
      </c>
      <c r="T344" s="212">
        <f>S344*H344</f>
        <v>0</v>
      </c>
      <c r="AR344" s="25" t="s">
        <v>669</v>
      </c>
      <c r="AT344" s="25" t="s">
        <v>302</v>
      </c>
      <c r="AU344" s="25" t="s">
        <v>88</v>
      </c>
      <c r="AY344" s="25" t="s">
        <v>191</v>
      </c>
      <c r="BE344" s="213">
        <f>IF(N344="základní",J344,0)</f>
        <v>0</v>
      </c>
      <c r="BF344" s="213">
        <f>IF(N344="snížená",J344,0)</f>
        <v>0</v>
      </c>
      <c r="BG344" s="213">
        <f>IF(N344="zákl. přenesená",J344,0)</f>
        <v>0</v>
      </c>
      <c r="BH344" s="213">
        <f>IF(N344="sníž. přenesená",J344,0)</f>
        <v>0</v>
      </c>
      <c r="BI344" s="213">
        <f>IF(N344="nulová",J344,0)</f>
        <v>0</v>
      </c>
      <c r="BJ344" s="25" t="s">
        <v>85</v>
      </c>
      <c r="BK344" s="213">
        <f>ROUND(I344*H344,2)</f>
        <v>0</v>
      </c>
      <c r="BL344" s="25" t="s">
        <v>279</v>
      </c>
      <c r="BM344" s="25" t="s">
        <v>3092</v>
      </c>
    </row>
    <row r="345" spans="2:65" s="12" customFormat="1" ht="13.5">
      <c r="B345" s="217"/>
      <c r="C345" s="218"/>
      <c r="D345" s="214" t="s">
        <v>245</v>
      </c>
      <c r="E345" s="219" t="s">
        <v>23</v>
      </c>
      <c r="F345" s="220" t="s">
        <v>3093</v>
      </c>
      <c r="G345" s="218"/>
      <c r="H345" s="221">
        <v>0.27300000000000002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245</v>
      </c>
      <c r="AU345" s="227" t="s">
        <v>88</v>
      </c>
      <c r="AV345" s="12" t="s">
        <v>88</v>
      </c>
      <c r="AW345" s="12" t="s">
        <v>40</v>
      </c>
      <c r="AX345" s="12" t="s">
        <v>77</v>
      </c>
      <c r="AY345" s="227" t="s">
        <v>191</v>
      </c>
    </row>
    <row r="346" spans="2:65" s="12" customFormat="1" ht="13.5">
      <c r="B346" s="217"/>
      <c r="C346" s="218"/>
      <c r="D346" s="214" t="s">
        <v>245</v>
      </c>
      <c r="E346" s="219" t="s">
        <v>23</v>
      </c>
      <c r="F346" s="220" t="s">
        <v>3094</v>
      </c>
      <c r="G346" s="218"/>
      <c r="H346" s="221">
        <v>1.2909999999999999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245</v>
      </c>
      <c r="AU346" s="227" t="s">
        <v>88</v>
      </c>
      <c r="AV346" s="12" t="s">
        <v>88</v>
      </c>
      <c r="AW346" s="12" t="s">
        <v>40</v>
      </c>
      <c r="AX346" s="12" t="s">
        <v>77</v>
      </c>
      <c r="AY346" s="227" t="s">
        <v>191</v>
      </c>
    </row>
    <row r="347" spans="2:65" s="12" customFormat="1" ht="13.5">
      <c r="B347" s="217"/>
      <c r="C347" s="218"/>
      <c r="D347" s="214" t="s">
        <v>245</v>
      </c>
      <c r="E347" s="219" t="s">
        <v>23</v>
      </c>
      <c r="F347" s="220" t="s">
        <v>3095</v>
      </c>
      <c r="G347" s="218"/>
      <c r="H347" s="221">
        <v>0.71799999999999997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245</v>
      </c>
      <c r="AU347" s="227" t="s">
        <v>88</v>
      </c>
      <c r="AV347" s="12" t="s">
        <v>88</v>
      </c>
      <c r="AW347" s="12" t="s">
        <v>40</v>
      </c>
      <c r="AX347" s="12" t="s">
        <v>77</v>
      </c>
      <c r="AY347" s="227" t="s">
        <v>191</v>
      </c>
    </row>
    <row r="348" spans="2:65" s="15" customFormat="1" ht="13.5">
      <c r="B348" s="265"/>
      <c r="C348" s="266"/>
      <c r="D348" s="214" t="s">
        <v>245</v>
      </c>
      <c r="E348" s="267" t="s">
        <v>23</v>
      </c>
      <c r="F348" s="268" t="s">
        <v>388</v>
      </c>
      <c r="G348" s="266"/>
      <c r="H348" s="269">
        <v>2.282</v>
      </c>
      <c r="I348" s="270"/>
      <c r="J348" s="266"/>
      <c r="K348" s="266"/>
      <c r="L348" s="271"/>
      <c r="M348" s="272"/>
      <c r="N348" s="273"/>
      <c r="O348" s="273"/>
      <c r="P348" s="273"/>
      <c r="Q348" s="273"/>
      <c r="R348" s="273"/>
      <c r="S348" s="273"/>
      <c r="T348" s="274"/>
      <c r="AT348" s="275" t="s">
        <v>245</v>
      </c>
      <c r="AU348" s="275" t="s">
        <v>88</v>
      </c>
      <c r="AV348" s="15" t="s">
        <v>215</v>
      </c>
      <c r="AW348" s="15" t="s">
        <v>40</v>
      </c>
      <c r="AX348" s="15" t="s">
        <v>85</v>
      </c>
      <c r="AY348" s="275" t="s">
        <v>191</v>
      </c>
    </row>
    <row r="349" spans="2:65" s="12" customFormat="1" ht="13.5">
      <c r="B349" s="217"/>
      <c r="C349" s="218"/>
      <c r="D349" s="214" t="s">
        <v>245</v>
      </c>
      <c r="E349" s="218"/>
      <c r="F349" s="220" t="s">
        <v>3096</v>
      </c>
      <c r="G349" s="218"/>
      <c r="H349" s="221">
        <v>2.5099999999999998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245</v>
      </c>
      <c r="AU349" s="227" t="s">
        <v>88</v>
      </c>
      <c r="AV349" s="12" t="s">
        <v>88</v>
      </c>
      <c r="AW349" s="12" t="s">
        <v>6</v>
      </c>
      <c r="AX349" s="12" t="s">
        <v>85</v>
      </c>
      <c r="AY349" s="227" t="s">
        <v>191</v>
      </c>
    </row>
    <row r="350" spans="2:65" s="1" customFormat="1" ht="25.5" customHeight="1">
      <c r="B350" s="42"/>
      <c r="C350" s="202" t="s">
        <v>1130</v>
      </c>
      <c r="D350" s="202" t="s">
        <v>194</v>
      </c>
      <c r="E350" s="203" t="s">
        <v>2657</v>
      </c>
      <c r="F350" s="204" t="s">
        <v>2658</v>
      </c>
      <c r="G350" s="205" t="s">
        <v>366</v>
      </c>
      <c r="H350" s="206">
        <v>9.7680000000000007</v>
      </c>
      <c r="I350" s="207"/>
      <c r="J350" s="208">
        <f>ROUND(I350*H350,2)</f>
        <v>0</v>
      </c>
      <c r="K350" s="204" t="s">
        <v>203</v>
      </c>
      <c r="L350" s="62"/>
      <c r="M350" s="209" t="s">
        <v>23</v>
      </c>
      <c r="N350" s="210" t="s">
        <v>48</v>
      </c>
      <c r="O350" s="43"/>
      <c r="P350" s="211">
        <f>O350*H350</f>
        <v>0</v>
      </c>
      <c r="Q350" s="211">
        <v>2.3369999999999998E-2</v>
      </c>
      <c r="R350" s="211">
        <f>Q350*H350</f>
        <v>0.22827816000000001</v>
      </c>
      <c r="S350" s="211">
        <v>0</v>
      </c>
      <c r="T350" s="212">
        <f>S350*H350</f>
        <v>0</v>
      </c>
      <c r="AR350" s="25" t="s">
        <v>279</v>
      </c>
      <c r="AT350" s="25" t="s">
        <v>194</v>
      </c>
      <c r="AU350" s="25" t="s">
        <v>88</v>
      </c>
      <c r="AY350" s="25" t="s">
        <v>191</v>
      </c>
      <c r="BE350" s="213">
        <f>IF(N350="základní",J350,0)</f>
        <v>0</v>
      </c>
      <c r="BF350" s="213">
        <f>IF(N350="snížená",J350,0)</f>
        <v>0</v>
      </c>
      <c r="BG350" s="213">
        <f>IF(N350="zákl. přenesená",J350,0)</f>
        <v>0</v>
      </c>
      <c r="BH350" s="213">
        <f>IF(N350="sníž. přenesená",J350,0)</f>
        <v>0</v>
      </c>
      <c r="BI350" s="213">
        <f>IF(N350="nulová",J350,0)</f>
        <v>0</v>
      </c>
      <c r="BJ350" s="25" t="s">
        <v>85</v>
      </c>
      <c r="BK350" s="213">
        <f>ROUND(I350*H350,2)</f>
        <v>0</v>
      </c>
      <c r="BL350" s="25" t="s">
        <v>279</v>
      </c>
      <c r="BM350" s="25" t="s">
        <v>3097</v>
      </c>
    </row>
    <row r="351" spans="2:65" s="12" customFormat="1" ht="13.5">
      <c r="B351" s="217"/>
      <c r="C351" s="218"/>
      <c r="D351" s="214" t="s">
        <v>245</v>
      </c>
      <c r="E351" s="219" t="s">
        <v>23</v>
      </c>
      <c r="F351" s="220" t="s">
        <v>3040</v>
      </c>
      <c r="G351" s="218"/>
      <c r="H351" s="221">
        <v>1.502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245</v>
      </c>
      <c r="AU351" s="227" t="s">
        <v>88</v>
      </c>
      <c r="AV351" s="12" t="s">
        <v>88</v>
      </c>
      <c r="AW351" s="12" t="s">
        <v>40</v>
      </c>
      <c r="AX351" s="12" t="s">
        <v>77</v>
      </c>
      <c r="AY351" s="227" t="s">
        <v>191</v>
      </c>
    </row>
    <row r="352" spans="2:65" s="12" customFormat="1" ht="13.5">
      <c r="B352" s="217"/>
      <c r="C352" s="218"/>
      <c r="D352" s="214" t="s">
        <v>245</v>
      </c>
      <c r="E352" s="219" t="s">
        <v>23</v>
      </c>
      <c r="F352" s="220" t="s">
        <v>3098</v>
      </c>
      <c r="G352" s="218"/>
      <c r="H352" s="221">
        <v>5.7560000000000002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245</v>
      </c>
      <c r="AU352" s="227" t="s">
        <v>88</v>
      </c>
      <c r="AV352" s="12" t="s">
        <v>88</v>
      </c>
      <c r="AW352" s="12" t="s">
        <v>40</v>
      </c>
      <c r="AX352" s="12" t="s">
        <v>77</v>
      </c>
      <c r="AY352" s="227" t="s">
        <v>191</v>
      </c>
    </row>
    <row r="353" spans="2:65" s="12" customFormat="1" ht="13.5">
      <c r="B353" s="217"/>
      <c r="C353" s="218"/>
      <c r="D353" s="214" t="s">
        <v>245</v>
      </c>
      <c r="E353" s="219" t="s">
        <v>23</v>
      </c>
      <c r="F353" s="220" t="s">
        <v>3099</v>
      </c>
      <c r="G353" s="218"/>
      <c r="H353" s="221">
        <v>2.5099999999999998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245</v>
      </c>
      <c r="AU353" s="227" t="s">
        <v>88</v>
      </c>
      <c r="AV353" s="12" t="s">
        <v>88</v>
      </c>
      <c r="AW353" s="12" t="s">
        <v>40</v>
      </c>
      <c r="AX353" s="12" t="s">
        <v>77</v>
      </c>
      <c r="AY353" s="227" t="s">
        <v>191</v>
      </c>
    </row>
    <row r="354" spans="2:65" s="15" customFormat="1" ht="13.5">
      <c r="B354" s="265"/>
      <c r="C354" s="266"/>
      <c r="D354" s="214" t="s">
        <v>245</v>
      </c>
      <c r="E354" s="267" t="s">
        <v>23</v>
      </c>
      <c r="F354" s="268" t="s">
        <v>388</v>
      </c>
      <c r="G354" s="266"/>
      <c r="H354" s="269">
        <v>9.7680000000000007</v>
      </c>
      <c r="I354" s="270"/>
      <c r="J354" s="266"/>
      <c r="K354" s="266"/>
      <c r="L354" s="271"/>
      <c r="M354" s="272"/>
      <c r="N354" s="273"/>
      <c r="O354" s="273"/>
      <c r="P354" s="273"/>
      <c r="Q354" s="273"/>
      <c r="R354" s="273"/>
      <c r="S354" s="273"/>
      <c r="T354" s="274"/>
      <c r="AT354" s="275" t="s">
        <v>245</v>
      </c>
      <c r="AU354" s="275" t="s">
        <v>88</v>
      </c>
      <c r="AV354" s="15" t="s">
        <v>215</v>
      </c>
      <c r="AW354" s="15" t="s">
        <v>40</v>
      </c>
      <c r="AX354" s="15" t="s">
        <v>85</v>
      </c>
      <c r="AY354" s="275" t="s">
        <v>191</v>
      </c>
    </row>
    <row r="355" spans="2:65" s="1" customFormat="1" ht="38.25" customHeight="1">
      <c r="B355" s="42"/>
      <c r="C355" s="202" t="s">
        <v>1134</v>
      </c>
      <c r="D355" s="202" t="s">
        <v>194</v>
      </c>
      <c r="E355" s="203" t="s">
        <v>979</v>
      </c>
      <c r="F355" s="204" t="s">
        <v>980</v>
      </c>
      <c r="G355" s="205" t="s">
        <v>419</v>
      </c>
      <c r="H355" s="206">
        <v>6.8150000000000004</v>
      </c>
      <c r="I355" s="207"/>
      <c r="J355" s="208">
        <f>ROUND(I355*H355,2)</f>
        <v>0</v>
      </c>
      <c r="K355" s="204" t="s">
        <v>203</v>
      </c>
      <c r="L355" s="62"/>
      <c r="M355" s="209" t="s">
        <v>23</v>
      </c>
      <c r="N355" s="210" t="s">
        <v>48</v>
      </c>
      <c r="O355" s="43"/>
      <c r="P355" s="211">
        <f>O355*H355</f>
        <v>0</v>
      </c>
      <c r="Q355" s="211">
        <v>0</v>
      </c>
      <c r="R355" s="211">
        <f>Q355*H355</f>
        <v>0</v>
      </c>
      <c r="S355" s="211">
        <v>0</v>
      </c>
      <c r="T355" s="212">
        <f>S355*H355</f>
        <v>0</v>
      </c>
      <c r="AR355" s="25" t="s">
        <v>279</v>
      </c>
      <c r="AT355" s="25" t="s">
        <v>194</v>
      </c>
      <c r="AU355" s="25" t="s">
        <v>88</v>
      </c>
      <c r="AY355" s="25" t="s">
        <v>191</v>
      </c>
      <c r="BE355" s="213">
        <f>IF(N355="základní",J355,0)</f>
        <v>0</v>
      </c>
      <c r="BF355" s="213">
        <f>IF(N355="snížená",J355,0)</f>
        <v>0</v>
      </c>
      <c r="BG355" s="213">
        <f>IF(N355="zákl. přenesená",J355,0)</f>
        <v>0</v>
      </c>
      <c r="BH355" s="213">
        <f>IF(N355="sníž. přenesená",J355,0)</f>
        <v>0</v>
      </c>
      <c r="BI355" s="213">
        <f>IF(N355="nulová",J355,0)</f>
        <v>0</v>
      </c>
      <c r="BJ355" s="25" t="s">
        <v>85</v>
      </c>
      <c r="BK355" s="213">
        <f>ROUND(I355*H355,2)</f>
        <v>0</v>
      </c>
      <c r="BL355" s="25" t="s">
        <v>279</v>
      </c>
      <c r="BM355" s="25" t="s">
        <v>3100</v>
      </c>
    </row>
    <row r="356" spans="2:65" s="1" customFormat="1" ht="38.25" customHeight="1">
      <c r="B356" s="42"/>
      <c r="C356" s="202" t="s">
        <v>1138</v>
      </c>
      <c r="D356" s="202" t="s">
        <v>194</v>
      </c>
      <c r="E356" s="203" t="s">
        <v>983</v>
      </c>
      <c r="F356" s="204" t="s">
        <v>984</v>
      </c>
      <c r="G356" s="205" t="s">
        <v>419</v>
      </c>
      <c r="H356" s="206">
        <v>6.8150000000000004</v>
      </c>
      <c r="I356" s="207"/>
      <c r="J356" s="208">
        <f>ROUND(I356*H356,2)</f>
        <v>0</v>
      </c>
      <c r="K356" s="204" t="s">
        <v>203</v>
      </c>
      <c r="L356" s="62"/>
      <c r="M356" s="209" t="s">
        <v>23</v>
      </c>
      <c r="N356" s="210" t="s">
        <v>48</v>
      </c>
      <c r="O356" s="43"/>
      <c r="P356" s="211">
        <f>O356*H356</f>
        <v>0</v>
      </c>
      <c r="Q356" s="211">
        <v>0</v>
      </c>
      <c r="R356" s="211">
        <f>Q356*H356</f>
        <v>0</v>
      </c>
      <c r="S356" s="211">
        <v>0</v>
      </c>
      <c r="T356" s="212">
        <f>S356*H356</f>
        <v>0</v>
      </c>
      <c r="AR356" s="25" t="s">
        <v>279</v>
      </c>
      <c r="AT356" s="25" t="s">
        <v>194</v>
      </c>
      <c r="AU356" s="25" t="s">
        <v>88</v>
      </c>
      <c r="AY356" s="25" t="s">
        <v>191</v>
      </c>
      <c r="BE356" s="213">
        <f>IF(N356="základní",J356,0)</f>
        <v>0</v>
      </c>
      <c r="BF356" s="213">
        <f>IF(N356="snížená",J356,0)</f>
        <v>0</v>
      </c>
      <c r="BG356" s="213">
        <f>IF(N356="zákl. přenesená",J356,0)</f>
        <v>0</v>
      </c>
      <c r="BH356" s="213">
        <f>IF(N356="sníž. přenesená",J356,0)</f>
        <v>0</v>
      </c>
      <c r="BI356" s="213">
        <f>IF(N356="nulová",J356,0)</f>
        <v>0</v>
      </c>
      <c r="BJ356" s="25" t="s">
        <v>85</v>
      </c>
      <c r="BK356" s="213">
        <f>ROUND(I356*H356,2)</f>
        <v>0</v>
      </c>
      <c r="BL356" s="25" t="s">
        <v>279</v>
      </c>
      <c r="BM356" s="25" t="s">
        <v>3101</v>
      </c>
    </row>
    <row r="357" spans="2:65" s="1" customFormat="1" ht="38.25" customHeight="1">
      <c r="B357" s="42"/>
      <c r="C357" s="202" t="s">
        <v>1144</v>
      </c>
      <c r="D357" s="202" t="s">
        <v>194</v>
      </c>
      <c r="E357" s="203" t="s">
        <v>986</v>
      </c>
      <c r="F357" s="204" t="s">
        <v>987</v>
      </c>
      <c r="G357" s="205" t="s">
        <v>419</v>
      </c>
      <c r="H357" s="206">
        <v>6.8150000000000004</v>
      </c>
      <c r="I357" s="207"/>
      <c r="J357" s="208">
        <f>ROUND(I357*H357,2)</f>
        <v>0</v>
      </c>
      <c r="K357" s="204" t="s">
        <v>203</v>
      </c>
      <c r="L357" s="62"/>
      <c r="M357" s="209" t="s">
        <v>23</v>
      </c>
      <c r="N357" s="210" t="s">
        <v>48</v>
      </c>
      <c r="O357" s="43"/>
      <c r="P357" s="211">
        <f>O357*H357</f>
        <v>0</v>
      </c>
      <c r="Q357" s="211">
        <v>0</v>
      </c>
      <c r="R357" s="211">
        <f>Q357*H357</f>
        <v>0</v>
      </c>
      <c r="S357" s="211">
        <v>0</v>
      </c>
      <c r="T357" s="212">
        <f>S357*H357</f>
        <v>0</v>
      </c>
      <c r="AR357" s="25" t="s">
        <v>279</v>
      </c>
      <c r="AT357" s="25" t="s">
        <v>194</v>
      </c>
      <c r="AU357" s="25" t="s">
        <v>88</v>
      </c>
      <c r="AY357" s="25" t="s">
        <v>191</v>
      </c>
      <c r="BE357" s="213">
        <f>IF(N357="základní",J357,0)</f>
        <v>0</v>
      </c>
      <c r="BF357" s="213">
        <f>IF(N357="snížená",J357,0)</f>
        <v>0</v>
      </c>
      <c r="BG357" s="213">
        <f>IF(N357="zákl. přenesená",J357,0)</f>
        <v>0</v>
      </c>
      <c r="BH357" s="213">
        <f>IF(N357="sníž. přenesená",J357,0)</f>
        <v>0</v>
      </c>
      <c r="BI357" s="213">
        <f>IF(N357="nulová",J357,0)</f>
        <v>0</v>
      </c>
      <c r="BJ357" s="25" t="s">
        <v>85</v>
      </c>
      <c r="BK357" s="213">
        <f>ROUND(I357*H357,2)</f>
        <v>0</v>
      </c>
      <c r="BL357" s="25" t="s">
        <v>279</v>
      </c>
      <c r="BM357" s="25" t="s">
        <v>3102</v>
      </c>
    </row>
    <row r="358" spans="2:65" s="11" customFormat="1" ht="29.85" customHeight="1">
      <c r="B358" s="186"/>
      <c r="C358" s="187"/>
      <c r="D358" s="188" t="s">
        <v>76</v>
      </c>
      <c r="E358" s="200" t="s">
        <v>3103</v>
      </c>
      <c r="F358" s="200" t="s">
        <v>3104</v>
      </c>
      <c r="G358" s="187"/>
      <c r="H358" s="187"/>
      <c r="I358" s="190"/>
      <c r="J358" s="201">
        <f>BK358</f>
        <v>0</v>
      </c>
      <c r="K358" s="187"/>
      <c r="L358" s="192"/>
      <c r="M358" s="193"/>
      <c r="N358" s="194"/>
      <c r="O358" s="194"/>
      <c r="P358" s="195">
        <f>SUM(P359:P394)</f>
        <v>0</v>
      </c>
      <c r="Q358" s="194"/>
      <c r="R358" s="195">
        <f>SUM(R359:R394)</f>
        <v>0.92444815999999996</v>
      </c>
      <c r="S358" s="194"/>
      <c r="T358" s="196">
        <f>SUM(T359:T394)</f>
        <v>0</v>
      </c>
      <c r="AR358" s="197" t="s">
        <v>88</v>
      </c>
      <c r="AT358" s="198" t="s">
        <v>76</v>
      </c>
      <c r="AU358" s="198" t="s">
        <v>85</v>
      </c>
      <c r="AY358" s="197" t="s">
        <v>191</v>
      </c>
      <c r="BK358" s="199">
        <f>SUM(BK359:BK394)</f>
        <v>0</v>
      </c>
    </row>
    <row r="359" spans="2:65" s="1" customFormat="1" ht="25.5" customHeight="1">
      <c r="B359" s="42"/>
      <c r="C359" s="202" t="s">
        <v>1149</v>
      </c>
      <c r="D359" s="202" t="s">
        <v>194</v>
      </c>
      <c r="E359" s="203" t="s">
        <v>3105</v>
      </c>
      <c r="F359" s="204" t="s">
        <v>3106</v>
      </c>
      <c r="G359" s="205" t="s">
        <v>218</v>
      </c>
      <c r="H359" s="206">
        <v>56.905999999999999</v>
      </c>
      <c r="I359" s="207"/>
      <c r="J359" s="208">
        <f>ROUND(I359*H359,2)</f>
        <v>0</v>
      </c>
      <c r="K359" s="204" t="s">
        <v>203</v>
      </c>
      <c r="L359" s="62"/>
      <c r="M359" s="209" t="s">
        <v>23</v>
      </c>
      <c r="N359" s="210" t="s">
        <v>48</v>
      </c>
      <c r="O359" s="43"/>
      <c r="P359" s="211">
        <f>O359*H359</f>
        <v>0</v>
      </c>
      <c r="Q359" s="211">
        <v>2.7599999999999999E-3</v>
      </c>
      <c r="R359" s="211">
        <f>Q359*H359</f>
        <v>0.15706055999999999</v>
      </c>
      <c r="S359" s="211">
        <v>0</v>
      </c>
      <c r="T359" s="212">
        <f>S359*H359</f>
        <v>0</v>
      </c>
      <c r="AR359" s="25" t="s">
        <v>279</v>
      </c>
      <c r="AT359" s="25" t="s">
        <v>194</v>
      </c>
      <c r="AU359" s="25" t="s">
        <v>88</v>
      </c>
      <c r="AY359" s="25" t="s">
        <v>191</v>
      </c>
      <c r="BE359" s="213">
        <f>IF(N359="základní",J359,0)</f>
        <v>0</v>
      </c>
      <c r="BF359" s="213">
        <f>IF(N359="snížená",J359,0)</f>
        <v>0</v>
      </c>
      <c r="BG359" s="213">
        <f>IF(N359="zákl. přenesená",J359,0)</f>
        <v>0</v>
      </c>
      <c r="BH359" s="213">
        <f>IF(N359="sníž. přenesená",J359,0)</f>
        <v>0</v>
      </c>
      <c r="BI359" s="213">
        <f>IF(N359="nulová",J359,0)</f>
        <v>0</v>
      </c>
      <c r="BJ359" s="25" t="s">
        <v>85</v>
      </c>
      <c r="BK359" s="213">
        <f>ROUND(I359*H359,2)</f>
        <v>0</v>
      </c>
      <c r="BL359" s="25" t="s">
        <v>279</v>
      </c>
      <c r="BM359" s="25" t="s">
        <v>3107</v>
      </c>
    </row>
    <row r="360" spans="2:65" s="12" customFormat="1" ht="13.5">
      <c r="B360" s="217"/>
      <c r="C360" s="218"/>
      <c r="D360" s="214" t="s">
        <v>245</v>
      </c>
      <c r="E360" s="219" t="s">
        <v>23</v>
      </c>
      <c r="F360" s="220" t="s">
        <v>3108</v>
      </c>
      <c r="G360" s="218"/>
      <c r="H360" s="221">
        <v>56.905999999999999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245</v>
      </c>
      <c r="AU360" s="227" t="s">
        <v>88</v>
      </c>
      <c r="AV360" s="12" t="s">
        <v>88</v>
      </c>
      <c r="AW360" s="12" t="s">
        <v>40</v>
      </c>
      <c r="AX360" s="12" t="s">
        <v>85</v>
      </c>
      <c r="AY360" s="227" t="s">
        <v>191</v>
      </c>
    </row>
    <row r="361" spans="2:65" s="1" customFormat="1" ht="25.5" customHeight="1">
      <c r="B361" s="42"/>
      <c r="C361" s="202" t="s">
        <v>1154</v>
      </c>
      <c r="D361" s="202" t="s">
        <v>194</v>
      </c>
      <c r="E361" s="203" t="s">
        <v>3109</v>
      </c>
      <c r="F361" s="204" t="s">
        <v>3110</v>
      </c>
      <c r="G361" s="205" t="s">
        <v>222</v>
      </c>
      <c r="H361" s="206">
        <v>1</v>
      </c>
      <c r="I361" s="207"/>
      <c r="J361" s="208">
        <f>ROUND(I361*H361,2)</f>
        <v>0</v>
      </c>
      <c r="K361" s="204" t="s">
        <v>203</v>
      </c>
      <c r="L361" s="62"/>
      <c r="M361" s="209" t="s">
        <v>23</v>
      </c>
      <c r="N361" s="210" t="s">
        <v>48</v>
      </c>
      <c r="O361" s="43"/>
      <c r="P361" s="211">
        <f>O361*H361</f>
        <v>0</v>
      </c>
      <c r="Q361" s="211">
        <v>0</v>
      </c>
      <c r="R361" s="211">
        <f>Q361*H361</f>
        <v>0</v>
      </c>
      <c r="S361" s="211">
        <v>0</v>
      </c>
      <c r="T361" s="212">
        <f>S361*H361</f>
        <v>0</v>
      </c>
      <c r="AR361" s="25" t="s">
        <v>279</v>
      </c>
      <c r="AT361" s="25" t="s">
        <v>194</v>
      </c>
      <c r="AU361" s="25" t="s">
        <v>88</v>
      </c>
      <c r="AY361" s="25" t="s">
        <v>191</v>
      </c>
      <c r="BE361" s="213">
        <f>IF(N361="základní",J361,0)</f>
        <v>0</v>
      </c>
      <c r="BF361" s="213">
        <f>IF(N361="snížená",J361,0)</f>
        <v>0</v>
      </c>
      <c r="BG361" s="213">
        <f>IF(N361="zákl. přenesená",J361,0)</f>
        <v>0</v>
      </c>
      <c r="BH361" s="213">
        <f>IF(N361="sníž. přenesená",J361,0)</f>
        <v>0</v>
      </c>
      <c r="BI361" s="213">
        <f>IF(N361="nulová",J361,0)</f>
        <v>0</v>
      </c>
      <c r="BJ361" s="25" t="s">
        <v>85</v>
      </c>
      <c r="BK361" s="213">
        <f>ROUND(I361*H361,2)</f>
        <v>0</v>
      </c>
      <c r="BL361" s="25" t="s">
        <v>279</v>
      </c>
      <c r="BM361" s="25" t="s">
        <v>3111</v>
      </c>
    </row>
    <row r="362" spans="2:65" s="1" customFormat="1" ht="16.5" customHeight="1">
      <c r="B362" s="42"/>
      <c r="C362" s="228" t="s">
        <v>1162</v>
      </c>
      <c r="D362" s="228" t="s">
        <v>302</v>
      </c>
      <c r="E362" s="229" t="s">
        <v>3112</v>
      </c>
      <c r="F362" s="230" t="s">
        <v>3113</v>
      </c>
      <c r="G362" s="231" t="s">
        <v>222</v>
      </c>
      <c r="H362" s="232">
        <v>1</v>
      </c>
      <c r="I362" s="233"/>
      <c r="J362" s="234">
        <f>ROUND(I362*H362,2)</f>
        <v>0</v>
      </c>
      <c r="K362" s="230" t="s">
        <v>23</v>
      </c>
      <c r="L362" s="235"/>
      <c r="M362" s="236" t="s">
        <v>23</v>
      </c>
      <c r="N362" s="237" t="s">
        <v>48</v>
      </c>
      <c r="O362" s="43"/>
      <c r="P362" s="211">
        <f>O362*H362</f>
        <v>0</v>
      </c>
      <c r="Q362" s="211">
        <v>0</v>
      </c>
      <c r="R362" s="211">
        <f>Q362*H362</f>
        <v>0</v>
      </c>
      <c r="S362" s="211">
        <v>0</v>
      </c>
      <c r="T362" s="212">
        <f>S362*H362</f>
        <v>0</v>
      </c>
      <c r="AR362" s="25" t="s">
        <v>669</v>
      </c>
      <c r="AT362" s="25" t="s">
        <v>302</v>
      </c>
      <c r="AU362" s="25" t="s">
        <v>88</v>
      </c>
      <c r="AY362" s="25" t="s">
        <v>191</v>
      </c>
      <c r="BE362" s="213">
        <f>IF(N362="základní",J362,0)</f>
        <v>0</v>
      </c>
      <c r="BF362" s="213">
        <f>IF(N362="snížená",J362,0)</f>
        <v>0</v>
      </c>
      <c r="BG362" s="213">
        <f>IF(N362="zákl. přenesená",J362,0)</f>
        <v>0</v>
      </c>
      <c r="BH362" s="213">
        <f>IF(N362="sníž. přenesená",J362,0)</f>
        <v>0</v>
      </c>
      <c r="BI362" s="213">
        <f>IF(N362="nulová",J362,0)</f>
        <v>0</v>
      </c>
      <c r="BJ362" s="25" t="s">
        <v>85</v>
      </c>
      <c r="BK362" s="213">
        <f>ROUND(I362*H362,2)</f>
        <v>0</v>
      </c>
      <c r="BL362" s="25" t="s">
        <v>279</v>
      </c>
      <c r="BM362" s="25" t="s">
        <v>3114</v>
      </c>
    </row>
    <row r="363" spans="2:65" s="1" customFormat="1" ht="94.5">
      <c r="B363" s="42"/>
      <c r="C363" s="64"/>
      <c r="D363" s="214" t="s">
        <v>205</v>
      </c>
      <c r="E363" s="64"/>
      <c r="F363" s="215" t="s">
        <v>3115</v>
      </c>
      <c r="G363" s="64"/>
      <c r="H363" s="64"/>
      <c r="I363" s="173"/>
      <c r="J363" s="64"/>
      <c r="K363" s="64"/>
      <c r="L363" s="62"/>
      <c r="M363" s="216"/>
      <c r="N363" s="43"/>
      <c r="O363" s="43"/>
      <c r="P363" s="43"/>
      <c r="Q363" s="43"/>
      <c r="R363" s="43"/>
      <c r="S363" s="43"/>
      <c r="T363" s="79"/>
      <c r="AT363" s="25" t="s">
        <v>205</v>
      </c>
      <c r="AU363" s="25" t="s">
        <v>88</v>
      </c>
    </row>
    <row r="364" spans="2:65" s="1" customFormat="1" ht="25.5" customHeight="1">
      <c r="B364" s="42"/>
      <c r="C364" s="202" t="s">
        <v>1167</v>
      </c>
      <c r="D364" s="202" t="s">
        <v>194</v>
      </c>
      <c r="E364" s="203" t="s">
        <v>3116</v>
      </c>
      <c r="F364" s="204" t="s">
        <v>3117</v>
      </c>
      <c r="G364" s="205" t="s">
        <v>242</v>
      </c>
      <c r="H364" s="206">
        <v>49.8</v>
      </c>
      <c r="I364" s="207"/>
      <c r="J364" s="208">
        <f>ROUND(I364*H364,2)</f>
        <v>0</v>
      </c>
      <c r="K364" s="204" t="s">
        <v>203</v>
      </c>
      <c r="L364" s="62"/>
      <c r="M364" s="209" t="s">
        <v>23</v>
      </c>
      <c r="N364" s="210" t="s">
        <v>48</v>
      </c>
      <c r="O364" s="43"/>
      <c r="P364" s="211">
        <f>O364*H364</f>
        <v>0</v>
      </c>
      <c r="Q364" s="211">
        <v>7.9000000000000001E-4</v>
      </c>
      <c r="R364" s="211">
        <f>Q364*H364</f>
        <v>3.9341999999999995E-2</v>
      </c>
      <c r="S364" s="211">
        <v>0</v>
      </c>
      <c r="T364" s="212">
        <f>S364*H364</f>
        <v>0</v>
      </c>
      <c r="AR364" s="25" t="s">
        <v>279</v>
      </c>
      <c r="AT364" s="25" t="s">
        <v>194</v>
      </c>
      <c r="AU364" s="25" t="s">
        <v>88</v>
      </c>
      <c r="AY364" s="25" t="s">
        <v>191</v>
      </c>
      <c r="BE364" s="213">
        <f>IF(N364="základní",J364,0)</f>
        <v>0</v>
      </c>
      <c r="BF364" s="213">
        <f>IF(N364="snížená",J364,0)</f>
        <v>0</v>
      </c>
      <c r="BG364" s="213">
        <f>IF(N364="zákl. přenesená",J364,0)</f>
        <v>0</v>
      </c>
      <c r="BH364" s="213">
        <f>IF(N364="sníž. přenesená",J364,0)</f>
        <v>0</v>
      </c>
      <c r="BI364" s="213">
        <f>IF(N364="nulová",J364,0)</f>
        <v>0</v>
      </c>
      <c r="BJ364" s="25" t="s">
        <v>85</v>
      </c>
      <c r="BK364" s="213">
        <f>ROUND(I364*H364,2)</f>
        <v>0</v>
      </c>
      <c r="BL364" s="25" t="s">
        <v>279</v>
      </c>
      <c r="BM364" s="25" t="s">
        <v>3118</v>
      </c>
    </row>
    <row r="365" spans="2:65" s="1" customFormat="1" ht="25.5" customHeight="1">
      <c r="B365" s="42"/>
      <c r="C365" s="202" t="s">
        <v>1171</v>
      </c>
      <c r="D365" s="202" t="s">
        <v>194</v>
      </c>
      <c r="E365" s="203" t="s">
        <v>3119</v>
      </c>
      <c r="F365" s="204" t="s">
        <v>3120</v>
      </c>
      <c r="G365" s="205" t="s">
        <v>242</v>
      </c>
      <c r="H365" s="206">
        <v>13.4</v>
      </c>
      <c r="I365" s="207"/>
      <c r="J365" s="208">
        <f>ROUND(I365*H365,2)</f>
        <v>0</v>
      </c>
      <c r="K365" s="204" t="s">
        <v>203</v>
      </c>
      <c r="L365" s="62"/>
      <c r="M365" s="209" t="s">
        <v>23</v>
      </c>
      <c r="N365" s="210" t="s">
        <v>48</v>
      </c>
      <c r="O365" s="43"/>
      <c r="P365" s="211">
        <f>O365*H365</f>
        <v>0</v>
      </c>
      <c r="Q365" s="211">
        <v>4.7600000000000003E-3</v>
      </c>
      <c r="R365" s="211">
        <f>Q365*H365</f>
        <v>6.3784000000000007E-2</v>
      </c>
      <c r="S365" s="211">
        <v>0</v>
      </c>
      <c r="T365" s="212">
        <f>S365*H365</f>
        <v>0</v>
      </c>
      <c r="AR365" s="25" t="s">
        <v>279</v>
      </c>
      <c r="AT365" s="25" t="s">
        <v>194</v>
      </c>
      <c r="AU365" s="25" t="s">
        <v>88</v>
      </c>
      <c r="AY365" s="25" t="s">
        <v>191</v>
      </c>
      <c r="BE365" s="213">
        <f>IF(N365="základní",J365,0)</f>
        <v>0</v>
      </c>
      <c r="BF365" s="213">
        <f>IF(N365="snížená",J365,0)</f>
        <v>0</v>
      </c>
      <c r="BG365" s="213">
        <f>IF(N365="zákl. přenesená",J365,0)</f>
        <v>0</v>
      </c>
      <c r="BH365" s="213">
        <f>IF(N365="sníž. přenesená",J365,0)</f>
        <v>0</v>
      </c>
      <c r="BI365" s="213">
        <f>IF(N365="nulová",J365,0)</f>
        <v>0</v>
      </c>
      <c r="BJ365" s="25" t="s">
        <v>85</v>
      </c>
      <c r="BK365" s="213">
        <f>ROUND(I365*H365,2)</f>
        <v>0</v>
      </c>
      <c r="BL365" s="25" t="s">
        <v>279</v>
      </c>
      <c r="BM365" s="25" t="s">
        <v>3121</v>
      </c>
    </row>
    <row r="366" spans="2:65" s="12" customFormat="1" ht="13.5">
      <c r="B366" s="217"/>
      <c r="C366" s="218"/>
      <c r="D366" s="214" t="s">
        <v>245</v>
      </c>
      <c r="E366" s="219" t="s">
        <v>23</v>
      </c>
      <c r="F366" s="220" t="s">
        <v>3122</v>
      </c>
      <c r="G366" s="218"/>
      <c r="H366" s="221">
        <v>13.4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245</v>
      </c>
      <c r="AU366" s="227" t="s">
        <v>88</v>
      </c>
      <c r="AV366" s="12" t="s">
        <v>88</v>
      </c>
      <c r="AW366" s="12" t="s">
        <v>40</v>
      </c>
      <c r="AX366" s="12" t="s">
        <v>85</v>
      </c>
      <c r="AY366" s="227" t="s">
        <v>191</v>
      </c>
    </row>
    <row r="367" spans="2:65" s="1" customFormat="1" ht="25.5" customHeight="1">
      <c r="B367" s="42"/>
      <c r="C367" s="202" t="s">
        <v>1175</v>
      </c>
      <c r="D367" s="202" t="s">
        <v>194</v>
      </c>
      <c r="E367" s="203" t="s">
        <v>3123</v>
      </c>
      <c r="F367" s="204" t="s">
        <v>3124</v>
      </c>
      <c r="G367" s="205" t="s">
        <v>242</v>
      </c>
      <c r="H367" s="206">
        <v>16.2</v>
      </c>
      <c r="I367" s="207"/>
      <c r="J367" s="208">
        <f>ROUND(I367*H367,2)</f>
        <v>0</v>
      </c>
      <c r="K367" s="204" t="s">
        <v>203</v>
      </c>
      <c r="L367" s="62"/>
      <c r="M367" s="209" t="s">
        <v>23</v>
      </c>
      <c r="N367" s="210" t="s">
        <v>48</v>
      </c>
      <c r="O367" s="43"/>
      <c r="P367" s="211">
        <f>O367*H367</f>
        <v>0</v>
      </c>
      <c r="Q367" s="211">
        <v>1.9400000000000001E-3</v>
      </c>
      <c r="R367" s="211">
        <f>Q367*H367</f>
        <v>3.1427999999999998E-2</v>
      </c>
      <c r="S367" s="211">
        <v>0</v>
      </c>
      <c r="T367" s="212">
        <f>S367*H367</f>
        <v>0</v>
      </c>
      <c r="AR367" s="25" t="s">
        <v>279</v>
      </c>
      <c r="AT367" s="25" t="s">
        <v>194</v>
      </c>
      <c r="AU367" s="25" t="s">
        <v>88</v>
      </c>
      <c r="AY367" s="25" t="s">
        <v>191</v>
      </c>
      <c r="BE367" s="213">
        <f>IF(N367="základní",J367,0)</f>
        <v>0</v>
      </c>
      <c r="BF367" s="213">
        <f>IF(N367="snížená",J367,0)</f>
        <v>0</v>
      </c>
      <c r="BG367" s="213">
        <f>IF(N367="zákl. přenesená",J367,0)</f>
        <v>0</v>
      </c>
      <c r="BH367" s="213">
        <f>IF(N367="sníž. přenesená",J367,0)</f>
        <v>0</v>
      </c>
      <c r="BI367" s="213">
        <f>IF(N367="nulová",J367,0)</f>
        <v>0</v>
      </c>
      <c r="BJ367" s="25" t="s">
        <v>85</v>
      </c>
      <c r="BK367" s="213">
        <f>ROUND(I367*H367,2)</f>
        <v>0</v>
      </c>
      <c r="BL367" s="25" t="s">
        <v>279</v>
      </c>
      <c r="BM367" s="25" t="s">
        <v>3125</v>
      </c>
    </row>
    <row r="368" spans="2:65" s="12" customFormat="1" ht="13.5">
      <c r="B368" s="217"/>
      <c r="C368" s="218"/>
      <c r="D368" s="214" t="s">
        <v>245</v>
      </c>
      <c r="E368" s="219" t="s">
        <v>23</v>
      </c>
      <c r="F368" s="220" t="s">
        <v>3126</v>
      </c>
      <c r="G368" s="218"/>
      <c r="H368" s="221">
        <v>16.2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245</v>
      </c>
      <c r="AU368" s="227" t="s">
        <v>88</v>
      </c>
      <c r="AV368" s="12" t="s">
        <v>88</v>
      </c>
      <c r="AW368" s="12" t="s">
        <v>40</v>
      </c>
      <c r="AX368" s="12" t="s">
        <v>85</v>
      </c>
      <c r="AY368" s="227" t="s">
        <v>191</v>
      </c>
    </row>
    <row r="369" spans="2:65" s="1" customFormat="1" ht="25.5" customHeight="1">
      <c r="B369" s="42"/>
      <c r="C369" s="202" t="s">
        <v>1179</v>
      </c>
      <c r="D369" s="202" t="s">
        <v>194</v>
      </c>
      <c r="E369" s="203" t="s">
        <v>3127</v>
      </c>
      <c r="F369" s="204" t="s">
        <v>3128</v>
      </c>
      <c r="G369" s="205" t="s">
        <v>242</v>
      </c>
      <c r="H369" s="206">
        <v>40.200000000000003</v>
      </c>
      <c r="I369" s="207"/>
      <c r="J369" s="208">
        <f>ROUND(I369*H369,2)</f>
        <v>0</v>
      </c>
      <c r="K369" s="204" t="s">
        <v>203</v>
      </c>
      <c r="L369" s="62"/>
      <c r="M369" s="209" t="s">
        <v>23</v>
      </c>
      <c r="N369" s="210" t="s">
        <v>48</v>
      </c>
      <c r="O369" s="43"/>
      <c r="P369" s="211">
        <f>O369*H369</f>
        <v>0</v>
      </c>
      <c r="Q369" s="211">
        <v>1.98E-3</v>
      </c>
      <c r="R369" s="211">
        <f>Q369*H369</f>
        <v>7.9596E-2</v>
      </c>
      <c r="S369" s="211">
        <v>0</v>
      </c>
      <c r="T369" s="212">
        <f>S369*H369</f>
        <v>0</v>
      </c>
      <c r="AR369" s="25" t="s">
        <v>279</v>
      </c>
      <c r="AT369" s="25" t="s">
        <v>194</v>
      </c>
      <c r="AU369" s="25" t="s">
        <v>88</v>
      </c>
      <c r="AY369" s="25" t="s">
        <v>191</v>
      </c>
      <c r="BE369" s="213">
        <f>IF(N369="základní",J369,0)</f>
        <v>0</v>
      </c>
      <c r="BF369" s="213">
        <f>IF(N369="snížená",J369,0)</f>
        <v>0</v>
      </c>
      <c r="BG369" s="213">
        <f>IF(N369="zákl. přenesená",J369,0)</f>
        <v>0</v>
      </c>
      <c r="BH369" s="213">
        <f>IF(N369="sníž. přenesená",J369,0)</f>
        <v>0</v>
      </c>
      <c r="BI369" s="213">
        <f>IF(N369="nulová",J369,0)</f>
        <v>0</v>
      </c>
      <c r="BJ369" s="25" t="s">
        <v>85</v>
      </c>
      <c r="BK369" s="213">
        <f>ROUND(I369*H369,2)</f>
        <v>0</v>
      </c>
      <c r="BL369" s="25" t="s">
        <v>279</v>
      </c>
      <c r="BM369" s="25" t="s">
        <v>3129</v>
      </c>
    </row>
    <row r="370" spans="2:65" s="12" customFormat="1" ht="13.5">
      <c r="B370" s="217"/>
      <c r="C370" s="218"/>
      <c r="D370" s="214" t="s">
        <v>245</v>
      </c>
      <c r="E370" s="219" t="s">
        <v>23</v>
      </c>
      <c r="F370" s="220" t="s">
        <v>3130</v>
      </c>
      <c r="G370" s="218"/>
      <c r="H370" s="221">
        <v>40.200000000000003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245</v>
      </c>
      <c r="AU370" s="227" t="s">
        <v>88</v>
      </c>
      <c r="AV370" s="12" t="s">
        <v>88</v>
      </c>
      <c r="AW370" s="12" t="s">
        <v>40</v>
      </c>
      <c r="AX370" s="12" t="s">
        <v>85</v>
      </c>
      <c r="AY370" s="227" t="s">
        <v>191</v>
      </c>
    </row>
    <row r="371" spans="2:65" s="1" customFormat="1" ht="25.5" customHeight="1">
      <c r="B371" s="42"/>
      <c r="C371" s="202" t="s">
        <v>1184</v>
      </c>
      <c r="D371" s="202" t="s">
        <v>194</v>
      </c>
      <c r="E371" s="203" t="s">
        <v>3131</v>
      </c>
      <c r="F371" s="204" t="s">
        <v>3132</v>
      </c>
      <c r="G371" s="205" t="s">
        <v>242</v>
      </c>
      <c r="H371" s="206">
        <v>13.34</v>
      </c>
      <c r="I371" s="207"/>
      <c r="J371" s="208">
        <f>ROUND(I371*H371,2)</f>
        <v>0</v>
      </c>
      <c r="K371" s="204" t="s">
        <v>203</v>
      </c>
      <c r="L371" s="62"/>
      <c r="M371" s="209" t="s">
        <v>23</v>
      </c>
      <c r="N371" s="210" t="s">
        <v>48</v>
      </c>
      <c r="O371" s="43"/>
      <c r="P371" s="211">
        <f>O371*H371</f>
        <v>0</v>
      </c>
      <c r="Q371" s="211">
        <v>2.0100000000000001E-3</v>
      </c>
      <c r="R371" s="211">
        <f>Q371*H371</f>
        <v>2.6813400000000001E-2</v>
      </c>
      <c r="S371" s="211">
        <v>0</v>
      </c>
      <c r="T371" s="212">
        <f>S371*H371</f>
        <v>0</v>
      </c>
      <c r="AR371" s="25" t="s">
        <v>279</v>
      </c>
      <c r="AT371" s="25" t="s">
        <v>194</v>
      </c>
      <c r="AU371" s="25" t="s">
        <v>88</v>
      </c>
      <c r="AY371" s="25" t="s">
        <v>191</v>
      </c>
      <c r="BE371" s="213">
        <f>IF(N371="základní",J371,0)</f>
        <v>0</v>
      </c>
      <c r="BF371" s="213">
        <f>IF(N371="snížená",J371,0)</f>
        <v>0</v>
      </c>
      <c r="BG371" s="213">
        <f>IF(N371="zákl. přenesená",J371,0)</f>
        <v>0</v>
      </c>
      <c r="BH371" s="213">
        <f>IF(N371="sníž. přenesená",J371,0)</f>
        <v>0</v>
      </c>
      <c r="BI371" s="213">
        <f>IF(N371="nulová",J371,0)</f>
        <v>0</v>
      </c>
      <c r="BJ371" s="25" t="s">
        <v>85</v>
      </c>
      <c r="BK371" s="213">
        <f>ROUND(I371*H371,2)</f>
        <v>0</v>
      </c>
      <c r="BL371" s="25" t="s">
        <v>279</v>
      </c>
      <c r="BM371" s="25" t="s">
        <v>3133</v>
      </c>
    </row>
    <row r="372" spans="2:65" s="12" customFormat="1" ht="13.5">
      <c r="B372" s="217"/>
      <c r="C372" s="218"/>
      <c r="D372" s="214" t="s">
        <v>245</v>
      </c>
      <c r="E372" s="219" t="s">
        <v>23</v>
      </c>
      <c r="F372" s="220" t="s">
        <v>3134</v>
      </c>
      <c r="G372" s="218"/>
      <c r="H372" s="221">
        <v>13.34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245</v>
      </c>
      <c r="AU372" s="227" t="s">
        <v>88</v>
      </c>
      <c r="AV372" s="12" t="s">
        <v>88</v>
      </c>
      <c r="AW372" s="12" t="s">
        <v>40</v>
      </c>
      <c r="AX372" s="12" t="s">
        <v>85</v>
      </c>
      <c r="AY372" s="227" t="s">
        <v>191</v>
      </c>
    </row>
    <row r="373" spans="2:65" s="1" customFormat="1" ht="25.5" customHeight="1">
      <c r="B373" s="42"/>
      <c r="C373" s="202" t="s">
        <v>1190</v>
      </c>
      <c r="D373" s="202" t="s">
        <v>194</v>
      </c>
      <c r="E373" s="203" t="s">
        <v>3135</v>
      </c>
      <c r="F373" s="204" t="s">
        <v>3136</v>
      </c>
      <c r="G373" s="205" t="s">
        <v>242</v>
      </c>
      <c r="H373" s="206">
        <v>35.299999999999997</v>
      </c>
      <c r="I373" s="207"/>
      <c r="J373" s="208">
        <f>ROUND(I373*H373,2)</f>
        <v>0</v>
      </c>
      <c r="K373" s="204" t="s">
        <v>203</v>
      </c>
      <c r="L373" s="62"/>
      <c r="M373" s="209" t="s">
        <v>23</v>
      </c>
      <c r="N373" s="210" t="s">
        <v>48</v>
      </c>
      <c r="O373" s="43"/>
      <c r="P373" s="211">
        <f>O373*H373</f>
        <v>0</v>
      </c>
      <c r="Q373" s="211">
        <v>2E-3</v>
      </c>
      <c r="R373" s="211">
        <f>Q373*H373</f>
        <v>7.0599999999999996E-2</v>
      </c>
      <c r="S373" s="211">
        <v>0</v>
      </c>
      <c r="T373" s="212">
        <f>S373*H373</f>
        <v>0</v>
      </c>
      <c r="AR373" s="25" t="s">
        <v>279</v>
      </c>
      <c r="AT373" s="25" t="s">
        <v>194</v>
      </c>
      <c r="AU373" s="25" t="s">
        <v>88</v>
      </c>
      <c r="AY373" s="25" t="s">
        <v>191</v>
      </c>
      <c r="BE373" s="213">
        <f>IF(N373="základní",J373,0)</f>
        <v>0</v>
      </c>
      <c r="BF373" s="213">
        <f>IF(N373="snížená",J373,0)</f>
        <v>0</v>
      </c>
      <c r="BG373" s="213">
        <f>IF(N373="zákl. přenesená",J373,0)</f>
        <v>0</v>
      </c>
      <c r="BH373" s="213">
        <f>IF(N373="sníž. přenesená",J373,0)</f>
        <v>0</v>
      </c>
      <c r="BI373" s="213">
        <f>IF(N373="nulová",J373,0)</f>
        <v>0</v>
      </c>
      <c r="BJ373" s="25" t="s">
        <v>85</v>
      </c>
      <c r="BK373" s="213">
        <f>ROUND(I373*H373,2)</f>
        <v>0</v>
      </c>
      <c r="BL373" s="25" t="s">
        <v>279</v>
      </c>
      <c r="BM373" s="25" t="s">
        <v>3137</v>
      </c>
    </row>
    <row r="374" spans="2:65" s="12" customFormat="1" ht="13.5">
      <c r="B374" s="217"/>
      <c r="C374" s="218"/>
      <c r="D374" s="214" t="s">
        <v>245</v>
      </c>
      <c r="E374" s="219" t="s">
        <v>23</v>
      </c>
      <c r="F374" s="220" t="s">
        <v>3138</v>
      </c>
      <c r="G374" s="218"/>
      <c r="H374" s="221">
        <v>35.299999999999997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245</v>
      </c>
      <c r="AU374" s="227" t="s">
        <v>88</v>
      </c>
      <c r="AV374" s="12" t="s">
        <v>88</v>
      </c>
      <c r="AW374" s="12" t="s">
        <v>40</v>
      </c>
      <c r="AX374" s="12" t="s">
        <v>85</v>
      </c>
      <c r="AY374" s="227" t="s">
        <v>191</v>
      </c>
    </row>
    <row r="375" spans="2:65" s="1" customFormat="1" ht="25.5" customHeight="1">
      <c r="B375" s="42"/>
      <c r="C375" s="202" t="s">
        <v>1198</v>
      </c>
      <c r="D375" s="202" t="s">
        <v>194</v>
      </c>
      <c r="E375" s="203" t="s">
        <v>3139</v>
      </c>
      <c r="F375" s="204" t="s">
        <v>3140</v>
      </c>
      <c r="G375" s="205" t="s">
        <v>242</v>
      </c>
      <c r="H375" s="206">
        <v>13.4</v>
      </c>
      <c r="I375" s="207"/>
      <c r="J375" s="208">
        <f>ROUND(I375*H375,2)</f>
        <v>0</v>
      </c>
      <c r="K375" s="204" t="s">
        <v>203</v>
      </c>
      <c r="L375" s="62"/>
      <c r="M375" s="209" t="s">
        <v>23</v>
      </c>
      <c r="N375" s="210" t="s">
        <v>48</v>
      </c>
      <c r="O375" s="43"/>
      <c r="P375" s="211">
        <f>O375*H375</f>
        <v>0</v>
      </c>
      <c r="Q375" s="211">
        <v>3.96E-3</v>
      </c>
      <c r="R375" s="211">
        <f>Q375*H375</f>
        <v>5.3064E-2</v>
      </c>
      <c r="S375" s="211">
        <v>0</v>
      </c>
      <c r="T375" s="212">
        <f>S375*H375</f>
        <v>0</v>
      </c>
      <c r="AR375" s="25" t="s">
        <v>279</v>
      </c>
      <c r="AT375" s="25" t="s">
        <v>194</v>
      </c>
      <c r="AU375" s="25" t="s">
        <v>88</v>
      </c>
      <c r="AY375" s="25" t="s">
        <v>191</v>
      </c>
      <c r="BE375" s="213">
        <f>IF(N375="základní",J375,0)</f>
        <v>0</v>
      </c>
      <c r="BF375" s="213">
        <f>IF(N375="snížená",J375,0)</f>
        <v>0</v>
      </c>
      <c r="BG375" s="213">
        <f>IF(N375="zákl. přenesená",J375,0)</f>
        <v>0</v>
      </c>
      <c r="BH375" s="213">
        <f>IF(N375="sníž. přenesená",J375,0)</f>
        <v>0</v>
      </c>
      <c r="BI375" s="213">
        <f>IF(N375="nulová",J375,0)</f>
        <v>0</v>
      </c>
      <c r="BJ375" s="25" t="s">
        <v>85</v>
      </c>
      <c r="BK375" s="213">
        <f>ROUND(I375*H375,2)</f>
        <v>0</v>
      </c>
      <c r="BL375" s="25" t="s">
        <v>279</v>
      </c>
      <c r="BM375" s="25" t="s">
        <v>3141</v>
      </c>
    </row>
    <row r="376" spans="2:65" s="12" customFormat="1" ht="13.5">
      <c r="B376" s="217"/>
      <c r="C376" s="218"/>
      <c r="D376" s="214" t="s">
        <v>245</v>
      </c>
      <c r="E376" s="219" t="s">
        <v>23</v>
      </c>
      <c r="F376" s="220" t="s">
        <v>3142</v>
      </c>
      <c r="G376" s="218"/>
      <c r="H376" s="221">
        <v>13.4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245</v>
      </c>
      <c r="AU376" s="227" t="s">
        <v>88</v>
      </c>
      <c r="AV376" s="12" t="s">
        <v>88</v>
      </c>
      <c r="AW376" s="12" t="s">
        <v>40</v>
      </c>
      <c r="AX376" s="12" t="s">
        <v>85</v>
      </c>
      <c r="AY376" s="227" t="s">
        <v>191</v>
      </c>
    </row>
    <row r="377" spans="2:65" s="1" customFormat="1" ht="25.5" customHeight="1">
      <c r="B377" s="42"/>
      <c r="C377" s="202" t="s">
        <v>1202</v>
      </c>
      <c r="D377" s="202" t="s">
        <v>194</v>
      </c>
      <c r="E377" s="203" t="s">
        <v>3143</v>
      </c>
      <c r="F377" s="204" t="s">
        <v>3144</v>
      </c>
      <c r="G377" s="205" t="s">
        <v>242</v>
      </c>
      <c r="H377" s="206">
        <v>1</v>
      </c>
      <c r="I377" s="207"/>
      <c r="J377" s="208">
        <f>ROUND(I377*H377,2)</f>
        <v>0</v>
      </c>
      <c r="K377" s="204" t="s">
        <v>203</v>
      </c>
      <c r="L377" s="62"/>
      <c r="M377" s="209" t="s">
        <v>23</v>
      </c>
      <c r="N377" s="210" t="s">
        <v>48</v>
      </c>
      <c r="O377" s="43"/>
      <c r="P377" s="211">
        <f>O377*H377</f>
        <v>0</v>
      </c>
      <c r="Q377" s="211">
        <v>1.9499999999999999E-3</v>
      </c>
      <c r="R377" s="211">
        <f>Q377*H377</f>
        <v>1.9499999999999999E-3</v>
      </c>
      <c r="S377" s="211">
        <v>0</v>
      </c>
      <c r="T377" s="212">
        <f>S377*H377</f>
        <v>0</v>
      </c>
      <c r="AR377" s="25" t="s">
        <v>279</v>
      </c>
      <c r="AT377" s="25" t="s">
        <v>194</v>
      </c>
      <c r="AU377" s="25" t="s">
        <v>88</v>
      </c>
      <c r="AY377" s="25" t="s">
        <v>191</v>
      </c>
      <c r="BE377" s="213">
        <f>IF(N377="základní",J377,0)</f>
        <v>0</v>
      </c>
      <c r="BF377" s="213">
        <f>IF(N377="snížená",J377,0)</f>
        <v>0</v>
      </c>
      <c r="BG377" s="213">
        <f>IF(N377="zákl. přenesená",J377,0)</f>
        <v>0</v>
      </c>
      <c r="BH377" s="213">
        <f>IF(N377="sníž. přenesená",J377,0)</f>
        <v>0</v>
      </c>
      <c r="BI377" s="213">
        <f>IF(N377="nulová",J377,0)</f>
        <v>0</v>
      </c>
      <c r="BJ377" s="25" t="s">
        <v>85</v>
      </c>
      <c r="BK377" s="213">
        <f>ROUND(I377*H377,2)</f>
        <v>0</v>
      </c>
      <c r="BL377" s="25" t="s">
        <v>279</v>
      </c>
      <c r="BM377" s="25" t="s">
        <v>3145</v>
      </c>
    </row>
    <row r="378" spans="2:65" s="12" customFormat="1" ht="13.5">
      <c r="B378" s="217"/>
      <c r="C378" s="218"/>
      <c r="D378" s="214" t="s">
        <v>245</v>
      </c>
      <c r="E378" s="219" t="s">
        <v>23</v>
      </c>
      <c r="F378" s="220" t="s">
        <v>3146</v>
      </c>
      <c r="G378" s="218"/>
      <c r="H378" s="221">
        <v>1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245</v>
      </c>
      <c r="AU378" s="227" t="s">
        <v>88</v>
      </c>
      <c r="AV378" s="12" t="s">
        <v>88</v>
      </c>
      <c r="AW378" s="12" t="s">
        <v>40</v>
      </c>
      <c r="AX378" s="12" t="s">
        <v>85</v>
      </c>
      <c r="AY378" s="227" t="s">
        <v>191</v>
      </c>
    </row>
    <row r="379" spans="2:65" s="1" customFormat="1" ht="25.5" customHeight="1">
      <c r="B379" s="42"/>
      <c r="C379" s="202" t="s">
        <v>1212</v>
      </c>
      <c r="D379" s="202" t="s">
        <v>194</v>
      </c>
      <c r="E379" s="203" t="s">
        <v>3147</v>
      </c>
      <c r="F379" s="204" t="s">
        <v>3148</v>
      </c>
      <c r="G379" s="205" t="s">
        <v>242</v>
      </c>
      <c r="H379" s="206">
        <v>23.6</v>
      </c>
      <c r="I379" s="207"/>
      <c r="J379" s="208">
        <f>ROUND(I379*H379,2)</f>
        <v>0</v>
      </c>
      <c r="K379" s="204" t="s">
        <v>203</v>
      </c>
      <c r="L379" s="62"/>
      <c r="M379" s="209" t="s">
        <v>23</v>
      </c>
      <c r="N379" s="210" t="s">
        <v>48</v>
      </c>
      <c r="O379" s="43"/>
      <c r="P379" s="211">
        <f>O379*H379</f>
        <v>0</v>
      </c>
      <c r="Q379" s="211">
        <v>2.9399999999999999E-3</v>
      </c>
      <c r="R379" s="211">
        <f>Q379*H379</f>
        <v>6.9384000000000001E-2</v>
      </c>
      <c r="S379" s="211">
        <v>0</v>
      </c>
      <c r="T379" s="212">
        <f>S379*H379</f>
        <v>0</v>
      </c>
      <c r="AR379" s="25" t="s">
        <v>279</v>
      </c>
      <c r="AT379" s="25" t="s">
        <v>194</v>
      </c>
      <c r="AU379" s="25" t="s">
        <v>88</v>
      </c>
      <c r="AY379" s="25" t="s">
        <v>191</v>
      </c>
      <c r="BE379" s="213">
        <f>IF(N379="základní",J379,0)</f>
        <v>0</v>
      </c>
      <c r="BF379" s="213">
        <f>IF(N379="snížená",J379,0)</f>
        <v>0</v>
      </c>
      <c r="BG379" s="213">
        <f>IF(N379="zákl. přenesená",J379,0)</f>
        <v>0</v>
      </c>
      <c r="BH379" s="213">
        <f>IF(N379="sníž. přenesená",J379,0)</f>
        <v>0</v>
      </c>
      <c r="BI379" s="213">
        <f>IF(N379="nulová",J379,0)</f>
        <v>0</v>
      </c>
      <c r="BJ379" s="25" t="s">
        <v>85</v>
      </c>
      <c r="BK379" s="213">
        <f>ROUND(I379*H379,2)</f>
        <v>0</v>
      </c>
      <c r="BL379" s="25" t="s">
        <v>279</v>
      </c>
      <c r="BM379" s="25" t="s">
        <v>3149</v>
      </c>
    </row>
    <row r="380" spans="2:65" s="12" customFormat="1" ht="13.5">
      <c r="B380" s="217"/>
      <c r="C380" s="218"/>
      <c r="D380" s="214" t="s">
        <v>245</v>
      </c>
      <c r="E380" s="219" t="s">
        <v>23</v>
      </c>
      <c r="F380" s="220" t="s">
        <v>3007</v>
      </c>
      <c r="G380" s="218"/>
      <c r="H380" s="221">
        <v>23.6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245</v>
      </c>
      <c r="AU380" s="227" t="s">
        <v>88</v>
      </c>
      <c r="AV380" s="12" t="s">
        <v>88</v>
      </c>
      <c r="AW380" s="12" t="s">
        <v>40</v>
      </c>
      <c r="AX380" s="12" t="s">
        <v>85</v>
      </c>
      <c r="AY380" s="227" t="s">
        <v>191</v>
      </c>
    </row>
    <row r="381" spans="2:65" s="1" customFormat="1" ht="25.5" customHeight="1">
      <c r="B381" s="42"/>
      <c r="C381" s="202" t="s">
        <v>1217</v>
      </c>
      <c r="D381" s="202" t="s">
        <v>194</v>
      </c>
      <c r="E381" s="203" t="s">
        <v>3150</v>
      </c>
      <c r="F381" s="204" t="s">
        <v>3151</v>
      </c>
      <c r="G381" s="205" t="s">
        <v>218</v>
      </c>
      <c r="H381" s="206">
        <v>5.08</v>
      </c>
      <c r="I381" s="207"/>
      <c r="J381" s="208">
        <f>ROUND(I381*H381,2)</f>
        <v>0</v>
      </c>
      <c r="K381" s="204" t="s">
        <v>203</v>
      </c>
      <c r="L381" s="62"/>
      <c r="M381" s="209" t="s">
        <v>23</v>
      </c>
      <c r="N381" s="210" t="s">
        <v>48</v>
      </c>
      <c r="O381" s="43"/>
      <c r="P381" s="211">
        <f>O381*H381</f>
        <v>0</v>
      </c>
      <c r="Q381" s="211">
        <v>5.8399999999999997E-3</v>
      </c>
      <c r="R381" s="211">
        <f>Q381*H381</f>
        <v>2.9667199999999998E-2</v>
      </c>
      <c r="S381" s="211">
        <v>0</v>
      </c>
      <c r="T381" s="212">
        <f>S381*H381</f>
        <v>0</v>
      </c>
      <c r="AR381" s="25" t="s">
        <v>279</v>
      </c>
      <c r="AT381" s="25" t="s">
        <v>194</v>
      </c>
      <c r="AU381" s="25" t="s">
        <v>88</v>
      </c>
      <c r="AY381" s="25" t="s">
        <v>191</v>
      </c>
      <c r="BE381" s="213">
        <f>IF(N381="základní",J381,0)</f>
        <v>0</v>
      </c>
      <c r="BF381" s="213">
        <f>IF(N381="snížená",J381,0)</f>
        <v>0</v>
      </c>
      <c r="BG381" s="213">
        <f>IF(N381="zákl. přenesená",J381,0)</f>
        <v>0</v>
      </c>
      <c r="BH381" s="213">
        <f>IF(N381="sníž. přenesená",J381,0)</f>
        <v>0</v>
      </c>
      <c r="BI381" s="213">
        <f>IF(N381="nulová",J381,0)</f>
        <v>0</v>
      </c>
      <c r="BJ381" s="25" t="s">
        <v>85</v>
      </c>
      <c r="BK381" s="213">
        <f>ROUND(I381*H381,2)</f>
        <v>0</v>
      </c>
      <c r="BL381" s="25" t="s">
        <v>279</v>
      </c>
      <c r="BM381" s="25" t="s">
        <v>3152</v>
      </c>
    </row>
    <row r="382" spans="2:65" s="12" customFormat="1" ht="13.5">
      <c r="B382" s="217"/>
      <c r="C382" s="218"/>
      <c r="D382" s="214" t="s">
        <v>245</v>
      </c>
      <c r="E382" s="219" t="s">
        <v>23</v>
      </c>
      <c r="F382" s="220" t="s">
        <v>3153</v>
      </c>
      <c r="G382" s="218"/>
      <c r="H382" s="221">
        <v>1.08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245</v>
      </c>
      <c r="AU382" s="227" t="s">
        <v>88</v>
      </c>
      <c r="AV382" s="12" t="s">
        <v>88</v>
      </c>
      <c r="AW382" s="12" t="s">
        <v>40</v>
      </c>
      <c r="AX382" s="12" t="s">
        <v>77</v>
      </c>
      <c r="AY382" s="227" t="s">
        <v>191</v>
      </c>
    </row>
    <row r="383" spans="2:65" s="12" customFormat="1" ht="13.5">
      <c r="B383" s="217"/>
      <c r="C383" s="218"/>
      <c r="D383" s="214" t="s">
        <v>245</v>
      </c>
      <c r="E383" s="219" t="s">
        <v>23</v>
      </c>
      <c r="F383" s="220" t="s">
        <v>3154</v>
      </c>
      <c r="G383" s="218"/>
      <c r="H383" s="221">
        <v>4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245</v>
      </c>
      <c r="AU383" s="227" t="s">
        <v>88</v>
      </c>
      <c r="AV383" s="12" t="s">
        <v>88</v>
      </c>
      <c r="AW383" s="12" t="s">
        <v>40</v>
      </c>
      <c r="AX383" s="12" t="s">
        <v>77</v>
      </c>
      <c r="AY383" s="227" t="s">
        <v>191</v>
      </c>
    </row>
    <row r="384" spans="2:65" s="15" customFormat="1" ht="13.5">
      <c r="B384" s="265"/>
      <c r="C384" s="266"/>
      <c r="D384" s="214" t="s">
        <v>245</v>
      </c>
      <c r="E384" s="267" t="s">
        <v>23</v>
      </c>
      <c r="F384" s="268" t="s">
        <v>388</v>
      </c>
      <c r="G384" s="266"/>
      <c r="H384" s="269">
        <v>5.08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AT384" s="275" t="s">
        <v>245</v>
      </c>
      <c r="AU384" s="275" t="s">
        <v>88</v>
      </c>
      <c r="AV384" s="15" t="s">
        <v>215</v>
      </c>
      <c r="AW384" s="15" t="s">
        <v>40</v>
      </c>
      <c r="AX384" s="15" t="s">
        <v>85</v>
      </c>
      <c r="AY384" s="275" t="s">
        <v>191</v>
      </c>
    </row>
    <row r="385" spans="2:65" s="1" customFormat="1" ht="25.5" customHeight="1">
      <c r="B385" s="42"/>
      <c r="C385" s="202" t="s">
        <v>1221</v>
      </c>
      <c r="D385" s="202" t="s">
        <v>194</v>
      </c>
      <c r="E385" s="203" t="s">
        <v>3155</v>
      </c>
      <c r="F385" s="204" t="s">
        <v>3156</v>
      </c>
      <c r="G385" s="205" t="s">
        <v>242</v>
      </c>
      <c r="H385" s="206">
        <v>26.8</v>
      </c>
      <c r="I385" s="207"/>
      <c r="J385" s="208">
        <f>ROUND(I385*H385,2)</f>
        <v>0</v>
      </c>
      <c r="K385" s="204" t="s">
        <v>203</v>
      </c>
      <c r="L385" s="62"/>
      <c r="M385" s="209" t="s">
        <v>23</v>
      </c>
      <c r="N385" s="210" t="s">
        <v>48</v>
      </c>
      <c r="O385" s="43"/>
      <c r="P385" s="211">
        <f>O385*H385</f>
        <v>0</v>
      </c>
      <c r="Q385" s="211">
        <v>2.8600000000000001E-3</v>
      </c>
      <c r="R385" s="211">
        <f>Q385*H385</f>
        <v>7.6648000000000008E-2</v>
      </c>
      <c r="S385" s="211">
        <v>0</v>
      </c>
      <c r="T385" s="212">
        <f>S385*H385</f>
        <v>0</v>
      </c>
      <c r="AR385" s="25" t="s">
        <v>279</v>
      </c>
      <c r="AT385" s="25" t="s">
        <v>194</v>
      </c>
      <c r="AU385" s="25" t="s">
        <v>88</v>
      </c>
      <c r="AY385" s="25" t="s">
        <v>191</v>
      </c>
      <c r="BE385" s="213">
        <f>IF(N385="základní",J385,0)</f>
        <v>0</v>
      </c>
      <c r="BF385" s="213">
        <f>IF(N385="snížená",J385,0)</f>
        <v>0</v>
      </c>
      <c r="BG385" s="213">
        <f>IF(N385="zákl. přenesená",J385,0)</f>
        <v>0</v>
      </c>
      <c r="BH385" s="213">
        <f>IF(N385="sníž. přenesená",J385,0)</f>
        <v>0</v>
      </c>
      <c r="BI385" s="213">
        <f>IF(N385="nulová",J385,0)</f>
        <v>0</v>
      </c>
      <c r="BJ385" s="25" t="s">
        <v>85</v>
      </c>
      <c r="BK385" s="213">
        <f>ROUND(I385*H385,2)</f>
        <v>0</v>
      </c>
      <c r="BL385" s="25" t="s">
        <v>279</v>
      </c>
      <c r="BM385" s="25" t="s">
        <v>3157</v>
      </c>
    </row>
    <row r="386" spans="2:65" s="12" customFormat="1" ht="13.5">
      <c r="B386" s="217"/>
      <c r="C386" s="218"/>
      <c r="D386" s="214" t="s">
        <v>245</v>
      </c>
      <c r="E386" s="219" t="s">
        <v>23</v>
      </c>
      <c r="F386" s="220" t="s">
        <v>3158</v>
      </c>
      <c r="G386" s="218"/>
      <c r="H386" s="221">
        <v>26.8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245</v>
      </c>
      <c r="AU386" s="227" t="s">
        <v>88</v>
      </c>
      <c r="AV386" s="12" t="s">
        <v>88</v>
      </c>
      <c r="AW386" s="12" t="s">
        <v>40</v>
      </c>
      <c r="AX386" s="12" t="s">
        <v>85</v>
      </c>
      <c r="AY386" s="227" t="s">
        <v>191</v>
      </c>
    </row>
    <row r="387" spans="2:65" s="1" customFormat="1" ht="25.5" customHeight="1">
      <c r="B387" s="42"/>
      <c r="C387" s="202" t="s">
        <v>1225</v>
      </c>
      <c r="D387" s="202" t="s">
        <v>194</v>
      </c>
      <c r="E387" s="203" t="s">
        <v>3159</v>
      </c>
      <c r="F387" s="204" t="s">
        <v>3160</v>
      </c>
      <c r="G387" s="205" t="s">
        <v>242</v>
      </c>
      <c r="H387" s="206">
        <v>13.4</v>
      </c>
      <c r="I387" s="207"/>
      <c r="J387" s="208">
        <f>ROUND(I387*H387,2)</f>
        <v>0</v>
      </c>
      <c r="K387" s="204" t="s">
        <v>203</v>
      </c>
      <c r="L387" s="62"/>
      <c r="M387" s="209" t="s">
        <v>23</v>
      </c>
      <c r="N387" s="210" t="s">
        <v>48</v>
      </c>
      <c r="O387" s="43"/>
      <c r="P387" s="211">
        <f>O387*H387</f>
        <v>0</v>
      </c>
      <c r="Q387" s="211">
        <v>5.47E-3</v>
      </c>
      <c r="R387" s="211">
        <f>Q387*H387</f>
        <v>7.3298000000000002E-2</v>
      </c>
      <c r="S387" s="211">
        <v>0</v>
      </c>
      <c r="T387" s="212">
        <f>S387*H387</f>
        <v>0</v>
      </c>
      <c r="AR387" s="25" t="s">
        <v>279</v>
      </c>
      <c r="AT387" s="25" t="s">
        <v>194</v>
      </c>
      <c r="AU387" s="25" t="s">
        <v>88</v>
      </c>
      <c r="AY387" s="25" t="s">
        <v>191</v>
      </c>
      <c r="BE387" s="213">
        <f>IF(N387="základní",J387,0)</f>
        <v>0</v>
      </c>
      <c r="BF387" s="213">
        <f>IF(N387="snížená",J387,0)</f>
        <v>0</v>
      </c>
      <c r="BG387" s="213">
        <f>IF(N387="zákl. přenesená",J387,0)</f>
        <v>0</v>
      </c>
      <c r="BH387" s="213">
        <f>IF(N387="sníž. přenesená",J387,0)</f>
        <v>0</v>
      </c>
      <c r="BI387" s="213">
        <f>IF(N387="nulová",J387,0)</f>
        <v>0</v>
      </c>
      <c r="BJ387" s="25" t="s">
        <v>85</v>
      </c>
      <c r="BK387" s="213">
        <f>ROUND(I387*H387,2)</f>
        <v>0</v>
      </c>
      <c r="BL387" s="25" t="s">
        <v>279</v>
      </c>
      <c r="BM387" s="25" t="s">
        <v>3161</v>
      </c>
    </row>
    <row r="388" spans="2:65" s="12" customFormat="1" ht="13.5">
      <c r="B388" s="217"/>
      <c r="C388" s="218"/>
      <c r="D388" s="214" t="s">
        <v>245</v>
      </c>
      <c r="E388" s="219" t="s">
        <v>23</v>
      </c>
      <c r="F388" s="220" t="s">
        <v>3162</v>
      </c>
      <c r="G388" s="218"/>
      <c r="H388" s="221">
        <v>13.4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245</v>
      </c>
      <c r="AU388" s="227" t="s">
        <v>88</v>
      </c>
      <c r="AV388" s="12" t="s">
        <v>88</v>
      </c>
      <c r="AW388" s="12" t="s">
        <v>40</v>
      </c>
      <c r="AX388" s="12" t="s">
        <v>85</v>
      </c>
      <c r="AY388" s="227" t="s">
        <v>191</v>
      </c>
    </row>
    <row r="389" spans="2:65" s="1" customFormat="1" ht="25.5" customHeight="1">
      <c r="B389" s="42"/>
      <c r="C389" s="202" t="s">
        <v>1229</v>
      </c>
      <c r="D389" s="202" t="s">
        <v>194</v>
      </c>
      <c r="E389" s="203" t="s">
        <v>3163</v>
      </c>
      <c r="F389" s="204" t="s">
        <v>3164</v>
      </c>
      <c r="G389" s="205" t="s">
        <v>242</v>
      </c>
      <c r="H389" s="206">
        <v>51.7</v>
      </c>
      <c r="I389" s="207"/>
      <c r="J389" s="208">
        <f>ROUND(I389*H389,2)</f>
        <v>0</v>
      </c>
      <c r="K389" s="204" t="s">
        <v>203</v>
      </c>
      <c r="L389" s="62"/>
      <c r="M389" s="209" t="s">
        <v>23</v>
      </c>
      <c r="N389" s="210" t="s">
        <v>48</v>
      </c>
      <c r="O389" s="43"/>
      <c r="P389" s="211">
        <f>O389*H389</f>
        <v>0</v>
      </c>
      <c r="Q389" s="211">
        <v>2.8900000000000002E-3</v>
      </c>
      <c r="R389" s="211">
        <f>Q389*H389</f>
        <v>0.14941300000000002</v>
      </c>
      <c r="S389" s="211">
        <v>0</v>
      </c>
      <c r="T389" s="212">
        <f>S389*H389</f>
        <v>0</v>
      </c>
      <c r="AR389" s="25" t="s">
        <v>279</v>
      </c>
      <c r="AT389" s="25" t="s">
        <v>194</v>
      </c>
      <c r="AU389" s="25" t="s">
        <v>88</v>
      </c>
      <c r="AY389" s="25" t="s">
        <v>191</v>
      </c>
      <c r="BE389" s="213">
        <f>IF(N389="základní",J389,0)</f>
        <v>0</v>
      </c>
      <c r="BF389" s="213">
        <f>IF(N389="snížená",J389,0)</f>
        <v>0</v>
      </c>
      <c r="BG389" s="213">
        <f>IF(N389="zákl. přenesená",J389,0)</f>
        <v>0</v>
      </c>
      <c r="BH389" s="213">
        <f>IF(N389="sníž. přenesená",J389,0)</f>
        <v>0</v>
      </c>
      <c r="BI389" s="213">
        <f>IF(N389="nulová",J389,0)</f>
        <v>0</v>
      </c>
      <c r="BJ389" s="25" t="s">
        <v>85</v>
      </c>
      <c r="BK389" s="213">
        <f>ROUND(I389*H389,2)</f>
        <v>0</v>
      </c>
      <c r="BL389" s="25" t="s">
        <v>279</v>
      </c>
      <c r="BM389" s="25" t="s">
        <v>3165</v>
      </c>
    </row>
    <row r="390" spans="2:65" s="12" customFormat="1" ht="13.5">
      <c r="B390" s="217"/>
      <c r="C390" s="218"/>
      <c r="D390" s="214" t="s">
        <v>245</v>
      </c>
      <c r="E390" s="219" t="s">
        <v>23</v>
      </c>
      <c r="F390" s="220" t="s">
        <v>3166</v>
      </c>
      <c r="G390" s="218"/>
      <c r="H390" s="221">
        <v>51.7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245</v>
      </c>
      <c r="AU390" s="227" t="s">
        <v>88</v>
      </c>
      <c r="AV390" s="12" t="s">
        <v>88</v>
      </c>
      <c r="AW390" s="12" t="s">
        <v>40</v>
      </c>
      <c r="AX390" s="12" t="s">
        <v>85</v>
      </c>
      <c r="AY390" s="227" t="s">
        <v>191</v>
      </c>
    </row>
    <row r="391" spans="2:65" s="1" customFormat="1" ht="25.5" customHeight="1">
      <c r="B391" s="42"/>
      <c r="C391" s="202" t="s">
        <v>1236</v>
      </c>
      <c r="D391" s="202" t="s">
        <v>194</v>
      </c>
      <c r="E391" s="203" t="s">
        <v>3167</v>
      </c>
      <c r="F391" s="204" t="s">
        <v>3168</v>
      </c>
      <c r="G391" s="205" t="s">
        <v>222</v>
      </c>
      <c r="H391" s="206">
        <v>3</v>
      </c>
      <c r="I391" s="207"/>
      <c r="J391" s="208">
        <f>ROUND(I391*H391,2)</f>
        <v>0</v>
      </c>
      <c r="K391" s="204" t="s">
        <v>203</v>
      </c>
      <c r="L391" s="62"/>
      <c r="M391" s="209" t="s">
        <v>23</v>
      </c>
      <c r="N391" s="210" t="s">
        <v>48</v>
      </c>
      <c r="O391" s="43"/>
      <c r="P391" s="211">
        <f>O391*H391</f>
        <v>0</v>
      </c>
      <c r="Q391" s="211">
        <v>8.0000000000000004E-4</v>
      </c>
      <c r="R391" s="211">
        <f>Q391*H391</f>
        <v>2.4000000000000002E-3</v>
      </c>
      <c r="S391" s="211">
        <v>0</v>
      </c>
      <c r="T391" s="212">
        <f>S391*H391</f>
        <v>0</v>
      </c>
      <c r="AR391" s="25" t="s">
        <v>279</v>
      </c>
      <c r="AT391" s="25" t="s">
        <v>194</v>
      </c>
      <c r="AU391" s="25" t="s">
        <v>88</v>
      </c>
      <c r="AY391" s="25" t="s">
        <v>191</v>
      </c>
      <c r="BE391" s="213">
        <f>IF(N391="základní",J391,0)</f>
        <v>0</v>
      </c>
      <c r="BF391" s="213">
        <f>IF(N391="snížená",J391,0)</f>
        <v>0</v>
      </c>
      <c r="BG391" s="213">
        <f>IF(N391="zákl. přenesená",J391,0)</f>
        <v>0</v>
      </c>
      <c r="BH391" s="213">
        <f>IF(N391="sníž. přenesená",J391,0)</f>
        <v>0</v>
      </c>
      <c r="BI391" s="213">
        <f>IF(N391="nulová",J391,0)</f>
        <v>0</v>
      </c>
      <c r="BJ391" s="25" t="s">
        <v>85</v>
      </c>
      <c r="BK391" s="213">
        <f>ROUND(I391*H391,2)</f>
        <v>0</v>
      </c>
      <c r="BL391" s="25" t="s">
        <v>279</v>
      </c>
      <c r="BM391" s="25" t="s">
        <v>3169</v>
      </c>
    </row>
    <row r="392" spans="2:65" s="1" customFormat="1" ht="38.25" customHeight="1">
      <c r="B392" s="42"/>
      <c r="C392" s="202" t="s">
        <v>1241</v>
      </c>
      <c r="D392" s="202" t="s">
        <v>194</v>
      </c>
      <c r="E392" s="203" t="s">
        <v>3170</v>
      </c>
      <c r="F392" s="204" t="s">
        <v>3171</v>
      </c>
      <c r="G392" s="205" t="s">
        <v>419</v>
      </c>
      <c r="H392" s="206">
        <v>0.92400000000000004</v>
      </c>
      <c r="I392" s="207"/>
      <c r="J392" s="208">
        <f>ROUND(I392*H392,2)</f>
        <v>0</v>
      </c>
      <c r="K392" s="204" t="s">
        <v>203</v>
      </c>
      <c r="L392" s="62"/>
      <c r="M392" s="209" t="s">
        <v>23</v>
      </c>
      <c r="N392" s="210" t="s">
        <v>48</v>
      </c>
      <c r="O392" s="43"/>
      <c r="P392" s="211">
        <f>O392*H392</f>
        <v>0</v>
      </c>
      <c r="Q392" s="211">
        <v>0</v>
      </c>
      <c r="R392" s="211">
        <f>Q392*H392</f>
        <v>0</v>
      </c>
      <c r="S392" s="211">
        <v>0</v>
      </c>
      <c r="T392" s="212">
        <f>S392*H392</f>
        <v>0</v>
      </c>
      <c r="AR392" s="25" t="s">
        <v>279</v>
      </c>
      <c r="AT392" s="25" t="s">
        <v>194</v>
      </c>
      <c r="AU392" s="25" t="s">
        <v>88</v>
      </c>
      <c r="AY392" s="25" t="s">
        <v>191</v>
      </c>
      <c r="BE392" s="213">
        <f>IF(N392="základní",J392,0)</f>
        <v>0</v>
      </c>
      <c r="BF392" s="213">
        <f>IF(N392="snížená",J392,0)</f>
        <v>0</v>
      </c>
      <c r="BG392" s="213">
        <f>IF(N392="zákl. přenesená",J392,0)</f>
        <v>0</v>
      </c>
      <c r="BH392" s="213">
        <f>IF(N392="sníž. přenesená",J392,0)</f>
        <v>0</v>
      </c>
      <c r="BI392" s="213">
        <f>IF(N392="nulová",J392,0)</f>
        <v>0</v>
      </c>
      <c r="BJ392" s="25" t="s">
        <v>85</v>
      </c>
      <c r="BK392" s="213">
        <f>ROUND(I392*H392,2)</f>
        <v>0</v>
      </c>
      <c r="BL392" s="25" t="s">
        <v>279</v>
      </c>
      <c r="BM392" s="25" t="s">
        <v>3172</v>
      </c>
    </row>
    <row r="393" spans="2:65" s="1" customFormat="1" ht="38.25" customHeight="1">
      <c r="B393" s="42"/>
      <c r="C393" s="202" t="s">
        <v>1245</v>
      </c>
      <c r="D393" s="202" t="s">
        <v>194</v>
      </c>
      <c r="E393" s="203" t="s">
        <v>3173</v>
      </c>
      <c r="F393" s="204" t="s">
        <v>3174</v>
      </c>
      <c r="G393" s="205" t="s">
        <v>419</v>
      </c>
      <c r="H393" s="206">
        <v>0.92400000000000004</v>
      </c>
      <c r="I393" s="207"/>
      <c r="J393" s="208">
        <f>ROUND(I393*H393,2)</f>
        <v>0</v>
      </c>
      <c r="K393" s="204" t="s">
        <v>203</v>
      </c>
      <c r="L393" s="62"/>
      <c r="M393" s="209" t="s">
        <v>23</v>
      </c>
      <c r="N393" s="210" t="s">
        <v>48</v>
      </c>
      <c r="O393" s="43"/>
      <c r="P393" s="211">
        <f>O393*H393</f>
        <v>0</v>
      </c>
      <c r="Q393" s="211">
        <v>0</v>
      </c>
      <c r="R393" s="211">
        <f>Q393*H393</f>
        <v>0</v>
      </c>
      <c r="S393" s="211">
        <v>0</v>
      </c>
      <c r="T393" s="212">
        <f>S393*H393</f>
        <v>0</v>
      </c>
      <c r="AR393" s="25" t="s">
        <v>279</v>
      </c>
      <c r="AT393" s="25" t="s">
        <v>194</v>
      </c>
      <c r="AU393" s="25" t="s">
        <v>88</v>
      </c>
      <c r="AY393" s="25" t="s">
        <v>191</v>
      </c>
      <c r="BE393" s="213">
        <f>IF(N393="základní",J393,0)</f>
        <v>0</v>
      </c>
      <c r="BF393" s="213">
        <f>IF(N393="snížená",J393,0)</f>
        <v>0</v>
      </c>
      <c r="BG393" s="213">
        <f>IF(N393="zákl. přenesená",J393,0)</f>
        <v>0</v>
      </c>
      <c r="BH393" s="213">
        <f>IF(N393="sníž. přenesená",J393,0)</f>
        <v>0</v>
      </c>
      <c r="BI393" s="213">
        <f>IF(N393="nulová",J393,0)</f>
        <v>0</v>
      </c>
      <c r="BJ393" s="25" t="s">
        <v>85</v>
      </c>
      <c r="BK393" s="213">
        <f>ROUND(I393*H393,2)</f>
        <v>0</v>
      </c>
      <c r="BL393" s="25" t="s">
        <v>279</v>
      </c>
      <c r="BM393" s="25" t="s">
        <v>3175</v>
      </c>
    </row>
    <row r="394" spans="2:65" s="1" customFormat="1" ht="38.25" customHeight="1">
      <c r="B394" s="42"/>
      <c r="C394" s="202" t="s">
        <v>1249</v>
      </c>
      <c r="D394" s="202" t="s">
        <v>194</v>
      </c>
      <c r="E394" s="203" t="s">
        <v>3176</v>
      </c>
      <c r="F394" s="204" t="s">
        <v>3177</v>
      </c>
      <c r="G394" s="205" t="s">
        <v>419</v>
      </c>
      <c r="H394" s="206">
        <v>0.92400000000000004</v>
      </c>
      <c r="I394" s="207"/>
      <c r="J394" s="208">
        <f>ROUND(I394*H394,2)</f>
        <v>0</v>
      </c>
      <c r="K394" s="204" t="s">
        <v>203</v>
      </c>
      <c r="L394" s="62"/>
      <c r="M394" s="209" t="s">
        <v>23</v>
      </c>
      <c r="N394" s="210" t="s">
        <v>48</v>
      </c>
      <c r="O394" s="43"/>
      <c r="P394" s="211">
        <f>O394*H394</f>
        <v>0</v>
      </c>
      <c r="Q394" s="211">
        <v>0</v>
      </c>
      <c r="R394" s="211">
        <f>Q394*H394</f>
        <v>0</v>
      </c>
      <c r="S394" s="211">
        <v>0</v>
      </c>
      <c r="T394" s="212">
        <f>S394*H394</f>
        <v>0</v>
      </c>
      <c r="AR394" s="25" t="s">
        <v>279</v>
      </c>
      <c r="AT394" s="25" t="s">
        <v>194</v>
      </c>
      <c r="AU394" s="25" t="s">
        <v>88</v>
      </c>
      <c r="AY394" s="25" t="s">
        <v>191</v>
      </c>
      <c r="BE394" s="213">
        <f>IF(N394="základní",J394,0)</f>
        <v>0</v>
      </c>
      <c r="BF394" s="213">
        <f>IF(N394="snížená",J394,0)</f>
        <v>0</v>
      </c>
      <c r="BG394" s="213">
        <f>IF(N394="zákl. přenesená",J394,0)</f>
        <v>0</v>
      </c>
      <c r="BH394" s="213">
        <f>IF(N394="sníž. přenesená",J394,0)</f>
        <v>0</v>
      </c>
      <c r="BI394" s="213">
        <f>IF(N394="nulová",J394,0)</f>
        <v>0</v>
      </c>
      <c r="BJ394" s="25" t="s">
        <v>85</v>
      </c>
      <c r="BK394" s="213">
        <f>ROUND(I394*H394,2)</f>
        <v>0</v>
      </c>
      <c r="BL394" s="25" t="s">
        <v>279</v>
      </c>
      <c r="BM394" s="25" t="s">
        <v>3178</v>
      </c>
    </row>
    <row r="395" spans="2:65" s="11" customFormat="1" ht="29.85" customHeight="1">
      <c r="B395" s="186"/>
      <c r="C395" s="187"/>
      <c r="D395" s="188" t="s">
        <v>76</v>
      </c>
      <c r="E395" s="200" t="s">
        <v>3179</v>
      </c>
      <c r="F395" s="200" t="s">
        <v>3180</v>
      </c>
      <c r="G395" s="187"/>
      <c r="H395" s="187"/>
      <c r="I395" s="190"/>
      <c r="J395" s="201">
        <f>BK395</f>
        <v>0</v>
      </c>
      <c r="K395" s="187"/>
      <c r="L395" s="192"/>
      <c r="M395" s="193"/>
      <c r="N395" s="194"/>
      <c r="O395" s="194"/>
      <c r="P395" s="195">
        <f>SUM(P396:P407)</f>
        <v>0</v>
      </c>
      <c r="Q395" s="194"/>
      <c r="R395" s="195">
        <f>SUM(R396:R407)</f>
        <v>6.8538039999999995E-2</v>
      </c>
      <c r="S395" s="194"/>
      <c r="T395" s="196">
        <f>SUM(T396:T407)</f>
        <v>0</v>
      </c>
      <c r="AR395" s="197" t="s">
        <v>88</v>
      </c>
      <c r="AT395" s="198" t="s">
        <v>76</v>
      </c>
      <c r="AU395" s="198" t="s">
        <v>85</v>
      </c>
      <c r="AY395" s="197" t="s">
        <v>191</v>
      </c>
      <c r="BK395" s="199">
        <f>SUM(BK396:BK407)</f>
        <v>0</v>
      </c>
    </row>
    <row r="396" spans="2:65" s="1" customFormat="1" ht="25.5" customHeight="1">
      <c r="B396" s="42"/>
      <c r="C396" s="202" t="s">
        <v>1254</v>
      </c>
      <c r="D396" s="202" t="s">
        <v>194</v>
      </c>
      <c r="E396" s="203" t="s">
        <v>3181</v>
      </c>
      <c r="F396" s="204" t="s">
        <v>3182</v>
      </c>
      <c r="G396" s="205" t="s">
        <v>218</v>
      </c>
      <c r="H396" s="206">
        <v>56.905999999999999</v>
      </c>
      <c r="I396" s="207"/>
      <c r="J396" s="208">
        <f>ROUND(I396*H396,2)</f>
        <v>0</v>
      </c>
      <c r="K396" s="204" t="s">
        <v>203</v>
      </c>
      <c r="L396" s="62"/>
      <c r="M396" s="209" t="s">
        <v>23</v>
      </c>
      <c r="N396" s="210" t="s">
        <v>48</v>
      </c>
      <c r="O396" s="43"/>
      <c r="P396" s="211">
        <f>O396*H396</f>
        <v>0</v>
      </c>
      <c r="Q396" s="211">
        <v>0</v>
      </c>
      <c r="R396" s="211">
        <f>Q396*H396</f>
        <v>0</v>
      </c>
      <c r="S396" s="211">
        <v>0</v>
      </c>
      <c r="T396" s="212">
        <f>S396*H396</f>
        <v>0</v>
      </c>
      <c r="AR396" s="25" t="s">
        <v>279</v>
      </c>
      <c r="AT396" s="25" t="s">
        <v>194</v>
      </c>
      <c r="AU396" s="25" t="s">
        <v>88</v>
      </c>
      <c r="AY396" s="25" t="s">
        <v>191</v>
      </c>
      <c r="BE396" s="213">
        <f>IF(N396="základní",J396,0)</f>
        <v>0</v>
      </c>
      <c r="BF396" s="213">
        <f>IF(N396="snížená",J396,0)</f>
        <v>0</v>
      </c>
      <c r="BG396" s="213">
        <f>IF(N396="zákl. přenesená",J396,0)</f>
        <v>0</v>
      </c>
      <c r="BH396" s="213">
        <f>IF(N396="sníž. přenesená",J396,0)</f>
        <v>0</v>
      </c>
      <c r="BI396" s="213">
        <f>IF(N396="nulová",J396,0)</f>
        <v>0</v>
      </c>
      <c r="BJ396" s="25" t="s">
        <v>85</v>
      </c>
      <c r="BK396" s="213">
        <f>ROUND(I396*H396,2)</f>
        <v>0</v>
      </c>
      <c r="BL396" s="25" t="s">
        <v>279</v>
      </c>
      <c r="BM396" s="25" t="s">
        <v>3183</v>
      </c>
    </row>
    <row r="397" spans="2:65" s="1" customFormat="1" ht="25.5" customHeight="1">
      <c r="B397" s="42"/>
      <c r="C397" s="228" t="s">
        <v>1259</v>
      </c>
      <c r="D397" s="228" t="s">
        <v>302</v>
      </c>
      <c r="E397" s="229" t="s">
        <v>3184</v>
      </c>
      <c r="F397" s="230" t="s">
        <v>3185</v>
      </c>
      <c r="G397" s="231" t="s">
        <v>218</v>
      </c>
      <c r="H397" s="232">
        <v>62.597000000000001</v>
      </c>
      <c r="I397" s="233"/>
      <c r="J397" s="234">
        <f>ROUND(I397*H397,2)</f>
        <v>0</v>
      </c>
      <c r="K397" s="230" t="s">
        <v>203</v>
      </c>
      <c r="L397" s="235"/>
      <c r="M397" s="236" t="s">
        <v>23</v>
      </c>
      <c r="N397" s="237" t="s">
        <v>48</v>
      </c>
      <c r="O397" s="43"/>
      <c r="P397" s="211">
        <f>O397*H397</f>
        <v>0</v>
      </c>
      <c r="Q397" s="211">
        <v>5.8E-4</v>
      </c>
      <c r="R397" s="211">
        <f>Q397*H397</f>
        <v>3.630626E-2</v>
      </c>
      <c r="S397" s="211">
        <v>0</v>
      </c>
      <c r="T397" s="212">
        <f>S397*H397</f>
        <v>0</v>
      </c>
      <c r="AR397" s="25" t="s">
        <v>669</v>
      </c>
      <c r="AT397" s="25" t="s">
        <v>302</v>
      </c>
      <c r="AU397" s="25" t="s">
        <v>88</v>
      </c>
      <c r="AY397" s="25" t="s">
        <v>191</v>
      </c>
      <c r="BE397" s="213">
        <f>IF(N397="základní",J397,0)</f>
        <v>0</v>
      </c>
      <c r="BF397" s="213">
        <f>IF(N397="snížená",J397,0)</f>
        <v>0</v>
      </c>
      <c r="BG397" s="213">
        <f>IF(N397="zákl. přenesená",J397,0)</f>
        <v>0</v>
      </c>
      <c r="BH397" s="213">
        <f>IF(N397="sníž. přenesená",J397,0)</f>
        <v>0</v>
      </c>
      <c r="BI397" s="213">
        <f>IF(N397="nulová",J397,0)</f>
        <v>0</v>
      </c>
      <c r="BJ397" s="25" t="s">
        <v>85</v>
      </c>
      <c r="BK397" s="213">
        <f>ROUND(I397*H397,2)</f>
        <v>0</v>
      </c>
      <c r="BL397" s="25" t="s">
        <v>279</v>
      </c>
      <c r="BM397" s="25" t="s">
        <v>3186</v>
      </c>
    </row>
    <row r="398" spans="2:65" s="12" customFormat="1" ht="13.5">
      <c r="B398" s="217"/>
      <c r="C398" s="218"/>
      <c r="D398" s="214" t="s">
        <v>245</v>
      </c>
      <c r="E398" s="218"/>
      <c r="F398" s="220" t="s">
        <v>3187</v>
      </c>
      <c r="G398" s="218"/>
      <c r="H398" s="221">
        <v>62.597000000000001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245</v>
      </c>
      <c r="AU398" s="227" t="s">
        <v>88</v>
      </c>
      <c r="AV398" s="12" t="s">
        <v>88</v>
      </c>
      <c r="AW398" s="12" t="s">
        <v>6</v>
      </c>
      <c r="AX398" s="12" t="s">
        <v>85</v>
      </c>
      <c r="AY398" s="227" t="s">
        <v>191</v>
      </c>
    </row>
    <row r="399" spans="2:65" s="1" customFormat="1" ht="16.5" customHeight="1">
      <c r="B399" s="42"/>
      <c r="C399" s="202" t="s">
        <v>1268</v>
      </c>
      <c r="D399" s="202" t="s">
        <v>194</v>
      </c>
      <c r="E399" s="203" t="s">
        <v>3188</v>
      </c>
      <c r="F399" s="204" t="s">
        <v>3189</v>
      </c>
      <c r="G399" s="205" t="s">
        <v>242</v>
      </c>
      <c r="H399" s="206">
        <v>209.297</v>
      </c>
      <c r="I399" s="207"/>
      <c r="J399" s="208">
        <f>ROUND(I399*H399,2)</f>
        <v>0</v>
      </c>
      <c r="K399" s="204" t="s">
        <v>203</v>
      </c>
      <c r="L399" s="62"/>
      <c r="M399" s="209" t="s">
        <v>23</v>
      </c>
      <c r="N399" s="210" t="s">
        <v>48</v>
      </c>
      <c r="O399" s="43"/>
      <c r="P399" s="211">
        <f>O399*H399</f>
        <v>0</v>
      </c>
      <c r="Q399" s="211">
        <v>0</v>
      </c>
      <c r="R399" s="211">
        <f>Q399*H399</f>
        <v>0</v>
      </c>
      <c r="S399" s="211">
        <v>0</v>
      </c>
      <c r="T399" s="212">
        <f>S399*H399</f>
        <v>0</v>
      </c>
      <c r="AR399" s="25" t="s">
        <v>279</v>
      </c>
      <c r="AT399" s="25" t="s">
        <v>194</v>
      </c>
      <c r="AU399" s="25" t="s">
        <v>88</v>
      </c>
      <c r="AY399" s="25" t="s">
        <v>191</v>
      </c>
      <c r="BE399" s="213">
        <f>IF(N399="základní",J399,0)</f>
        <v>0</v>
      </c>
      <c r="BF399" s="213">
        <f>IF(N399="snížená",J399,0)</f>
        <v>0</v>
      </c>
      <c r="BG399" s="213">
        <f>IF(N399="zákl. přenesená",J399,0)</f>
        <v>0</v>
      </c>
      <c r="BH399" s="213">
        <f>IF(N399="sníž. přenesená",J399,0)</f>
        <v>0</v>
      </c>
      <c r="BI399" s="213">
        <f>IF(N399="nulová",J399,0)</f>
        <v>0</v>
      </c>
      <c r="BJ399" s="25" t="s">
        <v>85</v>
      </c>
      <c r="BK399" s="213">
        <f>ROUND(I399*H399,2)</f>
        <v>0</v>
      </c>
      <c r="BL399" s="25" t="s">
        <v>279</v>
      </c>
      <c r="BM399" s="25" t="s">
        <v>3190</v>
      </c>
    </row>
    <row r="400" spans="2:65" s="12" customFormat="1" ht="13.5">
      <c r="B400" s="217"/>
      <c r="C400" s="218"/>
      <c r="D400" s="214" t="s">
        <v>245</v>
      </c>
      <c r="E400" s="219" t="s">
        <v>23</v>
      </c>
      <c r="F400" s="220" t="s">
        <v>2969</v>
      </c>
      <c r="G400" s="218"/>
      <c r="H400" s="221">
        <v>134.512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245</v>
      </c>
      <c r="AU400" s="227" t="s">
        <v>88</v>
      </c>
      <c r="AV400" s="12" t="s">
        <v>88</v>
      </c>
      <c r="AW400" s="12" t="s">
        <v>40</v>
      </c>
      <c r="AX400" s="12" t="s">
        <v>77</v>
      </c>
      <c r="AY400" s="227" t="s">
        <v>191</v>
      </c>
    </row>
    <row r="401" spans="2:65" s="12" customFormat="1" ht="13.5">
      <c r="B401" s="217"/>
      <c r="C401" s="218"/>
      <c r="D401" s="214" t="s">
        <v>245</v>
      </c>
      <c r="E401" s="219" t="s">
        <v>23</v>
      </c>
      <c r="F401" s="220" t="s">
        <v>2970</v>
      </c>
      <c r="G401" s="218"/>
      <c r="H401" s="221">
        <v>74.784999999999997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245</v>
      </c>
      <c r="AU401" s="227" t="s">
        <v>88</v>
      </c>
      <c r="AV401" s="12" t="s">
        <v>88</v>
      </c>
      <c r="AW401" s="12" t="s">
        <v>40</v>
      </c>
      <c r="AX401" s="12" t="s">
        <v>77</v>
      </c>
      <c r="AY401" s="227" t="s">
        <v>191</v>
      </c>
    </row>
    <row r="402" spans="2:65" s="15" customFormat="1" ht="13.5">
      <c r="B402" s="265"/>
      <c r="C402" s="266"/>
      <c r="D402" s="214" t="s">
        <v>245</v>
      </c>
      <c r="E402" s="267" t="s">
        <v>23</v>
      </c>
      <c r="F402" s="268" t="s">
        <v>388</v>
      </c>
      <c r="G402" s="266"/>
      <c r="H402" s="269">
        <v>209.297</v>
      </c>
      <c r="I402" s="270"/>
      <c r="J402" s="266"/>
      <c r="K402" s="266"/>
      <c r="L402" s="271"/>
      <c r="M402" s="272"/>
      <c r="N402" s="273"/>
      <c r="O402" s="273"/>
      <c r="P402" s="273"/>
      <c r="Q402" s="273"/>
      <c r="R402" s="273"/>
      <c r="S402" s="273"/>
      <c r="T402" s="274"/>
      <c r="AT402" s="275" t="s">
        <v>245</v>
      </c>
      <c r="AU402" s="275" t="s">
        <v>88</v>
      </c>
      <c r="AV402" s="15" t="s">
        <v>215</v>
      </c>
      <c r="AW402" s="15" t="s">
        <v>40</v>
      </c>
      <c r="AX402" s="15" t="s">
        <v>85</v>
      </c>
      <c r="AY402" s="275" t="s">
        <v>191</v>
      </c>
    </row>
    <row r="403" spans="2:65" s="1" customFormat="1" ht="16.5" customHeight="1">
      <c r="B403" s="42"/>
      <c r="C403" s="228" t="s">
        <v>1273</v>
      </c>
      <c r="D403" s="228" t="s">
        <v>302</v>
      </c>
      <c r="E403" s="229" t="s">
        <v>3191</v>
      </c>
      <c r="F403" s="230" t="s">
        <v>3192</v>
      </c>
      <c r="G403" s="231" t="s">
        <v>218</v>
      </c>
      <c r="H403" s="232">
        <v>230.227</v>
      </c>
      <c r="I403" s="233"/>
      <c r="J403" s="234">
        <f>ROUND(I403*H403,2)</f>
        <v>0</v>
      </c>
      <c r="K403" s="230" t="s">
        <v>203</v>
      </c>
      <c r="L403" s="235"/>
      <c r="M403" s="236" t="s">
        <v>23</v>
      </c>
      <c r="N403" s="237" t="s">
        <v>48</v>
      </c>
      <c r="O403" s="43"/>
      <c r="P403" s="211">
        <f>O403*H403</f>
        <v>0</v>
      </c>
      <c r="Q403" s="211">
        <v>1.3999999999999999E-4</v>
      </c>
      <c r="R403" s="211">
        <f>Q403*H403</f>
        <v>3.2231779999999995E-2</v>
      </c>
      <c r="S403" s="211">
        <v>0</v>
      </c>
      <c r="T403" s="212">
        <f>S403*H403</f>
        <v>0</v>
      </c>
      <c r="AR403" s="25" t="s">
        <v>669</v>
      </c>
      <c r="AT403" s="25" t="s">
        <v>302</v>
      </c>
      <c r="AU403" s="25" t="s">
        <v>88</v>
      </c>
      <c r="AY403" s="25" t="s">
        <v>191</v>
      </c>
      <c r="BE403" s="213">
        <f>IF(N403="základní",J403,0)</f>
        <v>0</v>
      </c>
      <c r="BF403" s="213">
        <f>IF(N403="snížená",J403,0)</f>
        <v>0</v>
      </c>
      <c r="BG403" s="213">
        <f>IF(N403="zákl. přenesená",J403,0)</f>
        <v>0</v>
      </c>
      <c r="BH403" s="213">
        <f>IF(N403="sníž. přenesená",J403,0)</f>
        <v>0</v>
      </c>
      <c r="BI403" s="213">
        <f>IF(N403="nulová",J403,0)</f>
        <v>0</v>
      </c>
      <c r="BJ403" s="25" t="s">
        <v>85</v>
      </c>
      <c r="BK403" s="213">
        <f>ROUND(I403*H403,2)</f>
        <v>0</v>
      </c>
      <c r="BL403" s="25" t="s">
        <v>279</v>
      </c>
      <c r="BM403" s="25" t="s">
        <v>3193</v>
      </c>
    </row>
    <row r="404" spans="2:65" s="12" customFormat="1" ht="13.5">
      <c r="B404" s="217"/>
      <c r="C404" s="218"/>
      <c r="D404" s="214" t="s">
        <v>245</v>
      </c>
      <c r="E404" s="218"/>
      <c r="F404" s="220" t="s">
        <v>3085</v>
      </c>
      <c r="G404" s="218"/>
      <c r="H404" s="221">
        <v>230.227</v>
      </c>
      <c r="I404" s="222"/>
      <c r="J404" s="218"/>
      <c r="K404" s="218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245</v>
      </c>
      <c r="AU404" s="227" t="s">
        <v>88</v>
      </c>
      <c r="AV404" s="12" t="s">
        <v>88</v>
      </c>
      <c r="AW404" s="12" t="s">
        <v>6</v>
      </c>
      <c r="AX404" s="12" t="s">
        <v>85</v>
      </c>
      <c r="AY404" s="227" t="s">
        <v>191</v>
      </c>
    </row>
    <row r="405" spans="2:65" s="1" customFormat="1" ht="38.25" customHeight="1">
      <c r="B405" s="42"/>
      <c r="C405" s="202" t="s">
        <v>1278</v>
      </c>
      <c r="D405" s="202" t="s">
        <v>194</v>
      </c>
      <c r="E405" s="203" t="s">
        <v>3194</v>
      </c>
      <c r="F405" s="204" t="s">
        <v>3195</v>
      </c>
      <c r="G405" s="205" t="s">
        <v>419</v>
      </c>
      <c r="H405" s="206">
        <v>6.9000000000000006E-2</v>
      </c>
      <c r="I405" s="207"/>
      <c r="J405" s="208">
        <f>ROUND(I405*H405,2)</f>
        <v>0</v>
      </c>
      <c r="K405" s="204" t="s">
        <v>203</v>
      </c>
      <c r="L405" s="62"/>
      <c r="M405" s="209" t="s">
        <v>23</v>
      </c>
      <c r="N405" s="210" t="s">
        <v>48</v>
      </c>
      <c r="O405" s="43"/>
      <c r="P405" s="211">
        <f>O405*H405</f>
        <v>0</v>
      </c>
      <c r="Q405" s="211">
        <v>0</v>
      </c>
      <c r="R405" s="211">
        <f>Q405*H405</f>
        <v>0</v>
      </c>
      <c r="S405" s="211">
        <v>0</v>
      </c>
      <c r="T405" s="212">
        <f>S405*H405</f>
        <v>0</v>
      </c>
      <c r="AR405" s="25" t="s">
        <v>279</v>
      </c>
      <c r="AT405" s="25" t="s">
        <v>194</v>
      </c>
      <c r="AU405" s="25" t="s">
        <v>88</v>
      </c>
      <c r="AY405" s="25" t="s">
        <v>191</v>
      </c>
      <c r="BE405" s="213">
        <f>IF(N405="základní",J405,0)</f>
        <v>0</v>
      </c>
      <c r="BF405" s="213">
        <f>IF(N405="snížená",J405,0)</f>
        <v>0</v>
      </c>
      <c r="BG405" s="213">
        <f>IF(N405="zákl. přenesená",J405,0)</f>
        <v>0</v>
      </c>
      <c r="BH405" s="213">
        <f>IF(N405="sníž. přenesená",J405,0)</f>
        <v>0</v>
      </c>
      <c r="BI405" s="213">
        <f>IF(N405="nulová",J405,0)</f>
        <v>0</v>
      </c>
      <c r="BJ405" s="25" t="s">
        <v>85</v>
      </c>
      <c r="BK405" s="213">
        <f>ROUND(I405*H405,2)</f>
        <v>0</v>
      </c>
      <c r="BL405" s="25" t="s">
        <v>279</v>
      </c>
      <c r="BM405" s="25" t="s">
        <v>3196</v>
      </c>
    </row>
    <row r="406" spans="2:65" s="1" customFormat="1" ht="38.25" customHeight="1">
      <c r="B406" s="42"/>
      <c r="C406" s="202" t="s">
        <v>1281</v>
      </c>
      <c r="D406" s="202" t="s">
        <v>194</v>
      </c>
      <c r="E406" s="203" t="s">
        <v>3197</v>
      </c>
      <c r="F406" s="204" t="s">
        <v>3198</v>
      </c>
      <c r="G406" s="205" t="s">
        <v>419</v>
      </c>
      <c r="H406" s="206">
        <v>6.9000000000000006E-2</v>
      </c>
      <c r="I406" s="207"/>
      <c r="J406" s="208">
        <f>ROUND(I406*H406,2)</f>
        <v>0</v>
      </c>
      <c r="K406" s="204" t="s">
        <v>203</v>
      </c>
      <c r="L406" s="62"/>
      <c r="M406" s="209" t="s">
        <v>23</v>
      </c>
      <c r="N406" s="210" t="s">
        <v>48</v>
      </c>
      <c r="O406" s="43"/>
      <c r="P406" s="211">
        <f>O406*H406</f>
        <v>0</v>
      </c>
      <c r="Q406" s="211">
        <v>0</v>
      </c>
      <c r="R406" s="211">
        <f>Q406*H406</f>
        <v>0</v>
      </c>
      <c r="S406" s="211">
        <v>0</v>
      </c>
      <c r="T406" s="212">
        <f>S406*H406</f>
        <v>0</v>
      </c>
      <c r="AR406" s="25" t="s">
        <v>279</v>
      </c>
      <c r="AT406" s="25" t="s">
        <v>194</v>
      </c>
      <c r="AU406" s="25" t="s">
        <v>88</v>
      </c>
      <c r="AY406" s="25" t="s">
        <v>191</v>
      </c>
      <c r="BE406" s="213">
        <f>IF(N406="základní",J406,0)</f>
        <v>0</v>
      </c>
      <c r="BF406" s="213">
        <f>IF(N406="snížená",J406,0)</f>
        <v>0</v>
      </c>
      <c r="BG406" s="213">
        <f>IF(N406="zákl. přenesená",J406,0)</f>
        <v>0</v>
      </c>
      <c r="BH406" s="213">
        <f>IF(N406="sníž. přenesená",J406,0)</f>
        <v>0</v>
      </c>
      <c r="BI406" s="213">
        <f>IF(N406="nulová",J406,0)</f>
        <v>0</v>
      </c>
      <c r="BJ406" s="25" t="s">
        <v>85</v>
      </c>
      <c r="BK406" s="213">
        <f>ROUND(I406*H406,2)</f>
        <v>0</v>
      </c>
      <c r="BL406" s="25" t="s">
        <v>279</v>
      </c>
      <c r="BM406" s="25" t="s">
        <v>3199</v>
      </c>
    </row>
    <row r="407" spans="2:65" s="1" customFormat="1" ht="38.25" customHeight="1">
      <c r="B407" s="42"/>
      <c r="C407" s="202" t="s">
        <v>1293</v>
      </c>
      <c r="D407" s="202" t="s">
        <v>194</v>
      </c>
      <c r="E407" s="203" t="s">
        <v>3200</v>
      </c>
      <c r="F407" s="204" t="s">
        <v>3201</v>
      </c>
      <c r="G407" s="205" t="s">
        <v>419</v>
      </c>
      <c r="H407" s="206">
        <v>6.9000000000000006E-2</v>
      </c>
      <c r="I407" s="207"/>
      <c r="J407" s="208">
        <f>ROUND(I407*H407,2)</f>
        <v>0</v>
      </c>
      <c r="K407" s="204" t="s">
        <v>203</v>
      </c>
      <c r="L407" s="62"/>
      <c r="M407" s="209" t="s">
        <v>23</v>
      </c>
      <c r="N407" s="210" t="s">
        <v>48</v>
      </c>
      <c r="O407" s="43"/>
      <c r="P407" s="211">
        <f>O407*H407</f>
        <v>0</v>
      </c>
      <c r="Q407" s="211">
        <v>0</v>
      </c>
      <c r="R407" s="211">
        <f>Q407*H407</f>
        <v>0</v>
      </c>
      <c r="S407" s="211">
        <v>0</v>
      </c>
      <c r="T407" s="212">
        <f>S407*H407</f>
        <v>0</v>
      </c>
      <c r="AR407" s="25" t="s">
        <v>279</v>
      </c>
      <c r="AT407" s="25" t="s">
        <v>194</v>
      </c>
      <c r="AU407" s="25" t="s">
        <v>88</v>
      </c>
      <c r="AY407" s="25" t="s">
        <v>191</v>
      </c>
      <c r="BE407" s="213">
        <f>IF(N407="základní",J407,0)</f>
        <v>0</v>
      </c>
      <c r="BF407" s="213">
        <f>IF(N407="snížená",J407,0)</f>
        <v>0</v>
      </c>
      <c r="BG407" s="213">
        <f>IF(N407="zákl. přenesená",J407,0)</f>
        <v>0</v>
      </c>
      <c r="BH407" s="213">
        <f>IF(N407="sníž. přenesená",J407,0)</f>
        <v>0</v>
      </c>
      <c r="BI407" s="213">
        <f>IF(N407="nulová",J407,0)</f>
        <v>0</v>
      </c>
      <c r="BJ407" s="25" t="s">
        <v>85</v>
      </c>
      <c r="BK407" s="213">
        <f>ROUND(I407*H407,2)</f>
        <v>0</v>
      </c>
      <c r="BL407" s="25" t="s">
        <v>279</v>
      </c>
      <c r="BM407" s="25" t="s">
        <v>3202</v>
      </c>
    </row>
    <row r="408" spans="2:65" s="11" customFormat="1" ht="29.85" customHeight="1">
      <c r="B408" s="186"/>
      <c r="C408" s="187"/>
      <c r="D408" s="188" t="s">
        <v>76</v>
      </c>
      <c r="E408" s="200" t="s">
        <v>3203</v>
      </c>
      <c r="F408" s="200" t="s">
        <v>3204</v>
      </c>
      <c r="G408" s="187"/>
      <c r="H408" s="187"/>
      <c r="I408" s="190"/>
      <c r="J408" s="201">
        <f>BK408</f>
        <v>0</v>
      </c>
      <c r="K408" s="187"/>
      <c r="L408" s="192"/>
      <c r="M408" s="193"/>
      <c r="N408" s="194"/>
      <c r="O408" s="194"/>
      <c r="P408" s="195">
        <f>SUM(P409:P414)</f>
        <v>0</v>
      </c>
      <c r="Q408" s="194"/>
      <c r="R408" s="195">
        <f>SUM(R409:R414)</f>
        <v>1.1299999999999999E-2</v>
      </c>
      <c r="S408" s="194"/>
      <c r="T408" s="196">
        <f>SUM(T409:T414)</f>
        <v>0</v>
      </c>
      <c r="AR408" s="197" t="s">
        <v>88</v>
      </c>
      <c r="AT408" s="198" t="s">
        <v>76</v>
      </c>
      <c r="AU408" s="198" t="s">
        <v>85</v>
      </c>
      <c r="AY408" s="197" t="s">
        <v>191</v>
      </c>
      <c r="BK408" s="199">
        <f>SUM(BK409:BK414)</f>
        <v>0</v>
      </c>
    </row>
    <row r="409" spans="2:65" s="1" customFormat="1" ht="16.5" customHeight="1">
      <c r="B409" s="42"/>
      <c r="C409" s="202" t="s">
        <v>1298</v>
      </c>
      <c r="D409" s="202" t="s">
        <v>194</v>
      </c>
      <c r="E409" s="203" t="s">
        <v>3205</v>
      </c>
      <c r="F409" s="204" t="s">
        <v>3206</v>
      </c>
      <c r="G409" s="205" t="s">
        <v>222</v>
      </c>
      <c r="H409" s="206">
        <v>1</v>
      </c>
      <c r="I409" s="207"/>
      <c r="J409" s="208">
        <f t="shared" ref="J409:J414" si="0">ROUND(I409*H409,2)</f>
        <v>0</v>
      </c>
      <c r="K409" s="204" t="s">
        <v>23</v>
      </c>
      <c r="L409" s="62"/>
      <c r="M409" s="209" t="s">
        <v>23</v>
      </c>
      <c r="N409" s="210" t="s">
        <v>48</v>
      </c>
      <c r="O409" s="43"/>
      <c r="P409" s="211">
        <f t="shared" ref="P409:P414" si="1">O409*H409</f>
        <v>0</v>
      </c>
      <c r="Q409" s="211">
        <v>0.01</v>
      </c>
      <c r="R409" s="211">
        <f t="shared" ref="R409:R414" si="2">Q409*H409</f>
        <v>0.01</v>
      </c>
      <c r="S409" s="211">
        <v>0</v>
      </c>
      <c r="T409" s="212">
        <f t="shared" ref="T409:T414" si="3">S409*H409</f>
        <v>0</v>
      </c>
      <c r="AR409" s="25" t="s">
        <v>279</v>
      </c>
      <c r="AT409" s="25" t="s">
        <v>194</v>
      </c>
      <c r="AU409" s="25" t="s">
        <v>88</v>
      </c>
      <c r="AY409" s="25" t="s">
        <v>191</v>
      </c>
      <c r="BE409" s="213">
        <f t="shared" ref="BE409:BE414" si="4">IF(N409="základní",J409,0)</f>
        <v>0</v>
      </c>
      <c r="BF409" s="213">
        <f t="shared" ref="BF409:BF414" si="5">IF(N409="snížená",J409,0)</f>
        <v>0</v>
      </c>
      <c r="BG409" s="213">
        <f t="shared" ref="BG409:BG414" si="6">IF(N409="zákl. přenesená",J409,0)</f>
        <v>0</v>
      </c>
      <c r="BH409" s="213">
        <f t="shared" ref="BH409:BH414" si="7">IF(N409="sníž. přenesená",J409,0)</f>
        <v>0</v>
      </c>
      <c r="BI409" s="213">
        <f t="shared" ref="BI409:BI414" si="8">IF(N409="nulová",J409,0)</f>
        <v>0</v>
      </c>
      <c r="BJ409" s="25" t="s">
        <v>85</v>
      </c>
      <c r="BK409" s="213">
        <f t="shared" ref="BK409:BK414" si="9">ROUND(I409*H409,2)</f>
        <v>0</v>
      </c>
      <c r="BL409" s="25" t="s">
        <v>279</v>
      </c>
      <c r="BM409" s="25" t="s">
        <v>3207</v>
      </c>
    </row>
    <row r="410" spans="2:65" s="1" customFormat="1" ht="38.25" customHeight="1">
      <c r="B410" s="42"/>
      <c r="C410" s="202" t="s">
        <v>1303</v>
      </c>
      <c r="D410" s="202" t="s">
        <v>194</v>
      </c>
      <c r="E410" s="203" t="s">
        <v>3208</v>
      </c>
      <c r="F410" s="204" t="s">
        <v>3209</v>
      </c>
      <c r="G410" s="205" t="s">
        <v>218</v>
      </c>
      <c r="H410" s="206">
        <v>0.5</v>
      </c>
      <c r="I410" s="207"/>
      <c r="J410" s="208">
        <f t="shared" si="0"/>
        <v>0</v>
      </c>
      <c r="K410" s="204" t="s">
        <v>203</v>
      </c>
      <c r="L410" s="62"/>
      <c r="M410" s="209" t="s">
        <v>23</v>
      </c>
      <c r="N410" s="210" t="s">
        <v>48</v>
      </c>
      <c r="O410" s="43"/>
      <c r="P410" s="211">
        <f t="shared" si="1"/>
        <v>0</v>
      </c>
      <c r="Q410" s="211">
        <v>9.6000000000000002E-4</v>
      </c>
      <c r="R410" s="211">
        <f t="shared" si="2"/>
        <v>4.8000000000000001E-4</v>
      </c>
      <c r="S410" s="211">
        <v>0</v>
      </c>
      <c r="T410" s="212">
        <f t="shared" si="3"/>
        <v>0</v>
      </c>
      <c r="AR410" s="25" t="s">
        <v>279</v>
      </c>
      <c r="AT410" s="25" t="s">
        <v>194</v>
      </c>
      <c r="AU410" s="25" t="s">
        <v>88</v>
      </c>
      <c r="AY410" s="25" t="s">
        <v>191</v>
      </c>
      <c r="BE410" s="213">
        <f t="shared" si="4"/>
        <v>0</v>
      </c>
      <c r="BF410" s="213">
        <f t="shared" si="5"/>
        <v>0</v>
      </c>
      <c r="BG410" s="213">
        <f t="shared" si="6"/>
        <v>0</v>
      </c>
      <c r="BH410" s="213">
        <f t="shared" si="7"/>
        <v>0</v>
      </c>
      <c r="BI410" s="213">
        <f t="shared" si="8"/>
        <v>0</v>
      </c>
      <c r="BJ410" s="25" t="s">
        <v>85</v>
      </c>
      <c r="BK410" s="213">
        <f t="shared" si="9"/>
        <v>0</v>
      </c>
      <c r="BL410" s="25" t="s">
        <v>279</v>
      </c>
      <c r="BM410" s="25" t="s">
        <v>3210</v>
      </c>
    </row>
    <row r="411" spans="2:65" s="1" customFormat="1" ht="25.5" customHeight="1">
      <c r="B411" s="42"/>
      <c r="C411" s="202" t="s">
        <v>1307</v>
      </c>
      <c r="D411" s="202" t="s">
        <v>194</v>
      </c>
      <c r="E411" s="203" t="s">
        <v>3211</v>
      </c>
      <c r="F411" s="204" t="s">
        <v>3212</v>
      </c>
      <c r="G411" s="205" t="s">
        <v>218</v>
      </c>
      <c r="H411" s="206">
        <v>0.5</v>
      </c>
      <c r="I411" s="207"/>
      <c r="J411" s="208">
        <f t="shared" si="0"/>
        <v>0</v>
      </c>
      <c r="K411" s="204" t="s">
        <v>203</v>
      </c>
      <c r="L411" s="62"/>
      <c r="M411" s="209" t="s">
        <v>23</v>
      </c>
      <c r="N411" s="210" t="s">
        <v>48</v>
      </c>
      <c r="O411" s="43"/>
      <c r="P411" s="211">
        <f t="shared" si="1"/>
        <v>0</v>
      </c>
      <c r="Q411" s="211">
        <v>3.8999999999999999E-4</v>
      </c>
      <c r="R411" s="211">
        <f t="shared" si="2"/>
        <v>1.95E-4</v>
      </c>
      <c r="S411" s="211">
        <v>0</v>
      </c>
      <c r="T411" s="212">
        <f t="shared" si="3"/>
        <v>0</v>
      </c>
      <c r="AR411" s="25" t="s">
        <v>279</v>
      </c>
      <c r="AT411" s="25" t="s">
        <v>194</v>
      </c>
      <c r="AU411" s="25" t="s">
        <v>88</v>
      </c>
      <c r="AY411" s="25" t="s">
        <v>191</v>
      </c>
      <c r="BE411" s="213">
        <f t="shared" si="4"/>
        <v>0</v>
      </c>
      <c r="BF411" s="213">
        <f t="shared" si="5"/>
        <v>0</v>
      </c>
      <c r="BG411" s="213">
        <f t="shared" si="6"/>
        <v>0</v>
      </c>
      <c r="BH411" s="213">
        <f t="shared" si="7"/>
        <v>0</v>
      </c>
      <c r="BI411" s="213">
        <f t="shared" si="8"/>
        <v>0</v>
      </c>
      <c r="BJ411" s="25" t="s">
        <v>85</v>
      </c>
      <c r="BK411" s="213">
        <f t="shared" si="9"/>
        <v>0</v>
      </c>
      <c r="BL411" s="25" t="s">
        <v>279</v>
      </c>
      <c r="BM411" s="25" t="s">
        <v>3213</v>
      </c>
    </row>
    <row r="412" spans="2:65" s="1" customFormat="1" ht="25.5" customHeight="1">
      <c r="B412" s="42"/>
      <c r="C412" s="202" t="s">
        <v>1311</v>
      </c>
      <c r="D412" s="202" t="s">
        <v>194</v>
      </c>
      <c r="E412" s="203" t="s">
        <v>3214</v>
      </c>
      <c r="F412" s="204" t="s">
        <v>3215</v>
      </c>
      <c r="G412" s="205" t="s">
        <v>218</v>
      </c>
      <c r="H412" s="206">
        <v>0.5</v>
      </c>
      <c r="I412" s="207"/>
      <c r="J412" s="208">
        <f t="shared" si="0"/>
        <v>0</v>
      </c>
      <c r="K412" s="204" t="s">
        <v>23</v>
      </c>
      <c r="L412" s="62"/>
      <c r="M412" s="209" t="s">
        <v>23</v>
      </c>
      <c r="N412" s="210" t="s">
        <v>48</v>
      </c>
      <c r="O412" s="43"/>
      <c r="P412" s="211">
        <f t="shared" si="1"/>
        <v>0</v>
      </c>
      <c r="Q412" s="211">
        <v>2.9E-4</v>
      </c>
      <c r="R412" s="211">
        <f t="shared" si="2"/>
        <v>1.45E-4</v>
      </c>
      <c r="S412" s="211">
        <v>0</v>
      </c>
      <c r="T412" s="212">
        <f t="shared" si="3"/>
        <v>0</v>
      </c>
      <c r="AR412" s="25" t="s">
        <v>279</v>
      </c>
      <c r="AT412" s="25" t="s">
        <v>194</v>
      </c>
      <c r="AU412" s="25" t="s">
        <v>88</v>
      </c>
      <c r="AY412" s="25" t="s">
        <v>191</v>
      </c>
      <c r="BE412" s="213">
        <f t="shared" si="4"/>
        <v>0</v>
      </c>
      <c r="BF412" s="213">
        <f t="shared" si="5"/>
        <v>0</v>
      </c>
      <c r="BG412" s="213">
        <f t="shared" si="6"/>
        <v>0</v>
      </c>
      <c r="BH412" s="213">
        <f t="shared" si="7"/>
        <v>0</v>
      </c>
      <c r="BI412" s="213">
        <f t="shared" si="8"/>
        <v>0</v>
      </c>
      <c r="BJ412" s="25" t="s">
        <v>85</v>
      </c>
      <c r="BK412" s="213">
        <f t="shared" si="9"/>
        <v>0</v>
      </c>
      <c r="BL412" s="25" t="s">
        <v>279</v>
      </c>
      <c r="BM412" s="25" t="s">
        <v>3216</v>
      </c>
    </row>
    <row r="413" spans="2:65" s="1" customFormat="1" ht="25.5" customHeight="1">
      <c r="B413" s="42"/>
      <c r="C413" s="202" t="s">
        <v>1315</v>
      </c>
      <c r="D413" s="202" t="s">
        <v>194</v>
      </c>
      <c r="E413" s="203" t="s">
        <v>3217</v>
      </c>
      <c r="F413" s="204" t="s">
        <v>3218</v>
      </c>
      <c r="G413" s="205" t="s">
        <v>218</v>
      </c>
      <c r="H413" s="206">
        <v>0.5</v>
      </c>
      <c r="I413" s="207"/>
      <c r="J413" s="208">
        <f t="shared" si="0"/>
        <v>0</v>
      </c>
      <c r="K413" s="204" t="s">
        <v>203</v>
      </c>
      <c r="L413" s="62"/>
      <c r="M413" s="209" t="s">
        <v>23</v>
      </c>
      <c r="N413" s="210" t="s">
        <v>48</v>
      </c>
      <c r="O413" s="43"/>
      <c r="P413" s="211">
        <f t="shared" si="1"/>
        <v>0</v>
      </c>
      <c r="Q413" s="211">
        <v>9.2000000000000003E-4</v>
      </c>
      <c r="R413" s="211">
        <f t="shared" si="2"/>
        <v>4.6000000000000001E-4</v>
      </c>
      <c r="S413" s="211">
        <v>0</v>
      </c>
      <c r="T413" s="212">
        <f t="shared" si="3"/>
        <v>0</v>
      </c>
      <c r="AR413" s="25" t="s">
        <v>279</v>
      </c>
      <c r="AT413" s="25" t="s">
        <v>194</v>
      </c>
      <c r="AU413" s="25" t="s">
        <v>88</v>
      </c>
      <c r="AY413" s="25" t="s">
        <v>191</v>
      </c>
      <c r="BE413" s="213">
        <f t="shared" si="4"/>
        <v>0</v>
      </c>
      <c r="BF413" s="213">
        <f t="shared" si="5"/>
        <v>0</v>
      </c>
      <c r="BG413" s="213">
        <f t="shared" si="6"/>
        <v>0</v>
      </c>
      <c r="BH413" s="213">
        <f t="shared" si="7"/>
        <v>0</v>
      </c>
      <c r="BI413" s="213">
        <f t="shared" si="8"/>
        <v>0</v>
      </c>
      <c r="BJ413" s="25" t="s">
        <v>85</v>
      </c>
      <c r="BK413" s="213">
        <f t="shared" si="9"/>
        <v>0</v>
      </c>
      <c r="BL413" s="25" t="s">
        <v>279</v>
      </c>
      <c r="BM413" s="25" t="s">
        <v>3219</v>
      </c>
    </row>
    <row r="414" spans="2:65" s="1" customFormat="1" ht="25.5" customHeight="1">
      <c r="B414" s="42"/>
      <c r="C414" s="202" t="s">
        <v>1320</v>
      </c>
      <c r="D414" s="202" t="s">
        <v>194</v>
      </c>
      <c r="E414" s="203" t="s">
        <v>3220</v>
      </c>
      <c r="F414" s="204" t="s">
        <v>3221</v>
      </c>
      <c r="G414" s="205" t="s">
        <v>218</v>
      </c>
      <c r="H414" s="206">
        <v>0.5</v>
      </c>
      <c r="I414" s="207"/>
      <c r="J414" s="208">
        <f t="shared" si="0"/>
        <v>0</v>
      </c>
      <c r="K414" s="204" t="s">
        <v>203</v>
      </c>
      <c r="L414" s="62"/>
      <c r="M414" s="209" t="s">
        <v>23</v>
      </c>
      <c r="N414" s="210" t="s">
        <v>48</v>
      </c>
      <c r="O414" s="43"/>
      <c r="P414" s="211">
        <f t="shared" si="1"/>
        <v>0</v>
      </c>
      <c r="Q414" s="211">
        <v>4.0000000000000003E-5</v>
      </c>
      <c r="R414" s="211">
        <f t="shared" si="2"/>
        <v>2.0000000000000002E-5</v>
      </c>
      <c r="S414" s="211">
        <v>0</v>
      </c>
      <c r="T414" s="212">
        <f t="shared" si="3"/>
        <v>0</v>
      </c>
      <c r="AR414" s="25" t="s">
        <v>279</v>
      </c>
      <c r="AT414" s="25" t="s">
        <v>194</v>
      </c>
      <c r="AU414" s="25" t="s">
        <v>88</v>
      </c>
      <c r="AY414" s="25" t="s">
        <v>191</v>
      </c>
      <c r="BE414" s="213">
        <f t="shared" si="4"/>
        <v>0</v>
      </c>
      <c r="BF414" s="213">
        <f t="shared" si="5"/>
        <v>0</v>
      </c>
      <c r="BG414" s="213">
        <f t="shared" si="6"/>
        <v>0</v>
      </c>
      <c r="BH414" s="213">
        <f t="shared" si="7"/>
        <v>0</v>
      </c>
      <c r="BI414" s="213">
        <f t="shared" si="8"/>
        <v>0</v>
      </c>
      <c r="BJ414" s="25" t="s">
        <v>85</v>
      </c>
      <c r="BK414" s="213">
        <f t="shared" si="9"/>
        <v>0</v>
      </c>
      <c r="BL414" s="25" t="s">
        <v>279</v>
      </c>
      <c r="BM414" s="25" t="s">
        <v>3222</v>
      </c>
    </row>
    <row r="415" spans="2:65" s="11" customFormat="1" ht="29.85" customHeight="1">
      <c r="B415" s="186"/>
      <c r="C415" s="187"/>
      <c r="D415" s="188" t="s">
        <v>76</v>
      </c>
      <c r="E415" s="200" t="s">
        <v>3223</v>
      </c>
      <c r="F415" s="200" t="s">
        <v>3224</v>
      </c>
      <c r="G415" s="187"/>
      <c r="H415" s="187"/>
      <c r="I415" s="190"/>
      <c r="J415" s="201">
        <f>BK415</f>
        <v>0</v>
      </c>
      <c r="K415" s="187"/>
      <c r="L415" s="192"/>
      <c r="M415" s="193"/>
      <c r="N415" s="194"/>
      <c r="O415" s="194"/>
      <c r="P415" s="195">
        <f>SUM(P416:P426)</f>
        <v>0</v>
      </c>
      <c r="Q415" s="194"/>
      <c r="R415" s="195">
        <f>SUM(R416:R426)</f>
        <v>4.2114680500000006</v>
      </c>
      <c r="S415" s="194"/>
      <c r="T415" s="196">
        <f>SUM(T416:T426)</f>
        <v>0</v>
      </c>
      <c r="AR415" s="197" t="s">
        <v>88</v>
      </c>
      <c r="AT415" s="198" t="s">
        <v>76</v>
      </c>
      <c r="AU415" s="198" t="s">
        <v>85</v>
      </c>
      <c r="AY415" s="197" t="s">
        <v>191</v>
      </c>
      <c r="BK415" s="199">
        <f>SUM(BK416:BK426)</f>
        <v>0</v>
      </c>
    </row>
    <row r="416" spans="2:65" s="1" customFormat="1" ht="38.25" customHeight="1">
      <c r="B416" s="42"/>
      <c r="C416" s="202" t="s">
        <v>1325</v>
      </c>
      <c r="D416" s="202" t="s">
        <v>194</v>
      </c>
      <c r="E416" s="203" t="s">
        <v>3225</v>
      </c>
      <c r="F416" s="204" t="s">
        <v>3226</v>
      </c>
      <c r="G416" s="205" t="s">
        <v>218</v>
      </c>
      <c r="H416" s="206">
        <v>40.354999999999997</v>
      </c>
      <c r="I416" s="207"/>
      <c r="J416" s="208">
        <f>ROUND(I416*H416,2)</f>
        <v>0</v>
      </c>
      <c r="K416" s="204" t="s">
        <v>203</v>
      </c>
      <c r="L416" s="62"/>
      <c r="M416" s="209" t="s">
        <v>23</v>
      </c>
      <c r="N416" s="210" t="s">
        <v>48</v>
      </c>
      <c r="O416" s="43"/>
      <c r="P416" s="211">
        <f>O416*H416</f>
        <v>0</v>
      </c>
      <c r="Q416" s="211">
        <v>8.3000000000000001E-3</v>
      </c>
      <c r="R416" s="211">
        <f>Q416*H416</f>
        <v>0.33494649999999998</v>
      </c>
      <c r="S416" s="211">
        <v>0</v>
      </c>
      <c r="T416" s="212">
        <f>S416*H416</f>
        <v>0</v>
      </c>
      <c r="AR416" s="25" t="s">
        <v>279</v>
      </c>
      <c r="AT416" s="25" t="s">
        <v>194</v>
      </c>
      <c r="AU416" s="25" t="s">
        <v>88</v>
      </c>
      <c r="AY416" s="25" t="s">
        <v>191</v>
      </c>
      <c r="BE416" s="213">
        <f>IF(N416="základní",J416,0)</f>
        <v>0</v>
      </c>
      <c r="BF416" s="213">
        <f>IF(N416="snížená",J416,0)</f>
        <v>0</v>
      </c>
      <c r="BG416" s="213">
        <f>IF(N416="zákl. přenesená",J416,0)</f>
        <v>0</v>
      </c>
      <c r="BH416" s="213">
        <f>IF(N416="sníž. přenesená",J416,0)</f>
        <v>0</v>
      </c>
      <c r="BI416" s="213">
        <f>IF(N416="nulová",J416,0)</f>
        <v>0</v>
      </c>
      <c r="BJ416" s="25" t="s">
        <v>85</v>
      </c>
      <c r="BK416" s="213">
        <f>ROUND(I416*H416,2)</f>
        <v>0</v>
      </c>
      <c r="BL416" s="25" t="s">
        <v>279</v>
      </c>
      <c r="BM416" s="25" t="s">
        <v>3227</v>
      </c>
    </row>
    <row r="417" spans="2:65" s="12" customFormat="1" ht="27">
      <c r="B417" s="217"/>
      <c r="C417" s="218"/>
      <c r="D417" s="214" t="s">
        <v>245</v>
      </c>
      <c r="E417" s="219" t="s">
        <v>23</v>
      </c>
      <c r="F417" s="220" t="s">
        <v>2781</v>
      </c>
      <c r="G417" s="218"/>
      <c r="H417" s="221">
        <v>40.354999999999997</v>
      </c>
      <c r="I417" s="222"/>
      <c r="J417" s="218"/>
      <c r="K417" s="218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245</v>
      </c>
      <c r="AU417" s="227" t="s">
        <v>88</v>
      </c>
      <c r="AV417" s="12" t="s">
        <v>88</v>
      </c>
      <c r="AW417" s="12" t="s">
        <v>40</v>
      </c>
      <c r="AX417" s="12" t="s">
        <v>77</v>
      </c>
      <c r="AY417" s="227" t="s">
        <v>191</v>
      </c>
    </row>
    <row r="418" spans="2:65" s="15" customFormat="1" ht="13.5">
      <c r="B418" s="265"/>
      <c r="C418" s="266"/>
      <c r="D418" s="214" t="s">
        <v>245</v>
      </c>
      <c r="E418" s="267" t="s">
        <v>23</v>
      </c>
      <c r="F418" s="268" t="s">
        <v>388</v>
      </c>
      <c r="G418" s="266"/>
      <c r="H418" s="269">
        <v>40.354999999999997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AT418" s="275" t="s">
        <v>245</v>
      </c>
      <c r="AU418" s="275" t="s">
        <v>88</v>
      </c>
      <c r="AV418" s="15" t="s">
        <v>215</v>
      </c>
      <c r="AW418" s="15" t="s">
        <v>40</v>
      </c>
      <c r="AX418" s="15" t="s">
        <v>85</v>
      </c>
      <c r="AY418" s="275" t="s">
        <v>191</v>
      </c>
    </row>
    <row r="419" spans="2:65" s="1" customFormat="1" ht="16.5" customHeight="1">
      <c r="B419" s="42"/>
      <c r="C419" s="228" t="s">
        <v>1333</v>
      </c>
      <c r="D419" s="228" t="s">
        <v>302</v>
      </c>
      <c r="E419" s="229" t="s">
        <v>3228</v>
      </c>
      <c r="F419" s="230" t="s">
        <v>3229</v>
      </c>
      <c r="G419" s="231" t="s">
        <v>218</v>
      </c>
      <c r="H419" s="232">
        <v>42.372999999999998</v>
      </c>
      <c r="I419" s="233"/>
      <c r="J419" s="234">
        <f>ROUND(I419*H419,2)</f>
        <v>0</v>
      </c>
      <c r="K419" s="230" t="s">
        <v>203</v>
      </c>
      <c r="L419" s="235"/>
      <c r="M419" s="236" t="s">
        <v>23</v>
      </c>
      <c r="N419" s="237" t="s">
        <v>48</v>
      </c>
      <c r="O419" s="43"/>
      <c r="P419" s="211">
        <f>O419*H419</f>
        <v>0</v>
      </c>
      <c r="Q419" s="211">
        <v>8.1000000000000003E-2</v>
      </c>
      <c r="R419" s="211">
        <f>Q419*H419</f>
        <v>3.432213</v>
      </c>
      <c r="S419" s="211">
        <v>0</v>
      </c>
      <c r="T419" s="212">
        <f>S419*H419</f>
        <v>0</v>
      </c>
      <c r="AR419" s="25" t="s">
        <v>669</v>
      </c>
      <c r="AT419" s="25" t="s">
        <v>302</v>
      </c>
      <c r="AU419" s="25" t="s">
        <v>88</v>
      </c>
      <c r="AY419" s="25" t="s">
        <v>191</v>
      </c>
      <c r="BE419" s="213">
        <f>IF(N419="základní",J419,0)</f>
        <v>0</v>
      </c>
      <c r="BF419" s="213">
        <f>IF(N419="snížená",J419,0)</f>
        <v>0</v>
      </c>
      <c r="BG419" s="213">
        <f>IF(N419="zákl. přenesená",J419,0)</f>
        <v>0</v>
      </c>
      <c r="BH419" s="213">
        <f>IF(N419="sníž. přenesená",J419,0)</f>
        <v>0</v>
      </c>
      <c r="BI419" s="213">
        <f>IF(N419="nulová",J419,0)</f>
        <v>0</v>
      </c>
      <c r="BJ419" s="25" t="s">
        <v>85</v>
      </c>
      <c r="BK419" s="213">
        <f>ROUND(I419*H419,2)</f>
        <v>0</v>
      </c>
      <c r="BL419" s="25" t="s">
        <v>279</v>
      </c>
      <c r="BM419" s="25" t="s">
        <v>3230</v>
      </c>
    </row>
    <row r="420" spans="2:65" s="12" customFormat="1" ht="13.5">
      <c r="B420" s="217"/>
      <c r="C420" s="218"/>
      <c r="D420" s="214" t="s">
        <v>245</v>
      </c>
      <c r="E420" s="218"/>
      <c r="F420" s="220" t="s">
        <v>3231</v>
      </c>
      <c r="G420" s="218"/>
      <c r="H420" s="221">
        <v>42.372999999999998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245</v>
      </c>
      <c r="AU420" s="227" t="s">
        <v>88</v>
      </c>
      <c r="AV420" s="12" t="s">
        <v>88</v>
      </c>
      <c r="AW420" s="12" t="s">
        <v>6</v>
      </c>
      <c r="AX420" s="12" t="s">
        <v>85</v>
      </c>
      <c r="AY420" s="227" t="s">
        <v>191</v>
      </c>
    </row>
    <row r="421" spans="2:65" s="1" customFormat="1" ht="16.5" customHeight="1">
      <c r="B421" s="42"/>
      <c r="C421" s="202" t="s">
        <v>1338</v>
      </c>
      <c r="D421" s="202" t="s">
        <v>194</v>
      </c>
      <c r="E421" s="203" t="s">
        <v>3232</v>
      </c>
      <c r="F421" s="204" t="s">
        <v>3233</v>
      </c>
      <c r="G421" s="205" t="s">
        <v>218</v>
      </c>
      <c r="H421" s="206">
        <v>40.354999999999997</v>
      </c>
      <c r="I421" s="207"/>
      <c r="J421" s="208">
        <f t="shared" ref="J421:J426" si="10">ROUND(I421*H421,2)</f>
        <v>0</v>
      </c>
      <c r="K421" s="204" t="s">
        <v>203</v>
      </c>
      <c r="L421" s="62"/>
      <c r="M421" s="209" t="s">
        <v>23</v>
      </c>
      <c r="N421" s="210" t="s">
        <v>48</v>
      </c>
      <c r="O421" s="43"/>
      <c r="P421" s="211">
        <f t="shared" ref="P421:P426" si="11">O421*H421</f>
        <v>0</v>
      </c>
      <c r="Q421" s="211">
        <v>0</v>
      </c>
      <c r="R421" s="211">
        <f t="shared" ref="R421:R426" si="12">Q421*H421</f>
        <v>0</v>
      </c>
      <c r="S421" s="211">
        <v>0</v>
      </c>
      <c r="T421" s="212">
        <f t="shared" ref="T421:T426" si="13">S421*H421</f>
        <v>0</v>
      </c>
      <c r="AR421" s="25" t="s">
        <v>279</v>
      </c>
      <c r="AT421" s="25" t="s">
        <v>194</v>
      </c>
      <c r="AU421" s="25" t="s">
        <v>88</v>
      </c>
      <c r="AY421" s="25" t="s">
        <v>191</v>
      </c>
      <c r="BE421" s="213">
        <f t="shared" ref="BE421:BE426" si="14">IF(N421="základní",J421,0)</f>
        <v>0</v>
      </c>
      <c r="BF421" s="213">
        <f t="shared" ref="BF421:BF426" si="15">IF(N421="snížená",J421,0)</f>
        <v>0</v>
      </c>
      <c r="BG421" s="213">
        <f t="shared" ref="BG421:BG426" si="16">IF(N421="zákl. přenesená",J421,0)</f>
        <v>0</v>
      </c>
      <c r="BH421" s="213">
        <f t="shared" ref="BH421:BH426" si="17">IF(N421="sníž. přenesená",J421,0)</f>
        <v>0</v>
      </c>
      <c r="BI421" s="213">
        <f t="shared" ref="BI421:BI426" si="18">IF(N421="nulová",J421,0)</f>
        <v>0</v>
      </c>
      <c r="BJ421" s="25" t="s">
        <v>85</v>
      </c>
      <c r="BK421" s="213">
        <f t="shared" ref="BK421:BK426" si="19">ROUND(I421*H421,2)</f>
        <v>0</v>
      </c>
      <c r="BL421" s="25" t="s">
        <v>279</v>
      </c>
      <c r="BM421" s="25" t="s">
        <v>3234</v>
      </c>
    </row>
    <row r="422" spans="2:65" s="1" customFormat="1" ht="16.5" customHeight="1">
      <c r="B422" s="42"/>
      <c r="C422" s="202" t="s">
        <v>1342</v>
      </c>
      <c r="D422" s="202" t="s">
        <v>194</v>
      </c>
      <c r="E422" s="203" t="s">
        <v>3235</v>
      </c>
      <c r="F422" s="204" t="s">
        <v>3236</v>
      </c>
      <c r="G422" s="205" t="s">
        <v>218</v>
      </c>
      <c r="H422" s="206">
        <v>40.354999999999997</v>
      </c>
      <c r="I422" s="207"/>
      <c r="J422" s="208">
        <f t="shared" si="10"/>
        <v>0</v>
      </c>
      <c r="K422" s="204" t="s">
        <v>203</v>
      </c>
      <c r="L422" s="62"/>
      <c r="M422" s="209" t="s">
        <v>23</v>
      </c>
      <c r="N422" s="210" t="s">
        <v>48</v>
      </c>
      <c r="O422" s="43"/>
      <c r="P422" s="211">
        <f t="shared" si="11"/>
        <v>0</v>
      </c>
      <c r="Q422" s="211">
        <v>8.0000000000000002E-3</v>
      </c>
      <c r="R422" s="211">
        <f t="shared" si="12"/>
        <v>0.32283999999999996</v>
      </c>
      <c r="S422" s="211">
        <v>0</v>
      </c>
      <c r="T422" s="212">
        <f t="shared" si="13"/>
        <v>0</v>
      </c>
      <c r="AR422" s="25" t="s">
        <v>279</v>
      </c>
      <c r="AT422" s="25" t="s">
        <v>194</v>
      </c>
      <c r="AU422" s="25" t="s">
        <v>88</v>
      </c>
      <c r="AY422" s="25" t="s">
        <v>191</v>
      </c>
      <c r="BE422" s="213">
        <f t="shared" si="14"/>
        <v>0</v>
      </c>
      <c r="BF422" s="213">
        <f t="shared" si="15"/>
        <v>0</v>
      </c>
      <c r="BG422" s="213">
        <f t="shared" si="16"/>
        <v>0</v>
      </c>
      <c r="BH422" s="213">
        <f t="shared" si="17"/>
        <v>0</v>
      </c>
      <c r="BI422" s="213">
        <f t="shared" si="18"/>
        <v>0</v>
      </c>
      <c r="BJ422" s="25" t="s">
        <v>85</v>
      </c>
      <c r="BK422" s="213">
        <f t="shared" si="19"/>
        <v>0</v>
      </c>
      <c r="BL422" s="25" t="s">
        <v>279</v>
      </c>
      <c r="BM422" s="25" t="s">
        <v>3237</v>
      </c>
    </row>
    <row r="423" spans="2:65" s="1" customFormat="1" ht="25.5" customHeight="1">
      <c r="B423" s="42"/>
      <c r="C423" s="202" t="s">
        <v>1347</v>
      </c>
      <c r="D423" s="202" t="s">
        <v>194</v>
      </c>
      <c r="E423" s="203" t="s">
        <v>3238</v>
      </c>
      <c r="F423" s="204" t="s">
        <v>3239</v>
      </c>
      <c r="G423" s="205" t="s">
        <v>218</v>
      </c>
      <c r="H423" s="206">
        <v>40.354999999999997</v>
      </c>
      <c r="I423" s="207"/>
      <c r="J423" s="208">
        <f t="shared" si="10"/>
        <v>0</v>
      </c>
      <c r="K423" s="204" t="s">
        <v>203</v>
      </c>
      <c r="L423" s="62"/>
      <c r="M423" s="209" t="s">
        <v>23</v>
      </c>
      <c r="N423" s="210" t="s">
        <v>48</v>
      </c>
      <c r="O423" s="43"/>
      <c r="P423" s="211">
        <f t="shared" si="11"/>
        <v>0</v>
      </c>
      <c r="Q423" s="211">
        <v>3.0100000000000001E-3</v>
      </c>
      <c r="R423" s="211">
        <f t="shared" si="12"/>
        <v>0.12146854999999999</v>
      </c>
      <c r="S423" s="211">
        <v>0</v>
      </c>
      <c r="T423" s="212">
        <f t="shared" si="13"/>
        <v>0</v>
      </c>
      <c r="AR423" s="25" t="s">
        <v>279</v>
      </c>
      <c r="AT423" s="25" t="s">
        <v>194</v>
      </c>
      <c r="AU423" s="25" t="s">
        <v>88</v>
      </c>
      <c r="AY423" s="25" t="s">
        <v>191</v>
      </c>
      <c r="BE423" s="213">
        <f t="shared" si="14"/>
        <v>0</v>
      </c>
      <c r="BF423" s="213">
        <f t="shared" si="15"/>
        <v>0</v>
      </c>
      <c r="BG423" s="213">
        <f t="shared" si="16"/>
        <v>0</v>
      </c>
      <c r="BH423" s="213">
        <f t="shared" si="17"/>
        <v>0</v>
      </c>
      <c r="BI423" s="213">
        <f t="shared" si="18"/>
        <v>0</v>
      </c>
      <c r="BJ423" s="25" t="s">
        <v>85</v>
      </c>
      <c r="BK423" s="213">
        <f t="shared" si="19"/>
        <v>0</v>
      </c>
      <c r="BL423" s="25" t="s">
        <v>279</v>
      </c>
      <c r="BM423" s="25" t="s">
        <v>3240</v>
      </c>
    </row>
    <row r="424" spans="2:65" s="1" customFormat="1" ht="38.25" customHeight="1">
      <c r="B424" s="42"/>
      <c r="C424" s="202" t="s">
        <v>1351</v>
      </c>
      <c r="D424" s="202" t="s">
        <v>194</v>
      </c>
      <c r="E424" s="203" t="s">
        <v>3241</v>
      </c>
      <c r="F424" s="204" t="s">
        <v>3242</v>
      </c>
      <c r="G424" s="205" t="s">
        <v>419</v>
      </c>
      <c r="H424" s="206">
        <v>4.2110000000000003</v>
      </c>
      <c r="I424" s="207"/>
      <c r="J424" s="208">
        <f t="shared" si="10"/>
        <v>0</v>
      </c>
      <c r="K424" s="204" t="s">
        <v>203</v>
      </c>
      <c r="L424" s="62"/>
      <c r="M424" s="209" t="s">
        <v>23</v>
      </c>
      <c r="N424" s="210" t="s">
        <v>48</v>
      </c>
      <c r="O424" s="43"/>
      <c r="P424" s="211">
        <f t="shared" si="11"/>
        <v>0</v>
      </c>
      <c r="Q424" s="211">
        <v>0</v>
      </c>
      <c r="R424" s="211">
        <f t="shared" si="12"/>
        <v>0</v>
      </c>
      <c r="S424" s="211">
        <v>0</v>
      </c>
      <c r="T424" s="212">
        <f t="shared" si="13"/>
        <v>0</v>
      </c>
      <c r="AR424" s="25" t="s">
        <v>279</v>
      </c>
      <c r="AT424" s="25" t="s">
        <v>194</v>
      </c>
      <c r="AU424" s="25" t="s">
        <v>88</v>
      </c>
      <c r="AY424" s="25" t="s">
        <v>191</v>
      </c>
      <c r="BE424" s="213">
        <f t="shared" si="14"/>
        <v>0</v>
      </c>
      <c r="BF424" s="213">
        <f t="shared" si="15"/>
        <v>0</v>
      </c>
      <c r="BG424" s="213">
        <f t="shared" si="16"/>
        <v>0</v>
      </c>
      <c r="BH424" s="213">
        <f t="shared" si="17"/>
        <v>0</v>
      </c>
      <c r="BI424" s="213">
        <f t="shared" si="18"/>
        <v>0</v>
      </c>
      <c r="BJ424" s="25" t="s">
        <v>85</v>
      </c>
      <c r="BK424" s="213">
        <f t="shared" si="19"/>
        <v>0</v>
      </c>
      <c r="BL424" s="25" t="s">
        <v>279</v>
      </c>
      <c r="BM424" s="25" t="s">
        <v>3243</v>
      </c>
    </row>
    <row r="425" spans="2:65" s="1" customFormat="1" ht="38.25" customHeight="1">
      <c r="B425" s="42"/>
      <c r="C425" s="202" t="s">
        <v>1357</v>
      </c>
      <c r="D425" s="202" t="s">
        <v>194</v>
      </c>
      <c r="E425" s="203" t="s">
        <v>3244</v>
      </c>
      <c r="F425" s="204" t="s">
        <v>3245</v>
      </c>
      <c r="G425" s="205" t="s">
        <v>419</v>
      </c>
      <c r="H425" s="206">
        <v>4.2110000000000003</v>
      </c>
      <c r="I425" s="207"/>
      <c r="J425" s="208">
        <f t="shared" si="10"/>
        <v>0</v>
      </c>
      <c r="K425" s="204" t="s">
        <v>203</v>
      </c>
      <c r="L425" s="62"/>
      <c r="M425" s="209" t="s">
        <v>23</v>
      </c>
      <c r="N425" s="210" t="s">
        <v>48</v>
      </c>
      <c r="O425" s="43"/>
      <c r="P425" s="211">
        <f t="shared" si="11"/>
        <v>0</v>
      </c>
      <c r="Q425" s="211">
        <v>0</v>
      </c>
      <c r="R425" s="211">
        <f t="shared" si="12"/>
        <v>0</v>
      </c>
      <c r="S425" s="211">
        <v>0</v>
      </c>
      <c r="T425" s="212">
        <f t="shared" si="13"/>
        <v>0</v>
      </c>
      <c r="AR425" s="25" t="s">
        <v>279</v>
      </c>
      <c r="AT425" s="25" t="s">
        <v>194</v>
      </c>
      <c r="AU425" s="25" t="s">
        <v>88</v>
      </c>
      <c r="AY425" s="25" t="s">
        <v>191</v>
      </c>
      <c r="BE425" s="213">
        <f t="shared" si="14"/>
        <v>0</v>
      </c>
      <c r="BF425" s="213">
        <f t="shared" si="15"/>
        <v>0</v>
      </c>
      <c r="BG425" s="213">
        <f t="shared" si="16"/>
        <v>0</v>
      </c>
      <c r="BH425" s="213">
        <f t="shared" si="17"/>
        <v>0</v>
      </c>
      <c r="BI425" s="213">
        <f t="shared" si="18"/>
        <v>0</v>
      </c>
      <c r="BJ425" s="25" t="s">
        <v>85</v>
      </c>
      <c r="BK425" s="213">
        <f t="shared" si="19"/>
        <v>0</v>
      </c>
      <c r="BL425" s="25" t="s">
        <v>279</v>
      </c>
      <c r="BM425" s="25" t="s">
        <v>3246</v>
      </c>
    </row>
    <row r="426" spans="2:65" s="1" customFormat="1" ht="38.25" customHeight="1">
      <c r="B426" s="42"/>
      <c r="C426" s="202" t="s">
        <v>1361</v>
      </c>
      <c r="D426" s="202" t="s">
        <v>194</v>
      </c>
      <c r="E426" s="203" t="s">
        <v>3247</v>
      </c>
      <c r="F426" s="204" t="s">
        <v>3248</v>
      </c>
      <c r="G426" s="205" t="s">
        <v>419</v>
      </c>
      <c r="H426" s="206">
        <v>4.2110000000000003</v>
      </c>
      <c r="I426" s="207"/>
      <c r="J426" s="208">
        <f t="shared" si="10"/>
        <v>0</v>
      </c>
      <c r="K426" s="204" t="s">
        <v>203</v>
      </c>
      <c r="L426" s="62"/>
      <c r="M426" s="209" t="s">
        <v>23</v>
      </c>
      <c r="N426" s="210" t="s">
        <v>48</v>
      </c>
      <c r="O426" s="43"/>
      <c r="P426" s="211">
        <f t="shared" si="11"/>
        <v>0</v>
      </c>
      <c r="Q426" s="211">
        <v>0</v>
      </c>
      <c r="R426" s="211">
        <f t="shared" si="12"/>
        <v>0</v>
      </c>
      <c r="S426" s="211">
        <v>0</v>
      </c>
      <c r="T426" s="212">
        <f t="shared" si="13"/>
        <v>0</v>
      </c>
      <c r="AR426" s="25" t="s">
        <v>279</v>
      </c>
      <c r="AT426" s="25" t="s">
        <v>194</v>
      </c>
      <c r="AU426" s="25" t="s">
        <v>88</v>
      </c>
      <c r="AY426" s="25" t="s">
        <v>191</v>
      </c>
      <c r="BE426" s="213">
        <f t="shared" si="14"/>
        <v>0</v>
      </c>
      <c r="BF426" s="213">
        <f t="shared" si="15"/>
        <v>0</v>
      </c>
      <c r="BG426" s="213">
        <f t="shared" si="16"/>
        <v>0</v>
      </c>
      <c r="BH426" s="213">
        <f t="shared" si="17"/>
        <v>0</v>
      </c>
      <c r="BI426" s="213">
        <f t="shared" si="18"/>
        <v>0</v>
      </c>
      <c r="BJ426" s="25" t="s">
        <v>85</v>
      </c>
      <c r="BK426" s="213">
        <f t="shared" si="19"/>
        <v>0</v>
      </c>
      <c r="BL426" s="25" t="s">
        <v>279</v>
      </c>
      <c r="BM426" s="25" t="s">
        <v>3249</v>
      </c>
    </row>
    <row r="427" spans="2:65" s="11" customFormat="1" ht="29.85" customHeight="1">
      <c r="B427" s="186"/>
      <c r="C427" s="187"/>
      <c r="D427" s="188" t="s">
        <v>76</v>
      </c>
      <c r="E427" s="200" t="s">
        <v>2113</v>
      </c>
      <c r="F427" s="200" t="s">
        <v>2114</v>
      </c>
      <c r="G427" s="187"/>
      <c r="H427" s="187"/>
      <c r="I427" s="190"/>
      <c r="J427" s="201">
        <f>BK427</f>
        <v>0</v>
      </c>
      <c r="K427" s="187"/>
      <c r="L427" s="192"/>
      <c r="M427" s="193"/>
      <c r="N427" s="194"/>
      <c r="O427" s="194"/>
      <c r="P427" s="195">
        <f>SUM(P428:P450)</f>
        <v>0</v>
      </c>
      <c r="Q427" s="194"/>
      <c r="R427" s="195">
        <f>SUM(R428:R450)</f>
        <v>0.12263480000000002</v>
      </c>
      <c r="S427" s="194"/>
      <c r="T427" s="196">
        <f>SUM(T428:T450)</f>
        <v>0</v>
      </c>
      <c r="AR427" s="197" t="s">
        <v>88</v>
      </c>
      <c r="AT427" s="198" t="s">
        <v>76</v>
      </c>
      <c r="AU427" s="198" t="s">
        <v>85</v>
      </c>
      <c r="AY427" s="197" t="s">
        <v>191</v>
      </c>
      <c r="BK427" s="199">
        <f>SUM(BK428:BK450)</f>
        <v>0</v>
      </c>
    </row>
    <row r="428" spans="2:65" s="1" customFormat="1" ht="16.5" customHeight="1">
      <c r="B428" s="42"/>
      <c r="C428" s="202" t="s">
        <v>1365</v>
      </c>
      <c r="D428" s="202" t="s">
        <v>194</v>
      </c>
      <c r="E428" s="203" t="s">
        <v>3250</v>
      </c>
      <c r="F428" s="204" t="s">
        <v>3251</v>
      </c>
      <c r="G428" s="205" t="s">
        <v>218</v>
      </c>
      <c r="H428" s="206">
        <v>250</v>
      </c>
      <c r="I428" s="207"/>
      <c r="J428" s="208">
        <f>ROUND(I428*H428,2)</f>
        <v>0</v>
      </c>
      <c r="K428" s="204" t="s">
        <v>203</v>
      </c>
      <c r="L428" s="62"/>
      <c r="M428" s="209" t="s">
        <v>23</v>
      </c>
      <c r="N428" s="210" t="s">
        <v>48</v>
      </c>
      <c r="O428" s="43"/>
      <c r="P428" s="211">
        <f>O428*H428</f>
        <v>0</v>
      </c>
      <c r="Q428" s="211">
        <v>0</v>
      </c>
      <c r="R428" s="211">
        <f>Q428*H428</f>
        <v>0</v>
      </c>
      <c r="S428" s="211">
        <v>0</v>
      </c>
      <c r="T428" s="212">
        <f>S428*H428</f>
        <v>0</v>
      </c>
      <c r="AR428" s="25" t="s">
        <v>279</v>
      </c>
      <c r="AT428" s="25" t="s">
        <v>194</v>
      </c>
      <c r="AU428" s="25" t="s">
        <v>88</v>
      </c>
      <c r="AY428" s="25" t="s">
        <v>191</v>
      </c>
      <c r="BE428" s="213">
        <f>IF(N428="základní",J428,0)</f>
        <v>0</v>
      </c>
      <c r="BF428" s="213">
        <f>IF(N428="snížená",J428,0)</f>
        <v>0</v>
      </c>
      <c r="BG428" s="213">
        <f>IF(N428="zákl. přenesená",J428,0)</f>
        <v>0</v>
      </c>
      <c r="BH428" s="213">
        <f>IF(N428="sníž. přenesená",J428,0)</f>
        <v>0</v>
      </c>
      <c r="BI428" s="213">
        <f>IF(N428="nulová",J428,0)</f>
        <v>0</v>
      </c>
      <c r="BJ428" s="25" t="s">
        <v>85</v>
      </c>
      <c r="BK428" s="213">
        <f>ROUND(I428*H428,2)</f>
        <v>0</v>
      </c>
      <c r="BL428" s="25" t="s">
        <v>279</v>
      </c>
      <c r="BM428" s="25" t="s">
        <v>3252</v>
      </c>
    </row>
    <row r="429" spans="2:65" s="12" customFormat="1" ht="13.5">
      <c r="B429" s="217"/>
      <c r="C429" s="218"/>
      <c r="D429" s="214" t="s">
        <v>245</v>
      </c>
      <c r="E429" s="219" t="s">
        <v>23</v>
      </c>
      <c r="F429" s="220" t="s">
        <v>3253</v>
      </c>
      <c r="G429" s="218"/>
      <c r="H429" s="221">
        <v>250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245</v>
      </c>
      <c r="AU429" s="227" t="s">
        <v>88</v>
      </c>
      <c r="AV429" s="12" t="s">
        <v>88</v>
      </c>
      <c r="AW429" s="12" t="s">
        <v>40</v>
      </c>
      <c r="AX429" s="12" t="s">
        <v>85</v>
      </c>
      <c r="AY429" s="227" t="s">
        <v>191</v>
      </c>
    </row>
    <row r="430" spans="2:65" s="1" customFormat="1" ht="16.5" customHeight="1">
      <c r="B430" s="42"/>
      <c r="C430" s="202" t="s">
        <v>1370</v>
      </c>
      <c r="D430" s="202" t="s">
        <v>194</v>
      </c>
      <c r="E430" s="203" t="s">
        <v>3254</v>
      </c>
      <c r="F430" s="204" t="s">
        <v>3255</v>
      </c>
      <c r="G430" s="205" t="s">
        <v>218</v>
      </c>
      <c r="H430" s="206">
        <v>250</v>
      </c>
      <c r="I430" s="207"/>
      <c r="J430" s="208">
        <f>ROUND(I430*H430,2)</f>
        <v>0</v>
      </c>
      <c r="K430" s="204" t="s">
        <v>203</v>
      </c>
      <c r="L430" s="62"/>
      <c r="M430" s="209" t="s">
        <v>23</v>
      </c>
      <c r="N430" s="210" t="s">
        <v>48</v>
      </c>
      <c r="O430" s="43"/>
      <c r="P430" s="211">
        <f>O430*H430</f>
        <v>0</v>
      </c>
      <c r="Q430" s="211">
        <v>0</v>
      </c>
      <c r="R430" s="211">
        <f>Q430*H430</f>
        <v>0</v>
      </c>
      <c r="S430" s="211">
        <v>0</v>
      </c>
      <c r="T430" s="212">
        <f>S430*H430</f>
        <v>0</v>
      </c>
      <c r="AR430" s="25" t="s">
        <v>279</v>
      </c>
      <c r="AT430" s="25" t="s">
        <v>194</v>
      </c>
      <c r="AU430" s="25" t="s">
        <v>88</v>
      </c>
      <c r="AY430" s="25" t="s">
        <v>191</v>
      </c>
      <c r="BE430" s="213">
        <f>IF(N430="základní",J430,0)</f>
        <v>0</v>
      </c>
      <c r="BF430" s="213">
        <f>IF(N430="snížená",J430,0)</f>
        <v>0</v>
      </c>
      <c r="BG430" s="213">
        <f>IF(N430="zákl. přenesená",J430,0)</f>
        <v>0</v>
      </c>
      <c r="BH430" s="213">
        <f>IF(N430="sníž. přenesená",J430,0)</f>
        <v>0</v>
      </c>
      <c r="BI430" s="213">
        <f>IF(N430="nulová",J430,0)</f>
        <v>0</v>
      </c>
      <c r="BJ430" s="25" t="s">
        <v>85</v>
      </c>
      <c r="BK430" s="213">
        <f>ROUND(I430*H430,2)</f>
        <v>0</v>
      </c>
      <c r="BL430" s="25" t="s">
        <v>279</v>
      </c>
      <c r="BM430" s="25" t="s">
        <v>3256</v>
      </c>
    </row>
    <row r="431" spans="2:65" s="12" customFormat="1" ht="13.5">
      <c r="B431" s="217"/>
      <c r="C431" s="218"/>
      <c r="D431" s="214" t="s">
        <v>245</v>
      </c>
      <c r="E431" s="219" t="s">
        <v>23</v>
      </c>
      <c r="F431" s="220" t="s">
        <v>3253</v>
      </c>
      <c r="G431" s="218"/>
      <c r="H431" s="221">
        <v>250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245</v>
      </c>
      <c r="AU431" s="227" t="s">
        <v>88</v>
      </c>
      <c r="AV431" s="12" t="s">
        <v>88</v>
      </c>
      <c r="AW431" s="12" t="s">
        <v>40</v>
      </c>
      <c r="AX431" s="12" t="s">
        <v>85</v>
      </c>
      <c r="AY431" s="227" t="s">
        <v>191</v>
      </c>
    </row>
    <row r="432" spans="2:65" s="1" customFormat="1" ht="25.5" customHeight="1">
      <c r="B432" s="42"/>
      <c r="C432" s="202" t="s">
        <v>1375</v>
      </c>
      <c r="D432" s="202" t="s">
        <v>194</v>
      </c>
      <c r="E432" s="203" t="s">
        <v>3257</v>
      </c>
      <c r="F432" s="204" t="s">
        <v>3258</v>
      </c>
      <c r="G432" s="205" t="s">
        <v>218</v>
      </c>
      <c r="H432" s="206">
        <v>250</v>
      </c>
      <c r="I432" s="207"/>
      <c r="J432" s="208">
        <f>ROUND(I432*H432,2)</f>
        <v>0</v>
      </c>
      <c r="K432" s="204" t="s">
        <v>203</v>
      </c>
      <c r="L432" s="62"/>
      <c r="M432" s="209" t="s">
        <v>23</v>
      </c>
      <c r="N432" s="210" t="s">
        <v>48</v>
      </c>
      <c r="O432" s="43"/>
      <c r="P432" s="211">
        <f>O432*H432</f>
        <v>0</v>
      </c>
      <c r="Q432" s="211">
        <v>4.4000000000000002E-4</v>
      </c>
      <c r="R432" s="211">
        <f>Q432*H432</f>
        <v>0.11</v>
      </c>
      <c r="S432" s="211">
        <v>0</v>
      </c>
      <c r="T432" s="212">
        <f>S432*H432</f>
        <v>0</v>
      </c>
      <c r="AR432" s="25" t="s">
        <v>279</v>
      </c>
      <c r="AT432" s="25" t="s">
        <v>194</v>
      </c>
      <c r="AU432" s="25" t="s">
        <v>88</v>
      </c>
      <c r="AY432" s="25" t="s">
        <v>191</v>
      </c>
      <c r="BE432" s="213">
        <f>IF(N432="základní",J432,0)</f>
        <v>0</v>
      </c>
      <c r="BF432" s="213">
        <f>IF(N432="snížená",J432,0)</f>
        <v>0</v>
      </c>
      <c r="BG432" s="213">
        <f>IF(N432="zákl. přenesená",J432,0)</f>
        <v>0</v>
      </c>
      <c r="BH432" s="213">
        <f>IF(N432="sníž. přenesená",J432,0)</f>
        <v>0</v>
      </c>
      <c r="BI432" s="213">
        <f>IF(N432="nulová",J432,0)</f>
        <v>0</v>
      </c>
      <c r="BJ432" s="25" t="s">
        <v>85</v>
      </c>
      <c r="BK432" s="213">
        <f>ROUND(I432*H432,2)</f>
        <v>0</v>
      </c>
      <c r="BL432" s="25" t="s">
        <v>279</v>
      </c>
      <c r="BM432" s="25" t="s">
        <v>3259</v>
      </c>
    </row>
    <row r="433" spans="2:65" s="12" customFormat="1" ht="13.5">
      <c r="B433" s="217"/>
      <c r="C433" s="218"/>
      <c r="D433" s="214" t="s">
        <v>245</v>
      </c>
      <c r="E433" s="219" t="s">
        <v>23</v>
      </c>
      <c r="F433" s="220" t="s">
        <v>3253</v>
      </c>
      <c r="G433" s="218"/>
      <c r="H433" s="221">
        <v>250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245</v>
      </c>
      <c r="AU433" s="227" t="s">
        <v>88</v>
      </c>
      <c r="AV433" s="12" t="s">
        <v>88</v>
      </c>
      <c r="AW433" s="12" t="s">
        <v>40</v>
      </c>
      <c r="AX433" s="12" t="s">
        <v>85</v>
      </c>
      <c r="AY433" s="227" t="s">
        <v>191</v>
      </c>
    </row>
    <row r="434" spans="2:65" s="1" customFormat="1" ht="16.5" customHeight="1">
      <c r="B434" s="42"/>
      <c r="C434" s="202" t="s">
        <v>1379</v>
      </c>
      <c r="D434" s="202" t="s">
        <v>194</v>
      </c>
      <c r="E434" s="203" t="s">
        <v>3260</v>
      </c>
      <c r="F434" s="204" t="s">
        <v>3261</v>
      </c>
      <c r="G434" s="205" t="s">
        <v>218</v>
      </c>
      <c r="H434" s="206">
        <v>13.19</v>
      </c>
      <c r="I434" s="207"/>
      <c r="J434" s="208">
        <f>ROUND(I434*H434,2)</f>
        <v>0</v>
      </c>
      <c r="K434" s="204" t="s">
        <v>203</v>
      </c>
      <c r="L434" s="62"/>
      <c r="M434" s="209" t="s">
        <v>23</v>
      </c>
      <c r="N434" s="210" t="s">
        <v>48</v>
      </c>
      <c r="O434" s="43"/>
      <c r="P434" s="211">
        <f>O434*H434</f>
        <v>0</v>
      </c>
      <c r="Q434" s="211">
        <v>0</v>
      </c>
      <c r="R434" s="211">
        <f>Q434*H434</f>
        <v>0</v>
      </c>
      <c r="S434" s="211">
        <v>0</v>
      </c>
      <c r="T434" s="212">
        <f>S434*H434</f>
        <v>0</v>
      </c>
      <c r="AR434" s="25" t="s">
        <v>279</v>
      </c>
      <c r="AT434" s="25" t="s">
        <v>194</v>
      </c>
      <c r="AU434" s="25" t="s">
        <v>88</v>
      </c>
      <c r="AY434" s="25" t="s">
        <v>191</v>
      </c>
      <c r="BE434" s="213">
        <f>IF(N434="základní",J434,0)</f>
        <v>0</v>
      </c>
      <c r="BF434" s="213">
        <f>IF(N434="snížená",J434,0)</f>
        <v>0</v>
      </c>
      <c r="BG434" s="213">
        <f>IF(N434="zákl. přenesená",J434,0)</f>
        <v>0</v>
      </c>
      <c r="BH434" s="213">
        <f>IF(N434="sníž. přenesená",J434,0)</f>
        <v>0</v>
      </c>
      <c r="BI434" s="213">
        <f>IF(N434="nulová",J434,0)</f>
        <v>0</v>
      </c>
      <c r="BJ434" s="25" t="s">
        <v>85</v>
      </c>
      <c r="BK434" s="213">
        <f>ROUND(I434*H434,2)</f>
        <v>0</v>
      </c>
      <c r="BL434" s="25" t="s">
        <v>279</v>
      </c>
      <c r="BM434" s="25" t="s">
        <v>3262</v>
      </c>
    </row>
    <row r="435" spans="2:65" s="12" customFormat="1" ht="13.5">
      <c r="B435" s="217"/>
      <c r="C435" s="218"/>
      <c r="D435" s="214" t="s">
        <v>245</v>
      </c>
      <c r="E435" s="219" t="s">
        <v>23</v>
      </c>
      <c r="F435" s="220" t="s">
        <v>3263</v>
      </c>
      <c r="G435" s="218"/>
      <c r="H435" s="221">
        <v>13.19</v>
      </c>
      <c r="I435" s="222"/>
      <c r="J435" s="218"/>
      <c r="K435" s="218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245</v>
      </c>
      <c r="AU435" s="227" t="s">
        <v>88</v>
      </c>
      <c r="AV435" s="12" t="s">
        <v>88</v>
      </c>
      <c r="AW435" s="12" t="s">
        <v>40</v>
      </c>
      <c r="AX435" s="12" t="s">
        <v>85</v>
      </c>
      <c r="AY435" s="227" t="s">
        <v>191</v>
      </c>
    </row>
    <row r="436" spans="2:65" s="1" customFormat="1" ht="38.25" customHeight="1">
      <c r="B436" s="42"/>
      <c r="C436" s="202" t="s">
        <v>1384</v>
      </c>
      <c r="D436" s="202" t="s">
        <v>194</v>
      </c>
      <c r="E436" s="203" t="s">
        <v>3264</v>
      </c>
      <c r="F436" s="204" t="s">
        <v>3265</v>
      </c>
      <c r="G436" s="205" t="s">
        <v>222</v>
      </c>
      <c r="H436" s="206">
        <v>1</v>
      </c>
      <c r="I436" s="207"/>
      <c r="J436" s="208">
        <f>ROUND(I436*H436,2)</f>
        <v>0</v>
      </c>
      <c r="K436" s="204" t="s">
        <v>203</v>
      </c>
      <c r="L436" s="62"/>
      <c r="M436" s="209" t="s">
        <v>23</v>
      </c>
      <c r="N436" s="210" t="s">
        <v>48</v>
      </c>
      <c r="O436" s="43"/>
      <c r="P436" s="211">
        <f>O436*H436</f>
        <v>0</v>
      </c>
      <c r="Q436" s="211">
        <v>5.0000000000000001E-4</v>
      </c>
      <c r="R436" s="211">
        <f>Q436*H436</f>
        <v>5.0000000000000001E-4</v>
      </c>
      <c r="S436" s="211">
        <v>0</v>
      </c>
      <c r="T436" s="212">
        <f>S436*H436</f>
        <v>0</v>
      </c>
      <c r="AR436" s="25" t="s">
        <v>279</v>
      </c>
      <c r="AT436" s="25" t="s">
        <v>194</v>
      </c>
      <c r="AU436" s="25" t="s">
        <v>88</v>
      </c>
      <c r="AY436" s="25" t="s">
        <v>191</v>
      </c>
      <c r="BE436" s="213">
        <f>IF(N436="základní",J436,0)</f>
        <v>0</v>
      </c>
      <c r="BF436" s="213">
        <f>IF(N436="snížená",J436,0)</f>
        <v>0</v>
      </c>
      <c r="BG436" s="213">
        <f>IF(N436="zákl. přenesená",J436,0)</f>
        <v>0</v>
      </c>
      <c r="BH436" s="213">
        <f>IF(N436="sníž. přenesená",J436,0)</f>
        <v>0</v>
      </c>
      <c r="BI436" s="213">
        <f>IF(N436="nulová",J436,0)</f>
        <v>0</v>
      </c>
      <c r="BJ436" s="25" t="s">
        <v>85</v>
      </c>
      <c r="BK436" s="213">
        <f>ROUND(I436*H436,2)</f>
        <v>0</v>
      </c>
      <c r="BL436" s="25" t="s">
        <v>279</v>
      </c>
      <c r="BM436" s="25" t="s">
        <v>3266</v>
      </c>
    </row>
    <row r="437" spans="2:65" s="12" customFormat="1" ht="13.5">
      <c r="B437" s="217"/>
      <c r="C437" s="218"/>
      <c r="D437" s="214" t="s">
        <v>245</v>
      </c>
      <c r="E437" s="219" t="s">
        <v>23</v>
      </c>
      <c r="F437" s="220" t="s">
        <v>3267</v>
      </c>
      <c r="G437" s="218"/>
      <c r="H437" s="221">
        <v>1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245</v>
      </c>
      <c r="AU437" s="227" t="s">
        <v>88</v>
      </c>
      <c r="AV437" s="12" t="s">
        <v>88</v>
      </c>
      <c r="AW437" s="12" t="s">
        <v>40</v>
      </c>
      <c r="AX437" s="12" t="s">
        <v>85</v>
      </c>
      <c r="AY437" s="227" t="s">
        <v>191</v>
      </c>
    </row>
    <row r="438" spans="2:65" s="1" customFormat="1" ht="38.25" customHeight="1">
      <c r="B438" s="42"/>
      <c r="C438" s="202" t="s">
        <v>1388</v>
      </c>
      <c r="D438" s="202" t="s">
        <v>194</v>
      </c>
      <c r="E438" s="203" t="s">
        <v>3268</v>
      </c>
      <c r="F438" s="204" t="s">
        <v>3269</v>
      </c>
      <c r="G438" s="205" t="s">
        <v>242</v>
      </c>
      <c r="H438" s="206">
        <v>26.38</v>
      </c>
      <c r="I438" s="207"/>
      <c r="J438" s="208">
        <f>ROUND(I438*H438,2)</f>
        <v>0</v>
      </c>
      <c r="K438" s="204" t="s">
        <v>203</v>
      </c>
      <c r="L438" s="62"/>
      <c r="M438" s="209" t="s">
        <v>23</v>
      </c>
      <c r="N438" s="210" t="s">
        <v>48</v>
      </c>
      <c r="O438" s="43"/>
      <c r="P438" s="211">
        <f>O438*H438</f>
        <v>0</v>
      </c>
      <c r="Q438" s="211">
        <v>6.9999999999999994E-5</v>
      </c>
      <c r="R438" s="211">
        <f>Q438*H438</f>
        <v>1.8465999999999997E-3</v>
      </c>
      <c r="S438" s="211">
        <v>0</v>
      </c>
      <c r="T438" s="212">
        <f>S438*H438</f>
        <v>0</v>
      </c>
      <c r="AR438" s="25" t="s">
        <v>279</v>
      </c>
      <c r="AT438" s="25" t="s">
        <v>194</v>
      </c>
      <c r="AU438" s="25" t="s">
        <v>88</v>
      </c>
      <c r="AY438" s="25" t="s">
        <v>191</v>
      </c>
      <c r="BE438" s="213">
        <f>IF(N438="základní",J438,0)</f>
        <v>0</v>
      </c>
      <c r="BF438" s="213">
        <f>IF(N438="snížená",J438,0)</f>
        <v>0</v>
      </c>
      <c r="BG438" s="213">
        <f>IF(N438="zákl. přenesená",J438,0)</f>
        <v>0</v>
      </c>
      <c r="BH438" s="213">
        <f>IF(N438="sníž. přenesená",J438,0)</f>
        <v>0</v>
      </c>
      <c r="BI438" s="213">
        <f>IF(N438="nulová",J438,0)</f>
        <v>0</v>
      </c>
      <c r="BJ438" s="25" t="s">
        <v>85</v>
      </c>
      <c r="BK438" s="213">
        <f>ROUND(I438*H438,2)</f>
        <v>0</v>
      </c>
      <c r="BL438" s="25" t="s">
        <v>279</v>
      </c>
      <c r="BM438" s="25" t="s">
        <v>3270</v>
      </c>
    </row>
    <row r="439" spans="2:65" s="12" customFormat="1" ht="13.5">
      <c r="B439" s="217"/>
      <c r="C439" s="218"/>
      <c r="D439" s="214" t="s">
        <v>245</v>
      </c>
      <c r="E439" s="219" t="s">
        <v>23</v>
      </c>
      <c r="F439" s="220" t="s">
        <v>3271</v>
      </c>
      <c r="G439" s="218"/>
      <c r="H439" s="221">
        <v>26.38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245</v>
      </c>
      <c r="AU439" s="227" t="s">
        <v>88</v>
      </c>
      <c r="AV439" s="12" t="s">
        <v>88</v>
      </c>
      <c r="AW439" s="12" t="s">
        <v>40</v>
      </c>
      <c r="AX439" s="12" t="s">
        <v>85</v>
      </c>
      <c r="AY439" s="227" t="s">
        <v>191</v>
      </c>
    </row>
    <row r="440" spans="2:65" s="1" customFormat="1" ht="16.5" customHeight="1">
      <c r="B440" s="42"/>
      <c r="C440" s="228" t="s">
        <v>1393</v>
      </c>
      <c r="D440" s="228" t="s">
        <v>302</v>
      </c>
      <c r="E440" s="229" t="s">
        <v>3272</v>
      </c>
      <c r="F440" s="230" t="s">
        <v>3273</v>
      </c>
      <c r="G440" s="231" t="s">
        <v>242</v>
      </c>
      <c r="H440" s="232">
        <v>27.699000000000002</v>
      </c>
      <c r="I440" s="233"/>
      <c r="J440" s="234">
        <f>ROUND(I440*H440,2)</f>
        <v>0</v>
      </c>
      <c r="K440" s="230" t="s">
        <v>23</v>
      </c>
      <c r="L440" s="235"/>
      <c r="M440" s="236" t="s">
        <v>23</v>
      </c>
      <c r="N440" s="237" t="s">
        <v>48</v>
      </c>
      <c r="O440" s="43"/>
      <c r="P440" s="211">
        <f>O440*H440</f>
        <v>0</v>
      </c>
      <c r="Q440" s="211">
        <v>0</v>
      </c>
      <c r="R440" s="211">
        <f>Q440*H440</f>
        <v>0</v>
      </c>
      <c r="S440" s="211">
        <v>0</v>
      </c>
      <c r="T440" s="212">
        <f>S440*H440</f>
        <v>0</v>
      </c>
      <c r="AR440" s="25" t="s">
        <v>669</v>
      </c>
      <c r="AT440" s="25" t="s">
        <v>302</v>
      </c>
      <c r="AU440" s="25" t="s">
        <v>88</v>
      </c>
      <c r="AY440" s="25" t="s">
        <v>191</v>
      </c>
      <c r="BE440" s="213">
        <f>IF(N440="základní",J440,0)</f>
        <v>0</v>
      </c>
      <c r="BF440" s="213">
        <f>IF(N440="snížená",J440,0)</f>
        <v>0</v>
      </c>
      <c r="BG440" s="213">
        <f>IF(N440="zákl. přenesená",J440,0)</f>
        <v>0</v>
      </c>
      <c r="BH440" s="213">
        <f>IF(N440="sníž. přenesená",J440,0)</f>
        <v>0</v>
      </c>
      <c r="BI440" s="213">
        <f>IF(N440="nulová",J440,0)</f>
        <v>0</v>
      </c>
      <c r="BJ440" s="25" t="s">
        <v>85</v>
      </c>
      <c r="BK440" s="213">
        <f>ROUND(I440*H440,2)</f>
        <v>0</v>
      </c>
      <c r="BL440" s="25" t="s">
        <v>279</v>
      </c>
      <c r="BM440" s="25" t="s">
        <v>3274</v>
      </c>
    </row>
    <row r="441" spans="2:65" s="1" customFormat="1" ht="67.5">
      <c r="B441" s="42"/>
      <c r="C441" s="64"/>
      <c r="D441" s="214" t="s">
        <v>205</v>
      </c>
      <c r="E441" s="64"/>
      <c r="F441" s="215" t="s">
        <v>3275</v>
      </c>
      <c r="G441" s="64"/>
      <c r="H441" s="64"/>
      <c r="I441" s="173"/>
      <c r="J441" s="64"/>
      <c r="K441" s="64"/>
      <c r="L441" s="62"/>
      <c r="M441" s="216"/>
      <c r="N441" s="43"/>
      <c r="O441" s="43"/>
      <c r="P441" s="43"/>
      <c r="Q441" s="43"/>
      <c r="R441" s="43"/>
      <c r="S441" s="43"/>
      <c r="T441" s="79"/>
      <c r="AT441" s="25" t="s">
        <v>205</v>
      </c>
      <c r="AU441" s="25" t="s">
        <v>88</v>
      </c>
    </row>
    <row r="442" spans="2:65" s="12" customFormat="1" ht="13.5">
      <c r="B442" s="217"/>
      <c r="C442" s="218"/>
      <c r="D442" s="214" t="s">
        <v>245</v>
      </c>
      <c r="E442" s="218"/>
      <c r="F442" s="220" t="s">
        <v>3276</v>
      </c>
      <c r="G442" s="218"/>
      <c r="H442" s="221">
        <v>27.699000000000002</v>
      </c>
      <c r="I442" s="222"/>
      <c r="J442" s="218"/>
      <c r="K442" s="218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245</v>
      </c>
      <c r="AU442" s="227" t="s">
        <v>88</v>
      </c>
      <c r="AV442" s="12" t="s">
        <v>88</v>
      </c>
      <c r="AW442" s="12" t="s">
        <v>6</v>
      </c>
      <c r="AX442" s="12" t="s">
        <v>85</v>
      </c>
      <c r="AY442" s="227" t="s">
        <v>191</v>
      </c>
    </row>
    <row r="443" spans="2:65" s="1" customFormat="1" ht="25.5" customHeight="1">
      <c r="B443" s="42"/>
      <c r="C443" s="202" t="s">
        <v>1397</v>
      </c>
      <c r="D443" s="202" t="s">
        <v>194</v>
      </c>
      <c r="E443" s="203" t="s">
        <v>3277</v>
      </c>
      <c r="F443" s="204" t="s">
        <v>3278</v>
      </c>
      <c r="G443" s="205" t="s">
        <v>218</v>
      </c>
      <c r="H443" s="206">
        <v>13.19</v>
      </c>
      <c r="I443" s="207"/>
      <c r="J443" s="208">
        <f>ROUND(I443*H443,2)</f>
        <v>0</v>
      </c>
      <c r="K443" s="204" t="s">
        <v>203</v>
      </c>
      <c r="L443" s="62"/>
      <c r="M443" s="209" t="s">
        <v>23</v>
      </c>
      <c r="N443" s="210" t="s">
        <v>48</v>
      </c>
      <c r="O443" s="43"/>
      <c r="P443" s="211">
        <f>O443*H443</f>
        <v>0</v>
      </c>
      <c r="Q443" s="211">
        <v>1.3999999999999999E-4</v>
      </c>
      <c r="R443" s="211">
        <f>Q443*H443</f>
        <v>1.8465999999999997E-3</v>
      </c>
      <c r="S443" s="211">
        <v>0</v>
      </c>
      <c r="T443" s="212">
        <f>S443*H443</f>
        <v>0</v>
      </c>
      <c r="AR443" s="25" t="s">
        <v>279</v>
      </c>
      <c r="AT443" s="25" t="s">
        <v>194</v>
      </c>
      <c r="AU443" s="25" t="s">
        <v>88</v>
      </c>
      <c r="AY443" s="25" t="s">
        <v>191</v>
      </c>
      <c r="BE443" s="213">
        <f>IF(N443="základní",J443,0)</f>
        <v>0</v>
      </c>
      <c r="BF443" s="213">
        <f>IF(N443="snížená",J443,0)</f>
        <v>0</v>
      </c>
      <c r="BG443" s="213">
        <f>IF(N443="zákl. přenesená",J443,0)</f>
        <v>0</v>
      </c>
      <c r="BH443" s="213">
        <f>IF(N443="sníž. přenesená",J443,0)</f>
        <v>0</v>
      </c>
      <c r="BI443" s="213">
        <f>IF(N443="nulová",J443,0)</f>
        <v>0</v>
      </c>
      <c r="BJ443" s="25" t="s">
        <v>85</v>
      </c>
      <c r="BK443" s="213">
        <f>ROUND(I443*H443,2)</f>
        <v>0</v>
      </c>
      <c r="BL443" s="25" t="s">
        <v>279</v>
      </c>
      <c r="BM443" s="25" t="s">
        <v>3279</v>
      </c>
    </row>
    <row r="444" spans="2:65" s="12" customFormat="1" ht="13.5">
      <c r="B444" s="217"/>
      <c r="C444" s="218"/>
      <c r="D444" s="214" t="s">
        <v>245</v>
      </c>
      <c r="E444" s="219" t="s">
        <v>23</v>
      </c>
      <c r="F444" s="220" t="s">
        <v>3263</v>
      </c>
      <c r="G444" s="218"/>
      <c r="H444" s="221">
        <v>13.19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245</v>
      </c>
      <c r="AU444" s="227" t="s">
        <v>88</v>
      </c>
      <c r="AV444" s="12" t="s">
        <v>88</v>
      </c>
      <c r="AW444" s="12" t="s">
        <v>40</v>
      </c>
      <c r="AX444" s="12" t="s">
        <v>85</v>
      </c>
      <c r="AY444" s="227" t="s">
        <v>191</v>
      </c>
    </row>
    <row r="445" spans="2:65" s="1" customFormat="1" ht="25.5" customHeight="1">
      <c r="B445" s="42"/>
      <c r="C445" s="202" t="s">
        <v>1401</v>
      </c>
      <c r="D445" s="202" t="s">
        <v>194</v>
      </c>
      <c r="E445" s="203" t="s">
        <v>3280</v>
      </c>
      <c r="F445" s="204" t="s">
        <v>3281</v>
      </c>
      <c r="G445" s="205" t="s">
        <v>218</v>
      </c>
      <c r="H445" s="206">
        <v>13.19</v>
      </c>
      <c r="I445" s="207"/>
      <c r="J445" s="208">
        <f>ROUND(I445*H445,2)</f>
        <v>0</v>
      </c>
      <c r="K445" s="204" t="s">
        <v>203</v>
      </c>
      <c r="L445" s="62"/>
      <c r="M445" s="209" t="s">
        <v>23</v>
      </c>
      <c r="N445" s="210" t="s">
        <v>48</v>
      </c>
      <c r="O445" s="43"/>
      <c r="P445" s="211">
        <f>O445*H445</f>
        <v>0</v>
      </c>
      <c r="Q445" s="211">
        <v>5.9999999999999995E-4</v>
      </c>
      <c r="R445" s="211">
        <f>Q445*H445</f>
        <v>7.9139999999999992E-3</v>
      </c>
      <c r="S445" s="211">
        <v>0</v>
      </c>
      <c r="T445" s="212">
        <f>S445*H445</f>
        <v>0</v>
      </c>
      <c r="AR445" s="25" t="s">
        <v>279</v>
      </c>
      <c r="AT445" s="25" t="s">
        <v>194</v>
      </c>
      <c r="AU445" s="25" t="s">
        <v>88</v>
      </c>
      <c r="AY445" s="25" t="s">
        <v>191</v>
      </c>
      <c r="BE445" s="213">
        <f>IF(N445="základní",J445,0)</f>
        <v>0</v>
      </c>
      <c r="BF445" s="213">
        <f>IF(N445="snížená",J445,0)</f>
        <v>0</v>
      </c>
      <c r="BG445" s="213">
        <f>IF(N445="zákl. přenesená",J445,0)</f>
        <v>0</v>
      </c>
      <c r="BH445" s="213">
        <f>IF(N445="sníž. přenesená",J445,0)</f>
        <v>0</v>
      </c>
      <c r="BI445" s="213">
        <f>IF(N445="nulová",J445,0)</f>
        <v>0</v>
      </c>
      <c r="BJ445" s="25" t="s">
        <v>85</v>
      </c>
      <c r="BK445" s="213">
        <f>ROUND(I445*H445,2)</f>
        <v>0</v>
      </c>
      <c r="BL445" s="25" t="s">
        <v>279</v>
      </c>
      <c r="BM445" s="25" t="s">
        <v>3282</v>
      </c>
    </row>
    <row r="446" spans="2:65" s="12" customFormat="1" ht="13.5">
      <c r="B446" s="217"/>
      <c r="C446" s="218"/>
      <c r="D446" s="214" t="s">
        <v>245</v>
      </c>
      <c r="E446" s="219" t="s">
        <v>23</v>
      </c>
      <c r="F446" s="220" t="s">
        <v>3263</v>
      </c>
      <c r="G446" s="218"/>
      <c r="H446" s="221">
        <v>13.19</v>
      </c>
      <c r="I446" s="222"/>
      <c r="J446" s="218"/>
      <c r="K446" s="218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245</v>
      </c>
      <c r="AU446" s="227" t="s">
        <v>88</v>
      </c>
      <c r="AV446" s="12" t="s">
        <v>88</v>
      </c>
      <c r="AW446" s="12" t="s">
        <v>40</v>
      </c>
      <c r="AX446" s="12" t="s">
        <v>85</v>
      </c>
      <c r="AY446" s="227" t="s">
        <v>191</v>
      </c>
    </row>
    <row r="447" spans="2:65" s="1" customFormat="1" ht="25.5" customHeight="1">
      <c r="B447" s="42"/>
      <c r="C447" s="202" t="s">
        <v>1406</v>
      </c>
      <c r="D447" s="202" t="s">
        <v>194</v>
      </c>
      <c r="E447" s="203" t="s">
        <v>3283</v>
      </c>
      <c r="F447" s="204" t="s">
        <v>3284</v>
      </c>
      <c r="G447" s="205" t="s">
        <v>242</v>
      </c>
      <c r="H447" s="206">
        <v>52.76</v>
      </c>
      <c r="I447" s="207"/>
      <c r="J447" s="208">
        <f>ROUND(I447*H447,2)</f>
        <v>0</v>
      </c>
      <c r="K447" s="204" t="s">
        <v>203</v>
      </c>
      <c r="L447" s="62"/>
      <c r="M447" s="209" t="s">
        <v>23</v>
      </c>
      <c r="N447" s="210" t="s">
        <v>48</v>
      </c>
      <c r="O447" s="43"/>
      <c r="P447" s="211">
        <f>O447*H447</f>
        <v>0</v>
      </c>
      <c r="Q447" s="211">
        <v>0</v>
      </c>
      <c r="R447" s="211">
        <f>Q447*H447</f>
        <v>0</v>
      </c>
      <c r="S447" s="211">
        <v>0</v>
      </c>
      <c r="T447" s="212">
        <f>S447*H447</f>
        <v>0</v>
      </c>
      <c r="AR447" s="25" t="s">
        <v>279</v>
      </c>
      <c r="AT447" s="25" t="s">
        <v>194</v>
      </c>
      <c r="AU447" s="25" t="s">
        <v>88</v>
      </c>
      <c r="AY447" s="25" t="s">
        <v>191</v>
      </c>
      <c r="BE447" s="213">
        <f>IF(N447="základní",J447,0)</f>
        <v>0</v>
      </c>
      <c r="BF447" s="213">
        <f>IF(N447="snížená",J447,0)</f>
        <v>0</v>
      </c>
      <c r="BG447" s="213">
        <f>IF(N447="zákl. přenesená",J447,0)</f>
        <v>0</v>
      </c>
      <c r="BH447" s="213">
        <f>IF(N447="sníž. přenesená",J447,0)</f>
        <v>0</v>
      </c>
      <c r="BI447" s="213">
        <f>IF(N447="nulová",J447,0)</f>
        <v>0</v>
      </c>
      <c r="BJ447" s="25" t="s">
        <v>85</v>
      </c>
      <c r="BK447" s="213">
        <f>ROUND(I447*H447,2)</f>
        <v>0</v>
      </c>
      <c r="BL447" s="25" t="s">
        <v>279</v>
      </c>
      <c r="BM447" s="25" t="s">
        <v>3285</v>
      </c>
    </row>
    <row r="448" spans="2:65" s="12" customFormat="1" ht="13.5">
      <c r="B448" s="217"/>
      <c r="C448" s="218"/>
      <c r="D448" s="214" t="s">
        <v>245</v>
      </c>
      <c r="E448" s="219" t="s">
        <v>23</v>
      </c>
      <c r="F448" s="220" t="s">
        <v>3286</v>
      </c>
      <c r="G448" s="218"/>
      <c r="H448" s="221">
        <v>52.76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245</v>
      </c>
      <c r="AU448" s="227" t="s">
        <v>88</v>
      </c>
      <c r="AV448" s="12" t="s">
        <v>88</v>
      </c>
      <c r="AW448" s="12" t="s">
        <v>40</v>
      </c>
      <c r="AX448" s="12" t="s">
        <v>85</v>
      </c>
      <c r="AY448" s="227" t="s">
        <v>191</v>
      </c>
    </row>
    <row r="449" spans="2:65" s="1" customFormat="1" ht="25.5" customHeight="1">
      <c r="B449" s="42"/>
      <c r="C449" s="202" t="s">
        <v>1410</v>
      </c>
      <c r="D449" s="202" t="s">
        <v>194</v>
      </c>
      <c r="E449" s="203" t="s">
        <v>3287</v>
      </c>
      <c r="F449" s="204" t="s">
        <v>3288</v>
      </c>
      <c r="G449" s="205" t="s">
        <v>218</v>
      </c>
      <c r="H449" s="206">
        <v>13.19</v>
      </c>
      <c r="I449" s="207"/>
      <c r="J449" s="208">
        <f>ROUND(I449*H449,2)</f>
        <v>0</v>
      </c>
      <c r="K449" s="204" t="s">
        <v>203</v>
      </c>
      <c r="L449" s="62"/>
      <c r="M449" s="209" t="s">
        <v>23</v>
      </c>
      <c r="N449" s="210" t="s">
        <v>48</v>
      </c>
      <c r="O449" s="43"/>
      <c r="P449" s="211">
        <f>O449*H449</f>
        <v>0</v>
      </c>
      <c r="Q449" s="211">
        <v>4.0000000000000003E-5</v>
      </c>
      <c r="R449" s="211">
        <f>Q449*H449</f>
        <v>5.2760000000000003E-4</v>
      </c>
      <c r="S449" s="211">
        <v>0</v>
      </c>
      <c r="T449" s="212">
        <f>S449*H449</f>
        <v>0</v>
      </c>
      <c r="AR449" s="25" t="s">
        <v>279</v>
      </c>
      <c r="AT449" s="25" t="s">
        <v>194</v>
      </c>
      <c r="AU449" s="25" t="s">
        <v>88</v>
      </c>
      <c r="AY449" s="25" t="s">
        <v>191</v>
      </c>
      <c r="BE449" s="213">
        <f>IF(N449="základní",J449,0)</f>
        <v>0</v>
      </c>
      <c r="BF449" s="213">
        <f>IF(N449="snížená",J449,0)</f>
        <v>0</v>
      </c>
      <c r="BG449" s="213">
        <f>IF(N449="zákl. přenesená",J449,0)</f>
        <v>0</v>
      </c>
      <c r="BH449" s="213">
        <f>IF(N449="sníž. přenesená",J449,0)</f>
        <v>0</v>
      </c>
      <c r="BI449" s="213">
        <f>IF(N449="nulová",J449,0)</f>
        <v>0</v>
      </c>
      <c r="BJ449" s="25" t="s">
        <v>85</v>
      </c>
      <c r="BK449" s="213">
        <f>ROUND(I449*H449,2)</f>
        <v>0</v>
      </c>
      <c r="BL449" s="25" t="s">
        <v>279</v>
      </c>
      <c r="BM449" s="25" t="s">
        <v>3289</v>
      </c>
    </row>
    <row r="450" spans="2:65" s="12" customFormat="1" ht="13.5">
      <c r="B450" s="217"/>
      <c r="C450" s="218"/>
      <c r="D450" s="214" t="s">
        <v>245</v>
      </c>
      <c r="E450" s="219" t="s">
        <v>23</v>
      </c>
      <c r="F450" s="220" t="s">
        <v>3263</v>
      </c>
      <c r="G450" s="218"/>
      <c r="H450" s="221">
        <v>13.19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245</v>
      </c>
      <c r="AU450" s="227" t="s">
        <v>88</v>
      </c>
      <c r="AV450" s="12" t="s">
        <v>88</v>
      </c>
      <c r="AW450" s="12" t="s">
        <v>40</v>
      </c>
      <c r="AX450" s="12" t="s">
        <v>85</v>
      </c>
      <c r="AY450" s="227" t="s">
        <v>191</v>
      </c>
    </row>
    <row r="451" spans="2:65" s="11" customFormat="1" ht="37.35" customHeight="1">
      <c r="B451" s="186"/>
      <c r="C451" s="187"/>
      <c r="D451" s="188" t="s">
        <v>76</v>
      </c>
      <c r="E451" s="189" t="s">
        <v>2326</v>
      </c>
      <c r="F451" s="189" t="s">
        <v>2327</v>
      </c>
      <c r="G451" s="187"/>
      <c r="H451" s="187"/>
      <c r="I451" s="190"/>
      <c r="J451" s="191">
        <f>BK451</f>
        <v>0</v>
      </c>
      <c r="K451" s="187"/>
      <c r="L451" s="192"/>
      <c r="M451" s="193"/>
      <c r="N451" s="194"/>
      <c r="O451" s="194"/>
      <c r="P451" s="195">
        <f>SUM(P452:P469)</f>
        <v>0</v>
      </c>
      <c r="Q451" s="194"/>
      <c r="R451" s="195">
        <f>SUM(R452:R469)</f>
        <v>0</v>
      </c>
      <c r="S451" s="194"/>
      <c r="T451" s="196">
        <f>SUM(T452:T469)</f>
        <v>0</v>
      </c>
      <c r="AR451" s="197" t="s">
        <v>215</v>
      </c>
      <c r="AT451" s="198" t="s">
        <v>76</v>
      </c>
      <c r="AU451" s="198" t="s">
        <v>77</v>
      </c>
      <c r="AY451" s="197" t="s">
        <v>191</v>
      </c>
      <c r="BK451" s="199">
        <f>SUM(BK452:BK469)</f>
        <v>0</v>
      </c>
    </row>
    <row r="452" spans="2:65" s="1" customFormat="1" ht="25.5" customHeight="1">
      <c r="B452" s="42"/>
      <c r="C452" s="202" t="s">
        <v>1415</v>
      </c>
      <c r="D452" s="202" t="s">
        <v>194</v>
      </c>
      <c r="E452" s="203" t="s">
        <v>2329</v>
      </c>
      <c r="F452" s="204" t="s">
        <v>2330</v>
      </c>
      <c r="G452" s="205" t="s">
        <v>2331</v>
      </c>
      <c r="H452" s="206">
        <v>16</v>
      </c>
      <c r="I452" s="207"/>
      <c r="J452" s="208">
        <f>ROUND(I452*H452,2)</f>
        <v>0</v>
      </c>
      <c r="K452" s="204" t="s">
        <v>203</v>
      </c>
      <c r="L452" s="62"/>
      <c r="M452" s="209" t="s">
        <v>23</v>
      </c>
      <c r="N452" s="210" t="s">
        <v>48</v>
      </c>
      <c r="O452" s="43"/>
      <c r="P452" s="211">
        <f>O452*H452</f>
        <v>0</v>
      </c>
      <c r="Q452" s="211">
        <v>0</v>
      </c>
      <c r="R452" s="211">
        <f>Q452*H452</f>
        <v>0</v>
      </c>
      <c r="S452" s="211">
        <v>0</v>
      </c>
      <c r="T452" s="212">
        <f>S452*H452</f>
        <v>0</v>
      </c>
      <c r="AR452" s="25" t="s">
        <v>2332</v>
      </c>
      <c r="AT452" s="25" t="s">
        <v>194</v>
      </c>
      <c r="AU452" s="25" t="s">
        <v>85</v>
      </c>
      <c r="AY452" s="25" t="s">
        <v>191</v>
      </c>
      <c r="BE452" s="213">
        <f>IF(N452="základní",J452,0)</f>
        <v>0</v>
      </c>
      <c r="BF452" s="213">
        <f>IF(N452="snížená",J452,0)</f>
        <v>0</v>
      </c>
      <c r="BG452" s="213">
        <f>IF(N452="zákl. přenesená",J452,0)</f>
        <v>0</v>
      </c>
      <c r="BH452" s="213">
        <f>IF(N452="sníž. přenesená",J452,0)</f>
        <v>0</v>
      </c>
      <c r="BI452" s="213">
        <f>IF(N452="nulová",J452,0)</f>
        <v>0</v>
      </c>
      <c r="BJ452" s="25" t="s">
        <v>85</v>
      </c>
      <c r="BK452" s="213">
        <f>ROUND(I452*H452,2)</f>
        <v>0</v>
      </c>
      <c r="BL452" s="25" t="s">
        <v>2332</v>
      </c>
      <c r="BM452" s="25" t="s">
        <v>3290</v>
      </c>
    </row>
    <row r="453" spans="2:65" s="1" customFormat="1" ht="40.5">
      <c r="B453" s="42"/>
      <c r="C453" s="64"/>
      <c r="D453" s="214" t="s">
        <v>205</v>
      </c>
      <c r="E453" s="64"/>
      <c r="F453" s="215" t="s">
        <v>2334</v>
      </c>
      <c r="G453" s="64"/>
      <c r="H453" s="64"/>
      <c r="I453" s="173"/>
      <c r="J453" s="64"/>
      <c r="K453" s="64"/>
      <c r="L453" s="62"/>
      <c r="M453" s="216"/>
      <c r="N453" s="43"/>
      <c r="O453" s="43"/>
      <c r="P453" s="43"/>
      <c r="Q453" s="43"/>
      <c r="R453" s="43"/>
      <c r="S453" s="43"/>
      <c r="T453" s="79"/>
      <c r="AT453" s="25" t="s">
        <v>205</v>
      </c>
      <c r="AU453" s="25" t="s">
        <v>85</v>
      </c>
    </row>
    <row r="454" spans="2:65" s="1" customFormat="1" ht="16.5" customHeight="1">
      <c r="B454" s="42"/>
      <c r="C454" s="202" t="s">
        <v>1419</v>
      </c>
      <c r="D454" s="202" t="s">
        <v>194</v>
      </c>
      <c r="E454" s="203" t="s">
        <v>2336</v>
      </c>
      <c r="F454" s="204" t="s">
        <v>2337</v>
      </c>
      <c r="G454" s="205" t="s">
        <v>2331</v>
      </c>
      <c r="H454" s="206">
        <v>16</v>
      </c>
      <c r="I454" s="207"/>
      <c r="J454" s="208">
        <f>ROUND(I454*H454,2)</f>
        <v>0</v>
      </c>
      <c r="K454" s="204" t="s">
        <v>203</v>
      </c>
      <c r="L454" s="62"/>
      <c r="M454" s="209" t="s">
        <v>23</v>
      </c>
      <c r="N454" s="210" t="s">
        <v>48</v>
      </c>
      <c r="O454" s="43"/>
      <c r="P454" s="211">
        <f>O454*H454</f>
        <v>0</v>
      </c>
      <c r="Q454" s="211">
        <v>0</v>
      </c>
      <c r="R454" s="211">
        <f>Q454*H454</f>
        <v>0</v>
      </c>
      <c r="S454" s="211">
        <v>0</v>
      </c>
      <c r="T454" s="212">
        <f>S454*H454</f>
        <v>0</v>
      </c>
      <c r="AR454" s="25" t="s">
        <v>2332</v>
      </c>
      <c r="AT454" s="25" t="s">
        <v>194</v>
      </c>
      <c r="AU454" s="25" t="s">
        <v>85</v>
      </c>
      <c r="AY454" s="25" t="s">
        <v>191</v>
      </c>
      <c r="BE454" s="213">
        <f>IF(N454="základní",J454,0)</f>
        <v>0</v>
      </c>
      <c r="BF454" s="213">
        <f>IF(N454="snížená",J454,0)</f>
        <v>0</v>
      </c>
      <c r="BG454" s="213">
        <f>IF(N454="zákl. přenesená",J454,0)</f>
        <v>0</v>
      </c>
      <c r="BH454" s="213">
        <f>IF(N454="sníž. přenesená",J454,0)</f>
        <v>0</v>
      </c>
      <c r="BI454" s="213">
        <f>IF(N454="nulová",J454,0)</f>
        <v>0</v>
      </c>
      <c r="BJ454" s="25" t="s">
        <v>85</v>
      </c>
      <c r="BK454" s="213">
        <f>ROUND(I454*H454,2)</f>
        <v>0</v>
      </c>
      <c r="BL454" s="25" t="s">
        <v>2332</v>
      </c>
      <c r="BM454" s="25" t="s">
        <v>3291</v>
      </c>
    </row>
    <row r="455" spans="2:65" s="1" customFormat="1" ht="40.5">
      <c r="B455" s="42"/>
      <c r="C455" s="64"/>
      <c r="D455" s="214" t="s">
        <v>205</v>
      </c>
      <c r="E455" s="64"/>
      <c r="F455" s="215" t="s">
        <v>2334</v>
      </c>
      <c r="G455" s="64"/>
      <c r="H455" s="64"/>
      <c r="I455" s="173"/>
      <c r="J455" s="64"/>
      <c r="K455" s="64"/>
      <c r="L455" s="62"/>
      <c r="M455" s="216"/>
      <c r="N455" s="43"/>
      <c r="O455" s="43"/>
      <c r="P455" s="43"/>
      <c r="Q455" s="43"/>
      <c r="R455" s="43"/>
      <c r="S455" s="43"/>
      <c r="T455" s="79"/>
      <c r="AT455" s="25" t="s">
        <v>205</v>
      </c>
      <c r="AU455" s="25" t="s">
        <v>85</v>
      </c>
    </row>
    <row r="456" spans="2:65" s="1" customFormat="1" ht="16.5" customHeight="1">
      <c r="B456" s="42"/>
      <c r="C456" s="202" t="s">
        <v>1424</v>
      </c>
      <c r="D456" s="202" t="s">
        <v>194</v>
      </c>
      <c r="E456" s="203" t="s">
        <v>2340</v>
      </c>
      <c r="F456" s="204" t="s">
        <v>2341</v>
      </c>
      <c r="G456" s="205" t="s">
        <v>2331</v>
      </c>
      <c r="H456" s="206">
        <v>16</v>
      </c>
      <c r="I456" s="207"/>
      <c r="J456" s="208">
        <f>ROUND(I456*H456,2)</f>
        <v>0</v>
      </c>
      <c r="K456" s="204" t="s">
        <v>203</v>
      </c>
      <c r="L456" s="62"/>
      <c r="M456" s="209" t="s">
        <v>23</v>
      </c>
      <c r="N456" s="210" t="s">
        <v>48</v>
      </c>
      <c r="O456" s="43"/>
      <c r="P456" s="211">
        <f>O456*H456</f>
        <v>0</v>
      </c>
      <c r="Q456" s="211">
        <v>0</v>
      </c>
      <c r="R456" s="211">
        <f>Q456*H456</f>
        <v>0</v>
      </c>
      <c r="S456" s="211">
        <v>0</v>
      </c>
      <c r="T456" s="212">
        <f>S456*H456</f>
        <v>0</v>
      </c>
      <c r="AR456" s="25" t="s">
        <v>2332</v>
      </c>
      <c r="AT456" s="25" t="s">
        <v>194</v>
      </c>
      <c r="AU456" s="25" t="s">
        <v>85</v>
      </c>
      <c r="AY456" s="25" t="s">
        <v>191</v>
      </c>
      <c r="BE456" s="213">
        <f>IF(N456="základní",J456,0)</f>
        <v>0</v>
      </c>
      <c r="BF456" s="213">
        <f>IF(N456="snížená",J456,0)</f>
        <v>0</v>
      </c>
      <c r="BG456" s="213">
        <f>IF(N456="zákl. přenesená",J456,0)</f>
        <v>0</v>
      </c>
      <c r="BH456" s="213">
        <f>IF(N456="sníž. přenesená",J456,0)</f>
        <v>0</v>
      </c>
      <c r="BI456" s="213">
        <f>IF(N456="nulová",J456,0)</f>
        <v>0</v>
      </c>
      <c r="BJ456" s="25" t="s">
        <v>85</v>
      </c>
      <c r="BK456" s="213">
        <f>ROUND(I456*H456,2)</f>
        <v>0</v>
      </c>
      <c r="BL456" s="25" t="s">
        <v>2332</v>
      </c>
      <c r="BM456" s="25" t="s">
        <v>3292</v>
      </c>
    </row>
    <row r="457" spans="2:65" s="1" customFormat="1" ht="40.5">
      <c r="B457" s="42"/>
      <c r="C457" s="64"/>
      <c r="D457" s="214" t="s">
        <v>205</v>
      </c>
      <c r="E457" s="64"/>
      <c r="F457" s="215" t="s">
        <v>2334</v>
      </c>
      <c r="G457" s="64"/>
      <c r="H457" s="64"/>
      <c r="I457" s="173"/>
      <c r="J457" s="64"/>
      <c r="K457" s="64"/>
      <c r="L457" s="62"/>
      <c r="M457" s="216"/>
      <c r="N457" s="43"/>
      <c r="O457" s="43"/>
      <c r="P457" s="43"/>
      <c r="Q457" s="43"/>
      <c r="R457" s="43"/>
      <c r="S457" s="43"/>
      <c r="T457" s="79"/>
      <c r="AT457" s="25" t="s">
        <v>205</v>
      </c>
      <c r="AU457" s="25" t="s">
        <v>85</v>
      </c>
    </row>
    <row r="458" spans="2:65" s="1" customFormat="1" ht="25.5" customHeight="1">
      <c r="B458" s="42"/>
      <c r="C458" s="202" t="s">
        <v>1428</v>
      </c>
      <c r="D458" s="202" t="s">
        <v>194</v>
      </c>
      <c r="E458" s="203" t="s">
        <v>2344</v>
      </c>
      <c r="F458" s="204" t="s">
        <v>2345</v>
      </c>
      <c r="G458" s="205" t="s">
        <v>2331</v>
      </c>
      <c r="H458" s="206">
        <v>16</v>
      </c>
      <c r="I458" s="207"/>
      <c r="J458" s="208">
        <f>ROUND(I458*H458,2)</f>
        <v>0</v>
      </c>
      <c r="K458" s="204" t="s">
        <v>203</v>
      </c>
      <c r="L458" s="62"/>
      <c r="M458" s="209" t="s">
        <v>23</v>
      </c>
      <c r="N458" s="210" t="s">
        <v>48</v>
      </c>
      <c r="O458" s="43"/>
      <c r="P458" s="211">
        <f>O458*H458</f>
        <v>0</v>
      </c>
      <c r="Q458" s="211">
        <v>0</v>
      </c>
      <c r="R458" s="211">
        <f>Q458*H458</f>
        <v>0</v>
      </c>
      <c r="S458" s="211">
        <v>0</v>
      </c>
      <c r="T458" s="212">
        <f>S458*H458</f>
        <v>0</v>
      </c>
      <c r="AR458" s="25" t="s">
        <v>2332</v>
      </c>
      <c r="AT458" s="25" t="s">
        <v>194</v>
      </c>
      <c r="AU458" s="25" t="s">
        <v>85</v>
      </c>
      <c r="AY458" s="25" t="s">
        <v>191</v>
      </c>
      <c r="BE458" s="213">
        <f>IF(N458="základní",J458,0)</f>
        <v>0</v>
      </c>
      <c r="BF458" s="213">
        <f>IF(N458="snížená",J458,0)</f>
        <v>0</v>
      </c>
      <c r="BG458" s="213">
        <f>IF(N458="zákl. přenesená",J458,0)</f>
        <v>0</v>
      </c>
      <c r="BH458" s="213">
        <f>IF(N458="sníž. přenesená",J458,0)</f>
        <v>0</v>
      </c>
      <c r="BI458" s="213">
        <f>IF(N458="nulová",J458,0)</f>
        <v>0</v>
      </c>
      <c r="BJ458" s="25" t="s">
        <v>85</v>
      </c>
      <c r="BK458" s="213">
        <f>ROUND(I458*H458,2)</f>
        <v>0</v>
      </c>
      <c r="BL458" s="25" t="s">
        <v>2332</v>
      </c>
      <c r="BM458" s="25" t="s">
        <v>3293</v>
      </c>
    </row>
    <row r="459" spans="2:65" s="1" customFormat="1" ht="40.5">
      <c r="B459" s="42"/>
      <c r="C459" s="64"/>
      <c r="D459" s="214" t="s">
        <v>205</v>
      </c>
      <c r="E459" s="64"/>
      <c r="F459" s="215" t="s">
        <v>2334</v>
      </c>
      <c r="G459" s="64"/>
      <c r="H459" s="64"/>
      <c r="I459" s="173"/>
      <c r="J459" s="64"/>
      <c r="K459" s="64"/>
      <c r="L459" s="62"/>
      <c r="M459" s="216"/>
      <c r="N459" s="43"/>
      <c r="O459" s="43"/>
      <c r="P459" s="43"/>
      <c r="Q459" s="43"/>
      <c r="R459" s="43"/>
      <c r="S459" s="43"/>
      <c r="T459" s="79"/>
      <c r="AT459" s="25" t="s">
        <v>205</v>
      </c>
      <c r="AU459" s="25" t="s">
        <v>85</v>
      </c>
    </row>
    <row r="460" spans="2:65" s="1" customFormat="1" ht="25.5" customHeight="1">
      <c r="B460" s="42"/>
      <c r="C460" s="202" t="s">
        <v>1432</v>
      </c>
      <c r="D460" s="202" t="s">
        <v>194</v>
      </c>
      <c r="E460" s="203" t="s">
        <v>2348</v>
      </c>
      <c r="F460" s="204" t="s">
        <v>2349</v>
      </c>
      <c r="G460" s="205" t="s">
        <v>2331</v>
      </c>
      <c r="H460" s="206">
        <v>16</v>
      </c>
      <c r="I460" s="207"/>
      <c r="J460" s="208">
        <f>ROUND(I460*H460,2)</f>
        <v>0</v>
      </c>
      <c r="K460" s="204" t="s">
        <v>203</v>
      </c>
      <c r="L460" s="62"/>
      <c r="M460" s="209" t="s">
        <v>23</v>
      </c>
      <c r="N460" s="210" t="s">
        <v>48</v>
      </c>
      <c r="O460" s="43"/>
      <c r="P460" s="211">
        <f>O460*H460</f>
        <v>0</v>
      </c>
      <c r="Q460" s="211">
        <v>0</v>
      </c>
      <c r="R460" s="211">
        <f>Q460*H460</f>
        <v>0</v>
      </c>
      <c r="S460" s="211">
        <v>0</v>
      </c>
      <c r="T460" s="212">
        <f>S460*H460</f>
        <v>0</v>
      </c>
      <c r="AR460" s="25" t="s">
        <v>2332</v>
      </c>
      <c r="AT460" s="25" t="s">
        <v>194</v>
      </c>
      <c r="AU460" s="25" t="s">
        <v>85</v>
      </c>
      <c r="AY460" s="25" t="s">
        <v>191</v>
      </c>
      <c r="BE460" s="213">
        <f>IF(N460="základní",J460,0)</f>
        <v>0</v>
      </c>
      <c r="BF460" s="213">
        <f>IF(N460="snížená",J460,0)</f>
        <v>0</v>
      </c>
      <c r="BG460" s="213">
        <f>IF(N460="zákl. přenesená",J460,0)</f>
        <v>0</v>
      </c>
      <c r="BH460" s="213">
        <f>IF(N460="sníž. přenesená",J460,0)</f>
        <v>0</v>
      </c>
      <c r="BI460" s="213">
        <f>IF(N460="nulová",J460,0)</f>
        <v>0</v>
      </c>
      <c r="BJ460" s="25" t="s">
        <v>85</v>
      </c>
      <c r="BK460" s="213">
        <f>ROUND(I460*H460,2)</f>
        <v>0</v>
      </c>
      <c r="BL460" s="25" t="s">
        <v>2332</v>
      </c>
      <c r="BM460" s="25" t="s">
        <v>3294</v>
      </c>
    </row>
    <row r="461" spans="2:65" s="1" customFormat="1" ht="40.5">
      <c r="B461" s="42"/>
      <c r="C461" s="64"/>
      <c r="D461" s="214" t="s">
        <v>205</v>
      </c>
      <c r="E461" s="64"/>
      <c r="F461" s="215" t="s">
        <v>2334</v>
      </c>
      <c r="G461" s="64"/>
      <c r="H461" s="64"/>
      <c r="I461" s="173"/>
      <c r="J461" s="64"/>
      <c r="K461" s="64"/>
      <c r="L461" s="62"/>
      <c r="M461" s="216"/>
      <c r="N461" s="43"/>
      <c r="O461" s="43"/>
      <c r="P461" s="43"/>
      <c r="Q461" s="43"/>
      <c r="R461" s="43"/>
      <c r="S461" s="43"/>
      <c r="T461" s="79"/>
      <c r="AT461" s="25" t="s">
        <v>205</v>
      </c>
      <c r="AU461" s="25" t="s">
        <v>85</v>
      </c>
    </row>
    <row r="462" spans="2:65" s="1" customFormat="1" ht="25.5" customHeight="1">
      <c r="B462" s="42"/>
      <c r="C462" s="202" t="s">
        <v>1436</v>
      </c>
      <c r="D462" s="202" t="s">
        <v>194</v>
      </c>
      <c r="E462" s="203" t="s">
        <v>2352</v>
      </c>
      <c r="F462" s="204" t="s">
        <v>2353</v>
      </c>
      <c r="G462" s="205" t="s">
        <v>2331</v>
      </c>
      <c r="H462" s="206">
        <v>16</v>
      </c>
      <c r="I462" s="207"/>
      <c r="J462" s="208">
        <f>ROUND(I462*H462,2)</f>
        <v>0</v>
      </c>
      <c r="K462" s="204" t="s">
        <v>203</v>
      </c>
      <c r="L462" s="62"/>
      <c r="M462" s="209" t="s">
        <v>23</v>
      </c>
      <c r="N462" s="210" t="s">
        <v>48</v>
      </c>
      <c r="O462" s="43"/>
      <c r="P462" s="211">
        <f>O462*H462</f>
        <v>0</v>
      </c>
      <c r="Q462" s="211">
        <v>0</v>
      </c>
      <c r="R462" s="211">
        <f>Q462*H462</f>
        <v>0</v>
      </c>
      <c r="S462" s="211">
        <v>0</v>
      </c>
      <c r="T462" s="212">
        <f>S462*H462</f>
        <v>0</v>
      </c>
      <c r="AR462" s="25" t="s">
        <v>2332</v>
      </c>
      <c r="AT462" s="25" t="s">
        <v>194</v>
      </c>
      <c r="AU462" s="25" t="s">
        <v>85</v>
      </c>
      <c r="AY462" s="25" t="s">
        <v>191</v>
      </c>
      <c r="BE462" s="213">
        <f>IF(N462="základní",J462,0)</f>
        <v>0</v>
      </c>
      <c r="BF462" s="213">
        <f>IF(N462="snížená",J462,0)</f>
        <v>0</v>
      </c>
      <c r="BG462" s="213">
        <f>IF(N462="zákl. přenesená",J462,0)</f>
        <v>0</v>
      </c>
      <c r="BH462" s="213">
        <f>IF(N462="sníž. přenesená",J462,0)</f>
        <v>0</v>
      </c>
      <c r="BI462" s="213">
        <f>IF(N462="nulová",J462,0)</f>
        <v>0</v>
      </c>
      <c r="BJ462" s="25" t="s">
        <v>85</v>
      </c>
      <c r="BK462" s="213">
        <f>ROUND(I462*H462,2)</f>
        <v>0</v>
      </c>
      <c r="BL462" s="25" t="s">
        <v>2332</v>
      </c>
      <c r="BM462" s="25" t="s">
        <v>3295</v>
      </c>
    </row>
    <row r="463" spans="2:65" s="1" customFormat="1" ht="40.5">
      <c r="B463" s="42"/>
      <c r="C463" s="64"/>
      <c r="D463" s="214" t="s">
        <v>205</v>
      </c>
      <c r="E463" s="64"/>
      <c r="F463" s="215" t="s">
        <v>2334</v>
      </c>
      <c r="G463" s="64"/>
      <c r="H463" s="64"/>
      <c r="I463" s="173"/>
      <c r="J463" s="64"/>
      <c r="K463" s="64"/>
      <c r="L463" s="62"/>
      <c r="M463" s="216"/>
      <c r="N463" s="43"/>
      <c r="O463" s="43"/>
      <c r="P463" s="43"/>
      <c r="Q463" s="43"/>
      <c r="R463" s="43"/>
      <c r="S463" s="43"/>
      <c r="T463" s="79"/>
      <c r="AT463" s="25" t="s">
        <v>205</v>
      </c>
      <c r="AU463" s="25" t="s">
        <v>85</v>
      </c>
    </row>
    <row r="464" spans="2:65" s="1" customFormat="1" ht="25.5" customHeight="1">
      <c r="B464" s="42"/>
      <c r="C464" s="202" t="s">
        <v>1440</v>
      </c>
      <c r="D464" s="202" t="s">
        <v>194</v>
      </c>
      <c r="E464" s="203" t="s">
        <v>2356</v>
      </c>
      <c r="F464" s="204" t="s">
        <v>2357</v>
      </c>
      <c r="G464" s="205" t="s">
        <v>2331</v>
      </c>
      <c r="H464" s="206">
        <v>16</v>
      </c>
      <c r="I464" s="207"/>
      <c r="J464" s="208">
        <f>ROUND(I464*H464,2)</f>
        <v>0</v>
      </c>
      <c r="K464" s="204" t="s">
        <v>203</v>
      </c>
      <c r="L464" s="62"/>
      <c r="M464" s="209" t="s">
        <v>23</v>
      </c>
      <c r="N464" s="210" t="s">
        <v>48</v>
      </c>
      <c r="O464" s="43"/>
      <c r="P464" s="211">
        <f>O464*H464</f>
        <v>0</v>
      </c>
      <c r="Q464" s="211">
        <v>0</v>
      </c>
      <c r="R464" s="211">
        <f>Q464*H464</f>
        <v>0</v>
      </c>
      <c r="S464" s="211">
        <v>0</v>
      </c>
      <c r="T464" s="212">
        <f>S464*H464</f>
        <v>0</v>
      </c>
      <c r="AR464" s="25" t="s">
        <v>2332</v>
      </c>
      <c r="AT464" s="25" t="s">
        <v>194</v>
      </c>
      <c r="AU464" s="25" t="s">
        <v>85</v>
      </c>
      <c r="AY464" s="25" t="s">
        <v>191</v>
      </c>
      <c r="BE464" s="213">
        <f>IF(N464="základní",J464,0)</f>
        <v>0</v>
      </c>
      <c r="BF464" s="213">
        <f>IF(N464="snížená",J464,0)</f>
        <v>0</v>
      </c>
      <c r="BG464" s="213">
        <f>IF(N464="zákl. přenesená",J464,0)</f>
        <v>0</v>
      </c>
      <c r="BH464" s="213">
        <f>IF(N464="sníž. přenesená",J464,0)</f>
        <v>0</v>
      </c>
      <c r="BI464" s="213">
        <f>IF(N464="nulová",J464,0)</f>
        <v>0</v>
      </c>
      <c r="BJ464" s="25" t="s">
        <v>85</v>
      </c>
      <c r="BK464" s="213">
        <f>ROUND(I464*H464,2)</f>
        <v>0</v>
      </c>
      <c r="BL464" s="25" t="s">
        <v>2332</v>
      </c>
      <c r="BM464" s="25" t="s">
        <v>3296</v>
      </c>
    </row>
    <row r="465" spans="2:65" s="1" customFormat="1" ht="40.5">
      <c r="B465" s="42"/>
      <c r="C465" s="64"/>
      <c r="D465" s="214" t="s">
        <v>205</v>
      </c>
      <c r="E465" s="64"/>
      <c r="F465" s="215" t="s">
        <v>2334</v>
      </c>
      <c r="G465" s="64"/>
      <c r="H465" s="64"/>
      <c r="I465" s="173"/>
      <c r="J465" s="64"/>
      <c r="K465" s="64"/>
      <c r="L465" s="62"/>
      <c r="M465" s="216"/>
      <c r="N465" s="43"/>
      <c r="O465" s="43"/>
      <c r="P465" s="43"/>
      <c r="Q465" s="43"/>
      <c r="R465" s="43"/>
      <c r="S465" s="43"/>
      <c r="T465" s="79"/>
      <c r="AT465" s="25" t="s">
        <v>205</v>
      </c>
      <c r="AU465" s="25" t="s">
        <v>85</v>
      </c>
    </row>
    <row r="466" spans="2:65" s="1" customFormat="1" ht="25.5" customHeight="1">
      <c r="B466" s="42"/>
      <c r="C466" s="202" t="s">
        <v>1444</v>
      </c>
      <c r="D466" s="202" t="s">
        <v>194</v>
      </c>
      <c r="E466" s="203" t="s">
        <v>2368</v>
      </c>
      <c r="F466" s="204" t="s">
        <v>2369</v>
      </c>
      <c r="G466" s="205" t="s">
        <v>2331</v>
      </c>
      <c r="H466" s="206">
        <v>16</v>
      </c>
      <c r="I466" s="207"/>
      <c r="J466" s="208">
        <f>ROUND(I466*H466,2)</f>
        <v>0</v>
      </c>
      <c r="K466" s="204" t="s">
        <v>203</v>
      </c>
      <c r="L466" s="62"/>
      <c r="M466" s="209" t="s">
        <v>23</v>
      </c>
      <c r="N466" s="210" t="s">
        <v>48</v>
      </c>
      <c r="O466" s="43"/>
      <c r="P466" s="211">
        <f>O466*H466</f>
        <v>0</v>
      </c>
      <c r="Q466" s="211">
        <v>0</v>
      </c>
      <c r="R466" s="211">
        <f>Q466*H466</f>
        <v>0</v>
      </c>
      <c r="S466" s="211">
        <v>0</v>
      </c>
      <c r="T466" s="212">
        <f>S466*H466</f>
        <v>0</v>
      </c>
      <c r="AR466" s="25" t="s">
        <v>2332</v>
      </c>
      <c r="AT466" s="25" t="s">
        <v>194</v>
      </c>
      <c r="AU466" s="25" t="s">
        <v>85</v>
      </c>
      <c r="AY466" s="25" t="s">
        <v>191</v>
      </c>
      <c r="BE466" s="213">
        <f>IF(N466="základní",J466,0)</f>
        <v>0</v>
      </c>
      <c r="BF466" s="213">
        <f>IF(N466="snížená",J466,0)</f>
        <v>0</v>
      </c>
      <c r="BG466" s="213">
        <f>IF(N466="zákl. přenesená",J466,0)</f>
        <v>0</v>
      </c>
      <c r="BH466" s="213">
        <f>IF(N466="sníž. přenesená",J466,0)</f>
        <v>0</v>
      </c>
      <c r="BI466" s="213">
        <f>IF(N466="nulová",J466,0)</f>
        <v>0</v>
      </c>
      <c r="BJ466" s="25" t="s">
        <v>85</v>
      </c>
      <c r="BK466" s="213">
        <f>ROUND(I466*H466,2)</f>
        <v>0</v>
      </c>
      <c r="BL466" s="25" t="s">
        <v>2332</v>
      </c>
      <c r="BM466" s="25" t="s">
        <v>3297</v>
      </c>
    </row>
    <row r="467" spans="2:65" s="1" customFormat="1" ht="40.5">
      <c r="B467" s="42"/>
      <c r="C467" s="64"/>
      <c r="D467" s="214" t="s">
        <v>205</v>
      </c>
      <c r="E467" s="64"/>
      <c r="F467" s="215" t="s">
        <v>2334</v>
      </c>
      <c r="G467" s="64"/>
      <c r="H467" s="64"/>
      <c r="I467" s="173"/>
      <c r="J467" s="64"/>
      <c r="K467" s="64"/>
      <c r="L467" s="62"/>
      <c r="M467" s="216"/>
      <c r="N467" s="43"/>
      <c r="O467" s="43"/>
      <c r="P467" s="43"/>
      <c r="Q467" s="43"/>
      <c r="R467" s="43"/>
      <c r="S467" s="43"/>
      <c r="T467" s="79"/>
      <c r="AT467" s="25" t="s">
        <v>205</v>
      </c>
      <c r="AU467" s="25" t="s">
        <v>85</v>
      </c>
    </row>
    <row r="468" spans="2:65" s="1" customFormat="1" ht="25.5" customHeight="1">
      <c r="B468" s="42"/>
      <c r="C468" s="202" t="s">
        <v>1448</v>
      </c>
      <c r="D468" s="202" t="s">
        <v>194</v>
      </c>
      <c r="E468" s="203" t="s">
        <v>2372</v>
      </c>
      <c r="F468" s="204" t="s">
        <v>2373</v>
      </c>
      <c r="G468" s="205" t="s">
        <v>2331</v>
      </c>
      <c r="H468" s="206">
        <v>16</v>
      </c>
      <c r="I468" s="207"/>
      <c r="J468" s="208">
        <f>ROUND(I468*H468,2)</f>
        <v>0</v>
      </c>
      <c r="K468" s="204" t="s">
        <v>203</v>
      </c>
      <c r="L468" s="62"/>
      <c r="M468" s="209" t="s">
        <v>23</v>
      </c>
      <c r="N468" s="210" t="s">
        <v>48</v>
      </c>
      <c r="O468" s="43"/>
      <c r="P468" s="211">
        <f>O468*H468</f>
        <v>0</v>
      </c>
      <c r="Q468" s="211">
        <v>0</v>
      </c>
      <c r="R468" s="211">
        <f>Q468*H468</f>
        <v>0</v>
      </c>
      <c r="S468" s="211">
        <v>0</v>
      </c>
      <c r="T468" s="212">
        <f>S468*H468</f>
        <v>0</v>
      </c>
      <c r="AR468" s="25" t="s">
        <v>2332</v>
      </c>
      <c r="AT468" s="25" t="s">
        <v>194</v>
      </c>
      <c r="AU468" s="25" t="s">
        <v>85</v>
      </c>
      <c r="AY468" s="25" t="s">
        <v>191</v>
      </c>
      <c r="BE468" s="213">
        <f>IF(N468="základní",J468,0)</f>
        <v>0</v>
      </c>
      <c r="BF468" s="213">
        <f>IF(N468="snížená",J468,0)</f>
        <v>0</v>
      </c>
      <c r="BG468" s="213">
        <f>IF(N468="zákl. přenesená",J468,0)</f>
        <v>0</v>
      </c>
      <c r="BH468" s="213">
        <f>IF(N468="sníž. přenesená",J468,0)</f>
        <v>0</v>
      </c>
      <c r="BI468" s="213">
        <f>IF(N468="nulová",J468,0)</f>
        <v>0</v>
      </c>
      <c r="BJ468" s="25" t="s">
        <v>85</v>
      </c>
      <c r="BK468" s="213">
        <f>ROUND(I468*H468,2)</f>
        <v>0</v>
      </c>
      <c r="BL468" s="25" t="s">
        <v>2332</v>
      </c>
      <c r="BM468" s="25" t="s">
        <v>3298</v>
      </c>
    </row>
    <row r="469" spans="2:65" s="1" customFormat="1" ht="40.5">
      <c r="B469" s="42"/>
      <c r="C469" s="64"/>
      <c r="D469" s="214" t="s">
        <v>205</v>
      </c>
      <c r="E469" s="64"/>
      <c r="F469" s="215" t="s">
        <v>2334</v>
      </c>
      <c r="G469" s="64"/>
      <c r="H469" s="64"/>
      <c r="I469" s="173"/>
      <c r="J469" s="64"/>
      <c r="K469" s="64"/>
      <c r="L469" s="62"/>
      <c r="M469" s="238"/>
      <c r="N469" s="239"/>
      <c r="O469" s="239"/>
      <c r="P469" s="239"/>
      <c r="Q469" s="239"/>
      <c r="R469" s="239"/>
      <c r="S469" s="239"/>
      <c r="T469" s="240"/>
      <c r="AT469" s="25" t="s">
        <v>205</v>
      </c>
      <c r="AU469" s="25" t="s">
        <v>85</v>
      </c>
    </row>
    <row r="470" spans="2:65" s="1" customFormat="1" ht="6.95" customHeight="1">
      <c r="B470" s="57"/>
      <c r="C470" s="58"/>
      <c r="D470" s="58"/>
      <c r="E470" s="58"/>
      <c r="F470" s="58"/>
      <c r="G470" s="58"/>
      <c r="H470" s="58"/>
      <c r="I470" s="149"/>
      <c r="J470" s="58"/>
      <c r="K470" s="58"/>
      <c r="L470" s="62"/>
    </row>
  </sheetData>
  <sheetProtection algorithmName="SHA-512" hashValue="AKVeZEV8jvlPkQrxo7OGURokVt8QrjMHDyCDruRpJIRrS4wXH8XMPYR0X9tgbV7sKIMNAO0iRddS2Nso0igV5w==" saltValue="0LfQ2O9HCRxpDQKs7eazrDsV6p7mTQ1mqoa1N5DmS+bw9f1GPXxLq5rlNVYRnXJqexpNiCtRQzUvcr95tBRt/A==" spinCount="100000" sheet="1" objects="1" scenarios="1" formatColumns="0" formatRows="0" autoFilter="0"/>
  <autoFilter ref="C97:K469"/>
  <mergeCells count="13">
    <mergeCell ref="E90:H90"/>
    <mergeCell ref="G1:H1"/>
    <mergeCell ref="L2:V2"/>
    <mergeCell ref="E49:H49"/>
    <mergeCell ref="E51:H51"/>
    <mergeCell ref="J55:J56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7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104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340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3299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ROUND(J97,2)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ROUND(SUM(BE97:BE873), 2)</f>
        <v>0</v>
      </c>
      <c r="G32" s="43"/>
      <c r="H32" s="43"/>
      <c r="I32" s="141">
        <v>0.21</v>
      </c>
      <c r="J32" s="140">
        <f>ROUND(ROUND((SUM(BE97:BE873)),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ROUND(SUM(BF97:BF873), 2)</f>
        <v>0</v>
      </c>
      <c r="G33" s="43"/>
      <c r="H33" s="43"/>
      <c r="I33" s="141">
        <v>0.15</v>
      </c>
      <c r="J33" s="140">
        <f>ROUND(ROUND((SUM(BF97:BF873)),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ROUND(SUM(BG97:BG873),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ROUND(SUM(BH97:BH873),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ROUND(SUM(BI97:BI873),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340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DEM-001 - Bourací práce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J97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343</v>
      </c>
      <c r="E61" s="162"/>
      <c r="F61" s="162"/>
      <c r="G61" s="162"/>
      <c r="H61" s="162"/>
      <c r="I61" s="163"/>
      <c r="J61" s="164">
        <f>J98</f>
        <v>0</v>
      </c>
      <c r="K61" s="165"/>
    </row>
    <row r="62" spans="2:47" s="9" customFormat="1" ht="19.899999999999999" customHeight="1">
      <c r="B62" s="166"/>
      <c r="C62" s="167"/>
      <c r="D62" s="168" t="s">
        <v>346</v>
      </c>
      <c r="E62" s="169"/>
      <c r="F62" s="169"/>
      <c r="G62" s="169"/>
      <c r="H62" s="169"/>
      <c r="I62" s="170"/>
      <c r="J62" s="171">
        <f>J99</f>
        <v>0</v>
      </c>
      <c r="K62" s="172"/>
    </row>
    <row r="63" spans="2:47" s="9" customFormat="1" ht="19.899999999999999" customHeight="1">
      <c r="B63" s="166"/>
      <c r="C63" s="167"/>
      <c r="D63" s="168" t="s">
        <v>2759</v>
      </c>
      <c r="E63" s="169"/>
      <c r="F63" s="169"/>
      <c r="G63" s="169"/>
      <c r="H63" s="169"/>
      <c r="I63" s="170"/>
      <c r="J63" s="171">
        <f>J456</f>
        <v>0</v>
      </c>
      <c r="K63" s="172"/>
    </row>
    <row r="64" spans="2:47" s="8" customFormat="1" ht="24.95" customHeight="1">
      <c r="B64" s="159"/>
      <c r="C64" s="160"/>
      <c r="D64" s="161" t="s">
        <v>348</v>
      </c>
      <c r="E64" s="162"/>
      <c r="F64" s="162"/>
      <c r="G64" s="162"/>
      <c r="H64" s="162"/>
      <c r="I64" s="163"/>
      <c r="J64" s="164">
        <f>J493</f>
        <v>0</v>
      </c>
      <c r="K64" s="165"/>
    </row>
    <row r="65" spans="2:11" s="9" customFormat="1" ht="19.899999999999999" customHeight="1">
      <c r="B65" s="166"/>
      <c r="C65" s="167"/>
      <c r="D65" s="168" t="s">
        <v>349</v>
      </c>
      <c r="E65" s="169"/>
      <c r="F65" s="169"/>
      <c r="G65" s="169"/>
      <c r="H65" s="169"/>
      <c r="I65" s="170"/>
      <c r="J65" s="171">
        <f>J494</f>
        <v>0</v>
      </c>
      <c r="K65" s="172"/>
    </row>
    <row r="66" spans="2:11" s="9" customFormat="1" ht="19.899999999999999" customHeight="1">
      <c r="B66" s="166"/>
      <c r="C66" s="167"/>
      <c r="D66" s="168" t="s">
        <v>350</v>
      </c>
      <c r="E66" s="169"/>
      <c r="F66" s="169"/>
      <c r="G66" s="169"/>
      <c r="H66" s="169"/>
      <c r="I66" s="170"/>
      <c r="J66" s="171">
        <f>J542</f>
        <v>0</v>
      </c>
      <c r="K66" s="172"/>
    </row>
    <row r="67" spans="2:11" s="9" customFormat="1" ht="19.899999999999999" customHeight="1">
      <c r="B67" s="166"/>
      <c r="C67" s="167"/>
      <c r="D67" s="168" t="s">
        <v>351</v>
      </c>
      <c r="E67" s="169"/>
      <c r="F67" s="169"/>
      <c r="G67" s="169"/>
      <c r="H67" s="169"/>
      <c r="I67" s="170"/>
      <c r="J67" s="171">
        <f>J595</f>
        <v>0</v>
      </c>
      <c r="K67" s="172"/>
    </row>
    <row r="68" spans="2:11" s="9" customFormat="1" ht="19.899999999999999" customHeight="1">
      <c r="B68" s="166"/>
      <c r="C68" s="167"/>
      <c r="D68" s="168" t="s">
        <v>2761</v>
      </c>
      <c r="E68" s="169"/>
      <c r="F68" s="169"/>
      <c r="G68" s="169"/>
      <c r="H68" s="169"/>
      <c r="I68" s="170"/>
      <c r="J68" s="171">
        <f>J604</f>
        <v>0</v>
      </c>
      <c r="K68" s="172"/>
    </row>
    <row r="69" spans="2:11" s="9" customFormat="1" ht="19.899999999999999" customHeight="1">
      <c r="B69" s="166"/>
      <c r="C69" s="167"/>
      <c r="D69" s="168" t="s">
        <v>2762</v>
      </c>
      <c r="E69" s="169"/>
      <c r="F69" s="169"/>
      <c r="G69" s="169"/>
      <c r="H69" s="169"/>
      <c r="I69" s="170"/>
      <c r="J69" s="171">
        <f>J626</f>
        <v>0</v>
      </c>
      <c r="K69" s="172"/>
    </row>
    <row r="70" spans="2:11" s="9" customFormat="1" ht="19.899999999999999" customHeight="1">
      <c r="B70" s="166"/>
      <c r="C70" s="167"/>
      <c r="D70" s="168" t="s">
        <v>352</v>
      </c>
      <c r="E70" s="169"/>
      <c r="F70" s="169"/>
      <c r="G70" s="169"/>
      <c r="H70" s="169"/>
      <c r="I70" s="170"/>
      <c r="J70" s="171">
        <f>J632</f>
        <v>0</v>
      </c>
      <c r="K70" s="172"/>
    </row>
    <row r="71" spans="2:11" s="9" customFormat="1" ht="19.899999999999999" customHeight="1">
      <c r="B71" s="166"/>
      <c r="C71" s="167"/>
      <c r="D71" s="168" t="s">
        <v>353</v>
      </c>
      <c r="E71" s="169"/>
      <c r="F71" s="169"/>
      <c r="G71" s="169"/>
      <c r="H71" s="169"/>
      <c r="I71" s="170"/>
      <c r="J71" s="171">
        <f>J691</f>
        <v>0</v>
      </c>
      <c r="K71" s="172"/>
    </row>
    <row r="72" spans="2:11" s="9" customFormat="1" ht="19.899999999999999" customHeight="1">
      <c r="B72" s="166"/>
      <c r="C72" s="167"/>
      <c r="D72" s="168" t="s">
        <v>354</v>
      </c>
      <c r="E72" s="169"/>
      <c r="F72" s="169"/>
      <c r="G72" s="169"/>
      <c r="H72" s="169"/>
      <c r="I72" s="170"/>
      <c r="J72" s="171">
        <f>J697</f>
        <v>0</v>
      </c>
      <c r="K72" s="172"/>
    </row>
    <row r="73" spans="2:11" s="9" customFormat="1" ht="19.899999999999999" customHeight="1">
      <c r="B73" s="166"/>
      <c r="C73" s="167"/>
      <c r="D73" s="168" t="s">
        <v>356</v>
      </c>
      <c r="E73" s="169"/>
      <c r="F73" s="169"/>
      <c r="G73" s="169"/>
      <c r="H73" s="169"/>
      <c r="I73" s="170"/>
      <c r="J73" s="171">
        <f>J796</f>
        <v>0</v>
      </c>
      <c r="K73" s="172"/>
    </row>
    <row r="74" spans="2:11" s="9" customFormat="1" ht="19.899999999999999" customHeight="1">
      <c r="B74" s="166"/>
      <c r="C74" s="167"/>
      <c r="D74" s="168" t="s">
        <v>357</v>
      </c>
      <c r="E74" s="169"/>
      <c r="F74" s="169"/>
      <c r="G74" s="169"/>
      <c r="H74" s="169"/>
      <c r="I74" s="170"/>
      <c r="J74" s="171">
        <f>J863</f>
        <v>0</v>
      </c>
      <c r="K74" s="172"/>
    </row>
    <row r="75" spans="2:11" s="8" customFormat="1" ht="24.95" customHeight="1">
      <c r="B75" s="159"/>
      <c r="C75" s="160"/>
      <c r="D75" s="161" t="s">
        <v>360</v>
      </c>
      <c r="E75" s="162"/>
      <c r="F75" s="162"/>
      <c r="G75" s="162"/>
      <c r="H75" s="162"/>
      <c r="I75" s="163"/>
      <c r="J75" s="164">
        <f>J871</f>
        <v>0</v>
      </c>
      <c r="K75" s="165"/>
    </row>
    <row r="76" spans="2:11" s="1" customFormat="1" ht="21.75" customHeight="1">
      <c r="B76" s="42"/>
      <c r="C76" s="43"/>
      <c r="D76" s="43"/>
      <c r="E76" s="43"/>
      <c r="F76" s="43"/>
      <c r="G76" s="43"/>
      <c r="H76" s="43"/>
      <c r="I76" s="128"/>
      <c r="J76" s="43"/>
      <c r="K76" s="46"/>
    </row>
    <row r="77" spans="2:11" s="1" customFormat="1" ht="6.95" customHeight="1">
      <c r="B77" s="57"/>
      <c r="C77" s="58"/>
      <c r="D77" s="58"/>
      <c r="E77" s="58"/>
      <c r="F77" s="58"/>
      <c r="G77" s="58"/>
      <c r="H77" s="58"/>
      <c r="I77" s="149"/>
      <c r="J77" s="58"/>
      <c r="K77" s="59"/>
    </row>
    <row r="81" spans="2:20" s="1" customFormat="1" ht="6.95" customHeight="1">
      <c r="B81" s="60"/>
      <c r="C81" s="61"/>
      <c r="D81" s="61"/>
      <c r="E81" s="61"/>
      <c r="F81" s="61"/>
      <c r="G81" s="61"/>
      <c r="H81" s="61"/>
      <c r="I81" s="152"/>
      <c r="J81" s="61"/>
      <c r="K81" s="61"/>
      <c r="L81" s="62"/>
    </row>
    <row r="82" spans="2:20" s="1" customFormat="1" ht="36.950000000000003" customHeight="1">
      <c r="B82" s="42"/>
      <c r="C82" s="63" t="s">
        <v>175</v>
      </c>
      <c r="D82" s="64"/>
      <c r="E82" s="64"/>
      <c r="F82" s="64"/>
      <c r="G82" s="64"/>
      <c r="H82" s="64"/>
      <c r="I82" s="173"/>
      <c r="J82" s="64"/>
      <c r="K82" s="64"/>
      <c r="L82" s="62"/>
    </row>
    <row r="83" spans="2:20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20" s="1" customFormat="1" ht="14.45" customHeight="1">
      <c r="B84" s="42"/>
      <c r="C84" s="66" t="s">
        <v>18</v>
      </c>
      <c r="D84" s="64"/>
      <c r="E84" s="64"/>
      <c r="F84" s="64"/>
      <c r="G84" s="64"/>
      <c r="H84" s="64"/>
      <c r="I84" s="173"/>
      <c r="J84" s="64"/>
      <c r="K84" s="64"/>
      <c r="L84" s="62"/>
    </row>
    <row r="85" spans="2:20" s="1" customFormat="1" ht="16.5" customHeight="1">
      <c r="B85" s="42"/>
      <c r="C85" s="64"/>
      <c r="D85" s="64"/>
      <c r="E85" s="408" t="str">
        <f>E7</f>
        <v>Výstavba poradenského centra UJEP, č.p. 771, ul. Pasteurova - Rekonstrukce</v>
      </c>
      <c r="F85" s="409"/>
      <c r="G85" s="409"/>
      <c r="H85" s="409"/>
      <c r="I85" s="173"/>
      <c r="J85" s="64"/>
      <c r="K85" s="64"/>
      <c r="L85" s="62"/>
    </row>
    <row r="86" spans="2:20">
      <c r="B86" s="29"/>
      <c r="C86" s="66" t="s">
        <v>161</v>
      </c>
      <c r="D86" s="242"/>
      <c r="E86" s="242"/>
      <c r="F86" s="242"/>
      <c r="G86" s="242"/>
      <c r="H86" s="242"/>
      <c r="J86" s="242"/>
      <c r="K86" s="242"/>
      <c r="L86" s="243"/>
    </row>
    <row r="87" spans="2:20" s="1" customFormat="1" ht="16.5" customHeight="1">
      <c r="B87" s="42"/>
      <c r="C87" s="64"/>
      <c r="D87" s="64"/>
      <c r="E87" s="408" t="s">
        <v>340</v>
      </c>
      <c r="F87" s="410"/>
      <c r="G87" s="410"/>
      <c r="H87" s="410"/>
      <c r="I87" s="173"/>
      <c r="J87" s="64"/>
      <c r="K87" s="64"/>
      <c r="L87" s="62"/>
    </row>
    <row r="88" spans="2:20" s="1" customFormat="1" ht="14.45" customHeight="1">
      <c r="B88" s="42"/>
      <c r="C88" s="66" t="s">
        <v>341</v>
      </c>
      <c r="D88" s="64"/>
      <c r="E88" s="64"/>
      <c r="F88" s="64"/>
      <c r="G88" s="64"/>
      <c r="H88" s="64"/>
      <c r="I88" s="173"/>
      <c r="J88" s="64"/>
      <c r="K88" s="64"/>
      <c r="L88" s="62"/>
    </row>
    <row r="89" spans="2:20" s="1" customFormat="1" ht="17.25" customHeight="1">
      <c r="B89" s="42"/>
      <c r="C89" s="64"/>
      <c r="D89" s="64"/>
      <c r="E89" s="379" t="str">
        <f>E11</f>
        <v>DEM-001 - Bourací práce</v>
      </c>
      <c r="F89" s="410"/>
      <c r="G89" s="410"/>
      <c r="H89" s="410"/>
      <c r="I89" s="173"/>
      <c r="J89" s="64"/>
      <c r="K89" s="64"/>
      <c r="L89" s="62"/>
    </row>
    <row r="90" spans="2:20" s="1" customFormat="1" ht="6.95" customHeight="1">
      <c r="B90" s="42"/>
      <c r="C90" s="64"/>
      <c r="D90" s="64"/>
      <c r="E90" s="64"/>
      <c r="F90" s="64"/>
      <c r="G90" s="64"/>
      <c r="H90" s="64"/>
      <c r="I90" s="173"/>
      <c r="J90" s="64"/>
      <c r="K90" s="64"/>
      <c r="L90" s="62"/>
    </row>
    <row r="91" spans="2:20" s="1" customFormat="1" ht="18" customHeight="1">
      <c r="B91" s="42"/>
      <c r="C91" s="66" t="s">
        <v>24</v>
      </c>
      <c r="D91" s="64"/>
      <c r="E91" s="64"/>
      <c r="F91" s="174" t="str">
        <f>F14</f>
        <v>Ústí nad Labem</v>
      </c>
      <c r="G91" s="64"/>
      <c r="H91" s="64"/>
      <c r="I91" s="175" t="s">
        <v>26</v>
      </c>
      <c r="J91" s="74" t="str">
        <f>IF(J14="","",J14)</f>
        <v>19. 7. 2018</v>
      </c>
      <c r="K91" s="64"/>
      <c r="L91" s="62"/>
    </row>
    <row r="92" spans="2:20" s="1" customFormat="1" ht="6.95" customHeight="1">
      <c r="B92" s="42"/>
      <c r="C92" s="64"/>
      <c r="D92" s="64"/>
      <c r="E92" s="64"/>
      <c r="F92" s="64"/>
      <c r="G92" s="64"/>
      <c r="H92" s="64"/>
      <c r="I92" s="173"/>
      <c r="J92" s="64"/>
      <c r="K92" s="64"/>
      <c r="L92" s="62"/>
    </row>
    <row r="93" spans="2:20" s="1" customFormat="1">
      <c r="B93" s="42"/>
      <c r="C93" s="66" t="s">
        <v>28</v>
      </c>
      <c r="D93" s="64"/>
      <c r="E93" s="64"/>
      <c r="F93" s="174" t="str">
        <f>E17</f>
        <v>UJEP Pasteurova 3544/1, 400 96 ÚnL</v>
      </c>
      <c r="G93" s="64"/>
      <c r="H93" s="64"/>
      <c r="I93" s="175" t="s">
        <v>36</v>
      </c>
      <c r="J93" s="174" t="str">
        <f>E23</f>
        <v>Correct BC, s.r.o.</v>
      </c>
      <c r="K93" s="64"/>
      <c r="L93" s="62"/>
    </row>
    <row r="94" spans="2:20" s="1" customFormat="1" ht="14.45" customHeight="1">
      <c r="B94" s="42"/>
      <c r="C94" s="66" t="s">
        <v>34</v>
      </c>
      <c r="D94" s="64"/>
      <c r="E94" s="64"/>
      <c r="F94" s="174" t="str">
        <f>IF(E20="","",E20)</f>
        <v/>
      </c>
      <c r="G94" s="64"/>
      <c r="H94" s="64"/>
      <c r="I94" s="173"/>
      <c r="J94" s="64"/>
      <c r="K94" s="64"/>
      <c r="L94" s="62"/>
    </row>
    <row r="95" spans="2:20" s="1" customFormat="1" ht="10.35" customHeight="1">
      <c r="B95" s="42"/>
      <c r="C95" s="64"/>
      <c r="D95" s="64"/>
      <c r="E95" s="64"/>
      <c r="F95" s="64"/>
      <c r="G95" s="64"/>
      <c r="H95" s="64"/>
      <c r="I95" s="173"/>
      <c r="J95" s="64"/>
      <c r="K95" s="64"/>
      <c r="L95" s="62"/>
    </row>
    <row r="96" spans="2:20" s="10" customFormat="1" ht="29.25" customHeight="1">
      <c r="B96" s="176"/>
      <c r="C96" s="177" t="s">
        <v>176</v>
      </c>
      <c r="D96" s="178" t="s">
        <v>62</v>
      </c>
      <c r="E96" s="178" t="s">
        <v>58</v>
      </c>
      <c r="F96" s="178" t="s">
        <v>177</v>
      </c>
      <c r="G96" s="178" t="s">
        <v>178</v>
      </c>
      <c r="H96" s="178" t="s">
        <v>179</v>
      </c>
      <c r="I96" s="179" t="s">
        <v>180</v>
      </c>
      <c r="J96" s="178" t="s">
        <v>166</v>
      </c>
      <c r="K96" s="180" t="s">
        <v>181</v>
      </c>
      <c r="L96" s="181"/>
      <c r="M96" s="82" t="s">
        <v>182</v>
      </c>
      <c r="N96" s="83" t="s">
        <v>47</v>
      </c>
      <c r="O96" s="83" t="s">
        <v>183</v>
      </c>
      <c r="P96" s="83" t="s">
        <v>184</v>
      </c>
      <c r="Q96" s="83" t="s">
        <v>185</v>
      </c>
      <c r="R96" s="83" t="s">
        <v>186</v>
      </c>
      <c r="S96" s="83" t="s">
        <v>187</v>
      </c>
      <c r="T96" s="84" t="s">
        <v>188</v>
      </c>
    </row>
    <row r="97" spans="2:65" s="1" customFormat="1" ht="29.25" customHeight="1">
      <c r="B97" s="42"/>
      <c r="C97" s="88" t="s">
        <v>167</v>
      </c>
      <c r="D97" s="64"/>
      <c r="E97" s="64"/>
      <c r="F97" s="64"/>
      <c r="G97" s="64"/>
      <c r="H97" s="64"/>
      <c r="I97" s="173"/>
      <c r="J97" s="182">
        <f>BK97</f>
        <v>0</v>
      </c>
      <c r="K97" s="64"/>
      <c r="L97" s="62"/>
      <c r="M97" s="85"/>
      <c r="N97" s="86"/>
      <c r="O97" s="86"/>
      <c r="P97" s="183">
        <f>P98+P493+P871</f>
        <v>0</v>
      </c>
      <c r="Q97" s="86"/>
      <c r="R97" s="183">
        <f>R98+R493+R871</f>
        <v>2.9357000000000002</v>
      </c>
      <c r="S97" s="86"/>
      <c r="T97" s="184">
        <f>T98+T493+T871</f>
        <v>425.41762954000001</v>
      </c>
      <c r="AT97" s="25" t="s">
        <v>76</v>
      </c>
      <c r="AU97" s="25" t="s">
        <v>168</v>
      </c>
      <c r="BK97" s="185">
        <f>BK98+BK493+BK871</f>
        <v>0</v>
      </c>
    </row>
    <row r="98" spans="2:65" s="11" customFormat="1" ht="37.35" customHeight="1">
      <c r="B98" s="186"/>
      <c r="C98" s="187"/>
      <c r="D98" s="188" t="s">
        <v>76</v>
      </c>
      <c r="E98" s="189" t="s">
        <v>361</v>
      </c>
      <c r="F98" s="189" t="s">
        <v>362</v>
      </c>
      <c r="G98" s="187"/>
      <c r="H98" s="187"/>
      <c r="I98" s="190"/>
      <c r="J98" s="191">
        <f>BK98</f>
        <v>0</v>
      </c>
      <c r="K98" s="187"/>
      <c r="L98" s="192"/>
      <c r="M98" s="193"/>
      <c r="N98" s="194"/>
      <c r="O98" s="194"/>
      <c r="P98" s="195">
        <f>P99+P456</f>
        <v>0</v>
      </c>
      <c r="Q98" s="194"/>
      <c r="R98" s="195">
        <f>R99+R456</f>
        <v>2.9357000000000002</v>
      </c>
      <c r="S98" s="194"/>
      <c r="T98" s="196">
        <f>T99+T456</f>
        <v>350.09917999999999</v>
      </c>
      <c r="AR98" s="197" t="s">
        <v>85</v>
      </c>
      <c r="AT98" s="198" t="s">
        <v>76</v>
      </c>
      <c r="AU98" s="198" t="s">
        <v>77</v>
      </c>
      <c r="AY98" s="197" t="s">
        <v>191</v>
      </c>
      <c r="BK98" s="199">
        <f>BK99+BK456</f>
        <v>0</v>
      </c>
    </row>
    <row r="99" spans="2:65" s="11" customFormat="1" ht="19.899999999999999" customHeight="1">
      <c r="B99" s="186"/>
      <c r="C99" s="187"/>
      <c r="D99" s="188" t="s">
        <v>76</v>
      </c>
      <c r="E99" s="200" t="s">
        <v>239</v>
      </c>
      <c r="F99" s="200" t="s">
        <v>752</v>
      </c>
      <c r="G99" s="187"/>
      <c r="H99" s="187"/>
      <c r="I99" s="190"/>
      <c r="J99" s="201">
        <f>BK99</f>
        <v>0</v>
      </c>
      <c r="K99" s="187"/>
      <c r="L99" s="192"/>
      <c r="M99" s="193"/>
      <c r="N99" s="194"/>
      <c r="O99" s="194"/>
      <c r="P99" s="195">
        <f>SUM(P100:P455)</f>
        <v>0</v>
      </c>
      <c r="Q99" s="194"/>
      <c r="R99" s="195">
        <f>SUM(R100:R455)</f>
        <v>2.9357000000000002</v>
      </c>
      <c r="S99" s="194"/>
      <c r="T99" s="196">
        <f>SUM(T100:T455)</f>
        <v>200.09917999999999</v>
      </c>
      <c r="AR99" s="197" t="s">
        <v>85</v>
      </c>
      <c r="AT99" s="198" t="s">
        <v>76</v>
      </c>
      <c r="AU99" s="198" t="s">
        <v>85</v>
      </c>
      <c r="AY99" s="197" t="s">
        <v>191</v>
      </c>
      <c r="BK99" s="199">
        <f>SUM(BK100:BK455)</f>
        <v>0</v>
      </c>
    </row>
    <row r="100" spans="2:65" s="1" customFormat="1" ht="25.5" customHeight="1">
      <c r="B100" s="42"/>
      <c r="C100" s="202" t="s">
        <v>85</v>
      </c>
      <c r="D100" s="202" t="s">
        <v>194</v>
      </c>
      <c r="E100" s="203" t="s">
        <v>3300</v>
      </c>
      <c r="F100" s="204" t="s">
        <v>3301</v>
      </c>
      <c r="G100" s="205" t="s">
        <v>218</v>
      </c>
      <c r="H100" s="206">
        <v>46.08</v>
      </c>
      <c r="I100" s="207"/>
      <c r="J100" s="208">
        <f>ROUND(I100*H100,2)</f>
        <v>0</v>
      </c>
      <c r="K100" s="204" t="s">
        <v>203</v>
      </c>
      <c r="L100" s="62"/>
      <c r="M100" s="209" t="s">
        <v>23</v>
      </c>
      <c r="N100" s="210" t="s">
        <v>48</v>
      </c>
      <c r="O100" s="43"/>
      <c r="P100" s="211">
        <f>O100*H100</f>
        <v>0</v>
      </c>
      <c r="Q100" s="211">
        <v>0</v>
      </c>
      <c r="R100" s="211">
        <f>Q100*H100</f>
        <v>0</v>
      </c>
      <c r="S100" s="211">
        <v>0.13100000000000001</v>
      </c>
      <c r="T100" s="212">
        <f>S100*H100</f>
        <v>6.0364800000000001</v>
      </c>
      <c r="AR100" s="25" t="s">
        <v>215</v>
      </c>
      <c r="AT100" s="25" t="s">
        <v>194</v>
      </c>
      <c r="AU100" s="25" t="s">
        <v>88</v>
      </c>
      <c r="AY100" s="25" t="s">
        <v>191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85</v>
      </c>
      <c r="BK100" s="213">
        <f>ROUND(I100*H100,2)</f>
        <v>0</v>
      </c>
      <c r="BL100" s="25" t="s">
        <v>215</v>
      </c>
      <c r="BM100" s="25" t="s">
        <v>3302</v>
      </c>
    </row>
    <row r="101" spans="2:65" s="13" customFormat="1" ht="13.5">
      <c r="B101" s="244"/>
      <c r="C101" s="245"/>
      <c r="D101" s="214" t="s">
        <v>245</v>
      </c>
      <c r="E101" s="246" t="s">
        <v>23</v>
      </c>
      <c r="F101" s="247" t="s">
        <v>372</v>
      </c>
      <c r="G101" s="245"/>
      <c r="H101" s="246" t="s">
        <v>23</v>
      </c>
      <c r="I101" s="248"/>
      <c r="J101" s="245"/>
      <c r="K101" s="245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245</v>
      </c>
      <c r="AU101" s="253" t="s">
        <v>88</v>
      </c>
      <c r="AV101" s="13" t="s">
        <v>85</v>
      </c>
      <c r="AW101" s="13" t="s">
        <v>40</v>
      </c>
      <c r="AX101" s="13" t="s">
        <v>77</v>
      </c>
      <c r="AY101" s="253" t="s">
        <v>191</v>
      </c>
    </row>
    <row r="102" spans="2:65" s="12" customFormat="1" ht="13.5">
      <c r="B102" s="217"/>
      <c r="C102" s="218"/>
      <c r="D102" s="214" t="s">
        <v>245</v>
      </c>
      <c r="E102" s="219" t="s">
        <v>23</v>
      </c>
      <c r="F102" s="220" t="s">
        <v>3303</v>
      </c>
      <c r="G102" s="218"/>
      <c r="H102" s="221">
        <v>4.24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245</v>
      </c>
      <c r="AU102" s="227" t="s">
        <v>88</v>
      </c>
      <c r="AV102" s="12" t="s">
        <v>88</v>
      </c>
      <c r="AW102" s="12" t="s">
        <v>40</v>
      </c>
      <c r="AX102" s="12" t="s">
        <v>77</v>
      </c>
      <c r="AY102" s="227" t="s">
        <v>191</v>
      </c>
    </row>
    <row r="103" spans="2:65" s="12" customFormat="1" ht="13.5">
      <c r="B103" s="217"/>
      <c r="C103" s="218"/>
      <c r="D103" s="214" t="s">
        <v>245</v>
      </c>
      <c r="E103" s="219" t="s">
        <v>23</v>
      </c>
      <c r="F103" s="220" t="s">
        <v>3304</v>
      </c>
      <c r="G103" s="218"/>
      <c r="H103" s="221">
        <v>3.2480000000000002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245</v>
      </c>
      <c r="AU103" s="227" t="s">
        <v>88</v>
      </c>
      <c r="AV103" s="12" t="s">
        <v>88</v>
      </c>
      <c r="AW103" s="12" t="s">
        <v>40</v>
      </c>
      <c r="AX103" s="12" t="s">
        <v>77</v>
      </c>
      <c r="AY103" s="227" t="s">
        <v>191</v>
      </c>
    </row>
    <row r="104" spans="2:65" s="14" customFormat="1" ht="13.5">
      <c r="B104" s="254"/>
      <c r="C104" s="255"/>
      <c r="D104" s="214" t="s">
        <v>245</v>
      </c>
      <c r="E104" s="256" t="s">
        <v>23</v>
      </c>
      <c r="F104" s="257" t="s">
        <v>371</v>
      </c>
      <c r="G104" s="255"/>
      <c r="H104" s="258">
        <v>7.4880000000000004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AT104" s="264" t="s">
        <v>245</v>
      </c>
      <c r="AU104" s="264" t="s">
        <v>88</v>
      </c>
      <c r="AV104" s="14" t="s">
        <v>207</v>
      </c>
      <c r="AW104" s="14" t="s">
        <v>40</v>
      </c>
      <c r="AX104" s="14" t="s">
        <v>77</v>
      </c>
      <c r="AY104" s="264" t="s">
        <v>191</v>
      </c>
    </row>
    <row r="105" spans="2:65" s="13" customFormat="1" ht="13.5">
      <c r="B105" s="244"/>
      <c r="C105" s="245"/>
      <c r="D105" s="214" t="s">
        <v>245</v>
      </c>
      <c r="E105" s="246" t="s">
        <v>23</v>
      </c>
      <c r="F105" s="247" t="s">
        <v>376</v>
      </c>
      <c r="G105" s="245"/>
      <c r="H105" s="246" t="s">
        <v>23</v>
      </c>
      <c r="I105" s="248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245</v>
      </c>
      <c r="AU105" s="253" t="s">
        <v>88</v>
      </c>
      <c r="AV105" s="13" t="s">
        <v>85</v>
      </c>
      <c r="AW105" s="13" t="s">
        <v>40</v>
      </c>
      <c r="AX105" s="13" t="s">
        <v>77</v>
      </c>
      <c r="AY105" s="253" t="s">
        <v>191</v>
      </c>
    </row>
    <row r="106" spans="2:65" s="12" customFormat="1" ht="13.5">
      <c r="B106" s="217"/>
      <c r="C106" s="218"/>
      <c r="D106" s="214" t="s">
        <v>245</v>
      </c>
      <c r="E106" s="219" t="s">
        <v>23</v>
      </c>
      <c r="F106" s="220" t="s">
        <v>3305</v>
      </c>
      <c r="G106" s="218"/>
      <c r="H106" s="221">
        <v>4.24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245</v>
      </c>
      <c r="AU106" s="227" t="s">
        <v>88</v>
      </c>
      <c r="AV106" s="12" t="s">
        <v>88</v>
      </c>
      <c r="AW106" s="12" t="s">
        <v>40</v>
      </c>
      <c r="AX106" s="12" t="s">
        <v>77</v>
      </c>
      <c r="AY106" s="227" t="s">
        <v>191</v>
      </c>
    </row>
    <row r="107" spans="2:65" s="12" customFormat="1" ht="13.5">
      <c r="B107" s="217"/>
      <c r="C107" s="218"/>
      <c r="D107" s="214" t="s">
        <v>245</v>
      </c>
      <c r="E107" s="219" t="s">
        <v>23</v>
      </c>
      <c r="F107" s="220" t="s">
        <v>3306</v>
      </c>
      <c r="G107" s="218"/>
      <c r="H107" s="221">
        <v>3.2480000000000002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245</v>
      </c>
      <c r="AU107" s="227" t="s">
        <v>88</v>
      </c>
      <c r="AV107" s="12" t="s">
        <v>88</v>
      </c>
      <c r="AW107" s="12" t="s">
        <v>40</v>
      </c>
      <c r="AX107" s="12" t="s">
        <v>77</v>
      </c>
      <c r="AY107" s="227" t="s">
        <v>191</v>
      </c>
    </row>
    <row r="108" spans="2:65" s="14" customFormat="1" ht="13.5">
      <c r="B108" s="254"/>
      <c r="C108" s="255"/>
      <c r="D108" s="214" t="s">
        <v>245</v>
      </c>
      <c r="E108" s="256" t="s">
        <v>23</v>
      </c>
      <c r="F108" s="257" t="s">
        <v>371</v>
      </c>
      <c r="G108" s="255"/>
      <c r="H108" s="258">
        <v>7.4880000000000004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AT108" s="264" t="s">
        <v>245</v>
      </c>
      <c r="AU108" s="264" t="s">
        <v>88</v>
      </c>
      <c r="AV108" s="14" t="s">
        <v>207</v>
      </c>
      <c r="AW108" s="14" t="s">
        <v>40</v>
      </c>
      <c r="AX108" s="14" t="s">
        <v>77</v>
      </c>
      <c r="AY108" s="264" t="s">
        <v>191</v>
      </c>
    </row>
    <row r="109" spans="2:65" s="13" customFormat="1" ht="13.5">
      <c r="B109" s="244"/>
      <c r="C109" s="245"/>
      <c r="D109" s="214" t="s">
        <v>245</v>
      </c>
      <c r="E109" s="246" t="s">
        <v>23</v>
      </c>
      <c r="F109" s="247" t="s">
        <v>380</v>
      </c>
      <c r="G109" s="245"/>
      <c r="H109" s="246" t="s">
        <v>23</v>
      </c>
      <c r="I109" s="248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245</v>
      </c>
      <c r="AU109" s="253" t="s">
        <v>88</v>
      </c>
      <c r="AV109" s="13" t="s">
        <v>85</v>
      </c>
      <c r="AW109" s="13" t="s">
        <v>40</v>
      </c>
      <c r="AX109" s="13" t="s">
        <v>77</v>
      </c>
      <c r="AY109" s="253" t="s">
        <v>191</v>
      </c>
    </row>
    <row r="110" spans="2:65" s="12" customFormat="1" ht="13.5">
      <c r="B110" s="217"/>
      <c r="C110" s="218"/>
      <c r="D110" s="214" t="s">
        <v>245</v>
      </c>
      <c r="E110" s="219" t="s">
        <v>23</v>
      </c>
      <c r="F110" s="220" t="s">
        <v>3307</v>
      </c>
      <c r="G110" s="218"/>
      <c r="H110" s="221">
        <v>4.1550000000000002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245</v>
      </c>
      <c r="AU110" s="227" t="s">
        <v>88</v>
      </c>
      <c r="AV110" s="12" t="s">
        <v>88</v>
      </c>
      <c r="AW110" s="12" t="s">
        <v>40</v>
      </c>
      <c r="AX110" s="12" t="s">
        <v>77</v>
      </c>
      <c r="AY110" s="227" t="s">
        <v>191</v>
      </c>
    </row>
    <row r="111" spans="2:65" s="12" customFormat="1" ht="13.5">
      <c r="B111" s="217"/>
      <c r="C111" s="218"/>
      <c r="D111" s="214" t="s">
        <v>245</v>
      </c>
      <c r="E111" s="219" t="s">
        <v>23</v>
      </c>
      <c r="F111" s="220" t="s">
        <v>3308</v>
      </c>
      <c r="G111" s="218"/>
      <c r="H111" s="221">
        <v>3.081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245</v>
      </c>
      <c r="AU111" s="227" t="s">
        <v>88</v>
      </c>
      <c r="AV111" s="12" t="s">
        <v>88</v>
      </c>
      <c r="AW111" s="12" t="s">
        <v>40</v>
      </c>
      <c r="AX111" s="12" t="s">
        <v>77</v>
      </c>
      <c r="AY111" s="227" t="s">
        <v>191</v>
      </c>
    </row>
    <row r="112" spans="2:65" s="12" customFormat="1" ht="13.5">
      <c r="B112" s="217"/>
      <c r="C112" s="218"/>
      <c r="D112" s="214" t="s">
        <v>245</v>
      </c>
      <c r="E112" s="219" t="s">
        <v>23</v>
      </c>
      <c r="F112" s="220" t="s">
        <v>3309</v>
      </c>
      <c r="G112" s="218"/>
      <c r="H112" s="221">
        <v>2.464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245</v>
      </c>
      <c r="AU112" s="227" t="s">
        <v>88</v>
      </c>
      <c r="AV112" s="12" t="s">
        <v>88</v>
      </c>
      <c r="AW112" s="12" t="s">
        <v>40</v>
      </c>
      <c r="AX112" s="12" t="s">
        <v>77</v>
      </c>
      <c r="AY112" s="227" t="s">
        <v>191</v>
      </c>
    </row>
    <row r="113" spans="2:65" s="14" customFormat="1" ht="13.5">
      <c r="B113" s="254"/>
      <c r="C113" s="255"/>
      <c r="D113" s="214" t="s">
        <v>245</v>
      </c>
      <c r="E113" s="256" t="s">
        <v>23</v>
      </c>
      <c r="F113" s="257" t="s">
        <v>371</v>
      </c>
      <c r="G113" s="255"/>
      <c r="H113" s="258">
        <v>9.6999999999999993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AT113" s="264" t="s">
        <v>245</v>
      </c>
      <c r="AU113" s="264" t="s">
        <v>88</v>
      </c>
      <c r="AV113" s="14" t="s">
        <v>207</v>
      </c>
      <c r="AW113" s="14" t="s">
        <v>40</v>
      </c>
      <c r="AX113" s="14" t="s">
        <v>77</v>
      </c>
      <c r="AY113" s="264" t="s">
        <v>191</v>
      </c>
    </row>
    <row r="114" spans="2:65" s="13" customFormat="1" ht="13.5">
      <c r="B114" s="244"/>
      <c r="C114" s="245"/>
      <c r="D114" s="214" t="s">
        <v>245</v>
      </c>
      <c r="E114" s="246" t="s">
        <v>23</v>
      </c>
      <c r="F114" s="247" t="s">
        <v>384</v>
      </c>
      <c r="G114" s="245"/>
      <c r="H114" s="246" t="s">
        <v>23</v>
      </c>
      <c r="I114" s="248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245</v>
      </c>
      <c r="AU114" s="253" t="s">
        <v>88</v>
      </c>
      <c r="AV114" s="13" t="s">
        <v>85</v>
      </c>
      <c r="AW114" s="13" t="s">
        <v>40</v>
      </c>
      <c r="AX114" s="13" t="s">
        <v>77</v>
      </c>
      <c r="AY114" s="253" t="s">
        <v>191</v>
      </c>
    </row>
    <row r="115" spans="2:65" s="12" customFormat="1" ht="13.5">
      <c r="B115" s="217"/>
      <c r="C115" s="218"/>
      <c r="D115" s="214" t="s">
        <v>245</v>
      </c>
      <c r="E115" s="219" t="s">
        <v>23</v>
      </c>
      <c r="F115" s="220" t="s">
        <v>3310</v>
      </c>
      <c r="G115" s="218"/>
      <c r="H115" s="221">
        <v>4.1550000000000002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245</v>
      </c>
      <c r="AU115" s="227" t="s">
        <v>88</v>
      </c>
      <c r="AV115" s="12" t="s">
        <v>88</v>
      </c>
      <c r="AW115" s="12" t="s">
        <v>40</v>
      </c>
      <c r="AX115" s="12" t="s">
        <v>77</v>
      </c>
      <c r="AY115" s="227" t="s">
        <v>191</v>
      </c>
    </row>
    <row r="116" spans="2:65" s="12" customFormat="1" ht="13.5">
      <c r="B116" s="217"/>
      <c r="C116" s="218"/>
      <c r="D116" s="214" t="s">
        <v>245</v>
      </c>
      <c r="E116" s="219" t="s">
        <v>23</v>
      </c>
      <c r="F116" s="220" t="s">
        <v>3311</v>
      </c>
      <c r="G116" s="218"/>
      <c r="H116" s="221">
        <v>3.081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245</v>
      </c>
      <c r="AU116" s="227" t="s">
        <v>88</v>
      </c>
      <c r="AV116" s="12" t="s">
        <v>88</v>
      </c>
      <c r="AW116" s="12" t="s">
        <v>40</v>
      </c>
      <c r="AX116" s="12" t="s">
        <v>77</v>
      </c>
      <c r="AY116" s="227" t="s">
        <v>191</v>
      </c>
    </row>
    <row r="117" spans="2:65" s="12" customFormat="1" ht="13.5">
      <c r="B117" s="217"/>
      <c r="C117" s="218"/>
      <c r="D117" s="214" t="s">
        <v>245</v>
      </c>
      <c r="E117" s="219" t="s">
        <v>23</v>
      </c>
      <c r="F117" s="220" t="s">
        <v>3312</v>
      </c>
      <c r="G117" s="218"/>
      <c r="H117" s="221">
        <v>14.167999999999999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245</v>
      </c>
      <c r="AU117" s="227" t="s">
        <v>88</v>
      </c>
      <c r="AV117" s="12" t="s">
        <v>88</v>
      </c>
      <c r="AW117" s="12" t="s">
        <v>40</v>
      </c>
      <c r="AX117" s="12" t="s">
        <v>77</v>
      </c>
      <c r="AY117" s="227" t="s">
        <v>191</v>
      </c>
    </row>
    <row r="118" spans="2:65" s="14" customFormat="1" ht="13.5">
      <c r="B118" s="254"/>
      <c r="C118" s="255"/>
      <c r="D118" s="214" t="s">
        <v>245</v>
      </c>
      <c r="E118" s="256" t="s">
        <v>23</v>
      </c>
      <c r="F118" s="257" t="s">
        <v>371</v>
      </c>
      <c r="G118" s="255"/>
      <c r="H118" s="258">
        <v>21.404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AT118" s="264" t="s">
        <v>245</v>
      </c>
      <c r="AU118" s="264" t="s">
        <v>88</v>
      </c>
      <c r="AV118" s="14" t="s">
        <v>207</v>
      </c>
      <c r="AW118" s="14" t="s">
        <v>40</v>
      </c>
      <c r="AX118" s="14" t="s">
        <v>77</v>
      </c>
      <c r="AY118" s="264" t="s">
        <v>191</v>
      </c>
    </row>
    <row r="119" spans="2:65" s="15" customFormat="1" ht="13.5">
      <c r="B119" s="265"/>
      <c r="C119" s="266"/>
      <c r="D119" s="214" t="s">
        <v>245</v>
      </c>
      <c r="E119" s="267" t="s">
        <v>23</v>
      </c>
      <c r="F119" s="268" t="s">
        <v>388</v>
      </c>
      <c r="G119" s="266"/>
      <c r="H119" s="269">
        <v>46.08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AT119" s="275" t="s">
        <v>245</v>
      </c>
      <c r="AU119" s="275" t="s">
        <v>88</v>
      </c>
      <c r="AV119" s="15" t="s">
        <v>215</v>
      </c>
      <c r="AW119" s="15" t="s">
        <v>40</v>
      </c>
      <c r="AX119" s="15" t="s">
        <v>85</v>
      </c>
      <c r="AY119" s="275" t="s">
        <v>191</v>
      </c>
    </row>
    <row r="120" spans="2:65" s="1" customFormat="1" ht="25.5" customHeight="1">
      <c r="B120" s="42"/>
      <c r="C120" s="202" t="s">
        <v>88</v>
      </c>
      <c r="D120" s="202" t="s">
        <v>194</v>
      </c>
      <c r="E120" s="203" t="s">
        <v>3313</v>
      </c>
      <c r="F120" s="204" t="s">
        <v>3314</v>
      </c>
      <c r="G120" s="205" t="s">
        <v>218</v>
      </c>
      <c r="H120" s="206">
        <v>129.82400000000001</v>
      </c>
      <c r="I120" s="207"/>
      <c r="J120" s="208">
        <f>ROUND(I120*H120,2)</f>
        <v>0</v>
      </c>
      <c r="K120" s="204" t="s">
        <v>203</v>
      </c>
      <c r="L120" s="62"/>
      <c r="M120" s="209" t="s">
        <v>23</v>
      </c>
      <c r="N120" s="210" t="s">
        <v>48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0.26100000000000001</v>
      </c>
      <c r="T120" s="212">
        <f>S120*H120</f>
        <v>33.884064000000002</v>
      </c>
      <c r="AR120" s="25" t="s">
        <v>215</v>
      </c>
      <c r="AT120" s="25" t="s">
        <v>194</v>
      </c>
      <c r="AU120" s="25" t="s">
        <v>88</v>
      </c>
      <c r="AY120" s="25" t="s">
        <v>191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85</v>
      </c>
      <c r="BK120" s="213">
        <f>ROUND(I120*H120,2)</f>
        <v>0</v>
      </c>
      <c r="BL120" s="25" t="s">
        <v>215</v>
      </c>
      <c r="BM120" s="25" t="s">
        <v>3315</v>
      </c>
    </row>
    <row r="121" spans="2:65" s="13" customFormat="1" ht="13.5">
      <c r="B121" s="244"/>
      <c r="C121" s="245"/>
      <c r="D121" s="214" t="s">
        <v>245</v>
      </c>
      <c r="E121" s="246" t="s">
        <v>23</v>
      </c>
      <c r="F121" s="247" t="s">
        <v>368</v>
      </c>
      <c r="G121" s="245"/>
      <c r="H121" s="246" t="s">
        <v>23</v>
      </c>
      <c r="I121" s="248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245</v>
      </c>
      <c r="AU121" s="253" t="s">
        <v>88</v>
      </c>
      <c r="AV121" s="13" t="s">
        <v>85</v>
      </c>
      <c r="AW121" s="13" t="s">
        <v>40</v>
      </c>
      <c r="AX121" s="13" t="s">
        <v>77</v>
      </c>
      <c r="AY121" s="253" t="s">
        <v>191</v>
      </c>
    </row>
    <row r="122" spans="2:65" s="12" customFormat="1" ht="13.5">
      <c r="B122" s="217"/>
      <c r="C122" s="218"/>
      <c r="D122" s="214" t="s">
        <v>245</v>
      </c>
      <c r="E122" s="219" t="s">
        <v>23</v>
      </c>
      <c r="F122" s="220" t="s">
        <v>3316</v>
      </c>
      <c r="G122" s="218"/>
      <c r="H122" s="221">
        <v>1.865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245</v>
      </c>
      <c r="AU122" s="227" t="s">
        <v>88</v>
      </c>
      <c r="AV122" s="12" t="s">
        <v>88</v>
      </c>
      <c r="AW122" s="12" t="s">
        <v>40</v>
      </c>
      <c r="AX122" s="12" t="s">
        <v>77</v>
      </c>
      <c r="AY122" s="227" t="s">
        <v>191</v>
      </c>
    </row>
    <row r="123" spans="2:65" s="12" customFormat="1" ht="13.5">
      <c r="B123" s="217"/>
      <c r="C123" s="218"/>
      <c r="D123" s="214" t="s">
        <v>245</v>
      </c>
      <c r="E123" s="219" t="s">
        <v>23</v>
      </c>
      <c r="F123" s="220" t="s">
        <v>3317</v>
      </c>
      <c r="G123" s="218"/>
      <c r="H123" s="221">
        <v>3.1349999999999998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245</v>
      </c>
      <c r="AU123" s="227" t="s">
        <v>88</v>
      </c>
      <c r="AV123" s="12" t="s">
        <v>88</v>
      </c>
      <c r="AW123" s="12" t="s">
        <v>40</v>
      </c>
      <c r="AX123" s="12" t="s">
        <v>77</v>
      </c>
      <c r="AY123" s="227" t="s">
        <v>191</v>
      </c>
    </row>
    <row r="124" spans="2:65" s="12" customFormat="1" ht="13.5">
      <c r="B124" s="217"/>
      <c r="C124" s="218"/>
      <c r="D124" s="214" t="s">
        <v>245</v>
      </c>
      <c r="E124" s="219" t="s">
        <v>23</v>
      </c>
      <c r="F124" s="220" t="s">
        <v>3318</v>
      </c>
      <c r="G124" s="218"/>
      <c r="H124" s="221">
        <v>2.7050000000000001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245</v>
      </c>
      <c r="AU124" s="227" t="s">
        <v>88</v>
      </c>
      <c r="AV124" s="12" t="s">
        <v>88</v>
      </c>
      <c r="AW124" s="12" t="s">
        <v>40</v>
      </c>
      <c r="AX124" s="12" t="s">
        <v>77</v>
      </c>
      <c r="AY124" s="227" t="s">
        <v>191</v>
      </c>
    </row>
    <row r="125" spans="2:65" s="12" customFormat="1" ht="13.5">
      <c r="B125" s="217"/>
      <c r="C125" s="218"/>
      <c r="D125" s="214" t="s">
        <v>245</v>
      </c>
      <c r="E125" s="219" t="s">
        <v>23</v>
      </c>
      <c r="F125" s="220" t="s">
        <v>3319</v>
      </c>
      <c r="G125" s="218"/>
      <c r="H125" s="221">
        <v>1.472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245</v>
      </c>
      <c r="AU125" s="227" t="s">
        <v>88</v>
      </c>
      <c r="AV125" s="12" t="s">
        <v>88</v>
      </c>
      <c r="AW125" s="12" t="s">
        <v>40</v>
      </c>
      <c r="AX125" s="12" t="s">
        <v>77</v>
      </c>
      <c r="AY125" s="227" t="s">
        <v>191</v>
      </c>
    </row>
    <row r="126" spans="2:65" s="14" customFormat="1" ht="13.5">
      <c r="B126" s="254"/>
      <c r="C126" s="255"/>
      <c r="D126" s="214" t="s">
        <v>245</v>
      </c>
      <c r="E126" s="256" t="s">
        <v>23</v>
      </c>
      <c r="F126" s="257" t="s">
        <v>371</v>
      </c>
      <c r="G126" s="255"/>
      <c r="H126" s="258">
        <v>9.1769999999999996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AT126" s="264" t="s">
        <v>245</v>
      </c>
      <c r="AU126" s="264" t="s">
        <v>88</v>
      </c>
      <c r="AV126" s="14" t="s">
        <v>207</v>
      </c>
      <c r="AW126" s="14" t="s">
        <v>40</v>
      </c>
      <c r="AX126" s="14" t="s">
        <v>77</v>
      </c>
      <c r="AY126" s="264" t="s">
        <v>191</v>
      </c>
    </row>
    <row r="127" spans="2:65" s="13" customFormat="1" ht="13.5">
      <c r="B127" s="244"/>
      <c r="C127" s="245"/>
      <c r="D127" s="214" t="s">
        <v>245</v>
      </c>
      <c r="E127" s="246" t="s">
        <v>23</v>
      </c>
      <c r="F127" s="247" t="s">
        <v>372</v>
      </c>
      <c r="G127" s="245"/>
      <c r="H127" s="246" t="s">
        <v>23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245</v>
      </c>
      <c r="AU127" s="253" t="s">
        <v>88</v>
      </c>
      <c r="AV127" s="13" t="s">
        <v>85</v>
      </c>
      <c r="AW127" s="13" t="s">
        <v>40</v>
      </c>
      <c r="AX127" s="13" t="s">
        <v>77</v>
      </c>
      <c r="AY127" s="253" t="s">
        <v>191</v>
      </c>
    </row>
    <row r="128" spans="2:65" s="12" customFormat="1" ht="13.5">
      <c r="B128" s="217"/>
      <c r="C128" s="218"/>
      <c r="D128" s="214" t="s">
        <v>245</v>
      </c>
      <c r="E128" s="219" t="s">
        <v>23</v>
      </c>
      <c r="F128" s="220" t="s">
        <v>3320</v>
      </c>
      <c r="G128" s="218"/>
      <c r="H128" s="221">
        <v>6.84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245</v>
      </c>
      <c r="AU128" s="227" t="s">
        <v>88</v>
      </c>
      <c r="AV128" s="12" t="s">
        <v>88</v>
      </c>
      <c r="AW128" s="12" t="s">
        <v>40</v>
      </c>
      <c r="AX128" s="12" t="s">
        <v>77</v>
      </c>
      <c r="AY128" s="227" t="s">
        <v>191</v>
      </c>
    </row>
    <row r="129" spans="2:51" s="12" customFormat="1" ht="13.5">
      <c r="B129" s="217"/>
      <c r="C129" s="218"/>
      <c r="D129" s="214" t="s">
        <v>245</v>
      </c>
      <c r="E129" s="219" t="s">
        <v>23</v>
      </c>
      <c r="F129" s="220" t="s">
        <v>3321</v>
      </c>
      <c r="G129" s="218"/>
      <c r="H129" s="221">
        <v>7.1040000000000001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245</v>
      </c>
      <c r="AU129" s="227" t="s">
        <v>88</v>
      </c>
      <c r="AV129" s="12" t="s">
        <v>88</v>
      </c>
      <c r="AW129" s="12" t="s">
        <v>40</v>
      </c>
      <c r="AX129" s="12" t="s">
        <v>77</v>
      </c>
      <c r="AY129" s="227" t="s">
        <v>191</v>
      </c>
    </row>
    <row r="130" spans="2:51" s="12" customFormat="1" ht="13.5">
      <c r="B130" s="217"/>
      <c r="C130" s="218"/>
      <c r="D130" s="214" t="s">
        <v>245</v>
      </c>
      <c r="E130" s="219" t="s">
        <v>23</v>
      </c>
      <c r="F130" s="220" t="s">
        <v>3322</v>
      </c>
      <c r="G130" s="218"/>
      <c r="H130" s="221">
        <v>2.0830000000000002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245</v>
      </c>
      <c r="AU130" s="227" t="s">
        <v>88</v>
      </c>
      <c r="AV130" s="12" t="s">
        <v>88</v>
      </c>
      <c r="AW130" s="12" t="s">
        <v>40</v>
      </c>
      <c r="AX130" s="12" t="s">
        <v>77</v>
      </c>
      <c r="AY130" s="227" t="s">
        <v>191</v>
      </c>
    </row>
    <row r="131" spans="2:51" s="12" customFormat="1" ht="13.5">
      <c r="B131" s="217"/>
      <c r="C131" s="218"/>
      <c r="D131" s="214" t="s">
        <v>245</v>
      </c>
      <c r="E131" s="219" t="s">
        <v>23</v>
      </c>
      <c r="F131" s="220" t="s">
        <v>3323</v>
      </c>
      <c r="G131" s="218"/>
      <c r="H131" s="221">
        <v>14.208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245</v>
      </c>
      <c r="AU131" s="227" t="s">
        <v>88</v>
      </c>
      <c r="AV131" s="12" t="s">
        <v>88</v>
      </c>
      <c r="AW131" s="12" t="s">
        <v>40</v>
      </c>
      <c r="AX131" s="12" t="s">
        <v>77</v>
      </c>
      <c r="AY131" s="227" t="s">
        <v>191</v>
      </c>
    </row>
    <row r="132" spans="2:51" s="12" customFormat="1" ht="13.5">
      <c r="B132" s="217"/>
      <c r="C132" s="218"/>
      <c r="D132" s="214" t="s">
        <v>245</v>
      </c>
      <c r="E132" s="219" t="s">
        <v>23</v>
      </c>
      <c r="F132" s="220" t="s">
        <v>3324</v>
      </c>
      <c r="G132" s="218"/>
      <c r="H132" s="221">
        <v>2.1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245</v>
      </c>
      <c r="AU132" s="227" t="s">
        <v>88</v>
      </c>
      <c r="AV132" s="12" t="s">
        <v>88</v>
      </c>
      <c r="AW132" s="12" t="s">
        <v>40</v>
      </c>
      <c r="AX132" s="12" t="s">
        <v>77</v>
      </c>
      <c r="AY132" s="227" t="s">
        <v>191</v>
      </c>
    </row>
    <row r="133" spans="2:51" s="12" customFormat="1" ht="13.5">
      <c r="B133" s="217"/>
      <c r="C133" s="218"/>
      <c r="D133" s="214" t="s">
        <v>245</v>
      </c>
      <c r="E133" s="219" t="s">
        <v>23</v>
      </c>
      <c r="F133" s="220" t="s">
        <v>3325</v>
      </c>
      <c r="G133" s="218"/>
      <c r="H133" s="221">
        <v>4.2720000000000002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245</v>
      </c>
      <c r="AU133" s="227" t="s">
        <v>88</v>
      </c>
      <c r="AV133" s="12" t="s">
        <v>88</v>
      </c>
      <c r="AW133" s="12" t="s">
        <v>40</v>
      </c>
      <c r="AX133" s="12" t="s">
        <v>77</v>
      </c>
      <c r="AY133" s="227" t="s">
        <v>191</v>
      </c>
    </row>
    <row r="134" spans="2:51" s="12" customFormat="1" ht="13.5">
      <c r="B134" s="217"/>
      <c r="C134" s="218"/>
      <c r="D134" s="214" t="s">
        <v>245</v>
      </c>
      <c r="E134" s="219" t="s">
        <v>23</v>
      </c>
      <c r="F134" s="220" t="s">
        <v>3326</v>
      </c>
      <c r="G134" s="218"/>
      <c r="H134" s="221">
        <v>2.1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245</v>
      </c>
      <c r="AU134" s="227" t="s">
        <v>88</v>
      </c>
      <c r="AV134" s="12" t="s">
        <v>88</v>
      </c>
      <c r="AW134" s="12" t="s">
        <v>40</v>
      </c>
      <c r="AX134" s="12" t="s">
        <v>77</v>
      </c>
      <c r="AY134" s="227" t="s">
        <v>191</v>
      </c>
    </row>
    <row r="135" spans="2:51" s="14" customFormat="1" ht="13.5">
      <c r="B135" s="254"/>
      <c r="C135" s="255"/>
      <c r="D135" s="214" t="s">
        <v>245</v>
      </c>
      <c r="E135" s="256" t="s">
        <v>23</v>
      </c>
      <c r="F135" s="257" t="s">
        <v>371</v>
      </c>
      <c r="G135" s="255"/>
      <c r="H135" s="258">
        <v>38.707000000000001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245</v>
      </c>
      <c r="AU135" s="264" t="s">
        <v>88</v>
      </c>
      <c r="AV135" s="14" t="s">
        <v>207</v>
      </c>
      <c r="AW135" s="14" t="s">
        <v>40</v>
      </c>
      <c r="AX135" s="14" t="s">
        <v>77</v>
      </c>
      <c r="AY135" s="264" t="s">
        <v>191</v>
      </c>
    </row>
    <row r="136" spans="2:51" s="13" customFormat="1" ht="13.5">
      <c r="B136" s="244"/>
      <c r="C136" s="245"/>
      <c r="D136" s="214" t="s">
        <v>245</v>
      </c>
      <c r="E136" s="246" t="s">
        <v>23</v>
      </c>
      <c r="F136" s="247" t="s">
        <v>376</v>
      </c>
      <c r="G136" s="245"/>
      <c r="H136" s="246" t="s">
        <v>23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245</v>
      </c>
      <c r="AU136" s="253" t="s">
        <v>88</v>
      </c>
      <c r="AV136" s="13" t="s">
        <v>85</v>
      </c>
      <c r="AW136" s="13" t="s">
        <v>40</v>
      </c>
      <c r="AX136" s="13" t="s">
        <v>77</v>
      </c>
      <c r="AY136" s="253" t="s">
        <v>191</v>
      </c>
    </row>
    <row r="137" spans="2:51" s="12" customFormat="1" ht="13.5">
      <c r="B137" s="217"/>
      <c r="C137" s="218"/>
      <c r="D137" s="214" t="s">
        <v>245</v>
      </c>
      <c r="E137" s="219" t="s">
        <v>23</v>
      </c>
      <c r="F137" s="220" t="s">
        <v>3327</v>
      </c>
      <c r="G137" s="218"/>
      <c r="H137" s="221">
        <v>6.9359999999999999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245</v>
      </c>
      <c r="AU137" s="227" t="s">
        <v>88</v>
      </c>
      <c r="AV137" s="12" t="s">
        <v>88</v>
      </c>
      <c r="AW137" s="12" t="s">
        <v>40</v>
      </c>
      <c r="AX137" s="12" t="s">
        <v>77</v>
      </c>
      <c r="AY137" s="227" t="s">
        <v>191</v>
      </c>
    </row>
    <row r="138" spans="2:51" s="12" customFormat="1" ht="13.5">
      <c r="B138" s="217"/>
      <c r="C138" s="218"/>
      <c r="D138" s="214" t="s">
        <v>245</v>
      </c>
      <c r="E138" s="219" t="s">
        <v>23</v>
      </c>
      <c r="F138" s="220" t="s">
        <v>3328</v>
      </c>
      <c r="G138" s="218"/>
      <c r="H138" s="221">
        <v>7.1040000000000001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245</v>
      </c>
      <c r="AU138" s="227" t="s">
        <v>88</v>
      </c>
      <c r="AV138" s="12" t="s">
        <v>88</v>
      </c>
      <c r="AW138" s="12" t="s">
        <v>40</v>
      </c>
      <c r="AX138" s="12" t="s">
        <v>77</v>
      </c>
      <c r="AY138" s="227" t="s">
        <v>191</v>
      </c>
    </row>
    <row r="139" spans="2:51" s="12" customFormat="1" ht="13.5">
      <c r="B139" s="217"/>
      <c r="C139" s="218"/>
      <c r="D139" s="214" t="s">
        <v>245</v>
      </c>
      <c r="E139" s="219" t="s">
        <v>23</v>
      </c>
      <c r="F139" s="220" t="s">
        <v>3329</v>
      </c>
      <c r="G139" s="218"/>
      <c r="H139" s="221">
        <v>13.944000000000001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245</v>
      </c>
      <c r="AU139" s="227" t="s">
        <v>88</v>
      </c>
      <c r="AV139" s="12" t="s">
        <v>88</v>
      </c>
      <c r="AW139" s="12" t="s">
        <v>40</v>
      </c>
      <c r="AX139" s="12" t="s">
        <v>77</v>
      </c>
      <c r="AY139" s="227" t="s">
        <v>191</v>
      </c>
    </row>
    <row r="140" spans="2:51" s="14" customFormat="1" ht="13.5">
      <c r="B140" s="254"/>
      <c r="C140" s="255"/>
      <c r="D140" s="214" t="s">
        <v>245</v>
      </c>
      <c r="E140" s="256" t="s">
        <v>23</v>
      </c>
      <c r="F140" s="257" t="s">
        <v>371</v>
      </c>
      <c r="G140" s="255"/>
      <c r="H140" s="258">
        <v>27.984000000000002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AT140" s="264" t="s">
        <v>245</v>
      </c>
      <c r="AU140" s="264" t="s">
        <v>88</v>
      </c>
      <c r="AV140" s="14" t="s">
        <v>207</v>
      </c>
      <c r="AW140" s="14" t="s">
        <v>40</v>
      </c>
      <c r="AX140" s="14" t="s">
        <v>77</v>
      </c>
      <c r="AY140" s="264" t="s">
        <v>191</v>
      </c>
    </row>
    <row r="141" spans="2:51" s="13" customFormat="1" ht="13.5">
      <c r="B141" s="244"/>
      <c r="C141" s="245"/>
      <c r="D141" s="214" t="s">
        <v>245</v>
      </c>
      <c r="E141" s="246" t="s">
        <v>23</v>
      </c>
      <c r="F141" s="247" t="s">
        <v>380</v>
      </c>
      <c r="G141" s="245"/>
      <c r="H141" s="246" t="s">
        <v>23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245</v>
      </c>
      <c r="AU141" s="253" t="s">
        <v>88</v>
      </c>
      <c r="AV141" s="13" t="s">
        <v>85</v>
      </c>
      <c r="AW141" s="13" t="s">
        <v>40</v>
      </c>
      <c r="AX141" s="13" t="s">
        <v>77</v>
      </c>
      <c r="AY141" s="253" t="s">
        <v>191</v>
      </c>
    </row>
    <row r="142" spans="2:51" s="12" customFormat="1" ht="13.5">
      <c r="B142" s="217"/>
      <c r="C142" s="218"/>
      <c r="D142" s="214" t="s">
        <v>245</v>
      </c>
      <c r="E142" s="219" t="s">
        <v>23</v>
      </c>
      <c r="F142" s="220" t="s">
        <v>3330</v>
      </c>
      <c r="G142" s="218"/>
      <c r="H142" s="221">
        <v>6.8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245</v>
      </c>
      <c r="AU142" s="227" t="s">
        <v>88</v>
      </c>
      <c r="AV142" s="12" t="s">
        <v>88</v>
      </c>
      <c r="AW142" s="12" t="s">
        <v>40</v>
      </c>
      <c r="AX142" s="12" t="s">
        <v>77</v>
      </c>
      <c r="AY142" s="227" t="s">
        <v>191</v>
      </c>
    </row>
    <row r="143" spans="2:51" s="12" customFormat="1" ht="13.5">
      <c r="B143" s="217"/>
      <c r="C143" s="218"/>
      <c r="D143" s="214" t="s">
        <v>245</v>
      </c>
      <c r="E143" s="219" t="s">
        <v>23</v>
      </c>
      <c r="F143" s="220" t="s">
        <v>3331</v>
      </c>
      <c r="G143" s="218"/>
      <c r="H143" s="221">
        <v>6.7779999999999996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245</v>
      </c>
      <c r="AU143" s="227" t="s">
        <v>88</v>
      </c>
      <c r="AV143" s="12" t="s">
        <v>88</v>
      </c>
      <c r="AW143" s="12" t="s">
        <v>40</v>
      </c>
      <c r="AX143" s="12" t="s">
        <v>77</v>
      </c>
      <c r="AY143" s="227" t="s">
        <v>191</v>
      </c>
    </row>
    <row r="144" spans="2:51" s="12" customFormat="1" ht="13.5">
      <c r="B144" s="217"/>
      <c r="C144" s="218"/>
      <c r="D144" s="214" t="s">
        <v>245</v>
      </c>
      <c r="E144" s="219" t="s">
        <v>23</v>
      </c>
      <c r="F144" s="220" t="s">
        <v>3332</v>
      </c>
      <c r="G144" s="218"/>
      <c r="H144" s="221">
        <v>13.353999999999999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245</v>
      </c>
      <c r="AU144" s="227" t="s">
        <v>88</v>
      </c>
      <c r="AV144" s="12" t="s">
        <v>88</v>
      </c>
      <c r="AW144" s="12" t="s">
        <v>40</v>
      </c>
      <c r="AX144" s="12" t="s">
        <v>77</v>
      </c>
      <c r="AY144" s="227" t="s">
        <v>191</v>
      </c>
    </row>
    <row r="145" spans="2:65" s="14" customFormat="1" ht="13.5">
      <c r="B145" s="254"/>
      <c r="C145" s="255"/>
      <c r="D145" s="214" t="s">
        <v>245</v>
      </c>
      <c r="E145" s="256" t="s">
        <v>23</v>
      </c>
      <c r="F145" s="257" t="s">
        <v>371</v>
      </c>
      <c r="G145" s="255"/>
      <c r="H145" s="258">
        <v>26.931999999999999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AT145" s="264" t="s">
        <v>245</v>
      </c>
      <c r="AU145" s="264" t="s">
        <v>88</v>
      </c>
      <c r="AV145" s="14" t="s">
        <v>207</v>
      </c>
      <c r="AW145" s="14" t="s">
        <v>40</v>
      </c>
      <c r="AX145" s="14" t="s">
        <v>77</v>
      </c>
      <c r="AY145" s="264" t="s">
        <v>191</v>
      </c>
    </row>
    <row r="146" spans="2:65" s="13" customFormat="1" ht="13.5">
      <c r="B146" s="244"/>
      <c r="C146" s="245"/>
      <c r="D146" s="214" t="s">
        <v>245</v>
      </c>
      <c r="E146" s="246" t="s">
        <v>23</v>
      </c>
      <c r="F146" s="247" t="s">
        <v>384</v>
      </c>
      <c r="G146" s="245"/>
      <c r="H146" s="246" t="s">
        <v>23</v>
      </c>
      <c r="I146" s="248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245</v>
      </c>
      <c r="AU146" s="253" t="s">
        <v>88</v>
      </c>
      <c r="AV146" s="13" t="s">
        <v>85</v>
      </c>
      <c r="AW146" s="13" t="s">
        <v>40</v>
      </c>
      <c r="AX146" s="13" t="s">
        <v>77</v>
      </c>
      <c r="AY146" s="253" t="s">
        <v>191</v>
      </c>
    </row>
    <row r="147" spans="2:65" s="12" customFormat="1" ht="13.5">
      <c r="B147" s="217"/>
      <c r="C147" s="218"/>
      <c r="D147" s="214" t="s">
        <v>245</v>
      </c>
      <c r="E147" s="219" t="s">
        <v>23</v>
      </c>
      <c r="F147" s="220" t="s">
        <v>3333</v>
      </c>
      <c r="G147" s="218"/>
      <c r="H147" s="221">
        <v>6.8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245</v>
      </c>
      <c r="AU147" s="227" t="s">
        <v>88</v>
      </c>
      <c r="AV147" s="12" t="s">
        <v>88</v>
      </c>
      <c r="AW147" s="12" t="s">
        <v>40</v>
      </c>
      <c r="AX147" s="12" t="s">
        <v>77</v>
      </c>
      <c r="AY147" s="227" t="s">
        <v>191</v>
      </c>
    </row>
    <row r="148" spans="2:65" s="12" customFormat="1" ht="13.5">
      <c r="B148" s="217"/>
      <c r="C148" s="218"/>
      <c r="D148" s="214" t="s">
        <v>245</v>
      </c>
      <c r="E148" s="219" t="s">
        <v>23</v>
      </c>
      <c r="F148" s="220" t="s">
        <v>3334</v>
      </c>
      <c r="G148" s="218"/>
      <c r="H148" s="221">
        <v>6.7779999999999996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245</v>
      </c>
      <c r="AU148" s="227" t="s">
        <v>88</v>
      </c>
      <c r="AV148" s="12" t="s">
        <v>88</v>
      </c>
      <c r="AW148" s="12" t="s">
        <v>40</v>
      </c>
      <c r="AX148" s="12" t="s">
        <v>77</v>
      </c>
      <c r="AY148" s="227" t="s">
        <v>191</v>
      </c>
    </row>
    <row r="149" spans="2:65" s="12" customFormat="1" ht="13.5">
      <c r="B149" s="217"/>
      <c r="C149" s="218"/>
      <c r="D149" s="214" t="s">
        <v>245</v>
      </c>
      <c r="E149" s="219" t="s">
        <v>23</v>
      </c>
      <c r="F149" s="220" t="s">
        <v>3335</v>
      </c>
      <c r="G149" s="218"/>
      <c r="H149" s="221">
        <v>13.446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245</v>
      </c>
      <c r="AU149" s="227" t="s">
        <v>88</v>
      </c>
      <c r="AV149" s="12" t="s">
        <v>88</v>
      </c>
      <c r="AW149" s="12" t="s">
        <v>40</v>
      </c>
      <c r="AX149" s="12" t="s">
        <v>77</v>
      </c>
      <c r="AY149" s="227" t="s">
        <v>191</v>
      </c>
    </row>
    <row r="150" spans="2:65" s="14" customFormat="1" ht="13.5">
      <c r="B150" s="254"/>
      <c r="C150" s="255"/>
      <c r="D150" s="214" t="s">
        <v>245</v>
      </c>
      <c r="E150" s="256" t="s">
        <v>23</v>
      </c>
      <c r="F150" s="257" t="s">
        <v>371</v>
      </c>
      <c r="G150" s="255"/>
      <c r="H150" s="258">
        <v>27.024000000000001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245</v>
      </c>
      <c r="AU150" s="264" t="s">
        <v>88</v>
      </c>
      <c r="AV150" s="14" t="s">
        <v>207</v>
      </c>
      <c r="AW150" s="14" t="s">
        <v>40</v>
      </c>
      <c r="AX150" s="14" t="s">
        <v>77</v>
      </c>
      <c r="AY150" s="264" t="s">
        <v>191</v>
      </c>
    </row>
    <row r="151" spans="2:65" s="15" customFormat="1" ht="13.5">
      <c r="B151" s="265"/>
      <c r="C151" s="266"/>
      <c r="D151" s="214" t="s">
        <v>245</v>
      </c>
      <c r="E151" s="267" t="s">
        <v>23</v>
      </c>
      <c r="F151" s="268" t="s">
        <v>388</v>
      </c>
      <c r="G151" s="266"/>
      <c r="H151" s="269">
        <v>129.82400000000001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245</v>
      </c>
      <c r="AU151" s="275" t="s">
        <v>88</v>
      </c>
      <c r="AV151" s="15" t="s">
        <v>215</v>
      </c>
      <c r="AW151" s="15" t="s">
        <v>40</v>
      </c>
      <c r="AX151" s="15" t="s">
        <v>85</v>
      </c>
      <c r="AY151" s="275" t="s">
        <v>191</v>
      </c>
    </row>
    <row r="152" spans="2:65" s="1" customFormat="1" ht="38.25" customHeight="1">
      <c r="B152" s="42"/>
      <c r="C152" s="202" t="s">
        <v>207</v>
      </c>
      <c r="D152" s="202" t="s">
        <v>194</v>
      </c>
      <c r="E152" s="203" t="s">
        <v>3336</v>
      </c>
      <c r="F152" s="204" t="s">
        <v>3337</v>
      </c>
      <c r="G152" s="205" t="s">
        <v>366</v>
      </c>
      <c r="H152" s="206">
        <v>8.4</v>
      </c>
      <c r="I152" s="207"/>
      <c r="J152" s="208">
        <f>ROUND(I152*H152,2)</f>
        <v>0</v>
      </c>
      <c r="K152" s="204" t="s">
        <v>203</v>
      </c>
      <c r="L152" s="62"/>
      <c r="M152" s="209" t="s">
        <v>23</v>
      </c>
      <c r="N152" s="210" t="s">
        <v>48</v>
      </c>
      <c r="O152" s="43"/>
      <c r="P152" s="211">
        <f>O152*H152</f>
        <v>0</v>
      </c>
      <c r="Q152" s="211">
        <v>0</v>
      </c>
      <c r="R152" s="211">
        <f>Q152*H152</f>
        <v>0</v>
      </c>
      <c r="S152" s="211">
        <v>1.8</v>
      </c>
      <c r="T152" s="212">
        <f>S152*H152</f>
        <v>15.120000000000001</v>
      </c>
      <c r="AR152" s="25" t="s">
        <v>215</v>
      </c>
      <c r="AT152" s="25" t="s">
        <v>194</v>
      </c>
      <c r="AU152" s="25" t="s">
        <v>88</v>
      </c>
      <c r="AY152" s="25" t="s">
        <v>191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5" t="s">
        <v>85</v>
      </c>
      <c r="BK152" s="213">
        <f>ROUND(I152*H152,2)</f>
        <v>0</v>
      </c>
      <c r="BL152" s="25" t="s">
        <v>215</v>
      </c>
      <c r="BM152" s="25" t="s">
        <v>3338</v>
      </c>
    </row>
    <row r="153" spans="2:65" s="13" customFormat="1" ht="13.5">
      <c r="B153" s="244"/>
      <c r="C153" s="245"/>
      <c r="D153" s="214" t="s">
        <v>245</v>
      </c>
      <c r="E153" s="246" t="s">
        <v>23</v>
      </c>
      <c r="F153" s="247" t="s">
        <v>3339</v>
      </c>
      <c r="G153" s="245"/>
      <c r="H153" s="246" t="s">
        <v>23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245</v>
      </c>
      <c r="AU153" s="253" t="s">
        <v>88</v>
      </c>
      <c r="AV153" s="13" t="s">
        <v>85</v>
      </c>
      <c r="AW153" s="13" t="s">
        <v>40</v>
      </c>
      <c r="AX153" s="13" t="s">
        <v>77</v>
      </c>
      <c r="AY153" s="253" t="s">
        <v>191</v>
      </c>
    </row>
    <row r="154" spans="2:65" s="13" customFormat="1" ht="13.5">
      <c r="B154" s="244"/>
      <c r="C154" s="245"/>
      <c r="D154" s="214" t="s">
        <v>245</v>
      </c>
      <c r="E154" s="246" t="s">
        <v>23</v>
      </c>
      <c r="F154" s="247" t="s">
        <v>372</v>
      </c>
      <c r="G154" s="245"/>
      <c r="H154" s="246" t="s">
        <v>23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245</v>
      </c>
      <c r="AU154" s="253" t="s">
        <v>88</v>
      </c>
      <c r="AV154" s="13" t="s">
        <v>85</v>
      </c>
      <c r="AW154" s="13" t="s">
        <v>40</v>
      </c>
      <c r="AX154" s="13" t="s">
        <v>77</v>
      </c>
      <c r="AY154" s="253" t="s">
        <v>191</v>
      </c>
    </row>
    <row r="155" spans="2:65" s="12" customFormat="1" ht="13.5">
      <c r="B155" s="217"/>
      <c r="C155" s="218"/>
      <c r="D155" s="214" t="s">
        <v>245</v>
      </c>
      <c r="E155" s="219" t="s">
        <v>23</v>
      </c>
      <c r="F155" s="220" t="s">
        <v>3340</v>
      </c>
      <c r="G155" s="218"/>
      <c r="H155" s="221">
        <v>0.72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245</v>
      </c>
      <c r="AU155" s="227" t="s">
        <v>88</v>
      </c>
      <c r="AV155" s="12" t="s">
        <v>88</v>
      </c>
      <c r="AW155" s="12" t="s">
        <v>40</v>
      </c>
      <c r="AX155" s="12" t="s">
        <v>77</v>
      </c>
      <c r="AY155" s="227" t="s">
        <v>191</v>
      </c>
    </row>
    <row r="156" spans="2:65" s="12" customFormat="1" ht="13.5">
      <c r="B156" s="217"/>
      <c r="C156" s="218"/>
      <c r="D156" s="214" t="s">
        <v>245</v>
      </c>
      <c r="E156" s="219" t="s">
        <v>23</v>
      </c>
      <c r="F156" s="220" t="s">
        <v>3341</v>
      </c>
      <c r="G156" s="218"/>
      <c r="H156" s="221">
        <v>0.36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245</v>
      </c>
      <c r="AU156" s="227" t="s">
        <v>88</v>
      </c>
      <c r="AV156" s="12" t="s">
        <v>88</v>
      </c>
      <c r="AW156" s="12" t="s">
        <v>40</v>
      </c>
      <c r="AX156" s="12" t="s">
        <v>77</v>
      </c>
      <c r="AY156" s="227" t="s">
        <v>191</v>
      </c>
    </row>
    <row r="157" spans="2:65" s="12" customFormat="1" ht="13.5">
      <c r="B157" s="217"/>
      <c r="C157" s="218"/>
      <c r="D157" s="214" t="s">
        <v>245</v>
      </c>
      <c r="E157" s="219" t="s">
        <v>23</v>
      </c>
      <c r="F157" s="220" t="s">
        <v>3342</v>
      </c>
      <c r="G157" s="218"/>
      <c r="H157" s="221">
        <v>0.6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245</v>
      </c>
      <c r="AU157" s="227" t="s">
        <v>88</v>
      </c>
      <c r="AV157" s="12" t="s">
        <v>88</v>
      </c>
      <c r="AW157" s="12" t="s">
        <v>40</v>
      </c>
      <c r="AX157" s="12" t="s">
        <v>77</v>
      </c>
      <c r="AY157" s="227" t="s">
        <v>191</v>
      </c>
    </row>
    <row r="158" spans="2:65" s="14" customFormat="1" ht="13.5">
      <c r="B158" s="254"/>
      <c r="C158" s="255"/>
      <c r="D158" s="214" t="s">
        <v>245</v>
      </c>
      <c r="E158" s="256" t="s">
        <v>23</v>
      </c>
      <c r="F158" s="257" t="s">
        <v>371</v>
      </c>
      <c r="G158" s="255"/>
      <c r="H158" s="258">
        <v>1.68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245</v>
      </c>
      <c r="AU158" s="264" t="s">
        <v>88</v>
      </c>
      <c r="AV158" s="14" t="s">
        <v>207</v>
      </c>
      <c r="AW158" s="14" t="s">
        <v>40</v>
      </c>
      <c r="AX158" s="14" t="s">
        <v>77</v>
      </c>
      <c r="AY158" s="264" t="s">
        <v>191</v>
      </c>
    </row>
    <row r="159" spans="2:65" s="13" customFormat="1" ht="13.5">
      <c r="B159" s="244"/>
      <c r="C159" s="245"/>
      <c r="D159" s="214" t="s">
        <v>245</v>
      </c>
      <c r="E159" s="246" t="s">
        <v>23</v>
      </c>
      <c r="F159" s="247" t="s">
        <v>376</v>
      </c>
      <c r="G159" s="245"/>
      <c r="H159" s="246" t="s">
        <v>23</v>
      </c>
      <c r="I159" s="248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245</v>
      </c>
      <c r="AU159" s="253" t="s">
        <v>88</v>
      </c>
      <c r="AV159" s="13" t="s">
        <v>85</v>
      </c>
      <c r="AW159" s="13" t="s">
        <v>40</v>
      </c>
      <c r="AX159" s="13" t="s">
        <v>77</v>
      </c>
      <c r="AY159" s="253" t="s">
        <v>191</v>
      </c>
    </row>
    <row r="160" spans="2:65" s="12" customFormat="1" ht="13.5">
      <c r="B160" s="217"/>
      <c r="C160" s="218"/>
      <c r="D160" s="214" t="s">
        <v>245</v>
      </c>
      <c r="E160" s="219" t="s">
        <v>23</v>
      </c>
      <c r="F160" s="220" t="s">
        <v>3343</v>
      </c>
      <c r="G160" s="218"/>
      <c r="H160" s="221">
        <v>0.72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245</v>
      </c>
      <c r="AU160" s="227" t="s">
        <v>88</v>
      </c>
      <c r="AV160" s="12" t="s">
        <v>88</v>
      </c>
      <c r="AW160" s="12" t="s">
        <v>40</v>
      </c>
      <c r="AX160" s="12" t="s">
        <v>77</v>
      </c>
      <c r="AY160" s="227" t="s">
        <v>191</v>
      </c>
    </row>
    <row r="161" spans="2:65" s="12" customFormat="1" ht="13.5">
      <c r="B161" s="217"/>
      <c r="C161" s="218"/>
      <c r="D161" s="214" t="s">
        <v>245</v>
      </c>
      <c r="E161" s="219" t="s">
        <v>23</v>
      </c>
      <c r="F161" s="220" t="s">
        <v>3344</v>
      </c>
      <c r="G161" s="218"/>
      <c r="H161" s="221">
        <v>0.6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245</v>
      </c>
      <c r="AU161" s="227" t="s">
        <v>88</v>
      </c>
      <c r="AV161" s="12" t="s">
        <v>88</v>
      </c>
      <c r="AW161" s="12" t="s">
        <v>40</v>
      </c>
      <c r="AX161" s="12" t="s">
        <v>77</v>
      </c>
      <c r="AY161" s="227" t="s">
        <v>191</v>
      </c>
    </row>
    <row r="162" spans="2:65" s="12" customFormat="1" ht="13.5">
      <c r="B162" s="217"/>
      <c r="C162" s="218"/>
      <c r="D162" s="214" t="s">
        <v>245</v>
      </c>
      <c r="E162" s="219" t="s">
        <v>23</v>
      </c>
      <c r="F162" s="220" t="s">
        <v>3345</v>
      </c>
      <c r="G162" s="218"/>
      <c r="H162" s="221">
        <v>1.2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245</v>
      </c>
      <c r="AU162" s="227" t="s">
        <v>88</v>
      </c>
      <c r="AV162" s="12" t="s">
        <v>88</v>
      </c>
      <c r="AW162" s="12" t="s">
        <v>40</v>
      </c>
      <c r="AX162" s="12" t="s">
        <v>77</v>
      </c>
      <c r="AY162" s="227" t="s">
        <v>191</v>
      </c>
    </row>
    <row r="163" spans="2:65" s="14" customFormat="1" ht="13.5">
      <c r="B163" s="254"/>
      <c r="C163" s="255"/>
      <c r="D163" s="214" t="s">
        <v>245</v>
      </c>
      <c r="E163" s="256" t="s">
        <v>23</v>
      </c>
      <c r="F163" s="257" t="s">
        <v>371</v>
      </c>
      <c r="G163" s="255"/>
      <c r="H163" s="258">
        <v>2.52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245</v>
      </c>
      <c r="AU163" s="264" t="s">
        <v>88</v>
      </c>
      <c r="AV163" s="14" t="s">
        <v>207</v>
      </c>
      <c r="AW163" s="14" t="s">
        <v>40</v>
      </c>
      <c r="AX163" s="14" t="s">
        <v>77</v>
      </c>
      <c r="AY163" s="264" t="s">
        <v>191</v>
      </c>
    </row>
    <row r="164" spans="2:65" s="13" customFormat="1" ht="13.5">
      <c r="B164" s="244"/>
      <c r="C164" s="245"/>
      <c r="D164" s="214" t="s">
        <v>245</v>
      </c>
      <c r="E164" s="246" t="s">
        <v>23</v>
      </c>
      <c r="F164" s="247" t="s">
        <v>380</v>
      </c>
      <c r="G164" s="245"/>
      <c r="H164" s="246" t="s">
        <v>23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245</v>
      </c>
      <c r="AU164" s="253" t="s">
        <v>88</v>
      </c>
      <c r="AV164" s="13" t="s">
        <v>85</v>
      </c>
      <c r="AW164" s="13" t="s">
        <v>40</v>
      </c>
      <c r="AX164" s="13" t="s">
        <v>77</v>
      </c>
      <c r="AY164" s="253" t="s">
        <v>191</v>
      </c>
    </row>
    <row r="165" spans="2:65" s="12" customFormat="1" ht="13.5">
      <c r="B165" s="217"/>
      <c r="C165" s="218"/>
      <c r="D165" s="214" t="s">
        <v>245</v>
      </c>
      <c r="E165" s="219" t="s">
        <v>23</v>
      </c>
      <c r="F165" s="220" t="s">
        <v>3346</v>
      </c>
      <c r="G165" s="218"/>
      <c r="H165" s="221">
        <v>0.72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245</v>
      </c>
      <c r="AU165" s="227" t="s">
        <v>88</v>
      </c>
      <c r="AV165" s="12" t="s">
        <v>88</v>
      </c>
      <c r="AW165" s="12" t="s">
        <v>40</v>
      </c>
      <c r="AX165" s="12" t="s">
        <v>77</v>
      </c>
      <c r="AY165" s="227" t="s">
        <v>191</v>
      </c>
    </row>
    <row r="166" spans="2:65" s="12" customFormat="1" ht="13.5">
      <c r="B166" s="217"/>
      <c r="C166" s="218"/>
      <c r="D166" s="214" t="s">
        <v>245</v>
      </c>
      <c r="E166" s="219" t="s">
        <v>23</v>
      </c>
      <c r="F166" s="220" t="s">
        <v>3347</v>
      </c>
      <c r="G166" s="218"/>
      <c r="H166" s="221">
        <v>1.8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245</v>
      </c>
      <c r="AU166" s="227" t="s">
        <v>88</v>
      </c>
      <c r="AV166" s="12" t="s">
        <v>88</v>
      </c>
      <c r="AW166" s="12" t="s">
        <v>40</v>
      </c>
      <c r="AX166" s="12" t="s">
        <v>77</v>
      </c>
      <c r="AY166" s="227" t="s">
        <v>191</v>
      </c>
    </row>
    <row r="167" spans="2:65" s="14" customFormat="1" ht="13.5">
      <c r="B167" s="254"/>
      <c r="C167" s="255"/>
      <c r="D167" s="214" t="s">
        <v>245</v>
      </c>
      <c r="E167" s="256" t="s">
        <v>23</v>
      </c>
      <c r="F167" s="257" t="s">
        <v>371</v>
      </c>
      <c r="G167" s="255"/>
      <c r="H167" s="258">
        <v>2.52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AT167" s="264" t="s">
        <v>245</v>
      </c>
      <c r="AU167" s="264" t="s">
        <v>88</v>
      </c>
      <c r="AV167" s="14" t="s">
        <v>207</v>
      </c>
      <c r="AW167" s="14" t="s">
        <v>40</v>
      </c>
      <c r="AX167" s="14" t="s">
        <v>77</v>
      </c>
      <c r="AY167" s="264" t="s">
        <v>191</v>
      </c>
    </row>
    <row r="168" spans="2:65" s="13" customFormat="1" ht="13.5">
      <c r="B168" s="244"/>
      <c r="C168" s="245"/>
      <c r="D168" s="214" t="s">
        <v>245</v>
      </c>
      <c r="E168" s="246" t="s">
        <v>23</v>
      </c>
      <c r="F168" s="247" t="s">
        <v>384</v>
      </c>
      <c r="G168" s="245"/>
      <c r="H168" s="246" t="s">
        <v>23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245</v>
      </c>
      <c r="AU168" s="253" t="s">
        <v>88</v>
      </c>
      <c r="AV168" s="13" t="s">
        <v>85</v>
      </c>
      <c r="AW168" s="13" t="s">
        <v>40</v>
      </c>
      <c r="AX168" s="13" t="s">
        <v>77</v>
      </c>
      <c r="AY168" s="253" t="s">
        <v>191</v>
      </c>
    </row>
    <row r="169" spans="2:65" s="12" customFormat="1" ht="13.5">
      <c r="B169" s="217"/>
      <c r="C169" s="218"/>
      <c r="D169" s="214" t="s">
        <v>245</v>
      </c>
      <c r="E169" s="219" t="s">
        <v>23</v>
      </c>
      <c r="F169" s="220" t="s">
        <v>3348</v>
      </c>
      <c r="G169" s="218"/>
      <c r="H169" s="221">
        <v>0.36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245</v>
      </c>
      <c r="AU169" s="227" t="s">
        <v>88</v>
      </c>
      <c r="AV169" s="12" t="s">
        <v>88</v>
      </c>
      <c r="AW169" s="12" t="s">
        <v>40</v>
      </c>
      <c r="AX169" s="12" t="s">
        <v>77</v>
      </c>
      <c r="AY169" s="227" t="s">
        <v>191</v>
      </c>
    </row>
    <row r="170" spans="2:65" s="12" customFormat="1" ht="13.5">
      <c r="B170" s="217"/>
      <c r="C170" s="218"/>
      <c r="D170" s="214" t="s">
        <v>245</v>
      </c>
      <c r="E170" s="219" t="s">
        <v>23</v>
      </c>
      <c r="F170" s="220" t="s">
        <v>3349</v>
      </c>
      <c r="G170" s="218"/>
      <c r="H170" s="221">
        <v>0.36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245</v>
      </c>
      <c r="AU170" s="227" t="s">
        <v>88</v>
      </c>
      <c r="AV170" s="12" t="s">
        <v>88</v>
      </c>
      <c r="AW170" s="12" t="s">
        <v>40</v>
      </c>
      <c r="AX170" s="12" t="s">
        <v>77</v>
      </c>
      <c r="AY170" s="227" t="s">
        <v>191</v>
      </c>
    </row>
    <row r="171" spans="2:65" s="12" customFormat="1" ht="13.5">
      <c r="B171" s="217"/>
      <c r="C171" s="218"/>
      <c r="D171" s="214" t="s">
        <v>245</v>
      </c>
      <c r="E171" s="219" t="s">
        <v>23</v>
      </c>
      <c r="F171" s="220" t="s">
        <v>3350</v>
      </c>
      <c r="G171" s="218"/>
      <c r="H171" s="221">
        <v>0.6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245</v>
      </c>
      <c r="AU171" s="227" t="s">
        <v>88</v>
      </c>
      <c r="AV171" s="12" t="s">
        <v>88</v>
      </c>
      <c r="AW171" s="12" t="s">
        <v>40</v>
      </c>
      <c r="AX171" s="12" t="s">
        <v>77</v>
      </c>
      <c r="AY171" s="227" t="s">
        <v>191</v>
      </c>
    </row>
    <row r="172" spans="2:65" s="12" customFormat="1" ht="13.5">
      <c r="B172" s="217"/>
      <c r="C172" s="218"/>
      <c r="D172" s="214" t="s">
        <v>245</v>
      </c>
      <c r="E172" s="219" t="s">
        <v>23</v>
      </c>
      <c r="F172" s="220" t="s">
        <v>3351</v>
      </c>
      <c r="G172" s="218"/>
      <c r="H172" s="221">
        <v>0.36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245</v>
      </c>
      <c r="AU172" s="227" t="s">
        <v>88</v>
      </c>
      <c r="AV172" s="12" t="s">
        <v>88</v>
      </c>
      <c r="AW172" s="12" t="s">
        <v>40</v>
      </c>
      <c r="AX172" s="12" t="s">
        <v>77</v>
      </c>
      <c r="AY172" s="227" t="s">
        <v>191</v>
      </c>
    </row>
    <row r="173" spans="2:65" s="14" customFormat="1" ht="13.5">
      <c r="B173" s="254"/>
      <c r="C173" s="255"/>
      <c r="D173" s="214" t="s">
        <v>245</v>
      </c>
      <c r="E173" s="256" t="s">
        <v>23</v>
      </c>
      <c r="F173" s="257" t="s">
        <v>371</v>
      </c>
      <c r="G173" s="255"/>
      <c r="H173" s="258">
        <v>1.68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245</v>
      </c>
      <c r="AU173" s="264" t="s">
        <v>88</v>
      </c>
      <c r="AV173" s="14" t="s">
        <v>207</v>
      </c>
      <c r="AW173" s="14" t="s">
        <v>40</v>
      </c>
      <c r="AX173" s="14" t="s">
        <v>77</v>
      </c>
      <c r="AY173" s="264" t="s">
        <v>191</v>
      </c>
    </row>
    <row r="174" spans="2:65" s="15" customFormat="1" ht="13.5">
      <c r="B174" s="265"/>
      <c r="C174" s="266"/>
      <c r="D174" s="214" t="s">
        <v>245</v>
      </c>
      <c r="E174" s="267" t="s">
        <v>23</v>
      </c>
      <c r="F174" s="268" t="s">
        <v>388</v>
      </c>
      <c r="G174" s="266"/>
      <c r="H174" s="269">
        <v>8.4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245</v>
      </c>
      <c r="AU174" s="275" t="s">
        <v>88</v>
      </c>
      <c r="AV174" s="15" t="s">
        <v>215</v>
      </c>
      <c r="AW174" s="15" t="s">
        <v>40</v>
      </c>
      <c r="AX174" s="15" t="s">
        <v>85</v>
      </c>
      <c r="AY174" s="275" t="s">
        <v>191</v>
      </c>
    </row>
    <row r="175" spans="2:65" s="1" customFormat="1" ht="38.25" customHeight="1">
      <c r="B175" s="42"/>
      <c r="C175" s="202" t="s">
        <v>215</v>
      </c>
      <c r="D175" s="202" t="s">
        <v>194</v>
      </c>
      <c r="E175" s="203" t="s">
        <v>3352</v>
      </c>
      <c r="F175" s="204" t="s">
        <v>3353</v>
      </c>
      <c r="G175" s="205" t="s">
        <v>366</v>
      </c>
      <c r="H175" s="206">
        <v>25.472999999999999</v>
      </c>
      <c r="I175" s="207"/>
      <c r="J175" s="208">
        <f>ROUND(I175*H175,2)</f>
        <v>0</v>
      </c>
      <c r="K175" s="204" t="s">
        <v>203</v>
      </c>
      <c r="L175" s="62"/>
      <c r="M175" s="209" t="s">
        <v>23</v>
      </c>
      <c r="N175" s="210" t="s">
        <v>48</v>
      </c>
      <c r="O175" s="43"/>
      <c r="P175" s="211">
        <f>O175*H175</f>
        <v>0</v>
      </c>
      <c r="Q175" s="211">
        <v>0</v>
      </c>
      <c r="R175" s="211">
        <f>Q175*H175</f>
        <v>0</v>
      </c>
      <c r="S175" s="211">
        <v>1.8</v>
      </c>
      <c r="T175" s="212">
        <f>S175*H175</f>
        <v>45.851399999999998</v>
      </c>
      <c r="AR175" s="25" t="s">
        <v>215</v>
      </c>
      <c r="AT175" s="25" t="s">
        <v>194</v>
      </c>
      <c r="AU175" s="25" t="s">
        <v>88</v>
      </c>
      <c r="AY175" s="25" t="s">
        <v>191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85</v>
      </c>
      <c r="BK175" s="213">
        <f>ROUND(I175*H175,2)</f>
        <v>0</v>
      </c>
      <c r="BL175" s="25" t="s">
        <v>215</v>
      </c>
      <c r="BM175" s="25" t="s">
        <v>3354</v>
      </c>
    </row>
    <row r="176" spans="2:65" s="13" customFormat="1" ht="13.5">
      <c r="B176" s="244"/>
      <c r="C176" s="245"/>
      <c r="D176" s="214" t="s">
        <v>245</v>
      </c>
      <c r="E176" s="246" t="s">
        <v>23</v>
      </c>
      <c r="F176" s="247" t="s">
        <v>368</v>
      </c>
      <c r="G176" s="245"/>
      <c r="H176" s="246" t="s">
        <v>23</v>
      </c>
      <c r="I176" s="248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245</v>
      </c>
      <c r="AU176" s="253" t="s">
        <v>88</v>
      </c>
      <c r="AV176" s="13" t="s">
        <v>85</v>
      </c>
      <c r="AW176" s="13" t="s">
        <v>40</v>
      </c>
      <c r="AX176" s="13" t="s">
        <v>77</v>
      </c>
      <c r="AY176" s="253" t="s">
        <v>191</v>
      </c>
    </row>
    <row r="177" spans="2:51" s="12" customFormat="1" ht="13.5">
      <c r="B177" s="217"/>
      <c r="C177" s="218"/>
      <c r="D177" s="214" t="s">
        <v>245</v>
      </c>
      <c r="E177" s="219" t="s">
        <v>23</v>
      </c>
      <c r="F177" s="220" t="s">
        <v>3355</v>
      </c>
      <c r="G177" s="218"/>
      <c r="H177" s="221">
        <v>0.20899999999999999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245</v>
      </c>
      <c r="AU177" s="227" t="s">
        <v>88</v>
      </c>
      <c r="AV177" s="12" t="s">
        <v>88</v>
      </c>
      <c r="AW177" s="12" t="s">
        <v>40</v>
      </c>
      <c r="AX177" s="12" t="s">
        <v>77</v>
      </c>
      <c r="AY177" s="227" t="s">
        <v>191</v>
      </c>
    </row>
    <row r="178" spans="2:51" s="14" customFormat="1" ht="13.5">
      <c r="B178" s="254"/>
      <c r="C178" s="255"/>
      <c r="D178" s="214" t="s">
        <v>245</v>
      </c>
      <c r="E178" s="256" t="s">
        <v>23</v>
      </c>
      <c r="F178" s="257" t="s">
        <v>371</v>
      </c>
      <c r="G178" s="255"/>
      <c r="H178" s="258">
        <v>0.20899999999999999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245</v>
      </c>
      <c r="AU178" s="264" t="s">
        <v>88</v>
      </c>
      <c r="AV178" s="14" t="s">
        <v>207</v>
      </c>
      <c r="AW178" s="14" t="s">
        <v>40</v>
      </c>
      <c r="AX178" s="14" t="s">
        <v>77</v>
      </c>
      <c r="AY178" s="264" t="s">
        <v>191</v>
      </c>
    </row>
    <row r="179" spans="2:51" s="13" customFormat="1" ht="13.5">
      <c r="B179" s="244"/>
      <c r="C179" s="245"/>
      <c r="D179" s="214" t="s">
        <v>245</v>
      </c>
      <c r="E179" s="246" t="s">
        <v>23</v>
      </c>
      <c r="F179" s="247" t="s">
        <v>372</v>
      </c>
      <c r="G179" s="245"/>
      <c r="H179" s="246" t="s">
        <v>23</v>
      </c>
      <c r="I179" s="248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245</v>
      </c>
      <c r="AU179" s="253" t="s">
        <v>88</v>
      </c>
      <c r="AV179" s="13" t="s">
        <v>85</v>
      </c>
      <c r="AW179" s="13" t="s">
        <v>40</v>
      </c>
      <c r="AX179" s="13" t="s">
        <v>77</v>
      </c>
      <c r="AY179" s="253" t="s">
        <v>191</v>
      </c>
    </row>
    <row r="180" spans="2:51" s="12" customFormat="1" ht="13.5">
      <c r="B180" s="217"/>
      <c r="C180" s="218"/>
      <c r="D180" s="214" t="s">
        <v>245</v>
      </c>
      <c r="E180" s="219" t="s">
        <v>23</v>
      </c>
      <c r="F180" s="220" t="s">
        <v>3356</v>
      </c>
      <c r="G180" s="218"/>
      <c r="H180" s="221">
        <v>1.722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245</v>
      </c>
      <c r="AU180" s="227" t="s">
        <v>88</v>
      </c>
      <c r="AV180" s="12" t="s">
        <v>88</v>
      </c>
      <c r="AW180" s="12" t="s">
        <v>40</v>
      </c>
      <c r="AX180" s="12" t="s">
        <v>77</v>
      </c>
      <c r="AY180" s="227" t="s">
        <v>191</v>
      </c>
    </row>
    <row r="181" spans="2:51" s="12" customFormat="1" ht="13.5">
      <c r="B181" s="217"/>
      <c r="C181" s="218"/>
      <c r="D181" s="214" t="s">
        <v>245</v>
      </c>
      <c r="E181" s="219" t="s">
        <v>23</v>
      </c>
      <c r="F181" s="220" t="s">
        <v>3357</v>
      </c>
      <c r="G181" s="218"/>
      <c r="H181" s="221">
        <v>2.5579999999999998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245</v>
      </c>
      <c r="AU181" s="227" t="s">
        <v>88</v>
      </c>
      <c r="AV181" s="12" t="s">
        <v>88</v>
      </c>
      <c r="AW181" s="12" t="s">
        <v>40</v>
      </c>
      <c r="AX181" s="12" t="s">
        <v>77</v>
      </c>
      <c r="AY181" s="227" t="s">
        <v>191</v>
      </c>
    </row>
    <row r="182" spans="2:51" s="12" customFormat="1" ht="13.5">
      <c r="B182" s="217"/>
      <c r="C182" s="218"/>
      <c r="D182" s="214" t="s">
        <v>245</v>
      </c>
      <c r="E182" s="219" t="s">
        <v>23</v>
      </c>
      <c r="F182" s="220" t="s">
        <v>3358</v>
      </c>
      <c r="G182" s="218"/>
      <c r="H182" s="221">
        <v>3.734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245</v>
      </c>
      <c r="AU182" s="227" t="s">
        <v>88</v>
      </c>
      <c r="AV182" s="12" t="s">
        <v>88</v>
      </c>
      <c r="AW182" s="12" t="s">
        <v>40</v>
      </c>
      <c r="AX182" s="12" t="s">
        <v>77</v>
      </c>
      <c r="AY182" s="227" t="s">
        <v>191</v>
      </c>
    </row>
    <row r="183" spans="2:51" s="14" customFormat="1" ht="13.5">
      <c r="B183" s="254"/>
      <c r="C183" s="255"/>
      <c r="D183" s="214" t="s">
        <v>245</v>
      </c>
      <c r="E183" s="256" t="s">
        <v>23</v>
      </c>
      <c r="F183" s="257" t="s">
        <v>371</v>
      </c>
      <c r="G183" s="255"/>
      <c r="H183" s="258">
        <v>8.0139999999999993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AT183" s="264" t="s">
        <v>245</v>
      </c>
      <c r="AU183" s="264" t="s">
        <v>88</v>
      </c>
      <c r="AV183" s="14" t="s">
        <v>207</v>
      </c>
      <c r="AW183" s="14" t="s">
        <v>40</v>
      </c>
      <c r="AX183" s="14" t="s">
        <v>77</v>
      </c>
      <c r="AY183" s="264" t="s">
        <v>191</v>
      </c>
    </row>
    <row r="184" spans="2:51" s="13" customFormat="1" ht="13.5">
      <c r="B184" s="244"/>
      <c r="C184" s="245"/>
      <c r="D184" s="214" t="s">
        <v>245</v>
      </c>
      <c r="E184" s="246" t="s">
        <v>23</v>
      </c>
      <c r="F184" s="247" t="s">
        <v>376</v>
      </c>
      <c r="G184" s="245"/>
      <c r="H184" s="246" t="s">
        <v>23</v>
      </c>
      <c r="I184" s="248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245</v>
      </c>
      <c r="AU184" s="253" t="s">
        <v>88</v>
      </c>
      <c r="AV184" s="13" t="s">
        <v>85</v>
      </c>
      <c r="AW184" s="13" t="s">
        <v>40</v>
      </c>
      <c r="AX184" s="13" t="s">
        <v>77</v>
      </c>
      <c r="AY184" s="253" t="s">
        <v>191</v>
      </c>
    </row>
    <row r="185" spans="2:51" s="12" customFormat="1" ht="13.5">
      <c r="B185" s="217"/>
      <c r="C185" s="218"/>
      <c r="D185" s="214" t="s">
        <v>245</v>
      </c>
      <c r="E185" s="219" t="s">
        <v>23</v>
      </c>
      <c r="F185" s="220" t="s">
        <v>3359</v>
      </c>
      <c r="G185" s="218"/>
      <c r="H185" s="221">
        <v>3.827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245</v>
      </c>
      <c r="AU185" s="227" t="s">
        <v>88</v>
      </c>
      <c r="AV185" s="12" t="s">
        <v>88</v>
      </c>
      <c r="AW185" s="12" t="s">
        <v>40</v>
      </c>
      <c r="AX185" s="12" t="s">
        <v>77</v>
      </c>
      <c r="AY185" s="227" t="s">
        <v>191</v>
      </c>
    </row>
    <row r="186" spans="2:51" s="12" customFormat="1" ht="13.5">
      <c r="B186" s="217"/>
      <c r="C186" s="218"/>
      <c r="D186" s="214" t="s">
        <v>245</v>
      </c>
      <c r="E186" s="219" t="s">
        <v>23</v>
      </c>
      <c r="F186" s="220" t="s">
        <v>3360</v>
      </c>
      <c r="G186" s="218"/>
      <c r="H186" s="221">
        <v>2.65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245</v>
      </c>
      <c r="AU186" s="227" t="s">
        <v>88</v>
      </c>
      <c r="AV186" s="12" t="s">
        <v>88</v>
      </c>
      <c r="AW186" s="12" t="s">
        <v>40</v>
      </c>
      <c r="AX186" s="12" t="s">
        <v>77</v>
      </c>
      <c r="AY186" s="227" t="s">
        <v>191</v>
      </c>
    </row>
    <row r="187" spans="2:51" s="12" customFormat="1" ht="13.5">
      <c r="B187" s="217"/>
      <c r="C187" s="218"/>
      <c r="D187" s="214" t="s">
        <v>245</v>
      </c>
      <c r="E187" s="219" t="s">
        <v>23</v>
      </c>
      <c r="F187" s="220" t="s">
        <v>3361</v>
      </c>
      <c r="G187" s="218"/>
      <c r="H187" s="221">
        <v>3.2829999999999999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245</v>
      </c>
      <c r="AU187" s="227" t="s">
        <v>88</v>
      </c>
      <c r="AV187" s="12" t="s">
        <v>88</v>
      </c>
      <c r="AW187" s="12" t="s">
        <v>40</v>
      </c>
      <c r="AX187" s="12" t="s">
        <v>77</v>
      </c>
      <c r="AY187" s="227" t="s">
        <v>191</v>
      </c>
    </row>
    <row r="188" spans="2:51" s="14" customFormat="1" ht="13.5">
      <c r="B188" s="254"/>
      <c r="C188" s="255"/>
      <c r="D188" s="214" t="s">
        <v>245</v>
      </c>
      <c r="E188" s="256" t="s">
        <v>23</v>
      </c>
      <c r="F188" s="257" t="s">
        <v>371</v>
      </c>
      <c r="G188" s="255"/>
      <c r="H188" s="258">
        <v>9.76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AT188" s="264" t="s">
        <v>245</v>
      </c>
      <c r="AU188" s="264" t="s">
        <v>88</v>
      </c>
      <c r="AV188" s="14" t="s">
        <v>207</v>
      </c>
      <c r="AW188" s="14" t="s">
        <v>40</v>
      </c>
      <c r="AX188" s="14" t="s">
        <v>77</v>
      </c>
      <c r="AY188" s="264" t="s">
        <v>191</v>
      </c>
    </row>
    <row r="189" spans="2:51" s="13" customFormat="1" ht="13.5">
      <c r="B189" s="244"/>
      <c r="C189" s="245"/>
      <c r="D189" s="214" t="s">
        <v>245</v>
      </c>
      <c r="E189" s="246" t="s">
        <v>23</v>
      </c>
      <c r="F189" s="247" t="s">
        <v>380</v>
      </c>
      <c r="G189" s="245"/>
      <c r="H189" s="246" t="s">
        <v>23</v>
      </c>
      <c r="I189" s="248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245</v>
      </c>
      <c r="AU189" s="253" t="s">
        <v>88</v>
      </c>
      <c r="AV189" s="13" t="s">
        <v>85</v>
      </c>
      <c r="AW189" s="13" t="s">
        <v>40</v>
      </c>
      <c r="AX189" s="13" t="s">
        <v>77</v>
      </c>
      <c r="AY189" s="253" t="s">
        <v>191</v>
      </c>
    </row>
    <row r="190" spans="2:51" s="12" customFormat="1" ht="13.5">
      <c r="B190" s="217"/>
      <c r="C190" s="218"/>
      <c r="D190" s="214" t="s">
        <v>245</v>
      </c>
      <c r="E190" s="219" t="s">
        <v>23</v>
      </c>
      <c r="F190" s="220" t="s">
        <v>3362</v>
      </c>
      <c r="G190" s="218"/>
      <c r="H190" s="221">
        <v>3.2829999999999999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245</v>
      </c>
      <c r="AU190" s="227" t="s">
        <v>88</v>
      </c>
      <c r="AV190" s="12" t="s">
        <v>88</v>
      </c>
      <c r="AW190" s="12" t="s">
        <v>40</v>
      </c>
      <c r="AX190" s="12" t="s">
        <v>77</v>
      </c>
      <c r="AY190" s="227" t="s">
        <v>191</v>
      </c>
    </row>
    <row r="191" spans="2:51" s="14" customFormat="1" ht="13.5">
      <c r="B191" s="254"/>
      <c r="C191" s="255"/>
      <c r="D191" s="214" t="s">
        <v>245</v>
      </c>
      <c r="E191" s="256" t="s">
        <v>23</v>
      </c>
      <c r="F191" s="257" t="s">
        <v>371</v>
      </c>
      <c r="G191" s="255"/>
      <c r="H191" s="258">
        <v>3.2829999999999999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245</v>
      </c>
      <c r="AU191" s="264" t="s">
        <v>88</v>
      </c>
      <c r="AV191" s="14" t="s">
        <v>207</v>
      </c>
      <c r="AW191" s="14" t="s">
        <v>40</v>
      </c>
      <c r="AX191" s="14" t="s">
        <v>77</v>
      </c>
      <c r="AY191" s="264" t="s">
        <v>191</v>
      </c>
    </row>
    <row r="192" spans="2:51" s="13" customFormat="1" ht="13.5">
      <c r="B192" s="244"/>
      <c r="C192" s="245"/>
      <c r="D192" s="214" t="s">
        <v>245</v>
      </c>
      <c r="E192" s="246" t="s">
        <v>23</v>
      </c>
      <c r="F192" s="247" t="s">
        <v>384</v>
      </c>
      <c r="G192" s="245"/>
      <c r="H192" s="246" t="s">
        <v>23</v>
      </c>
      <c r="I192" s="248"/>
      <c r="J192" s="245"/>
      <c r="K192" s="245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245</v>
      </c>
      <c r="AU192" s="253" t="s">
        <v>88</v>
      </c>
      <c r="AV192" s="13" t="s">
        <v>85</v>
      </c>
      <c r="AW192" s="13" t="s">
        <v>40</v>
      </c>
      <c r="AX192" s="13" t="s">
        <v>77</v>
      </c>
      <c r="AY192" s="253" t="s">
        <v>191</v>
      </c>
    </row>
    <row r="193" spans="2:65" s="12" customFormat="1" ht="13.5">
      <c r="B193" s="217"/>
      <c r="C193" s="218"/>
      <c r="D193" s="214" t="s">
        <v>245</v>
      </c>
      <c r="E193" s="219" t="s">
        <v>23</v>
      </c>
      <c r="F193" s="220" t="s">
        <v>3363</v>
      </c>
      <c r="G193" s="218"/>
      <c r="H193" s="221">
        <v>0.92400000000000004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245</v>
      </c>
      <c r="AU193" s="227" t="s">
        <v>88</v>
      </c>
      <c r="AV193" s="12" t="s">
        <v>88</v>
      </c>
      <c r="AW193" s="12" t="s">
        <v>40</v>
      </c>
      <c r="AX193" s="12" t="s">
        <v>77</v>
      </c>
      <c r="AY193" s="227" t="s">
        <v>191</v>
      </c>
    </row>
    <row r="194" spans="2:65" s="12" customFormat="1" ht="13.5">
      <c r="B194" s="217"/>
      <c r="C194" s="218"/>
      <c r="D194" s="214" t="s">
        <v>245</v>
      </c>
      <c r="E194" s="219" t="s">
        <v>23</v>
      </c>
      <c r="F194" s="220" t="s">
        <v>3364</v>
      </c>
      <c r="G194" s="218"/>
      <c r="H194" s="221">
        <v>3.2829999999999999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245</v>
      </c>
      <c r="AU194" s="227" t="s">
        <v>88</v>
      </c>
      <c r="AV194" s="12" t="s">
        <v>88</v>
      </c>
      <c r="AW194" s="12" t="s">
        <v>40</v>
      </c>
      <c r="AX194" s="12" t="s">
        <v>77</v>
      </c>
      <c r="AY194" s="227" t="s">
        <v>191</v>
      </c>
    </row>
    <row r="195" spans="2:65" s="14" customFormat="1" ht="13.5">
      <c r="B195" s="254"/>
      <c r="C195" s="255"/>
      <c r="D195" s="214" t="s">
        <v>245</v>
      </c>
      <c r="E195" s="256" t="s">
        <v>23</v>
      </c>
      <c r="F195" s="257" t="s">
        <v>371</v>
      </c>
      <c r="G195" s="255"/>
      <c r="H195" s="258">
        <v>4.2069999999999999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245</v>
      </c>
      <c r="AU195" s="264" t="s">
        <v>88</v>
      </c>
      <c r="AV195" s="14" t="s">
        <v>207</v>
      </c>
      <c r="AW195" s="14" t="s">
        <v>40</v>
      </c>
      <c r="AX195" s="14" t="s">
        <v>77</v>
      </c>
      <c r="AY195" s="264" t="s">
        <v>191</v>
      </c>
    </row>
    <row r="196" spans="2:65" s="15" customFormat="1" ht="13.5">
      <c r="B196" s="265"/>
      <c r="C196" s="266"/>
      <c r="D196" s="214" t="s">
        <v>245</v>
      </c>
      <c r="E196" s="267" t="s">
        <v>23</v>
      </c>
      <c r="F196" s="268" t="s">
        <v>388</v>
      </c>
      <c r="G196" s="266"/>
      <c r="H196" s="269">
        <v>25.472999999999999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AT196" s="275" t="s">
        <v>245</v>
      </c>
      <c r="AU196" s="275" t="s">
        <v>88</v>
      </c>
      <c r="AV196" s="15" t="s">
        <v>215</v>
      </c>
      <c r="AW196" s="15" t="s">
        <v>40</v>
      </c>
      <c r="AX196" s="15" t="s">
        <v>85</v>
      </c>
      <c r="AY196" s="275" t="s">
        <v>191</v>
      </c>
    </row>
    <row r="197" spans="2:65" s="1" customFormat="1" ht="25.5" customHeight="1">
      <c r="B197" s="42"/>
      <c r="C197" s="202" t="s">
        <v>190</v>
      </c>
      <c r="D197" s="202" t="s">
        <v>194</v>
      </c>
      <c r="E197" s="203" t="s">
        <v>3365</v>
      </c>
      <c r="F197" s="204" t="s">
        <v>3366</v>
      </c>
      <c r="G197" s="205" t="s">
        <v>218</v>
      </c>
      <c r="H197" s="206">
        <v>19.731999999999999</v>
      </c>
      <c r="I197" s="207"/>
      <c r="J197" s="208">
        <f>ROUND(I197*H197,2)</f>
        <v>0</v>
      </c>
      <c r="K197" s="204" t="s">
        <v>203</v>
      </c>
      <c r="L197" s="62"/>
      <c r="M197" s="209" t="s">
        <v>23</v>
      </c>
      <c r="N197" s="210" t="s">
        <v>48</v>
      </c>
      <c r="O197" s="43"/>
      <c r="P197" s="211">
        <f>O197*H197</f>
        <v>0</v>
      </c>
      <c r="Q197" s="211">
        <v>0</v>
      </c>
      <c r="R197" s="211">
        <f>Q197*H197</f>
        <v>0</v>
      </c>
      <c r="S197" s="211">
        <v>8.2000000000000003E-2</v>
      </c>
      <c r="T197" s="212">
        <f>S197*H197</f>
        <v>1.6180239999999999</v>
      </c>
      <c r="AR197" s="25" t="s">
        <v>215</v>
      </c>
      <c r="AT197" s="25" t="s">
        <v>194</v>
      </c>
      <c r="AU197" s="25" t="s">
        <v>88</v>
      </c>
      <c r="AY197" s="25" t="s">
        <v>191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5" t="s">
        <v>85</v>
      </c>
      <c r="BK197" s="213">
        <f>ROUND(I197*H197,2)</f>
        <v>0</v>
      </c>
      <c r="BL197" s="25" t="s">
        <v>215</v>
      </c>
      <c r="BM197" s="25" t="s">
        <v>3367</v>
      </c>
    </row>
    <row r="198" spans="2:65" s="13" customFormat="1" ht="13.5">
      <c r="B198" s="244"/>
      <c r="C198" s="245"/>
      <c r="D198" s="214" t="s">
        <v>245</v>
      </c>
      <c r="E198" s="246" t="s">
        <v>23</v>
      </c>
      <c r="F198" s="247" t="s">
        <v>368</v>
      </c>
      <c r="G198" s="245"/>
      <c r="H198" s="246" t="s">
        <v>23</v>
      </c>
      <c r="I198" s="248"/>
      <c r="J198" s="245"/>
      <c r="K198" s="245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245</v>
      </c>
      <c r="AU198" s="253" t="s">
        <v>88</v>
      </c>
      <c r="AV198" s="13" t="s">
        <v>85</v>
      </c>
      <c r="AW198" s="13" t="s">
        <v>40</v>
      </c>
      <c r="AX198" s="13" t="s">
        <v>77</v>
      </c>
      <c r="AY198" s="253" t="s">
        <v>191</v>
      </c>
    </row>
    <row r="199" spans="2:65" s="12" customFormat="1" ht="13.5">
      <c r="B199" s="217"/>
      <c r="C199" s="218"/>
      <c r="D199" s="214" t="s">
        <v>245</v>
      </c>
      <c r="E199" s="219" t="s">
        <v>23</v>
      </c>
      <c r="F199" s="220" t="s">
        <v>3316</v>
      </c>
      <c r="G199" s="218"/>
      <c r="H199" s="221">
        <v>1.865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245</v>
      </c>
      <c r="AU199" s="227" t="s">
        <v>88</v>
      </c>
      <c r="AV199" s="12" t="s">
        <v>88</v>
      </c>
      <c r="AW199" s="12" t="s">
        <v>40</v>
      </c>
      <c r="AX199" s="12" t="s">
        <v>77</v>
      </c>
      <c r="AY199" s="227" t="s">
        <v>191</v>
      </c>
    </row>
    <row r="200" spans="2:65" s="12" customFormat="1" ht="13.5">
      <c r="B200" s="217"/>
      <c r="C200" s="218"/>
      <c r="D200" s="214" t="s">
        <v>245</v>
      </c>
      <c r="E200" s="219" t="s">
        <v>23</v>
      </c>
      <c r="F200" s="220" t="s">
        <v>3317</v>
      </c>
      <c r="G200" s="218"/>
      <c r="H200" s="221">
        <v>3.1349999999999998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245</v>
      </c>
      <c r="AU200" s="227" t="s">
        <v>88</v>
      </c>
      <c r="AV200" s="12" t="s">
        <v>88</v>
      </c>
      <c r="AW200" s="12" t="s">
        <v>40</v>
      </c>
      <c r="AX200" s="12" t="s">
        <v>77</v>
      </c>
      <c r="AY200" s="227" t="s">
        <v>191</v>
      </c>
    </row>
    <row r="201" spans="2:65" s="12" customFormat="1" ht="13.5">
      <c r="B201" s="217"/>
      <c r="C201" s="218"/>
      <c r="D201" s="214" t="s">
        <v>245</v>
      </c>
      <c r="E201" s="219" t="s">
        <v>23</v>
      </c>
      <c r="F201" s="220" t="s">
        <v>3318</v>
      </c>
      <c r="G201" s="218"/>
      <c r="H201" s="221">
        <v>2.7050000000000001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245</v>
      </c>
      <c r="AU201" s="227" t="s">
        <v>88</v>
      </c>
      <c r="AV201" s="12" t="s">
        <v>88</v>
      </c>
      <c r="AW201" s="12" t="s">
        <v>40</v>
      </c>
      <c r="AX201" s="12" t="s">
        <v>77</v>
      </c>
      <c r="AY201" s="227" t="s">
        <v>191</v>
      </c>
    </row>
    <row r="202" spans="2:65" s="12" customFormat="1" ht="13.5">
      <c r="B202" s="217"/>
      <c r="C202" s="218"/>
      <c r="D202" s="214" t="s">
        <v>245</v>
      </c>
      <c r="E202" s="219" t="s">
        <v>23</v>
      </c>
      <c r="F202" s="220" t="s">
        <v>3319</v>
      </c>
      <c r="G202" s="218"/>
      <c r="H202" s="221">
        <v>1.472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245</v>
      </c>
      <c r="AU202" s="227" t="s">
        <v>88</v>
      </c>
      <c r="AV202" s="12" t="s">
        <v>88</v>
      </c>
      <c r="AW202" s="12" t="s">
        <v>40</v>
      </c>
      <c r="AX202" s="12" t="s">
        <v>77</v>
      </c>
      <c r="AY202" s="227" t="s">
        <v>191</v>
      </c>
    </row>
    <row r="203" spans="2:65" s="14" customFormat="1" ht="13.5">
      <c r="B203" s="254"/>
      <c r="C203" s="255"/>
      <c r="D203" s="214" t="s">
        <v>245</v>
      </c>
      <c r="E203" s="256" t="s">
        <v>23</v>
      </c>
      <c r="F203" s="257" t="s">
        <v>371</v>
      </c>
      <c r="G203" s="255"/>
      <c r="H203" s="258">
        <v>9.1769999999999996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245</v>
      </c>
      <c r="AU203" s="264" t="s">
        <v>88</v>
      </c>
      <c r="AV203" s="14" t="s">
        <v>207</v>
      </c>
      <c r="AW203" s="14" t="s">
        <v>40</v>
      </c>
      <c r="AX203" s="14" t="s">
        <v>77</v>
      </c>
      <c r="AY203" s="264" t="s">
        <v>191</v>
      </c>
    </row>
    <row r="204" spans="2:65" s="13" customFormat="1" ht="13.5">
      <c r="B204" s="244"/>
      <c r="C204" s="245"/>
      <c r="D204" s="214" t="s">
        <v>245</v>
      </c>
      <c r="E204" s="246" t="s">
        <v>23</v>
      </c>
      <c r="F204" s="247" t="s">
        <v>372</v>
      </c>
      <c r="G204" s="245"/>
      <c r="H204" s="246" t="s">
        <v>23</v>
      </c>
      <c r="I204" s="248"/>
      <c r="J204" s="245"/>
      <c r="K204" s="245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245</v>
      </c>
      <c r="AU204" s="253" t="s">
        <v>88</v>
      </c>
      <c r="AV204" s="13" t="s">
        <v>85</v>
      </c>
      <c r="AW204" s="13" t="s">
        <v>40</v>
      </c>
      <c r="AX204" s="13" t="s">
        <v>77</v>
      </c>
      <c r="AY204" s="253" t="s">
        <v>191</v>
      </c>
    </row>
    <row r="205" spans="2:65" s="12" customFormat="1" ht="13.5">
      <c r="B205" s="217"/>
      <c r="C205" s="218"/>
      <c r="D205" s="214" t="s">
        <v>245</v>
      </c>
      <c r="E205" s="219" t="s">
        <v>23</v>
      </c>
      <c r="F205" s="220" t="s">
        <v>3322</v>
      </c>
      <c r="G205" s="218"/>
      <c r="H205" s="221">
        <v>2.0830000000000002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245</v>
      </c>
      <c r="AU205" s="227" t="s">
        <v>88</v>
      </c>
      <c r="AV205" s="12" t="s">
        <v>88</v>
      </c>
      <c r="AW205" s="12" t="s">
        <v>40</v>
      </c>
      <c r="AX205" s="12" t="s">
        <v>77</v>
      </c>
      <c r="AY205" s="227" t="s">
        <v>191</v>
      </c>
    </row>
    <row r="206" spans="2:65" s="12" customFormat="1" ht="13.5">
      <c r="B206" s="217"/>
      <c r="C206" s="218"/>
      <c r="D206" s="214" t="s">
        <v>245</v>
      </c>
      <c r="E206" s="219" t="s">
        <v>23</v>
      </c>
      <c r="F206" s="220" t="s">
        <v>3324</v>
      </c>
      <c r="G206" s="218"/>
      <c r="H206" s="221">
        <v>2.1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245</v>
      </c>
      <c r="AU206" s="227" t="s">
        <v>88</v>
      </c>
      <c r="AV206" s="12" t="s">
        <v>88</v>
      </c>
      <c r="AW206" s="12" t="s">
        <v>40</v>
      </c>
      <c r="AX206" s="12" t="s">
        <v>77</v>
      </c>
      <c r="AY206" s="227" t="s">
        <v>191</v>
      </c>
    </row>
    <row r="207" spans="2:65" s="12" customFormat="1" ht="13.5">
      <c r="B207" s="217"/>
      <c r="C207" s="218"/>
      <c r="D207" s="214" t="s">
        <v>245</v>
      </c>
      <c r="E207" s="219" t="s">
        <v>23</v>
      </c>
      <c r="F207" s="220" t="s">
        <v>3325</v>
      </c>
      <c r="G207" s="218"/>
      <c r="H207" s="221">
        <v>4.2720000000000002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245</v>
      </c>
      <c r="AU207" s="227" t="s">
        <v>88</v>
      </c>
      <c r="AV207" s="12" t="s">
        <v>88</v>
      </c>
      <c r="AW207" s="12" t="s">
        <v>40</v>
      </c>
      <c r="AX207" s="12" t="s">
        <v>77</v>
      </c>
      <c r="AY207" s="227" t="s">
        <v>191</v>
      </c>
    </row>
    <row r="208" spans="2:65" s="12" customFormat="1" ht="13.5">
      <c r="B208" s="217"/>
      <c r="C208" s="218"/>
      <c r="D208" s="214" t="s">
        <v>245</v>
      </c>
      <c r="E208" s="219" t="s">
        <v>23</v>
      </c>
      <c r="F208" s="220" t="s">
        <v>3326</v>
      </c>
      <c r="G208" s="218"/>
      <c r="H208" s="221">
        <v>2.1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245</v>
      </c>
      <c r="AU208" s="227" t="s">
        <v>88</v>
      </c>
      <c r="AV208" s="12" t="s">
        <v>88</v>
      </c>
      <c r="AW208" s="12" t="s">
        <v>40</v>
      </c>
      <c r="AX208" s="12" t="s">
        <v>77</v>
      </c>
      <c r="AY208" s="227" t="s">
        <v>191</v>
      </c>
    </row>
    <row r="209" spans="2:65" s="14" customFormat="1" ht="13.5">
      <c r="B209" s="254"/>
      <c r="C209" s="255"/>
      <c r="D209" s="214" t="s">
        <v>245</v>
      </c>
      <c r="E209" s="256" t="s">
        <v>23</v>
      </c>
      <c r="F209" s="257" t="s">
        <v>371</v>
      </c>
      <c r="G209" s="255"/>
      <c r="H209" s="258">
        <v>10.555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AT209" s="264" t="s">
        <v>245</v>
      </c>
      <c r="AU209" s="264" t="s">
        <v>88</v>
      </c>
      <c r="AV209" s="14" t="s">
        <v>207</v>
      </c>
      <c r="AW209" s="14" t="s">
        <v>40</v>
      </c>
      <c r="AX209" s="14" t="s">
        <v>77</v>
      </c>
      <c r="AY209" s="264" t="s">
        <v>191</v>
      </c>
    </row>
    <row r="210" spans="2:65" s="15" customFormat="1" ht="13.5">
      <c r="B210" s="265"/>
      <c r="C210" s="266"/>
      <c r="D210" s="214" t="s">
        <v>245</v>
      </c>
      <c r="E210" s="267" t="s">
        <v>23</v>
      </c>
      <c r="F210" s="268" t="s">
        <v>388</v>
      </c>
      <c r="G210" s="266"/>
      <c r="H210" s="269">
        <v>19.731999999999999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AT210" s="275" t="s">
        <v>245</v>
      </c>
      <c r="AU210" s="275" t="s">
        <v>88</v>
      </c>
      <c r="AV210" s="15" t="s">
        <v>215</v>
      </c>
      <c r="AW210" s="15" t="s">
        <v>40</v>
      </c>
      <c r="AX210" s="15" t="s">
        <v>85</v>
      </c>
      <c r="AY210" s="275" t="s">
        <v>191</v>
      </c>
    </row>
    <row r="211" spans="2:65" s="1" customFormat="1" ht="25.5" customHeight="1">
      <c r="B211" s="42"/>
      <c r="C211" s="202" t="s">
        <v>225</v>
      </c>
      <c r="D211" s="202" t="s">
        <v>194</v>
      </c>
      <c r="E211" s="203" t="s">
        <v>3368</v>
      </c>
      <c r="F211" s="204" t="s">
        <v>3369</v>
      </c>
      <c r="G211" s="205" t="s">
        <v>366</v>
      </c>
      <c r="H211" s="206">
        <v>1.1000000000000001</v>
      </c>
      <c r="I211" s="207"/>
      <c r="J211" s="208">
        <f>ROUND(I211*H211,2)</f>
        <v>0</v>
      </c>
      <c r="K211" s="204" t="s">
        <v>203</v>
      </c>
      <c r="L211" s="62"/>
      <c r="M211" s="209" t="s">
        <v>23</v>
      </c>
      <c r="N211" s="210" t="s">
        <v>48</v>
      </c>
      <c r="O211" s="43"/>
      <c r="P211" s="211">
        <f>O211*H211</f>
        <v>0</v>
      </c>
      <c r="Q211" s="211">
        <v>0</v>
      </c>
      <c r="R211" s="211">
        <f>Q211*H211</f>
        <v>0</v>
      </c>
      <c r="S211" s="211">
        <v>2.2000000000000002</v>
      </c>
      <c r="T211" s="212">
        <f>S211*H211</f>
        <v>2.4200000000000004</v>
      </c>
      <c r="AR211" s="25" t="s">
        <v>215</v>
      </c>
      <c r="AT211" s="25" t="s">
        <v>194</v>
      </c>
      <c r="AU211" s="25" t="s">
        <v>88</v>
      </c>
      <c r="AY211" s="25" t="s">
        <v>191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5" t="s">
        <v>85</v>
      </c>
      <c r="BK211" s="213">
        <f>ROUND(I211*H211,2)</f>
        <v>0</v>
      </c>
      <c r="BL211" s="25" t="s">
        <v>215</v>
      </c>
      <c r="BM211" s="25" t="s">
        <v>3370</v>
      </c>
    </row>
    <row r="212" spans="2:65" s="13" customFormat="1" ht="13.5">
      <c r="B212" s="244"/>
      <c r="C212" s="245"/>
      <c r="D212" s="214" t="s">
        <v>245</v>
      </c>
      <c r="E212" s="246" t="s">
        <v>23</v>
      </c>
      <c r="F212" s="247" t="s">
        <v>372</v>
      </c>
      <c r="G212" s="245"/>
      <c r="H212" s="246" t="s">
        <v>23</v>
      </c>
      <c r="I212" s="248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245</v>
      </c>
      <c r="AU212" s="253" t="s">
        <v>88</v>
      </c>
      <c r="AV212" s="13" t="s">
        <v>85</v>
      </c>
      <c r="AW212" s="13" t="s">
        <v>40</v>
      </c>
      <c r="AX212" s="13" t="s">
        <v>77</v>
      </c>
      <c r="AY212" s="253" t="s">
        <v>191</v>
      </c>
    </row>
    <row r="213" spans="2:65" s="12" customFormat="1" ht="13.5">
      <c r="B213" s="217"/>
      <c r="C213" s="218"/>
      <c r="D213" s="214" t="s">
        <v>245</v>
      </c>
      <c r="E213" s="219" t="s">
        <v>23</v>
      </c>
      <c r="F213" s="220" t="s">
        <v>3371</v>
      </c>
      <c r="G213" s="218"/>
      <c r="H213" s="221">
        <v>0.06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245</v>
      </c>
      <c r="AU213" s="227" t="s">
        <v>88</v>
      </c>
      <c r="AV213" s="12" t="s">
        <v>88</v>
      </c>
      <c r="AW213" s="12" t="s">
        <v>40</v>
      </c>
      <c r="AX213" s="12" t="s">
        <v>77</v>
      </c>
      <c r="AY213" s="227" t="s">
        <v>191</v>
      </c>
    </row>
    <row r="214" spans="2:65" s="12" customFormat="1" ht="13.5">
      <c r="B214" s="217"/>
      <c r="C214" s="218"/>
      <c r="D214" s="214" t="s">
        <v>245</v>
      </c>
      <c r="E214" s="219" t="s">
        <v>23</v>
      </c>
      <c r="F214" s="220" t="s">
        <v>3372</v>
      </c>
      <c r="G214" s="218"/>
      <c r="H214" s="221">
        <v>0.105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245</v>
      </c>
      <c r="AU214" s="227" t="s">
        <v>88</v>
      </c>
      <c r="AV214" s="12" t="s">
        <v>88</v>
      </c>
      <c r="AW214" s="12" t="s">
        <v>40</v>
      </c>
      <c r="AX214" s="12" t="s">
        <v>77</v>
      </c>
      <c r="AY214" s="227" t="s">
        <v>191</v>
      </c>
    </row>
    <row r="215" spans="2:65" s="12" customFormat="1" ht="13.5">
      <c r="B215" s="217"/>
      <c r="C215" s="218"/>
      <c r="D215" s="214" t="s">
        <v>245</v>
      </c>
      <c r="E215" s="219" t="s">
        <v>23</v>
      </c>
      <c r="F215" s="220" t="s">
        <v>3373</v>
      </c>
      <c r="G215" s="218"/>
      <c r="H215" s="221">
        <v>5.5E-2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245</v>
      </c>
      <c r="AU215" s="227" t="s">
        <v>88</v>
      </c>
      <c r="AV215" s="12" t="s">
        <v>88</v>
      </c>
      <c r="AW215" s="12" t="s">
        <v>40</v>
      </c>
      <c r="AX215" s="12" t="s">
        <v>77</v>
      </c>
      <c r="AY215" s="227" t="s">
        <v>191</v>
      </c>
    </row>
    <row r="216" spans="2:65" s="12" customFormat="1" ht="13.5">
      <c r="B216" s="217"/>
      <c r="C216" s="218"/>
      <c r="D216" s="214" t="s">
        <v>245</v>
      </c>
      <c r="E216" s="219" t="s">
        <v>23</v>
      </c>
      <c r="F216" s="220" t="s">
        <v>3374</v>
      </c>
      <c r="G216" s="218"/>
      <c r="H216" s="221">
        <v>5.5E-2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245</v>
      </c>
      <c r="AU216" s="227" t="s">
        <v>88</v>
      </c>
      <c r="AV216" s="12" t="s">
        <v>88</v>
      </c>
      <c r="AW216" s="12" t="s">
        <v>40</v>
      </c>
      <c r="AX216" s="12" t="s">
        <v>77</v>
      </c>
      <c r="AY216" s="227" t="s">
        <v>191</v>
      </c>
    </row>
    <row r="217" spans="2:65" s="14" customFormat="1" ht="13.5">
      <c r="B217" s="254"/>
      <c r="C217" s="255"/>
      <c r="D217" s="214" t="s">
        <v>245</v>
      </c>
      <c r="E217" s="256" t="s">
        <v>23</v>
      </c>
      <c r="F217" s="257" t="s">
        <v>371</v>
      </c>
      <c r="G217" s="255"/>
      <c r="H217" s="258">
        <v>0.27500000000000002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AT217" s="264" t="s">
        <v>245</v>
      </c>
      <c r="AU217" s="264" t="s">
        <v>88</v>
      </c>
      <c r="AV217" s="14" t="s">
        <v>207</v>
      </c>
      <c r="AW217" s="14" t="s">
        <v>40</v>
      </c>
      <c r="AX217" s="14" t="s">
        <v>77</v>
      </c>
      <c r="AY217" s="264" t="s">
        <v>191</v>
      </c>
    </row>
    <row r="218" spans="2:65" s="13" customFormat="1" ht="13.5">
      <c r="B218" s="244"/>
      <c r="C218" s="245"/>
      <c r="D218" s="214" t="s">
        <v>245</v>
      </c>
      <c r="E218" s="246" t="s">
        <v>23</v>
      </c>
      <c r="F218" s="247" t="s">
        <v>376</v>
      </c>
      <c r="G218" s="245"/>
      <c r="H218" s="246" t="s">
        <v>23</v>
      </c>
      <c r="I218" s="248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245</v>
      </c>
      <c r="AU218" s="253" t="s">
        <v>88</v>
      </c>
      <c r="AV218" s="13" t="s">
        <v>85</v>
      </c>
      <c r="AW218" s="13" t="s">
        <v>40</v>
      </c>
      <c r="AX218" s="13" t="s">
        <v>77</v>
      </c>
      <c r="AY218" s="253" t="s">
        <v>191</v>
      </c>
    </row>
    <row r="219" spans="2:65" s="12" customFormat="1" ht="13.5">
      <c r="B219" s="217"/>
      <c r="C219" s="218"/>
      <c r="D219" s="214" t="s">
        <v>245</v>
      </c>
      <c r="E219" s="219" t="s">
        <v>23</v>
      </c>
      <c r="F219" s="220" t="s">
        <v>3375</v>
      </c>
      <c r="G219" s="218"/>
      <c r="H219" s="221">
        <v>0.06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245</v>
      </c>
      <c r="AU219" s="227" t="s">
        <v>88</v>
      </c>
      <c r="AV219" s="12" t="s">
        <v>88</v>
      </c>
      <c r="AW219" s="12" t="s">
        <v>40</v>
      </c>
      <c r="AX219" s="12" t="s">
        <v>77</v>
      </c>
      <c r="AY219" s="227" t="s">
        <v>191</v>
      </c>
    </row>
    <row r="220" spans="2:65" s="12" customFormat="1" ht="13.5">
      <c r="B220" s="217"/>
      <c r="C220" s="218"/>
      <c r="D220" s="214" t="s">
        <v>245</v>
      </c>
      <c r="E220" s="219" t="s">
        <v>23</v>
      </c>
      <c r="F220" s="220" t="s">
        <v>3376</v>
      </c>
      <c r="G220" s="218"/>
      <c r="H220" s="221">
        <v>0.105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245</v>
      </c>
      <c r="AU220" s="227" t="s">
        <v>88</v>
      </c>
      <c r="AV220" s="12" t="s">
        <v>88</v>
      </c>
      <c r="AW220" s="12" t="s">
        <v>40</v>
      </c>
      <c r="AX220" s="12" t="s">
        <v>77</v>
      </c>
      <c r="AY220" s="227" t="s">
        <v>191</v>
      </c>
    </row>
    <row r="221" spans="2:65" s="12" customFormat="1" ht="13.5">
      <c r="B221" s="217"/>
      <c r="C221" s="218"/>
      <c r="D221" s="214" t="s">
        <v>245</v>
      </c>
      <c r="E221" s="219" t="s">
        <v>23</v>
      </c>
      <c r="F221" s="220" t="s">
        <v>3377</v>
      </c>
      <c r="G221" s="218"/>
      <c r="H221" s="221">
        <v>5.5E-2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245</v>
      </c>
      <c r="AU221" s="227" t="s">
        <v>88</v>
      </c>
      <c r="AV221" s="12" t="s">
        <v>88</v>
      </c>
      <c r="AW221" s="12" t="s">
        <v>40</v>
      </c>
      <c r="AX221" s="12" t="s">
        <v>77</v>
      </c>
      <c r="AY221" s="227" t="s">
        <v>191</v>
      </c>
    </row>
    <row r="222" spans="2:65" s="12" customFormat="1" ht="13.5">
      <c r="B222" s="217"/>
      <c r="C222" s="218"/>
      <c r="D222" s="214" t="s">
        <v>245</v>
      </c>
      <c r="E222" s="219" t="s">
        <v>23</v>
      </c>
      <c r="F222" s="220" t="s">
        <v>3378</v>
      </c>
      <c r="G222" s="218"/>
      <c r="H222" s="221">
        <v>5.5E-2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245</v>
      </c>
      <c r="AU222" s="227" t="s">
        <v>88</v>
      </c>
      <c r="AV222" s="12" t="s">
        <v>88</v>
      </c>
      <c r="AW222" s="12" t="s">
        <v>40</v>
      </c>
      <c r="AX222" s="12" t="s">
        <v>77</v>
      </c>
      <c r="AY222" s="227" t="s">
        <v>191</v>
      </c>
    </row>
    <row r="223" spans="2:65" s="14" customFormat="1" ht="13.5">
      <c r="B223" s="254"/>
      <c r="C223" s="255"/>
      <c r="D223" s="214" t="s">
        <v>245</v>
      </c>
      <c r="E223" s="256" t="s">
        <v>23</v>
      </c>
      <c r="F223" s="257" t="s">
        <v>371</v>
      </c>
      <c r="G223" s="255"/>
      <c r="H223" s="258">
        <v>0.27500000000000002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AT223" s="264" t="s">
        <v>245</v>
      </c>
      <c r="AU223" s="264" t="s">
        <v>88</v>
      </c>
      <c r="AV223" s="14" t="s">
        <v>207</v>
      </c>
      <c r="AW223" s="14" t="s">
        <v>40</v>
      </c>
      <c r="AX223" s="14" t="s">
        <v>77</v>
      </c>
      <c r="AY223" s="264" t="s">
        <v>191</v>
      </c>
    </row>
    <row r="224" spans="2:65" s="13" customFormat="1" ht="13.5">
      <c r="B224" s="244"/>
      <c r="C224" s="245"/>
      <c r="D224" s="214" t="s">
        <v>245</v>
      </c>
      <c r="E224" s="246" t="s">
        <v>23</v>
      </c>
      <c r="F224" s="247" t="s">
        <v>380</v>
      </c>
      <c r="G224" s="245"/>
      <c r="H224" s="246" t="s">
        <v>23</v>
      </c>
      <c r="I224" s="248"/>
      <c r="J224" s="245"/>
      <c r="K224" s="245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245</v>
      </c>
      <c r="AU224" s="253" t="s">
        <v>88</v>
      </c>
      <c r="AV224" s="13" t="s">
        <v>85</v>
      </c>
      <c r="AW224" s="13" t="s">
        <v>40</v>
      </c>
      <c r="AX224" s="13" t="s">
        <v>77</v>
      </c>
      <c r="AY224" s="253" t="s">
        <v>191</v>
      </c>
    </row>
    <row r="225" spans="2:65" s="12" customFormat="1" ht="13.5">
      <c r="B225" s="217"/>
      <c r="C225" s="218"/>
      <c r="D225" s="214" t="s">
        <v>245</v>
      </c>
      <c r="E225" s="219" t="s">
        <v>23</v>
      </c>
      <c r="F225" s="220" t="s">
        <v>3379</v>
      </c>
      <c r="G225" s="218"/>
      <c r="H225" s="221">
        <v>0.06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245</v>
      </c>
      <c r="AU225" s="227" t="s">
        <v>88</v>
      </c>
      <c r="AV225" s="12" t="s">
        <v>88</v>
      </c>
      <c r="AW225" s="12" t="s">
        <v>40</v>
      </c>
      <c r="AX225" s="12" t="s">
        <v>77</v>
      </c>
      <c r="AY225" s="227" t="s">
        <v>191</v>
      </c>
    </row>
    <row r="226" spans="2:65" s="12" customFormat="1" ht="13.5">
      <c r="B226" s="217"/>
      <c r="C226" s="218"/>
      <c r="D226" s="214" t="s">
        <v>245</v>
      </c>
      <c r="E226" s="219" t="s">
        <v>23</v>
      </c>
      <c r="F226" s="220" t="s">
        <v>3380</v>
      </c>
      <c r="G226" s="218"/>
      <c r="H226" s="221">
        <v>0.105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245</v>
      </c>
      <c r="AU226" s="227" t="s">
        <v>88</v>
      </c>
      <c r="AV226" s="12" t="s">
        <v>88</v>
      </c>
      <c r="AW226" s="12" t="s">
        <v>40</v>
      </c>
      <c r="AX226" s="12" t="s">
        <v>77</v>
      </c>
      <c r="AY226" s="227" t="s">
        <v>191</v>
      </c>
    </row>
    <row r="227" spans="2:65" s="12" customFormat="1" ht="13.5">
      <c r="B227" s="217"/>
      <c r="C227" s="218"/>
      <c r="D227" s="214" t="s">
        <v>245</v>
      </c>
      <c r="E227" s="219" t="s">
        <v>23</v>
      </c>
      <c r="F227" s="220" t="s">
        <v>3381</v>
      </c>
      <c r="G227" s="218"/>
      <c r="H227" s="221">
        <v>5.5E-2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245</v>
      </c>
      <c r="AU227" s="227" t="s">
        <v>88</v>
      </c>
      <c r="AV227" s="12" t="s">
        <v>88</v>
      </c>
      <c r="AW227" s="12" t="s">
        <v>40</v>
      </c>
      <c r="AX227" s="12" t="s">
        <v>77</v>
      </c>
      <c r="AY227" s="227" t="s">
        <v>191</v>
      </c>
    </row>
    <row r="228" spans="2:65" s="12" customFormat="1" ht="13.5">
      <c r="B228" s="217"/>
      <c r="C228" s="218"/>
      <c r="D228" s="214" t="s">
        <v>245</v>
      </c>
      <c r="E228" s="219" t="s">
        <v>23</v>
      </c>
      <c r="F228" s="220" t="s">
        <v>3382</v>
      </c>
      <c r="G228" s="218"/>
      <c r="H228" s="221">
        <v>5.5E-2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245</v>
      </c>
      <c r="AU228" s="227" t="s">
        <v>88</v>
      </c>
      <c r="AV228" s="12" t="s">
        <v>88</v>
      </c>
      <c r="AW228" s="12" t="s">
        <v>40</v>
      </c>
      <c r="AX228" s="12" t="s">
        <v>77</v>
      </c>
      <c r="AY228" s="227" t="s">
        <v>191</v>
      </c>
    </row>
    <row r="229" spans="2:65" s="14" customFormat="1" ht="13.5">
      <c r="B229" s="254"/>
      <c r="C229" s="255"/>
      <c r="D229" s="214" t="s">
        <v>245</v>
      </c>
      <c r="E229" s="256" t="s">
        <v>23</v>
      </c>
      <c r="F229" s="257" t="s">
        <v>371</v>
      </c>
      <c r="G229" s="255"/>
      <c r="H229" s="258">
        <v>0.27500000000000002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245</v>
      </c>
      <c r="AU229" s="264" t="s">
        <v>88</v>
      </c>
      <c r="AV229" s="14" t="s">
        <v>207</v>
      </c>
      <c r="AW229" s="14" t="s">
        <v>40</v>
      </c>
      <c r="AX229" s="14" t="s">
        <v>77</v>
      </c>
      <c r="AY229" s="264" t="s">
        <v>191</v>
      </c>
    </row>
    <row r="230" spans="2:65" s="13" customFormat="1" ht="13.5">
      <c r="B230" s="244"/>
      <c r="C230" s="245"/>
      <c r="D230" s="214" t="s">
        <v>245</v>
      </c>
      <c r="E230" s="246" t="s">
        <v>23</v>
      </c>
      <c r="F230" s="247" t="s">
        <v>384</v>
      </c>
      <c r="G230" s="245"/>
      <c r="H230" s="246" t="s">
        <v>23</v>
      </c>
      <c r="I230" s="248"/>
      <c r="J230" s="245"/>
      <c r="K230" s="245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245</v>
      </c>
      <c r="AU230" s="253" t="s">
        <v>88</v>
      </c>
      <c r="AV230" s="13" t="s">
        <v>85</v>
      </c>
      <c r="AW230" s="13" t="s">
        <v>40</v>
      </c>
      <c r="AX230" s="13" t="s">
        <v>77</v>
      </c>
      <c r="AY230" s="253" t="s">
        <v>191</v>
      </c>
    </row>
    <row r="231" spans="2:65" s="12" customFormat="1" ht="13.5">
      <c r="B231" s="217"/>
      <c r="C231" s="218"/>
      <c r="D231" s="214" t="s">
        <v>245</v>
      </c>
      <c r="E231" s="219" t="s">
        <v>23</v>
      </c>
      <c r="F231" s="220" t="s">
        <v>3383</v>
      </c>
      <c r="G231" s="218"/>
      <c r="H231" s="221">
        <v>0.06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245</v>
      </c>
      <c r="AU231" s="227" t="s">
        <v>88</v>
      </c>
      <c r="AV231" s="12" t="s">
        <v>88</v>
      </c>
      <c r="AW231" s="12" t="s">
        <v>40</v>
      </c>
      <c r="AX231" s="12" t="s">
        <v>77</v>
      </c>
      <c r="AY231" s="227" t="s">
        <v>191</v>
      </c>
    </row>
    <row r="232" spans="2:65" s="12" customFormat="1" ht="13.5">
      <c r="B232" s="217"/>
      <c r="C232" s="218"/>
      <c r="D232" s="214" t="s">
        <v>245</v>
      </c>
      <c r="E232" s="219" t="s">
        <v>23</v>
      </c>
      <c r="F232" s="220" t="s">
        <v>3384</v>
      </c>
      <c r="G232" s="218"/>
      <c r="H232" s="221">
        <v>0.105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245</v>
      </c>
      <c r="AU232" s="227" t="s">
        <v>88</v>
      </c>
      <c r="AV232" s="12" t="s">
        <v>88</v>
      </c>
      <c r="AW232" s="12" t="s">
        <v>40</v>
      </c>
      <c r="AX232" s="12" t="s">
        <v>77</v>
      </c>
      <c r="AY232" s="227" t="s">
        <v>191</v>
      </c>
    </row>
    <row r="233" spans="2:65" s="12" customFormat="1" ht="13.5">
      <c r="B233" s="217"/>
      <c r="C233" s="218"/>
      <c r="D233" s="214" t="s">
        <v>245</v>
      </c>
      <c r="E233" s="219" t="s">
        <v>23</v>
      </c>
      <c r="F233" s="220" t="s">
        <v>3385</v>
      </c>
      <c r="G233" s="218"/>
      <c r="H233" s="221">
        <v>5.5E-2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245</v>
      </c>
      <c r="AU233" s="227" t="s">
        <v>88</v>
      </c>
      <c r="AV233" s="12" t="s">
        <v>88</v>
      </c>
      <c r="AW233" s="12" t="s">
        <v>40</v>
      </c>
      <c r="AX233" s="12" t="s">
        <v>77</v>
      </c>
      <c r="AY233" s="227" t="s">
        <v>191</v>
      </c>
    </row>
    <row r="234" spans="2:65" s="12" customFormat="1" ht="13.5">
      <c r="B234" s="217"/>
      <c r="C234" s="218"/>
      <c r="D234" s="214" t="s">
        <v>245</v>
      </c>
      <c r="E234" s="219" t="s">
        <v>23</v>
      </c>
      <c r="F234" s="220" t="s">
        <v>3386</v>
      </c>
      <c r="G234" s="218"/>
      <c r="H234" s="221">
        <v>5.5E-2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245</v>
      </c>
      <c r="AU234" s="227" t="s">
        <v>88</v>
      </c>
      <c r="AV234" s="12" t="s">
        <v>88</v>
      </c>
      <c r="AW234" s="12" t="s">
        <v>40</v>
      </c>
      <c r="AX234" s="12" t="s">
        <v>77</v>
      </c>
      <c r="AY234" s="227" t="s">
        <v>191</v>
      </c>
    </row>
    <row r="235" spans="2:65" s="14" customFormat="1" ht="13.5">
      <c r="B235" s="254"/>
      <c r="C235" s="255"/>
      <c r="D235" s="214" t="s">
        <v>245</v>
      </c>
      <c r="E235" s="256" t="s">
        <v>23</v>
      </c>
      <c r="F235" s="257" t="s">
        <v>371</v>
      </c>
      <c r="G235" s="255"/>
      <c r="H235" s="258">
        <v>0.27500000000000002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AT235" s="264" t="s">
        <v>245</v>
      </c>
      <c r="AU235" s="264" t="s">
        <v>88</v>
      </c>
      <c r="AV235" s="14" t="s">
        <v>207</v>
      </c>
      <c r="AW235" s="14" t="s">
        <v>40</v>
      </c>
      <c r="AX235" s="14" t="s">
        <v>77</v>
      </c>
      <c r="AY235" s="264" t="s">
        <v>191</v>
      </c>
    </row>
    <row r="236" spans="2:65" s="15" customFormat="1" ht="13.5">
      <c r="B236" s="265"/>
      <c r="C236" s="266"/>
      <c r="D236" s="214" t="s">
        <v>245</v>
      </c>
      <c r="E236" s="267" t="s">
        <v>23</v>
      </c>
      <c r="F236" s="268" t="s">
        <v>388</v>
      </c>
      <c r="G236" s="266"/>
      <c r="H236" s="269">
        <v>1.1000000000000001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AT236" s="275" t="s">
        <v>245</v>
      </c>
      <c r="AU236" s="275" t="s">
        <v>88</v>
      </c>
      <c r="AV236" s="15" t="s">
        <v>215</v>
      </c>
      <c r="AW236" s="15" t="s">
        <v>40</v>
      </c>
      <c r="AX236" s="15" t="s">
        <v>85</v>
      </c>
      <c r="AY236" s="275" t="s">
        <v>191</v>
      </c>
    </row>
    <row r="237" spans="2:65" s="1" customFormat="1" ht="25.5" customHeight="1">
      <c r="B237" s="42"/>
      <c r="C237" s="202" t="s">
        <v>229</v>
      </c>
      <c r="D237" s="202" t="s">
        <v>194</v>
      </c>
      <c r="E237" s="203" t="s">
        <v>3387</v>
      </c>
      <c r="F237" s="204" t="s">
        <v>3388</v>
      </c>
      <c r="G237" s="205" t="s">
        <v>366</v>
      </c>
      <c r="H237" s="206">
        <v>2.9220000000000002</v>
      </c>
      <c r="I237" s="207"/>
      <c r="J237" s="208">
        <f>ROUND(I237*H237,2)</f>
        <v>0</v>
      </c>
      <c r="K237" s="204" t="s">
        <v>203</v>
      </c>
      <c r="L237" s="62"/>
      <c r="M237" s="209" t="s">
        <v>23</v>
      </c>
      <c r="N237" s="210" t="s">
        <v>48</v>
      </c>
      <c r="O237" s="43"/>
      <c r="P237" s="211">
        <f>O237*H237</f>
        <v>0</v>
      </c>
      <c r="Q237" s="211">
        <v>0</v>
      </c>
      <c r="R237" s="211">
        <f>Q237*H237</f>
        <v>0</v>
      </c>
      <c r="S237" s="211">
        <v>2.2000000000000002</v>
      </c>
      <c r="T237" s="212">
        <f>S237*H237</f>
        <v>6.4284000000000008</v>
      </c>
      <c r="AR237" s="25" t="s">
        <v>215</v>
      </c>
      <c r="AT237" s="25" t="s">
        <v>194</v>
      </c>
      <c r="AU237" s="25" t="s">
        <v>88</v>
      </c>
      <c r="AY237" s="25" t="s">
        <v>191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25" t="s">
        <v>85</v>
      </c>
      <c r="BK237" s="213">
        <f>ROUND(I237*H237,2)</f>
        <v>0</v>
      </c>
      <c r="BL237" s="25" t="s">
        <v>215</v>
      </c>
      <c r="BM237" s="25" t="s">
        <v>3389</v>
      </c>
    </row>
    <row r="238" spans="2:65" s="13" customFormat="1" ht="13.5">
      <c r="B238" s="244"/>
      <c r="C238" s="245"/>
      <c r="D238" s="214" t="s">
        <v>245</v>
      </c>
      <c r="E238" s="246" t="s">
        <v>23</v>
      </c>
      <c r="F238" s="247" t="s">
        <v>372</v>
      </c>
      <c r="G238" s="245"/>
      <c r="H238" s="246" t="s">
        <v>23</v>
      </c>
      <c r="I238" s="248"/>
      <c r="J238" s="245"/>
      <c r="K238" s="245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245</v>
      </c>
      <c r="AU238" s="253" t="s">
        <v>88</v>
      </c>
      <c r="AV238" s="13" t="s">
        <v>85</v>
      </c>
      <c r="AW238" s="13" t="s">
        <v>40</v>
      </c>
      <c r="AX238" s="13" t="s">
        <v>77</v>
      </c>
      <c r="AY238" s="253" t="s">
        <v>191</v>
      </c>
    </row>
    <row r="239" spans="2:65" s="12" customFormat="1" ht="13.5">
      <c r="B239" s="217"/>
      <c r="C239" s="218"/>
      <c r="D239" s="214" t="s">
        <v>245</v>
      </c>
      <c r="E239" s="219" t="s">
        <v>23</v>
      </c>
      <c r="F239" s="220" t="s">
        <v>3390</v>
      </c>
      <c r="G239" s="218"/>
      <c r="H239" s="221">
        <v>0.73799999999999999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245</v>
      </c>
      <c r="AU239" s="227" t="s">
        <v>88</v>
      </c>
      <c r="AV239" s="12" t="s">
        <v>88</v>
      </c>
      <c r="AW239" s="12" t="s">
        <v>40</v>
      </c>
      <c r="AX239" s="12" t="s">
        <v>77</v>
      </c>
      <c r="AY239" s="227" t="s">
        <v>191</v>
      </c>
    </row>
    <row r="240" spans="2:65" s="14" customFormat="1" ht="13.5">
      <c r="B240" s="254"/>
      <c r="C240" s="255"/>
      <c r="D240" s="214" t="s">
        <v>245</v>
      </c>
      <c r="E240" s="256" t="s">
        <v>23</v>
      </c>
      <c r="F240" s="257" t="s">
        <v>371</v>
      </c>
      <c r="G240" s="255"/>
      <c r="H240" s="258">
        <v>0.73799999999999999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AT240" s="264" t="s">
        <v>245</v>
      </c>
      <c r="AU240" s="264" t="s">
        <v>88</v>
      </c>
      <c r="AV240" s="14" t="s">
        <v>207</v>
      </c>
      <c r="AW240" s="14" t="s">
        <v>40</v>
      </c>
      <c r="AX240" s="14" t="s">
        <v>77</v>
      </c>
      <c r="AY240" s="264" t="s">
        <v>191</v>
      </c>
    </row>
    <row r="241" spans="2:65" s="13" customFormat="1" ht="13.5">
      <c r="B241" s="244"/>
      <c r="C241" s="245"/>
      <c r="D241" s="214" t="s">
        <v>245</v>
      </c>
      <c r="E241" s="246" t="s">
        <v>23</v>
      </c>
      <c r="F241" s="247" t="s">
        <v>376</v>
      </c>
      <c r="G241" s="245"/>
      <c r="H241" s="246" t="s">
        <v>23</v>
      </c>
      <c r="I241" s="248"/>
      <c r="J241" s="245"/>
      <c r="K241" s="245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245</v>
      </c>
      <c r="AU241" s="253" t="s">
        <v>88</v>
      </c>
      <c r="AV241" s="13" t="s">
        <v>85</v>
      </c>
      <c r="AW241" s="13" t="s">
        <v>40</v>
      </c>
      <c r="AX241" s="13" t="s">
        <v>77</v>
      </c>
      <c r="AY241" s="253" t="s">
        <v>191</v>
      </c>
    </row>
    <row r="242" spans="2:65" s="12" customFormat="1" ht="13.5">
      <c r="B242" s="217"/>
      <c r="C242" s="218"/>
      <c r="D242" s="214" t="s">
        <v>245</v>
      </c>
      <c r="E242" s="219" t="s">
        <v>23</v>
      </c>
      <c r="F242" s="220" t="s">
        <v>3391</v>
      </c>
      <c r="G242" s="218"/>
      <c r="H242" s="221">
        <v>0.78800000000000003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245</v>
      </c>
      <c r="AU242" s="227" t="s">
        <v>88</v>
      </c>
      <c r="AV242" s="12" t="s">
        <v>88</v>
      </c>
      <c r="AW242" s="12" t="s">
        <v>40</v>
      </c>
      <c r="AX242" s="12" t="s">
        <v>77</v>
      </c>
      <c r="AY242" s="227" t="s">
        <v>191</v>
      </c>
    </row>
    <row r="243" spans="2:65" s="14" customFormat="1" ht="13.5">
      <c r="B243" s="254"/>
      <c r="C243" s="255"/>
      <c r="D243" s="214" t="s">
        <v>245</v>
      </c>
      <c r="E243" s="256" t="s">
        <v>23</v>
      </c>
      <c r="F243" s="257" t="s">
        <v>371</v>
      </c>
      <c r="G243" s="255"/>
      <c r="H243" s="258">
        <v>0.78800000000000003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AT243" s="264" t="s">
        <v>245</v>
      </c>
      <c r="AU243" s="264" t="s">
        <v>88</v>
      </c>
      <c r="AV243" s="14" t="s">
        <v>207</v>
      </c>
      <c r="AW243" s="14" t="s">
        <v>40</v>
      </c>
      <c r="AX243" s="14" t="s">
        <v>77</v>
      </c>
      <c r="AY243" s="264" t="s">
        <v>191</v>
      </c>
    </row>
    <row r="244" spans="2:65" s="13" customFormat="1" ht="13.5">
      <c r="B244" s="244"/>
      <c r="C244" s="245"/>
      <c r="D244" s="214" t="s">
        <v>245</v>
      </c>
      <c r="E244" s="246" t="s">
        <v>23</v>
      </c>
      <c r="F244" s="247" t="s">
        <v>380</v>
      </c>
      <c r="G244" s="245"/>
      <c r="H244" s="246" t="s">
        <v>23</v>
      </c>
      <c r="I244" s="248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245</v>
      </c>
      <c r="AU244" s="253" t="s">
        <v>88</v>
      </c>
      <c r="AV244" s="13" t="s">
        <v>85</v>
      </c>
      <c r="AW244" s="13" t="s">
        <v>40</v>
      </c>
      <c r="AX244" s="13" t="s">
        <v>77</v>
      </c>
      <c r="AY244" s="253" t="s">
        <v>191</v>
      </c>
    </row>
    <row r="245" spans="2:65" s="12" customFormat="1" ht="13.5">
      <c r="B245" s="217"/>
      <c r="C245" s="218"/>
      <c r="D245" s="214" t="s">
        <v>245</v>
      </c>
      <c r="E245" s="219" t="s">
        <v>23</v>
      </c>
      <c r="F245" s="220" t="s">
        <v>3392</v>
      </c>
      <c r="G245" s="218"/>
      <c r="H245" s="221">
        <v>0.69799999999999995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245</v>
      </c>
      <c r="AU245" s="227" t="s">
        <v>88</v>
      </c>
      <c r="AV245" s="12" t="s">
        <v>88</v>
      </c>
      <c r="AW245" s="12" t="s">
        <v>40</v>
      </c>
      <c r="AX245" s="12" t="s">
        <v>77</v>
      </c>
      <c r="AY245" s="227" t="s">
        <v>191</v>
      </c>
    </row>
    <row r="246" spans="2:65" s="14" customFormat="1" ht="13.5">
      <c r="B246" s="254"/>
      <c r="C246" s="255"/>
      <c r="D246" s="214" t="s">
        <v>245</v>
      </c>
      <c r="E246" s="256" t="s">
        <v>23</v>
      </c>
      <c r="F246" s="257" t="s">
        <v>371</v>
      </c>
      <c r="G246" s="255"/>
      <c r="H246" s="258">
        <v>0.69799999999999995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245</v>
      </c>
      <c r="AU246" s="264" t="s">
        <v>88</v>
      </c>
      <c r="AV246" s="14" t="s">
        <v>207</v>
      </c>
      <c r="AW246" s="14" t="s">
        <v>40</v>
      </c>
      <c r="AX246" s="14" t="s">
        <v>77</v>
      </c>
      <c r="AY246" s="264" t="s">
        <v>191</v>
      </c>
    </row>
    <row r="247" spans="2:65" s="13" customFormat="1" ht="13.5">
      <c r="B247" s="244"/>
      <c r="C247" s="245"/>
      <c r="D247" s="214" t="s">
        <v>245</v>
      </c>
      <c r="E247" s="246" t="s">
        <v>23</v>
      </c>
      <c r="F247" s="247" t="s">
        <v>384</v>
      </c>
      <c r="G247" s="245"/>
      <c r="H247" s="246" t="s">
        <v>23</v>
      </c>
      <c r="I247" s="248"/>
      <c r="J247" s="245"/>
      <c r="K247" s="245"/>
      <c r="L247" s="249"/>
      <c r="M247" s="250"/>
      <c r="N247" s="251"/>
      <c r="O247" s="251"/>
      <c r="P247" s="251"/>
      <c r="Q247" s="251"/>
      <c r="R247" s="251"/>
      <c r="S247" s="251"/>
      <c r="T247" s="252"/>
      <c r="AT247" s="253" t="s">
        <v>245</v>
      </c>
      <c r="AU247" s="253" t="s">
        <v>88</v>
      </c>
      <c r="AV247" s="13" t="s">
        <v>85</v>
      </c>
      <c r="AW247" s="13" t="s">
        <v>40</v>
      </c>
      <c r="AX247" s="13" t="s">
        <v>77</v>
      </c>
      <c r="AY247" s="253" t="s">
        <v>191</v>
      </c>
    </row>
    <row r="248" spans="2:65" s="12" customFormat="1" ht="13.5">
      <c r="B248" s="217"/>
      <c r="C248" s="218"/>
      <c r="D248" s="214" t="s">
        <v>245</v>
      </c>
      <c r="E248" s="219" t="s">
        <v>23</v>
      </c>
      <c r="F248" s="220" t="s">
        <v>3393</v>
      </c>
      <c r="G248" s="218"/>
      <c r="H248" s="221">
        <v>0.69799999999999995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245</v>
      </c>
      <c r="AU248" s="227" t="s">
        <v>88</v>
      </c>
      <c r="AV248" s="12" t="s">
        <v>88</v>
      </c>
      <c r="AW248" s="12" t="s">
        <v>40</v>
      </c>
      <c r="AX248" s="12" t="s">
        <v>77</v>
      </c>
      <c r="AY248" s="227" t="s">
        <v>191</v>
      </c>
    </row>
    <row r="249" spans="2:65" s="14" customFormat="1" ht="13.5">
      <c r="B249" s="254"/>
      <c r="C249" s="255"/>
      <c r="D249" s="214" t="s">
        <v>245</v>
      </c>
      <c r="E249" s="256" t="s">
        <v>23</v>
      </c>
      <c r="F249" s="257" t="s">
        <v>371</v>
      </c>
      <c r="G249" s="255"/>
      <c r="H249" s="258">
        <v>0.69799999999999995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AT249" s="264" t="s">
        <v>245</v>
      </c>
      <c r="AU249" s="264" t="s">
        <v>88</v>
      </c>
      <c r="AV249" s="14" t="s">
        <v>207</v>
      </c>
      <c r="AW249" s="14" t="s">
        <v>40</v>
      </c>
      <c r="AX249" s="14" t="s">
        <v>77</v>
      </c>
      <c r="AY249" s="264" t="s">
        <v>191</v>
      </c>
    </row>
    <row r="250" spans="2:65" s="15" customFormat="1" ht="13.5">
      <c r="B250" s="265"/>
      <c r="C250" s="266"/>
      <c r="D250" s="214" t="s">
        <v>245</v>
      </c>
      <c r="E250" s="267" t="s">
        <v>23</v>
      </c>
      <c r="F250" s="268" t="s">
        <v>388</v>
      </c>
      <c r="G250" s="266"/>
      <c r="H250" s="269">
        <v>2.9220000000000002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AT250" s="275" t="s">
        <v>245</v>
      </c>
      <c r="AU250" s="275" t="s">
        <v>88</v>
      </c>
      <c r="AV250" s="15" t="s">
        <v>215</v>
      </c>
      <c r="AW250" s="15" t="s">
        <v>40</v>
      </c>
      <c r="AX250" s="15" t="s">
        <v>85</v>
      </c>
      <c r="AY250" s="275" t="s">
        <v>191</v>
      </c>
    </row>
    <row r="251" spans="2:65" s="1" customFormat="1" ht="16.5" customHeight="1">
      <c r="B251" s="42"/>
      <c r="C251" s="202" t="s">
        <v>234</v>
      </c>
      <c r="D251" s="202" t="s">
        <v>194</v>
      </c>
      <c r="E251" s="203" t="s">
        <v>3394</v>
      </c>
      <c r="F251" s="204" t="s">
        <v>3395</v>
      </c>
      <c r="G251" s="205" t="s">
        <v>242</v>
      </c>
      <c r="H251" s="206">
        <v>26.38</v>
      </c>
      <c r="I251" s="207"/>
      <c r="J251" s="208">
        <f>ROUND(I251*H251,2)</f>
        <v>0</v>
      </c>
      <c r="K251" s="204" t="s">
        <v>203</v>
      </c>
      <c r="L251" s="62"/>
      <c r="M251" s="209" t="s">
        <v>23</v>
      </c>
      <c r="N251" s="210" t="s">
        <v>48</v>
      </c>
      <c r="O251" s="43"/>
      <c r="P251" s="211">
        <f>O251*H251</f>
        <v>0</v>
      </c>
      <c r="Q251" s="211">
        <v>0</v>
      </c>
      <c r="R251" s="211">
        <f>Q251*H251</f>
        <v>0</v>
      </c>
      <c r="S251" s="211">
        <v>8.2000000000000003E-2</v>
      </c>
      <c r="T251" s="212">
        <f>S251*H251</f>
        <v>2.16316</v>
      </c>
      <c r="AR251" s="25" t="s">
        <v>215</v>
      </c>
      <c r="AT251" s="25" t="s">
        <v>194</v>
      </c>
      <c r="AU251" s="25" t="s">
        <v>88</v>
      </c>
      <c r="AY251" s="25" t="s">
        <v>191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25" t="s">
        <v>85</v>
      </c>
      <c r="BK251" s="213">
        <f>ROUND(I251*H251,2)</f>
        <v>0</v>
      </c>
      <c r="BL251" s="25" t="s">
        <v>215</v>
      </c>
      <c r="BM251" s="25" t="s">
        <v>3396</v>
      </c>
    </row>
    <row r="252" spans="2:65" s="12" customFormat="1" ht="13.5">
      <c r="B252" s="217"/>
      <c r="C252" s="218"/>
      <c r="D252" s="214" t="s">
        <v>245</v>
      </c>
      <c r="E252" s="219" t="s">
        <v>23</v>
      </c>
      <c r="F252" s="220" t="s">
        <v>3397</v>
      </c>
      <c r="G252" s="218"/>
      <c r="H252" s="221">
        <v>26.38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245</v>
      </c>
      <c r="AU252" s="227" t="s">
        <v>88</v>
      </c>
      <c r="AV252" s="12" t="s">
        <v>88</v>
      </c>
      <c r="AW252" s="12" t="s">
        <v>40</v>
      </c>
      <c r="AX252" s="12" t="s">
        <v>85</v>
      </c>
      <c r="AY252" s="227" t="s">
        <v>191</v>
      </c>
    </row>
    <row r="253" spans="2:65" s="1" customFormat="1" ht="25.5" customHeight="1">
      <c r="B253" s="42"/>
      <c r="C253" s="202" t="s">
        <v>239</v>
      </c>
      <c r="D253" s="202" t="s">
        <v>194</v>
      </c>
      <c r="E253" s="203" t="s">
        <v>3398</v>
      </c>
      <c r="F253" s="204" t="s">
        <v>3399</v>
      </c>
      <c r="G253" s="205" t="s">
        <v>218</v>
      </c>
      <c r="H253" s="206">
        <v>1.984</v>
      </c>
      <c r="I253" s="207"/>
      <c r="J253" s="208">
        <f>ROUND(I253*H253,2)</f>
        <v>0</v>
      </c>
      <c r="K253" s="204" t="s">
        <v>203</v>
      </c>
      <c r="L253" s="62"/>
      <c r="M253" s="209" t="s">
        <v>23</v>
      </c>
      <c r="N253" s="210" t="s">
        <v>48</v>
      </c>
      <c r="O253" s="43"/>
      <c r="P253" s="211">
        <f>O253*H253</f>
        <v>0</v>
      </c>
      <c r="Q253" s="211">
        <v>0</v>
      </c>
      <c r="R253" s="211">
        <f>Q253*H253</f>
        <v>0</v>
      </c>
      <c r="S253" s="211">
        <v>4.8000000000000001E-2</v>
      </c>
      <c r="T253" s="212">
        <f>S253*H253</f>
        <v>9.5231999999999997E-2</v>
      </c>
      <c r="AR253" s="25" t="s">
        <v>215</v>
      </c>
      <c r="AT253" s="25" t="s">
        <v>194</v>
      </c>
      <c r="AU253" s="25" t="s">
        <v>88</v>
      </c>
      <c r="AY253" s="25" t="s">
        <v>191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25" t="s">
        <v>85</v>
      </c>
      <c r="BK253" s="213">
        <f>ROUND(I253*H253,2)</f>
        <v>0</v>
      </c>
      <c r="BL253" s="25" t="s">
        <v>215</v>
      </c>
      <c r="BM253" s="25" t="s">
        <v>3400</v>
      </c>
    </row>
    <row r="254" spans="2:65" s="13" customFormat="1" ht="13.5">
      <c r="B254" s="244"/>
      <c r="C254" s="245"/>
      <c r="D254" s="214" t="s">
        <v>245</v>
      </c>
      <c r="E254" s="246" t="s">
        <v>23</v>
      </c>
      <c r="F254" s="247" t="s">
        <v>372</v>
      </c>
      <c r="G254" s="245"/>
      <c r="H254" s="246" t="s">
        <v>23</v>
      </c>
      <c r="I254" s="248"/>
      <c r="J254" s="245"/>
      <c r="K254" s="245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245</v>
      </c>
      <c r="AU254" s="253" t="s">
        <v>88</v>
      </c>
      <c r="AV254" s="13" t="s">
        <v>85</v>
      </c>
      <c r="AW254" s="13" t="s">
        <v>40</v>
      </c>
      <c r="AX254" s="13" t="s">
        <v>77</v>
      </c>
      <c r="AY254" s="253" t="s">
        <v>191</v>
      </c>
    </row>
    <row r="255" spans="2:65" s="12" customFormat="1" ht="13.5">
      <c r="B255" s="217"/>
      <c r="C255" s="218"/>
      <c r="D255" s="214" t="s">
        <v>245</v>
      </c>
      <c r="E255" s="219" t="s">
        <v>23</v>
      </c>
      <c r="F255" s="220" t="s">
        <v>3401</v>
      </c>
      <c r="G255" s="218"/>
      <c r="H255" s="221">
        <v>0.496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245</v>
      </c>
      <c r="AU255" s="227" t="s">
        <v>88</v>
      </c>
      <c r="AV255" s="12" t="s">
        <v>88</v>
      </c>
      <c r="AW255" s="12" t="s">
        <v>40</v>
      </c>
      <c r="AX255" s="12" t="s">
        <v>77</v>
      </c>
      <c r="AY255" s="227" t="s">
        <v>191</v>
      </c>
    </row>
    <row r="256" spans="2:65" s="14" customFormat="1" ht="13.5">
      <c r="B256" s="254"/>
      <c r="C256" s="255"/>
      <c r="D256" s="214" t="s">
        <v>245</v>
      </c>
      <c r="E256" s="256" t="s">
        <v>23</v>
      </c>
      <c r="F256" s="257" t="s">
        <v>371</v>
      </c>
      <c r="G256" s="255"/>
      <c r="H256" s="258">
        <v>0.496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AT256" s="264" t="s">
        <v>245</v>
      </c>
      <c r="AU256" s="264" t="s">
        <v>88</v>
      </c>
      <c r="AV256" s="14" t="s">
        <v>207</v>
      </c>
      <c r="AW256" s="14" t="s">
        <v>40</v>
      </c>
      <c r="AX256" s="14" t="s">
        <v>77</v>
      </c>
      <c r="AY256" s="264" t="s">
        <v>191</v>
      </c>
    </row>
    <row r="257" spans="2:65" s="13" customFormat="1" ht="13.5">
      <c r="B257" s="244"/>
      <c r="C257" s="245"/>
      <c r="D257" s="214" t="s">
        <v>245</v>
      </c>
      <c r="E257" s="246" t="s">
        <v>23</v>
      </c>
      <c r="F257" s="247" t="s">
        <v>376</v>
      </c>
      <c r="G257" s="245"/>
      <c r="H257" s="246" t="s">
        <v>23</v>
      </c>
      <c r="I257" s="248"/>
      <c r="J257" s="245"/>
      <c r="K257" s="245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245</v>
      </c>
      <c r="AU257" s="253" t="s">
        <v>88</v>
      </c>
      <c r="AV257" s="13" t="s">
        <v>85</v>
      </c>
      <c r="AW257" s="13" t="s">
        <v>40</v>
      </c>
      <c r="AX257" s="13" t="s">
        <v>77</v>
      </c>
      <c r="AY257" s="253" t="s">
        <v>191</v>
      </c>
    </row>
    <row r="258" spans="2:65" s="12" customFormat="1" ht="13.5">
      <c r="B258" s="217"/>
      <c r="C258" s="218"/>
      <c r="D258" s="214" t="s">
        <v>245</v>
      </c>
      <c r="E258" s="219" t="s">
        <v>23</v>
      </c>
      <c r="F258" s="220" t="s">
        <v>3402</v>
      </c>
      <c r="G258" s="218"/>
      <c r="H258" s="221">
        <v>0.496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245</v>
      </c>
      <c r="AU258" s="227" t="s">
        <v>88</v>
      </c>
      <c r="AV258" s="12" t="s">
        <v>88</v>
      </c>
      <c r="AW258" s="12" t="s">
        <v>40</v>
      </c>
      <c r="AX258" s="12" t="s">
        <v>77</v>
      </c>
      <c r="AY258" s="227" t="s">
        <v>191</v>
      </c>
    </row>
    <row r="259" spans="2:65" s="14" customFormat="1" ht="13.5">
      <c r="B259" s="254"/>
      <c r="C259" s="255"/>
      <c r="D259" s="214" t="s">
        <v>245</v>
      </c>
      <c r="E259" s="256" t="s">
        <v>23</v>
      </c>
      <c r="F259" s="257" t="s">
        <v>371</v>
      </c>
      <c r="G259" s="255"/>
      <c r="H259" s="258">
        <v>0.496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AT259" s="264" t="s">
        <v>245</v>
      </c>
      <c r="AU259" s="264" t="s">
        <v>88</v>
      </c>
      <c r="AV259" s="14" t="s">
        <v>207</v>
      </c>
      <c r="AW259" s="14" t="s">
        <v>40</v>
      </c>
      <c r="AX259" s="14" t="s">
        <v>77</v>
      </c>
      <c r="AY259" s="264" t="s">
        <v>191</v>
      </c>
    </row>
    <row r="260" spans="2:65" s="13" customFormat="1" ht="13.5">
      <c r="B260" s="244"/>
      <c r="C260" s="245"/>
      <c r="D260" s="214" t="s">
        <v>245</v>
      </c>
      <c r="E260" s="246" t="s">
        <v>23</v>
      </c>
      <c r="F260" s="247" t="s">
        <v>380</v>
      </c>
      <c r="G260" s="245"/>
      <c r="H260" s="246" t="s">
        <v>23</v>
      </c>
      <c r="I260" s="248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245</v>
      </c>
      <c r="AU260" s="253" t="s">
        <v>88</v>
      </c>
      <c r="AV260" s="13" t="s">
        <v>85</v>
      </c>
      <c r="AW260" s="13" t="s">
        <v>40</v>
      </c>
      <c r="AX260" s="13" t="s">
        <v>77</v>
      </c>
      <c r="AY260" s="253" t="s">
        <v>191</v>
      </c>
    </row>
    <row r="261" spans="2:65" s="12" customFormat="1" ht="13.5">
      <c r="B261" s="217"/>
      <c r="C261" s="218"/>
      <c r="D261" s="214" t="s">
        <v>245</v>
      </c>
      <c r="E261" s="219" t="s">
        <v>23</v>
      </c>
      <c r="F261" s="220" t="s">
        <v>3403</v>
      </c>
      <c r="G261" s="218"/>
      <c r="H261" s="221">
        <v>0.496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245</v>
      </c>
      <c r="AU261" s="227" t="s">
        <v>88</v>
      </c>
      <c r="AV261" s="12" t="s">
        <v>88</v>
      </c>
      <c r="AW261" s="12" t="s">
        <v>40</v>
      </c>
      <c r="AX261" s="12" t="s">
        <v>77</v>
      </c>
      <c r="AY261" s="227" t="s">
        <v>191</v>
      </c>
    </row>
    <row r="262" spans="2:65" s="14" customFormat="1" ht="13.5">
      <c r="B262" s="254"/>
      <c r="C262" s="255"/>
      <c r="D262" s="214" t="s">
        <v>245</v>
      </c>
      <c r="E262" s="256" t="s">
        <v>23</v>
      </c>
      <c r="F262" s="257" t="s">
        <v>371</v>
      </c>
      <c r="G262" s="255"/>
      <c r="H262" s="258">
        <v>0.496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AT262" s="264" t="s">
        <v>245</v>
      </c>
      <c r="AU262" s="264" t="s">
        <v>88</v>
      </c>
      <c r="AV262" s="14" t="s">
        <v>207</v>
      </c>
      <c r="AW262" s="14" t="s">
        <v>40</v>
      </c>
      <c r="AX262" s="14" t="s">
        <v>77</v>
      </c>
      <c r="AY262" s="264" t="s">
        <v>191</v>
      </c>
    </row>
    <row r="263" spans="2:65" s="13" customFormat="1" ht="13.5">
      <c r="B263" s="244"/>
      <c r="C263" s="245"/>
      <c r="D263" s="214" t="s">
        <v>245</v>
      </c>
      <c r="E263" s="246" t="s">
        <v>23</v>
      </c>
      <c r="F263" s="247" t="s">
        <v>384</v>
      </c>
      <c r="G263" s="245"/>
      <c r="H263" s="246" t="s">
        <v>23</v>
      </c>
      <c r="I263" s="248"/>
      <c r="J263" s="245"/>
      <c r="K263" s="245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245</v>
      </c>
      <c r="AU263" s="253" t="s">
        <v>88</v>
      </c>
      <c r="AV263" s="13" t="s">
        <v>85</v>
      </c>
      <c r="AW263" s="13" t="s">
        <v>40</v>
      </c>
      <c r="AX263" s="13" t="s">
        <v>77</v>
      </c>
      <c r="AY263" s="253" t="s">
        <v>191</v>
      </c>
    </row>
    <row r="264" spans="2:65" s="12" customFormat="1" ht="13.5">
      <c r="B264" s="217"/>
      <c r="C264" s="218"/>
      <c r="D264" s="214" t="s">
        <v>245</v>
      </c>
      <c r="E264" s="219" t="s">
        <v>23</v>
      </c>
      <c r="F264" s="220" t="s">
        <v>3404</v>
      </c>
      <c r="G264" s="218"/>
      <c r="H264" s="221">
        <v>0.496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245</v>
      </c>
      <c r="AU264" s="227" t="s">
        <v>88</v>
      </c>
      <c r="AV264" s="12" t="s">
        <v>88</v>
      </c>
      <c r="AW264" s="12" t="s">
        <v>40</v>
      </c>
      <c r="AX264" s="12" t="s">
        <v>77</v>
      </c>
      <c r="AY264" s="227" t="s">
        <v>191</v>
      </c>
    </row>
    <row r="265" spans="2:65" s="14" customFormat="1" ht="13.5">
      <c r="B265" s="254"/>
      <c r="C265" s="255"/>
      <c r="D265" s="214" t="s">
        <v>245</v>
      </c>
      <c r="E265" s="256" t="s">
        <v>23</v>
      </c>
      <c r="F265" s="257" t="s">
        <v>371</v>
      </c>
      <c r="G265" s="255"/>
      <c r="H265" s="258">
        <v>0.496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AT265" s="264" t="s">
        <v>245</v>
      </c>
      <c r="AU265" s="264" t="s">
        <v>88</v>
      </c>
      <c r="AV265" s="14" t="s">
        <v>207</v>
      </c>
      <c r="AW265" s="14" t="s">
        <v>40</v>
      </c>
      <c r="AX265" s="14" t="s">
        <v>77</v>
      </c>
      <c r="AY265" s="264" t="s">
        <v>191</v>
      </c>
    </row>
    <row r="266" spans="2:65" s="15" customFormat="1" ht="13.5">
      <c r="B266" s="265"/>
      <c r="C266" s="266"/>
      <c r="D266" s="214" t="s">
        <v>245</v>
      </c>
      <c r="E266" s="267" t="s">
        <v>23</v>
      </c>
      <c r="F266" s="268" t="s">
        <v>388</v>
      </c>
      <c r="G266" s="266"/>
      <c r="H266" s="269">
        <v>1.984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AT266" s="275" t="s">
        <v>245</v>
      </c>
      <c r="AU266" s="275" t="s">
        <v>88</v>
      </c>
      <c r="AV266" s="15" t="s">
        <v>215</v>
      </c>
      <c r="AW266" s="15" t="s">
        <v>40</v>
      </c>
      <c r="AX266" s="15" t="s">
        <v>85</v>
      </c>
      <c r="AY266" s="275" t="s">
        <v>191</v>
      </c>
    </row>
    <row r="267" spans="2:65" s="1" customFormat="1" ht="25.5" customHeight="1">
      <c r="B267" s="42"/>
      <c r="C267" s="202" t="s">
        <v>247</v>
      </c>
      <c r="D267" s="202" t="s">
        <v>194</v>
      </c>
      <c r="E267" s="203" t="s">
        <v>3405</v>
      </c>
      <c r="F267" s="204" t="s">
        <v>3406</v>
      </c>
      <c r="G267" s="205" t="s">
        <v>218</v>
      </c>
      <c r="H267" s="206">
        <v>47.148000000000003</v>
      </c>
      <c r="I267" s="207"/>
      <c r="J267" s="208">
        <f>ROUND(I267*H267,2)</f>
        <v>0</v>
      </c>
      <c r="K267" s="204" t="s">
        <v>203</v>
      </c>
      <c r="L267" s="62"/>
      <c r="M267" s="209" t="s">
        <v>23</v>
      </c>
      <c r="N267" s="210" t="s">
        <v>48</v>
      </c>
      <c r="O267" s="43"/>
      <c r="P267" s="211">
        <f>O267*H267</f>
        <v>0</v>
      </c>
      <c r="Q267" s="211">
        <v>0</v>
      </c>
      <c r="R267" s="211">
        <f>Q267*H267</f>
        <v>0</v>
      </c>
      <c r="S267" s="211">
        <v>3.7999999999999999E-2</v>
      </c>
      <c r="T267" s="212">
        <f>S267*H267</f>
        <v>1.7916240000000001</v>
      </c>
      <c r="AR267" s="25" t="s">
        <v>215</v>
      </c>
      <c r="AT267" s="25" t="s">
        <v>194</v>
      </c>
      <c r="AU267" s="25" t="s">
        <v>88</v>
      </c>
      <c r="AY267" s="25" t="s">
        <v>191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25" t="s">
        <v>85</v>
      </c>
      <c r="BK267" s="213">
        <f>ROUND(I267*H267,2)</f>
        <v>0</v>
      </c>
      <c r="BL267" s="25" t="s">
        <v>215</v>
      </c>
      <c r="BM267" s="25" t="s">
        <v>3407</v>
      </c>
    </row>
    <row r="268" spans="2:65" s="13" customFormat="1" ht="13.5">
      <c r="B268" s="244"/>
      <c r="C268" s="245"/>
      <c r="D268" s="214" t="s">
        <v>245</v>
      </c>
      <c r="E268" s="246" t="s">
        <v>23</v>
      </c>
      <c r="F268" s="247" t="s">
        <v>372</v>
      </c>
      <c r="G268" s="245"/>
      <c r="H268" s="246" t="s">
        <v>23</v>
      </c>
      <c r="I268" s="248"/>
      <c r="J268" s="245"/>
      <c r="K268" s="245"/>
      <c r="L268" s="249"/>
      <c r="M268" s="250"/>
      <c r="N268" s="251"/>
      <c r="O268" s="251"/>
      <c r="P268" s="251"/>
      <c r="Q268" s="251"/>
      <c r="R268" s="251"/>
      <c r="S268" s="251"/>
      <c r="T268" s="252"/>
      <c r="AT268" s="253" t="s">
        <v>245</v>
      </c>
      <c r="AU268" s="253" t="s">
        <v>88</v>
      </c>
      <c r="AV268" s="13" t="s">
        <v>85</v>
      </c>
      <c r="AW268" s="13" t="s">
        <v>40</v>
      </c>
      <c r="AX268" s="13" t="s">
        <v>77</v>
      </c>
      <c r="AY268" s="253" t="s">
        <v>191</v>
      </c>
    </row>
    <row r="269" spans="2:65" s="12" customFormat="1" ht="13.5">
      <c r="B269" s="217"/>
      <c r="C269" s="218"/>
      <c r="D269" s="214" t="s">
        <v>245</v>
      </c>
      <c r="E269" s="219" t="s">
        <v>23</v>
      </c>
      <c r="F269" s="220" t="s">
        <v>3408</v>
      </c>
      <c r="G269" s="218"/>
      <c r="H269" s="221">
        <v>2.2069999999999999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245</v>
      </c>
      <c r="AU269" s="227" t="s">
        <v>88</v>
      </c>
      <c r="AV269" s="12" t="s">
        <v>88</v>
      </c>
      <c r="AW269" s="12" t="s">
        <v>40</v>
      </c>
      <c r="AX269" s="12" t="s">
        <v>77</v>
      </c>
      <c r="AY269" s="227" t="s">
        <v>191</v>
      </c>
    </row>
    <row r="270" spans="2:65" s="12" customFormat="1" ht="13.5">
      <c r="B270" s="217"/>
      <c r="C270" s="218"/>
      <c r="D270" s="214" t="s">
        <v>245</v>
      </c>
      <c r="E270" s="219" t="s">
        <v>23</v>
      </c>
      <c r="F270" s="220" t="s">
        <v>3409</v>
      </c>
      <c r="G270" s="218"/>
      <c r="H270" s="221">
        <v>2.1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245</v>
      </c>
      <c r="AU270" s="227" t="s">
        <v>88</v>
      </c>
      <c r="AV270" s="12" t="s">
        <v>88</v>
      </c>
      <c r="AW270" s="12" t="s">
        <v>40</v>
      </c>
      <c r="AX270" s="12" t="s">
        <v>77</v>
      </c>
      <c r="AY270" s="227" t="s">
        <v>191</v>
      </c>
    </row>
    <row r="271" spans="2:65" s="14" customFormat="1" ht="13.5">
      <c r="B271" s="254"/>
      <c r="C271" s="255"/>
      <c r="D271" s="214" t="s">
        <v>245</v>
      </c>
      <c r="E271" s="256" t="s">
        <v>23</v>
      </c>
      <c r="F271" s="257" t="s">
        <v>371</v>
      </c>
      <c r="G271" s="255"/>
      <c r="H271" s="258">
        <v>4.3070000000000004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AT271" s="264" t="s">
        <v>245</v>
      </c>
      <c r="AU271" s="264" t="s">
        <v>88</v>
      </c>
      <c r="AV271" s="14" t="s">
        <v>207</v>
      </c>
      <c r="AW271" s="14" t="s">
        <v>40</v>
      </c>
      <c r="AX271" s="14" t="s">
        <v>77</v>
      </c>
      <c r="AY271" s="264" t="s">
        <v>191</v>
      </c>
    </row>
    <row r="272" spans="2:65" s="13" customFormat="1" ht="13.5">
      <c r="B272" s="244"/>
      <c r="C272" s="245"/>
      <c r="D272" s="214" t="s">
        <v>245</v>
      </c>
      <c r="E272" s="246" t="s">
        <v>23</v>
      </c>
      <c r="F272" s="247" t="s">
        <v>603</v>
      </c>
      <c r="G272" s="245"/>
      <c r="H272" s="246" t="s">
        <v>23</v>
      </c>
      <c r="I272" s="248"/>
      <c r="J272" s="245"/>
      <c r="K272" s="245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245</v>
      </c>
      <c r="AU272" s="253" t="s">
        <v>88</v>
      </c>
      <c r="AV272" s="13" t="s">
        <v>85</v>
      </c>
      <c r="AW272" s="13" t="s">
        <v>40</v>
      </c>
      <c r="AX272" s="13" t="s">
        <v>77</v>
      </c>
      <c r="AY272" s="253" t="s">
        <v>191</v>
      </c>
    </row>
    <row r="273" spans="2:51" s="12" customFormat="1" ht="13.5">
      <c r="B273" s="217"/>
      <c r="C273" s="218"/>
      <c r="D273" s="214" t="s">
        <v>245</v>
      </c>
      <c r="E273" s="219" t="s">
        <v>23</v>
      </c>
      <c r="F273" s="220" t="s">
        <v>3410</v>
      </c>
      <c r="G273" s="218"/>
      <c r="H273" s="221">
        <v>2.0649999999999999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245</v>
      </c>
      <c r="AU273" s="227" t="s">
        <v>88</v>
      </c>
      <c r="AV273" s="12" t="s">
        <v>88</v>
      </c>
      <c r="AW273" s="12" t="s">
        <v>40</v>
      </c>
      <c r="AX273" s="12" t="s">
        <v>77</v>
      </c>
      <c r="AY273" s="227" t="s">
        <v>191</v>
      </c>
    </row>
    <row r="274" spans="2:51" s="12" customFormat="1" ht="13.5">
      <c r="B274" s="217"/>
      <c r="C274" s="218"/>
      <c r="D274" s="214" t="s">
        <v>245</v>
      </c>
      <c r="E274" s="219" t="s">
        <v>23</v>
      </c>
      <c r="F274" s="220" t="s">
        <v>3411</v>
      </c>
      <c r="G274" s="218"/>
      <c r="H274" s="221">
        <v>1.141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245</v>
      </c>
      <c r="AU274" s="227" t="s">
        <v>88</v>
      </c>
      <c r="AV274" s="12" t="s">
        <v>88</v>
      </c>
      <c r="AW274" s="12" t="s">
        <v>40</v>
      </c>
      <c r="AX274" s="12" t="s">
        <v>77</v>
      </c>
      <c r="AY274" s="227" t="s">
        <v>191</v>
      </c>
    </row>
    <row r="275" spans="2:51" s="12" customFormat="1" ht="13.5">
      <c r="B275" s="217"/>
      <c r="C275" s="218"/>
      <c r="D275" s="214" t="s">
        <v>245</v>
      </c>
      <c r="E275" s="219" t="s">
        <v>23</v>
      </c>
      <c r="F275" s="220" t="s">
        <v>3412</v>
      </c>
      <c r="G275" s="218"/>
      <c r="H275" s="221">
        <v>2.0649999999999999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245</v>
      </c>
      <c r="AU275" s="227" t="s">
        <v>88</v>
      </c>
      <c r="AV275" s="12" t="s">
        <v>88</v>
      </c>
      <c r="AW275" s="12" t="s">
        <v>40</v>
      </c>
      <c r="AX275" s="12" t="s">
        <v>77</v>
      </c>
      <c r="AY275" s="227" t="s">
        <v>191</v>
      </c>
    </row>
    <row r="276" spans="2:51" s="12" customFormat="1" ht="13.5">
      <c r="B276" s="217"/>
      <c r="C276" s="218"/>
      <c r="D276" s="214" t="s">
        <v>245</v>
      </c>
      <c r="E276" s="219" t="s">
        <v>23</v>
      </c>
      <c r="F276" s="220" t="s">
        <v>3413</v>
      </c>
      <c r="G276" s="218"/>
      <c r="H276" s="221">
        <v>4.1470000000000002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245</v>
      </c>
      <c r="AU276" s="227" t="s">
        <v>88</v>
      </c>
      <c r="AV276" s="12" t="s">
        <v>88</v>
      </c>
      <c r="AW276" s="12" t="s">
        <v>40</v>
      </c>
      <c r="AX276" s="12" t="s">
        <v>77</v>
      </c>
      <c r="AY276" s="227" t="s">
        <v>191</v>
      </c>
    </row>
    <row r="277" spans="2:51" s="12" customFormat="1" ht="13.5">
      <c r="B277" s="217"/>
      <c r="C277" s="218"/>
      <c r="D277" s="214" t="s">
        <v>245</v>
      </c>
      <c r="E277" s="219" t="s">
        <v>23</v>
      </c>
      <c r="F277" s="220" t="s">
        <v>3414</v>
      </c>
      <c r="G277" s="218"/>
      <c r="H277" s="221">
        <v>2.581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245</v>
      </c>
      <c r="AU277" s="227" t="s">
        <v>88</v>
      </c>
      <c r="AV277" s="12" t="s">
        <v>88</v>
      </c>
      <c r="AW277" s="12" t="s">
        <v>40</v>
      </c>
      <c r="AX277" s="12" t="s">
        <v>77</v>
      </c>
      <c r="AY277" s="227" t="s">
        <v>191</v>
      </c>
    </row>
    <row r="278" spans="2:51" s="12" customFormat="1" ht="13.5">
      <c r="B278" s="217"/>
      <c r="C278" s="218"/>
      <c r="D278" s="214" t="s">
        <v>245</v>
      </c>
      <c r="E278" s="219" t="s">
        <v>23</v>
      </c>
      <c r="F278" s="220" t="s">
        <v>3415</v>
      </c>
      <c r="G278" s="218"/>
      <c r="H278" s="221">
        <v>4.2009999999999996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245</v>
      </c>
      <c r="AU278" s="227" t="s">
        <v>88</v>
      </c>
      <c r="AV278" s="12" t="s">
        <v>88</v>
      </c>
      <c r="AW278" s="12" t="s">
        <v>40</v>
      </c>
      <c r="AX278" s="12" t="s">
        <v>77</v>
      </c>
      <c r="AY278" s="227" t="s">
        <v>191</v>
      </c>
    </row>
    <row r="279" spans="2:51" s="12" customFormat="1" ht="13.5">
      <c r="B279" s="217"/>
      <c r="C279" s="218"/>
      <c r="D279" s="214" t="s">
        <v>245</v>
      </c>
      <c r="E279" s="219" t="s">
        <v>23</v>
      </c>
      <c r="F279" s="220" t="s">
        <v>3416</v>
      </c>
      <c r="G279" s="218"/>
      <c r="H279" s="221">
        <v>2.1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245</v>
      </c>
      <c r="AU279" s="227" t="s">
        <v>88</v>
      </c>
      <c r="AV279" s="12" t="s">
        <v>88</v>
      </c>
      <c r="AW279" s="12" t="s">
        <v>40</v>
      </c>
      <c r="AX279" s="12" t="s">
        <v>77</v>
      </c>
      <c r="AY279" s="227" t="s">
        <v>191</v>
      </c>
    </row>
    <row r="280" spans="2:51" s="14" customFormat="1" ht="13.5">
      <c r="B280" s="254"/>
      <c r="C280" s="255"/>
      <c r="D280" s="214" t="s">
        <v>245</v>
      </c>
      <c r="E280" s="256" t="s">
        <v>23</v>
      </c>
      <c r="F280" s="257" t="s">
        <v>371</v>
      </c>
      <c r="G280" s="255"/>
      <c r="H280" s="258">
        <v>18.3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AT280" s="264" t="s">
        <v>245</v>
      </c>
      <c r="AU280" s="264" t="s">
        <v>88</v>
      </c>
      <c r="AV280" s="14" t="s">
        <v>207</v>
      </c>
      <c r="AW280" s="14" t="s">
        <v>40</v>
      </c>
      <c r="AX280" s="14" t="s">
        <v>77</v>
      </c>
      <c r="AY280" s="264" t="s">
        <v>191</v>
      </c>
    </row>
    <row r="281" spans="2:51" s="13" customFormat="1" ht="13.5">
      <c r="B281" s="244"/>
      <c r="C281" s="245"/>
      <c r="D281" s="214" t="s">
        <v>245</v>
      </c>
      <c r="E281" s="246" t="s">
        <v>23</v>
      </c>
      <c r="F281" s="247" t="s">
        <v>380</v>
      </c>
      <c r="G281" s="245"/>
      <c r="H281" s="246" t="s">
        <v>23</v>
      </c>
      <c r="I281" s="248"/>
      <c r="J281" s="245"/>
      <c r="K281" s="245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245</v>
      </c>
      <c r="AU281" s="253" t="s">
        <v>88</v>
      </c>
      <c r="AV281" s="13" t="s">
        <v>85</v>
      </c>
      <c r="AW281" s="13" t="s">
        <v>40</v>
      </c>
      <c r="AX281" s="13" t="s">
        <v>77</v>
      </c>
      <c r="AY281" s="253" t="s">
        <v>191</v>
      </c>
    </row>
    <row r="282" spans="2:51" s="12" customFormat="1" ht="13.5">
      <c r="B282" s="217"/>
      <c r="C282" s="218"/>
      <c r="D282" s="214" t="s">
        <v>245</v>
      </c>
      <c r="E282" s="219" t="s">
        <v>23</v>
      </c>
      <c r="F282" s="220" t="s">
        <v>3417</v>
      </c>
      <c r="G282" s="218"/>
      <c r="H282" s="221">
        <v>2.0830000000000002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245</v>
      </c>
      <c r="AU282" s="227" t="s">
        <v>88</v>
      </c>
      <c r="AV282" s="12" t="s">
        <v>88</v>
      </c>
      <c r="AW282" s="12" t="s">
        <v>40</v>
      </c>
      <c r="AX282" s="12" t="s">
        <v>77</v>
      </c>
      <c r="AY282" s="227" t="s">
        <v>191</v>
      </c>
    </row>
    <row r="283" spans="2:51" s="12" customFormat="1" ht="13.5">
      <c r="B283" s="217"/>
      <c r="C283" s="218"/>
      <c r="D283" s="214" t="s">
        <v>245</v>
      </c>
      <c r="E283" s="219" t="s">
        <v>23</v>
      </c>
      <c r="F283" s="220" t="s">
        <v>3418</v>
      </c>
      <c r="G283" s="218"/>
      <c r="H283" s="221">
        <v>1.0089999999999999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245</v>
      </c>
      <c r="AU283" s="227" t="s">
        <v>88</v>
      </c>
      <c r="AV283" s="12" t="s">
        <v>88</v>
      </c>
      <c r="AW283" s="12" t="s">
        <v>40</v>
      </c>
      <c r="AX283" s="12" t="s">
        <v>77</v>
      </c>
      <c r="AY283" s="227" t="s">
        <v>191</v>
      </c>
    </row>
    <row r="284" spans="2:51" s="12" customFormat="1" ht="13.5">
      <c r="B284" s="217"/>
      <c r="C284" s="218"/>
      <c r="D284" s="214" t="s">
        <v>245</v>
      </c>
      <c r="E284" s="219" t="s">
        <v>23</v>
      </c>
      <c r="F284" s="220" t="s">
        <v>3419</v>
      </c>
      <c r="G284" s="218"/>
      <c r="H284" s="221">
        <v>2.0649999999999999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245</v>
      </c>
      <c r="AU284" s="227" t="s">
        <v>88</v>
      </c>
      <c r="AV284" s="12" t="s">
        <v>88</v>
      </c>
      <c r="AW284" s="12" t="s">
        <v>40</v>
      </c>
      <c r="AX284" s="12" t="s">
        <v>77</v>
      </c>
      <c r="AY284" s="227" t="s">
        <v>191</v>
      </c>
    </row>
    <row r="285" spans="2:51" s="12" customFormat="1" ht="13.5">
      <c r="B285" s="217"/>
      <c r="C285" s="218"/>
      <c r="D285" s="214" t="s">
        <v>245</v>
      </c>
      <c r="E285" s="219" t="s">
        <v>23</v>
      </c>
      <c r="F285" s="220" t="s">
        <v>3420</v>
      </c>
      <c r="G285" s="218"/>
      <c r="H285" s="221">
        <v>4.165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245</v>
      </c>
      <c r="AU285" s="227" t="s">
        <v>88</v>
      </c>
      <c r="AV285" s="12" t="s">
        <v>88</v>
      </c>
      <c r="AW285" s="12" t="s">
        <v>40</v>
      </c>
      <c r="AX285" s="12" t="s">
        <v>77</v>
      </c>
      <c r="AY285" s="227" t="s">
        <v>191</v>
      </c>
    </row>
    <row r="286" spans="2:51" s="12" customFormat="1" ht="13.5">
      <c r="B286" s="217"/>
      <c r="C286" s="218"/>
      <c r="D286" s="214" t="s">
        <v>245</v>
      </c>
      <c r="E286" s="219" t="s">
        <v>23</v>
      </c>
      <c r="F286" s="220" t="s">
        <v>3421</v>
      </c>
      <c r="G286" s="218"/>
      <c r="H286" s="221">
        <v>2.581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245</v>
      </c>
      <c r="AU286" s="227" t="s">
        <v>88</v>
      </c>
      <c r="AV286" s="12" t="s">
        <v>88</v>
      </c>
      <c r="AW286" s="12" t="s">
        <v>40</v>
      </c>
      <c r="AX286" s="12" t="s">
        <v>77</v>
      </c>
      <c r="AY286" s="227" t="s">
        <v>191</v>
      </c>
    </row>
    <row r="287" spans="2:51" s="12" customFormat="1" ht="13.5">
      <c r="B287" s="217"/>
      <c r="C287" s="218"/>
      <c r="D287" s="214" t="s">
        <v>245</v>
      </c>
      <c r="E287" s="219" t="s">
        <v>23</v>
      </c>
      <c r="F287" s="220" t="s">
        <v>3422</v>
      </c>
      <c r="G287" s="218"/>
      <c r="H287" s="221">
        <v>4.2009999999999996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245</v>
      </c>
      <c r="AU287" s="227" t="s">
        <v>88</v>
      </c>
      <c r="AV287" s="12" t="s">
        <v>88</v>
      </c>
      <c r="AW287" s="12" t="s">
        <v>40</v>
      </c>
      <c r="AX287" s="12" t="s">
        <v>77</v>
      </c>
      <c r="AY287" s="227" t="s">
        <v>191</v>
      </c>
    </row>
    <row r="288" spans="2:51" s="12" customFormat="1" ht="13.5">
      <c r="B288" s="217"/>
      <c r="C288" s="218"/>
      <c r="D288" s="214" t="s">
        <v>245</v>
      </c>
      <c r="E288" s="219" t="s">
        <v>23</v>
      </c>
      <c r="F288" s="220" t="s">
        <v>3423</v>
      </c>
      <c r="G288" s="218"/>
      <c r="H288" s="221">
        <v>2.1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245</v>
      </c>
      <c r="AU288" s="227" t="s">
        <v>88</v>
      </c>
      <c r="AV288" s="12" t="s">
        <v>88</v>
      </c>
      <c r="AW288" s="12" t="s">
        <v>40</v>
      </c>
      <c r="AX288" s="12" t="s">
        <v>77</v>
      </c>
      <c r="AY288" s="227" t="s">
        <v>191</v>
      </c>
    </row>
    <row r="289" spans="2:65" s="14" customFormat="1" ht="13.5">
      <c r="B289" s="254"/>
      <c r="C289" s="255"/>
      <c r="D289" s="214" t="s">
        <v>245</v>
      </c>
      <c r="E289" s="256" t="s">
        <v>23</v>
      </c>
      <c r="F289" s="257" t="s">
        <v>371</v>
      </c>
      <c r="G289" s="255"/>
      <c r="H289" s="258">
        <v>18.204000000000001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AT289" s="264" t="s">
        <v>245</v>
      </c>
      <c r="AU289" s="264" t="s">
        <v>88</v>
      </c>
      <c r="AV289" s="14" t="s">
        <v>207</v>
      </c>
      <c r="AW289" s="14" t="s">
        <v>40</v>
      </c>
      <c r="AX289" s="14" t="s">
        <v>77</v>
      </c>
      <c r="AY289" s="264" t="s">
        <v>191</v>
      </c>
    </row>
    <row r="290" spans="2:65" s="13" customFormat="1" ht="13.5">
      <c r="B290" s="244"/>
      <c r="C290" s="245"/>
      <c r="D290" s="214" t="s">
        <v>245</v>
      </c>
      <c r="E290" s="246" t="s">
        <v>23</v>
      </c>
      <c r="F290" s="247" t="s">
        <v>384</v>
      </c>
      <c r="G290" s="245"/>
      <c r="H290" s="246" t="s">
        <v>23</v>
      </c>
      <c r="I290" s="248"/>
      <c r="J290" s="245"/>
      <c r="K290" s="245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245</v>
      </c>
      <c r="AU290" s="253" t="s">
        <v>88</v>
      </c>
      <c r="AV290" s="13" t="s">
        <v>85</v>
      </c>
      <c r="AW290" s="13" t="s">
        <v>40</v>
      </c>
      <c r="AX290" s="13" t="s">
        <v>77</v>
      </c>
      <c r="AY290" s="253" t="s">
        <v>191</v>
      </c>
    </row>
    <row r="291" spans="2:65" s="12" customFormat="1" ht="13.5">
      <c r="B291" s="217"/>
      <c r="C291" s="218"/>
      <c r="D291" s="214" t="s">
        <v>245</v>
      </c>
      <c r="E291" s="219" t="s">
        <v>23</v>
      </c>
      <c r="F291" s="220" t="s">
        <v>3424</v>
      </c>
      <c r="G291" s="218"/>
      <c r="H291" s="221">
        <v>2.0830000000000002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245</v>
      </c>
      <c r="AU291" s="227" t="s">
        <v>88</v>
      </c>
      <c r="AV291" s="12" t="s">
        <v>88</v>
      </c>
      <c r="AW291" s="12" t="s">
        <v>40</v>
      </c>
      <c r="AX291" s="12" t="s">
        <v>77</v>
      </c>
      <c r="AY291" s="227" t="s">
        <v>191</v>
      </c>
    </row>
    <row r="292" spans="2:65" s="12" customFormat="1" ht="13.5">
      <c r="B292" s="217"/>
      <c r="C292" s="218"/>
      <c r="D292" s="214" t="s">
        <v>245</v>
      </c>
      <c r="E292" s="219" t="s">
        <v>23</v>
      </c>
      <c r="F292" s="220" t="s">
        <v>3425</v>
      </c>
      <c r="G292" s="218"/>
      <c r="H292" s="221">
        <v>2.1890000000000001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245</v>
      </c>
      <c r="AU292" s="227" t="s">
        <v>88</v>
      </c>
      <c r="AV292" s="12" t="s">
        <v>88</v>
      </c>
      <c r="AW292" s="12" t="s">
        <v>40</v>
      </c>
      <c r="AX292" s="12" t="s">
        <v>77</v>
      </c>
      <c r="AY292" s="227" t="s">
        <v>191</v>
      </c>
    </row>
    <row r="293" spans="2:65" s="12" customFormat="1" ht="13.5">
      <c r="B293" s="217"/>
      <c r="C293" s="218"/>
      <c r="D293" s="214" t="s">
        <v>245</v>
      </c>
      <c r="E293" s="219" t="s">
        <v>23</v>
      </c>
      <c r="F293" s="220" t="s">
        <v>3426</v>
      </c>
      <c r="G293" s="218"/>
      <c r="H293" s="221">
        <v>2.0649999999999999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245</v>
      </c>
      <c r="AU293" s="227" t="s">
        <v>88</v>
      </c>
      <c r="AV293" s="12" t="s">
        <v>88</v>
      </c>
      <c r="AW293" s="12" t="s">
        <v>40</v>
      </c>
      <c r="AX293" s="12" t="s">
        <v>77</v>
      </c>
      <c r="AY293" s="227" t="s">
        <v>191</v>
      </c>
    </row>
    <row r="294" spans="2:65" s="14" customFormat="1" ht="13.5">
      <c r="B294" s="254"/>
      <c r="C294" s="255"/>
      <c r="D294" s="214" t="s">
        <v>245</v>
      </c>
      <c r="E294" s="256" t="s">
        <v>23</v>
      </c>
      <c r="F294" s="257" t="s">
        <v>371</v>
      </c>
      <c r="G294" s="255"/>
      <c r="H294" s="258">
        <v>6.3369999999999997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AT294" s="264" t="s">
        <v>245</v>
      </c>
      <c r="AU294" s="264" t="s">
        <v>88</v>
      </c>
      <c r="AV294" s="14" t="s">
        <v>207</v>
      </c>
      <c r="AW294" s="14" t="s">
        <v>40</v>
      </c>
      <c r="AX294" s="14" t="s">
        <v>77</v>
      </c>
      <c r="AY294" s="264" t="s">
        <v>191</v>
      </c>
    </row>
    <row r="295" spans="2:65" s="15" customFormat="1" ht="13.5">
      <c r="B295" s="265"/>
      <c r="C295" s="266"/>
      <c r="D295" s="214" t="s">
        <v>245</v>
      </c>
      <c r="E295" s="267" t="s">
        <v>23</v>
      </c>
      <c r="F295" s="268" t="s">
        <v>388</v>
      </c>
      <c r="G295" s="266"/>
      <c r="H295" s="269">
        <v>47.148000000000003</v>
      </c>
      <c r="I295" s="270"/>
      <c r="J295" s="266"/>
      <c r="K295" s="266"/>
      <c r="L295" s="271"/>
      <c r="M295" s="272"/>
      <c r="N295" s="273"/>
      <c r="O295" s="273"/>
      <c r="P295" s="273"/>
      <c r="Q295" s="273"/>
      <c r="R295" s="273"/>
      <c r="S295" s="273"/>
      <c r="T295" s="274"/>
      <c r="AT295" s="275" t="s">
        <v>245</v>
      </c>
      <c r="AU295" s="275" t="s">
        <v>88</v>
      </c>
      <c r="AV295" s="15" t="s">
        <v>215</v>
      </c>
      <c r="AW295" s="15" t="s">
        <v>40</v>
      </c>
      <c r="AX295" s="15" t="s">
        <v>85</v>
      </c>
      <c r="AY295" s="275" t="s">
        <v>191</v>
      </c>
    </row>
    <row r="296" spans="2:65" s="1" customFormat="1" ht="25.5" customHeight="1">
      <c r="B296" s="42"/>
      <c r="C296" s="202" t="s">
        <v>251</v>
      </c>
      <c r="D296" s="202" t="s">
        <v>194</v>
      </c>
      <c r="E296" s="203" t="s">
        <v>3427</v>
      </c>
      <c r="F296" s="204" t="s">
        <v>3428</v>
      </c>
      <c r="G296" s="205" t="s">
        <v>218</v>
      </c>
      <c r="H296" s="206">
        <v>77.293999999999997</v>
      </c>
      <c r="I296" s="207"/>
      <c r="J296" s="208">
        <f>ROUND(I296*H296,2)</f>
        <v>0</v>
      </c>
      <c r="K296" s="204" t="s">
        <v>203</v>
      </c>
      <c r="L296" s="62"/>
      <c r="M296" s="209" t="s">
        <v>23</v>
      </c>
      <c r="N296" s="210" t="s">
        <v>48</v>
      </c>
      <c r="O296" s="43"/>
      <c r="P296" s="211">
        <f>O296*H296</f>
        <v>0</v>
      </c>
      <c r="Q296" s="211">
        <v>0</v>
      </c>
      <c r="R296" s="211">
        <f>Q296*H296</f>
        <v>0</v>
      </c>
      <c r="S296" s="211">
        <v>7.5999999999999998E-2</v>
      </c>
      <c r="T296" s="212">
        <f>S296*H296</f>
        <v>5.8743439999999998</v>
      </c>
      <c r="AR296" s="25" t="s">
        <v>215</v>
      </c>
      <c r="AT296" s="25" t="s">
        <v>194</v>
      </c>
      <c r="AU296" s="25" t="s">
        <v>88</v>
      </c>
      <c r="AY296" s="25" t="s">
        <v>191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25" t="s">
        <v>85</v>
      </c>
      <c r="BK296" s="213">
        <f>ROUND(I296*H296,2)</f>
        <v>0</v>
      </c>
      <c r="BL296" s="25" t="s">
        <v>215</v>
      </c>
      <c r="BM296" s="25" t="s">
        <v>3429</v>
      </c>
    </row>
    <row r="297" spans="2:65" s="13" customFormat="1" ht="13.5">
      <c r="B297" s="244"/>
      <c r="C297" s="245"/>
      <c r="D297" s="214" t="s">
        <v>245</v>
      </c>
      <c r="E297" s="246" t="s">
        <v>23</v>
      </c>
      <c r="F297" s="247" t="s">
        <v>368</v>
      </c>
      <c r="G297" s="245"/>
      <c r="H297" s="246" t="s">
        <v>23</v>
      </c>
      <c r="I297" s="248"/>
      <c r="J297" s="245"/>
      <c r="K297" s="245"/>
      <c r="L297" s="249"/>
      <c r="M297" s="250"/>
      <c r="N297" s="251"/>
      <c r="O297" s="251"/>
      <c r="P297" s="251"/>
      <c r="Q297" s="251"/>
      <c r="R297" s="251"/>
      <c r="S297" s="251"/>
      <c r="T297" s="252"/>
      <c r="AT297" s="253" t="s">
        <v>245</v>
      </c>
      <c r="AU297" s="253" t="s">
        <v>88</v>
      </c>
      <c r="AV297" s="13" t="s">
        <v>85</v>
      </c>
      <c r="AW297" s="13" t="s">
        <v>40</v>
      </c>
      <c r="AX297" s="13" t="s">
        <v>77</v>
      </c>
      <c r="AY297" s="253" t="s">
        <v>191</v>
      </c>
    </row>
    <row r="298" spans="2:65" s="12" customFormat="1" ht="13.5">
      <c r="B298" s="217"/>
      <c r="C298" s="218"/>
      <c r="D298" s="214" t="s">
        <v>245</v>
      </c>
      <c r="E298" s="219" t="s">
        <v>23</v>
      </c>
      <c r="F298" s="220" t="s">
        <v>3430</v>
      </c>
      <c r="G298" s="218"/>
      <c r="H298" s="221">
        <v>10.414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245</v>
      </c>
      <c r="AU298" s="227" t="s">
        <v>88</v>
      </c>
      <c r="AV298" s="12" t="s">
        <v>88</v>
      </c>
      <c r="AW298" s="12" t="s">
        <v>40</v>
      </c>
      <c r="AX298" s="12" t="s">
        <v>77</v>
      </c>
      <c r="AY298" s="227" t="s">
        <v>191</v>
      </c>
    </row>
    <row r="299" spans="2:65" s="14" customFormat="1" ht="13.5">
      <c r="B299" s="254"/>
      <c r="C299" s="255"/>
      <c r="D299" s="214" t="s">
        <v>245</v>
      </c>
      <c r="E299" s="256" t="s">
        <v>23</v>
      </c>
      <c r="F299" s="257" t="s">
        <v>371</v>
      </c>
      <c r="G299" s="255"/>
      <c r="H299" s="258">
        <v>10.414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AT299" s="264" t="s">
        <v>245</v>
      </c>
      <c r="AU299" s="264" t="s">
        <v>88</v>
      </c>
      <c r="AV299" s="14" t="s">
        <v>207</v>
      </c>
      <c r="AW299" s="14" t="s">
        <v>40</v>
      </c>
      <c r="AX299" s="14" t="s">
        <v>77</v>
      </c>
      <c r="AY299" s="264" t="s">
        <v>191</v>
      </c>
    </row>
    <row r="300" spans="2:65" s="13" customFormat="1" ht="13.5">
      <c r="B300" s="244"/>
      <c r="C300" s="245"/>
      <c r="D300" s="214" t="s">
        <v>245</v>
      </c>
      <c r="E300" s="246" t="s">
        <v>23</v>
      </c>
      <c r="F300" s="247" t="s">
        <v>372</v>
      </c>
      <c r="G300" s="245"/>
      <c r="H300" s="246" t="s">
        <v>23</v>
      </c>
      <c r="I300" s="248"/>
      <c r="J300" s="245"/>
      <c r="K300" s="245"/>
      <c r="L300" s="249"/>
      <c r="M300" s="250"/>
      <c r="N300" s="251"/>
      <c r="O300" s="251"/>
      <c r="P300" s="251"/>
      <c r="Q300" s="251"/>
      <c r="R300" s="251"/>
      <c r="S300" s="251"/>
      <c r="T300" s="252"/>
      <c r="AT300" s="253" t="s">
        <v>245</v>
      </c>
      <c r="AU300" s="253" t="s">
        <v>88</v>
      </c>
      <c r="AV300" s="13" t="s">
        <v>85</v>
      </c>
      <c r="AW300" s="13" t="s">
        <v>40</v>
      </c>
      <c r="AX300" s="13" t="s">
        <v>77</v>
      </c>
      <c r="AY300" s="253" t="s">
        <v>191</v>
      </c>
    </row>
    <row r="301" spans="2:65" s="12" customFormat="1" ht="13.5">
      <c r="B301" s="217"/>
      <c r="C301" s="218"/>
      <c r="D301" s="214" t="s">
        <v>245</v>
      </c>
      <c r="E301" s="219" t="s">
        <v>23</v>
      </c>
      <c r="F301" s="220" t="s">
        <v>3431</v>
      </c>
      <c r="G301" s="218"/>
      <c r="H301" s="221">
        <v>9.8800000000000008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245</v>
      </c>
      <c r="AU301" s="227" t="s">
        <v>88</v>
      </c>
      <c r="AV301" s="12" t="s">
        <v>88</v>
      </c>
      <c r="AW301" s="12" t="s">
        <v>40</v>
      </c>
      <c r="AX301" s="12" t="s">
        <v>77</v>
      </c>
      <c r="AY301" s="227" t="s">
        <v>191</v>
      </c>
    </row>
    <row r="302" spans="2:65" s="12" customFormat="1" ht="13.5">
      <c r="B302" s="217"/>
      <c r="C302" s="218"/>
      <c r="D302" s="214" t="s">
        <v>245</v>
      </c>
      <c r="E302" s="219" t="s">
        <v>23</v>
      </c>
      <c r="F302" s="220" t="s">
        <v>3432</v>
      </c>
      <c r="G302" s="218"/>
      <c r="H302" s="221">
        <v>1.2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245</v>
      </c>
      <c r="AU302" s="227" t="s">
        <v>88</v>
      </c>
      <c r="AV302" s="12" t="s">
        <v>88</v>
      </c>
      <c r="AW302" s="12" t="s">
        <v>40</v>
      </c>
      <c r="AX302" s="12" t="s">
        <v>77</v>
      </c>
      <c r="AY302" s="227" t="s">
        <v>191</v>
      </c>
    </row>
    <row r="303" spans="2:65" s="12" customFormat="1" ht="13.5">
      <c r="B303" s="217"/>
      <c r="C303" s="218"/>
      <c r="D303" s="214" t="s">
        <v>245</v>
      </c>
      <c r="E303" s="219" t="s">
        <v>23</v>
      </c>
      <c r="F303" s="220" t="s">
        <v>3433</v>
      </c>
      <c r="G303" s="218"/>
      <c r="H303" s="221">
        <v>3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245</v>
      </c>
      <c r="AU303" s="227" t="s">
        <v>88</v>
      </c>
      <c r="AV303" s="12" t="s">
        <v>88</v>
      </c>
      <c r="AW303" s="12" t="s">
        <v>40</v>
      </c>
      <c r="AX303" s="12" t="s">
        <v>77</v>
      </c>
      <c r="AY303" s="227" t="s">
        <v>191</v>
      </c>
    </row>
    <row r="304" spans="2:65" s="12" customFormat="1" ht="13.5">
      <c r="B304" s="217"/>
      <c r="C304" s="218"/>
      <c r="D304" s="214" t="s">
        <v>245</v>
      </c>
      <c r="E304" s="219" t="s">
        <v>23</v>
      </c>
      <c r="F304" s="220" t="s">
        <v>3434</v>
      </c>
      <c r="G304" s="218"/>
      <c r="H304" s="221">
        <v>1.2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245</v>
      </c>
      <c r="AU304" s="227" t="s">
        <v>88</v>
      </c>
      <c r="AV304" s="12" t="s">
        <v>88</v>
      </c>
      <c r="AW304" s="12" t="s">
        <v>40</v>
      </c>
      <c r="AX304" s="12" t="s">
        <v>77</v>
      </c>
      <c r="AY304" s="227" t="s">
        <v>191</v>
      </c>
    </row>
    <row r="305" spans="2:51" s="12" customFormat="1" ht="13.5">
      <c r="B305" s="217"/>
      <c r="C305" s="218"/>
      <c r="D305" s="214" t="s">
        <v>245</v>
      </c>
      <c r="E305" s="219" t="s">
        <v>23</v>
      </c>
      <c r="F305" s="220" t="s">
        <v>3435</v>
      </c>
      <c r="G305" s="218"/>
      <c r="H305" s="221">
        <v>1.8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245</v>
      </c>
      <c r="AU305" s="227" t="s">
        <v>88</v>
      </c>
      <c r="AV305" s="12" t="s">
        <v>88</v>
      </c>
      <c r="AW305" s="12" t="s">
        <v>40</v>
      </c>
      <c r="AX305" s="12" t="s">
        <v>77</v>
      </c>
      <c r="AY305" s="227" t="s">
        <v>191</v>
      </c>
    </row>
    <row r="306" spans="2:51" s="12" customFormat="1" ht="13.5">
      <c r="B306" s="217"/>
      <c r="C306" s="218"/>
      <c r="D306" s="214" t="s">
        <v>245</v>
      </c>
      <c r="E306" s="219" t="s">
        <v>23</v>
      </c>
      <c r="F306" s="220" t="s">
        <v>3436</v>
      </c>
      <c r="G306" s="218"/>
      <c r="H306" s="221">
        <v>1.8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245</v>
      </c>
      <c r="AU306" s="227" t="s">
        <v>88</v>
      </c>
      <c r="AV306" s="12" t="s">
        <v>88</v>
      </c>
      <c r="AW306" s="12" t="s">
        <v>40</v>
      </c>
      <c r="AX306" s="12" t="s">
        <v>77</v>
      </c>
      <c r="AY306" s="227" t="s">
        <v>191</v>
      </c>
    </row>
    <row r="307" spans="2:51" s="12" customFormat="1" ht="13.5">
      <c r="B307" s="217"/>
      <c r="C307" s="218"/>
      <c r="D307" s="214" t="s">
        <v>245</v>
      </c>
      <c r="E307" s="219" t="s">
        <v>23</v>
      </c>
      <c r="F307" s="220" t="s">
        <v>3437</v>
      </c>
      <c r="G307" s="218"/>
      <c r="H307" s="221">
        <v>1.8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245</v>
      </c>
      <c r="AU307" s="227" t="s">
        <v>88</v>
      </c>
      <c r="AV307" s="12" t="s">
        <v>88</v>
      </c>
      <c r="AW307" s="12" t="s">
        <v>40</v>
      </c>
      <c r="AX307" s="12" t="s">
        <v>77</v>
      </c>
      <c r="AY307" s="227" t="s">
        <v>191</v>
      </c>
    </row>
    <row r="308" spans="2:51" s="14" customFormat="1" ht="13.5">
      <c r="B308" s="254"/>
      <c r="C308" s="255"/>
      <c r="D308" s="214" t="s">
        <v>245</v>
      </c>
      <c r="E308" s="256" t="s">
        <v>23</v>
      </c>
      <c r="F308" s="257" t="s">
        <v>371</v>
      </c>
      <c r="G308" s="255"/>
      <c r="H308" s="258">
        <v>20.68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AT308" s="264" t="s">
        <v>245</v>
      </c>
      <c r="AU308" s="264" t="s">
        <v>88</v>
      </c>
      <c r="AV308" s="14" t="s">
        <v>207</v>
      </c>
      <c r="AW308" s="14" t="s">
        <v>40</v>
      </c>
      <c r="AX308" s="14" t="s">
        <v>77</v>
      </c>
      <c r="AY308" s="264" t="s">
        <v>191</v>
      </c>
    </row>
    <row r="309" spans="2:51" s="13" customFormat="1" ht="13.5">
      <c r="B309" s="244"/>
      <c r="C309" s="245"/>
      <c r="D309" s="214" t="s">
        <v>245</v>
      </c>
      <c r="E309" s="246" t="s">
        <v>23</v>
      </c>
      <c r="F309" s="247" t="s">
        <v>376</v>
      </c>
      <c r="G309" s="245"/>
      <c r="H309" s="246" t="s">
        <v>23</v>
      </c>
      <c r="I309" s="248"/>
      <c r="J309" s="245"/>
      <c r="K309" s="245"/>
      <c r="L309" s="249"/>
      <c r="M309" s="250"/>
      <c r="N309" s="251"/>
      <c r="O309" s="251"/>
      <c r="P309" s="251"/>
      <c r="Q309" s="251"/>
      <c r="R309" s="251"/>
      <c r="S309" s="251"/>
      <c r="T309" s="252"/>
      <c r="AT309" s="253" t="s">
        <v>245</v>
      </c>
      <c r="AU309" s="253" t="s">
        <v>88</v>
      </c>
      <c r="AV309" s="13" t="s">
        <v>85</v>
      </c>
      <c r="AW309" s="13" t="s">
        <v>40</v>
      </c>
      <c r="AX309" s="13" t="s">
        <v>77</v>
      </c>
      <c r="AY309" s="253" t="s">
        <v>191</v>
      </c>
    </row>
    <row r="310" spans="2:51" s="12" customFormat="1" ht="13.5">
      <c r="B310" s="217"/>
      <c r="C310" s="218"/>
      <c r="D310" s="214" t="s">
        <v>245</v>
      </c>
      <c r="E310" s="219" t="s">
        <v>23</v>
      </c>
      <c r="F310" s="220" t="s">
        <v>3438</v>
      </c>
      <c r="G310" s="218"/>
      <c r="H310" s="221">
        <v>7.2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245</v>
      </c>
      <c r="AU310" s="227" t="s">
        <v>88</v>
      </c>
      <c r="AV310" s="12" t="s">
        <v>88</v>
      </c>
      <c r="AW310" s="12" t="s">
        <v>40</v>
      </c>
      <c r="AX310" s="12" t="s">
        <v>77</v>
      </c>
      <c r="AY310" s="227" t="s">
        <v>191</v>
      </c>
    </row>
    <row r="311" spans="2:51" s="12" customFormat="1" ht="13.5">
      <c r="B311" s="217"/>
      <c r="C311" s="218"/>
      <c r="D311" s="214" t="s">
        <v>245</v>
      </c>
      <c r="E311" s="219" t="s">
        <v>23</v>
      </c>
      <c r="F311" s="220" t="s">
        <v>3439</v>
      </c>
      <c r="G311" s="218"/>
      <c r="H311" s="221">
        <v>1.2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245</v>
      </c>
      <c r="AU311" s="227" t="s">
        <v>88</v>
      </c>
      <c r="AV311" s="12" t="s">
        <v>88</v>
      </c>
      <c r="AW311" s="12" t="s">
        <v>40</v>
      </c>
      <c r="AX311" s="12" t="s">
        <v>77</v>
      </c>
      <c r="AY311" s="227" t="s">
        <v>191</v>
      </c>
    </row>
    <row r="312" spans="2:51" s="12" customFormat="1" ht="13.5">
      <c r="B312" s="217"/>
      <c r="C312" s="218"/>
      <c r="D312" s="214" t="s">
        <v>245</v>
      </c>
      <c r="E312" s="219" t="s">
        <v>23</v>
      </c>
      <c r="F312" s="220" t="s">
        <v>3440</v>
      </c>
      <c r="G312" s="218"/>
      <c r="H312" s="221">
        <v>2.8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245</v>
      </c>
      <c r="AU312" s="227" t="s">
        <v>88</v>
      </c>
      <c r="AV312" s="12" t="s">
        <v>88</v>
      </c>
      <c r="AW312" s="12" t="s">
        <v>40</v>
      </c>
      <c r="AX312" s="12" t="s">
        <v>77</v>
      </c>
      <c r="AY312" s="227" t="s">
        <v>191</v>
      </c>
    </row>
    <row r="313" spans="2:51" s="12" customFormat="1" ht="13.5">
      <c r="B313" s="217"/>
      <c r="C313" s="218"/>
      <c r="D313" s="214" t="s">
        <v>245</v>
      </c>
      <c r="E313" s="219" t="s">
        <v>23</v>
      </c>
      <c r="F313" s="220" t="s">
        <v>3441</v>
      </c>
      <c r="G313" s="218"/>
      <c r="H313" s="221">
        <v>1.2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245</v>
      </c>
      <c r="AU313" s="227" t="s">
        <v>88</v>
      </c>
      <c r="AV313" s="12" t="s">
        <v>88</v>
      </c>
      <c r="AW313" s="12" t="s">
        <v>40</v>
      </c>
      <c r="AX313" s="12" t="s">
        <v>77</v>
      </c>
      <c r="AY313" s="227" t="s">
        <v>191</v>
      </c>
    </row>
    <row r="314" spans="2:51" s="12" customFormat="1" ht="13.5">
      <c r="B314" s="217"/>
      <c r="C314" s="218"/>
      <c r="D314" s="214" t="s">
        <v>245</v>
      </c>
      <c r="E314" s="219" t="s">
        <v>23</v>
      </c>
      <c r="F314" s="220" t="s">
        <v>3442</v>
      </c>
      <c r="G314" s="218"/>
      <c r="H314" s="221">
        <v>1.8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245</v>
      </c>
      <c r="AU314" s="227" t="s">
        <v>88</v>
      </c>
      <c r="AV314" s="12" t="s">
        <v>88</v>
      </c>
      <c r="AW314" s="12" t="s">
        <v>40</v>
      </c>
      <c r="AX314" s="12" t="s">
        <v>77</v>
      </c>
      <c r="AY314" s="227" t="s">
        <v>191</v>
      </c>
    </row>
    <row r="315" spans="2:51" s="12" customFormat="1" ht="13.5">
      <c r="B315" s="217"/>
      <c r="C315" s="218"/>
      <c r="D315" s="214" t="s">
        <v>245</v>
      </c>
      <c r="E315" s="219" t="s">
        <v>23</v>
      </c>
      <c r="F315" s="220" t="s">
        <v>3443</v>
      </c>
      <c r="G315" s="218"/>
      <c r="H315" s="221">
        <v>1.8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245</v>
      </c>
      <c r="AU315" s="227" t="s">
        <v>88</v>
      </c>
      <c r="AV315" s="12" t="s">
        <v>88</v>
      </c>
      <c r="AW315" s="12" t="s">
        <v>40</v>
      </c>
      <c r="AX315" s="12" t="s">
        <v>77</v>
      </c>
      <c r="AY315" s="227" t="s">
        <v>191</v>
      </c>
    </row>
    <row r="316" spans="2:51" s="14" customFormat="1" ht="13.5">
      <c r="B316" s="254"/>
      <c r="C316" s="255"/>
      <c r="D316" s="214" t="s">
        <v>245</v>
      </c>
      <c r="E316" s="256" t="s">
        <v>23</v>
      </c>
      <c r="F316" s="257" t="s">
        <v>371</v>
      </c>
      <c r="G316" s="255"/>
      <c r="H316" s="258">
        <v>16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AT316" s="264" t="s">
        <v>245</v>
      </c>
      <c r="AU316" s="264" t="s">
        <v>88</v>
      </c>
      <c r="AV316" s="14" t="s">
        <v>207</v>
      </c>
      <c r="AW316" s="14" t="s">
        <v>40</v>
      </c>
      <c r="AX316" s="14" t="s">
        <v>77</v>
      </c>
      <c r="AY316" s="264" t="s">
        <v>191</v>
      </c>
    </row>
    <row r="317" spans="2:51" s="13" customFormat="1" ht="13.5">
      <c r="B317" s="244"/>
      <c r="C317" s="245"/>
      <c r="D317" s="214" t="s">
        <v>245</v>
      </c>
      <c r="E317" s="246" t="s">
        <v>23</v>
      </c>
      <c r="F317" s="247" t="s">
        <v>380</v>
      </c>
      <c r="G317" s="245"/>
      <c r="H317" s="246" t="s">
        <v>23</v>
      </c>
      <c r="I317" s="248"/>
      <c r="J317" s="245"/>
      <c r="K317" s="245"/>
      <c r="L317" s="249"/>
      <c r="M317" s="250"/>
      <c r="N317" s="251"/>
      <c r="O317" s="251"/>
      <c r="P317" s="251"/>
      <c r="Q317" s="251"/>
      <c r="R317" s="251"/>
      <c r="S317" s="251"/>
      <c r="T317" s="252"/>
      <c r="AT317" s="253" t="s">
        <v>245</v>
      </c>
      <c r="AU317" s="253" t="s">
        <v>88</v>
      </c>
      <c r="AV317" s="13" t="s">
        <v>85</v>
      </c>
      <c r="AW317" s="13" t="s">
        <v>40</v>
      </c>
      <c r="AX317" s="13" t="s">
        <v>77</v>
      </c>
      <c r="AY317" s="253" t="s">
        <v>191</v>
      </c>
    </row>
    <row r="318" spans="2:51" s="12" customFormat="1" ht="13.5">
      <c r="B318" s="217"/>
      <c r="C318" s="218"/>
      <c r="D318" s="214" t="s">
        <v>245</v>
      </c>
      <c r="E318" s="219" t="s">
        <v>23</v>
      </c>
      <c r="F318" s="220" t="s">
        <v>3444</v>
      </c>
      <c r="G318" s="218"/>
      <c r="H318" s="221">
        <v>7.2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245</v>
      </c>
      <c r="AU318" s="227" t="s">
        <v>88</v>
      </c>
      <c r="AV318" s="12" t="s">
        <v>88</v>
      </c>
      <c r="AW318" s="12" t="s">
        <v>40</v>
      </c>
      <c r="AX318" s="12" t="s">
        <v>77</v>
      </c>
      <c r="AY318" s="227" t="s">
        <v>191</v>
      </c>
    </row>
    <row r="319" spans="2:51" s="12" customFormat="1" ht="13.5">
      <c r="B319" s="217"/>
      <c r="C319" s="218"/>
      <c r="D319" s="214" t="s">
        <v>245</v>
      </c>
      <c r="E319" s="219" t="s">
        <v>23</v>
      </c>
      <c r="F319" s="220" t="s">
        <v>3445</v>
      </c>
      <c r="G319" s="218"/>
      <c r="H319" s="221">
        <v>1.2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245</v>
      </c>
      <c r="AU319" s="227" t="s">
        <v>88</v>
      </c>
      <c r="AV319" s="12" t="s">
        <v>88</v>
      </c>
      <c r="AW319" s="12" t="s">
        <v>40</v>
      </c>
      <c r="AX319" s="12" t="s">
        <v>77</v>
      </c>
      <c r="AY319" s="227" t="s">
        <v>191</v>
      </c>
    </row>
    <row r="320" spans="2:51" s="12" customFormat="1" ht="13.5">
      <c r="B320" s="217"/>
      <c r="C320" s="218"/>
      <c r="D320" s="214" t="s">
        <v>245</v>
      </c>
      <c r="E320" s="219" t="s">
        <v>23</v>
      </c>
      <c r="F320" s="220" t="s">
        <v>3446</v>
      </c>
      <c r="G320" s="218"/>
      <c r="H320" s="221">
        <v>2.8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245</v>
      </c>
      <c r="AU320" s="227" t="s">
        <v>88</v>
      </c>
      <c r="AV320" s="12" t="s">
        <v>88</v>
      </c>
      <c r="AW320" s="12" t="s">
        <v>40</v>
      </c>
      <c r="AX320" s="12" t="s">
        <v>77</v>
      </c>
      <c r="AY320" s="227" t="s">
        <v>191</v>
      </c>
    </row>
    <row r="321" spans="2:65" s="12" customFormat="1" ht="13.5">
      <c r="B321" s="217"/>
      <c r="C321" s="218"/>
      <c r="D321" s="214" t="s">
        <v>245</v>
      </c>
      <c r="E321" s="219" t="s">
        <v>23</v>
      </c>
      <c r="F321" s="220" t="s">
        <v>3447</v>
      </c>
      <c r="G321" s="218"/>
      <c r="H321" s="221">
        <v>1.2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245</v>
      </c>
      <c r="AU321" s="227" t="s">
        <v>88</v>
      </c>
      <c r="AV321" s="12" t="s">
        <v>88</v>
      </c>
      <c r="AW321" s="12" t="s">
        <v>40</v>
      </c>
      <c r="AX321" s="12" t="s">
        <v>77</v>
      </c>
      <c r="AY321" s="227" t="s">
        <v>191</v>
      </c>
    </row>
    <row r="322" spans="2:65" s="12" customFormat="1" ht="13.5">
      <c r="B322" s="217"/>
      <c r="C322" s="218"/>
      <c r="D322" s="214" t="s">
        <v>245</v>
      </c>
      <c r="E322" s="219" t="s">
        <v>23</v>
      </c>
      <c r="F322" s="220" t="s">
        <v>3448</v>
      </c>
      <c r="G322" s="218"/>
      <c r="H322" s="221">
        <v>1.8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245</v>
      </c>
      <c r="AU322" s="227" t="s">
        <v>88</v>
      </c>
      <c r="AV322" s="12" t="s">
        <v>88</v>
      </c>
      <c r="AW322" s="12" t="s">
        <v>40</v>
      </c>
      <c r="AX322" s="12" t="s">
        <v>77</v>
      </c>
      <c r="AY322" s="227" t="s">
        <v>191</v>
      </c>
    </row>
    <row r="323" spans="2:65" s="12" customFormat="1" ht="13.5">
      <c r="B323" s="217"/>
      <c r="C323" s="218"/>
      <c r="D323" s="214" t="s">
        <v>245</v>
      </c>
      <c r="E323" s="219" t="s">
        <v>23</v>
      </c>
      <c r="F323" s="220" t="s">
        <v>3449</v>
      </c>
      <c r="G323" s="218"/>
      <c r="H323" s="221">
        <v>1.8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245</v>
      </c>
      <c r="AU323" s="227" t="s">
        <v>88</v>
      </c>
      <c r="AV323" s="12" t="s">
        <v>88</v>
      </c>
      <c r="AW323" s="12" t="s">
        <v>40</v>
      </c>
      <c r="AX323" s="12" t="s">
        <v>77</v>
      </c>
      <c r="AY323" s="227" t="s">
        <v>191</v>
      </c>
    </row>
    <row r="324" spans="2:65" s="14" customFormat="1" ht="13.5">
      <c r="B324" s="254"/>
      <c r="C324" s="255"/>
      <c r="D324" s="214" t="s">
        <v>245</v>
      </c>
      <c r="E324" s="256" t="s">
        <v>23</v>
      </c>
      <c r="F324" s="257" t="s">
        <v>371</v>
      </c>
      <c r="G324" s="255"/>
      <c r="H324" s="258">
        <v>16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AT324" s="264" t="s">
        <v>245</v>
      </c>
      <c r="AU324" s="264" t="s">
        <v>88</v>
      </c>
      <c r="AV324" s="14" t="s">
        <v>207</v>
      </c>
      <c r="AW324" s="14" t="s">
        <v>40</v>
      </c>
      <c r="AX324" s="14" t="s">
        <v>77</v>
      </c>
      <c r="AY324" s="264" t="s">
        <v>191</v>
      </c>
    </row>
    <row r="325" spans="2:65" s="13" customFormat="1" ht="13.5">
      <c r="B325" s="244"/>
      <c r="C325" s="245"/>
      <c r="D325" s="214" t="s">
        <v>245</v>
      </c>
      <c r="E325" s="246" t="s">
        <v>23</v>
      </c>
      <c r="F325" s="247" t="s">
        <v>384</v>
      </c>
      <c r="G325" s="245"/>
      <c r="H325" s="246" t="s">
        <v>23</v>
      </c>
      <c r="I325" s="248"/>
      <c r="J325" s="245"/>
      <c r="K325" s="245"/>
      <c r="L325" s="249"/>
      <c r="M325" s="250"/>
      <c r="N325" s="251"/>
      <c r="O325" s="251"/>
      <c r="P325" s="251"/>
      <c r="Q325" s="251"/>
      <c r="R325" s="251"/>
      <c r="S325" s="251"/>
      <c r="T325" s="252"/>
      <c r="AT325" s="253" t="s">
        <v>245</v>
      </c>
      <c r="AU325" s="253" t="s">
        <v>88</v>
      </c>
      <c r="AV325" s="13" t="s">
        <v>85</v>
      </c>
      <c r="AW325" s="13" t="s">
        <v>40</v>
      </c>
      <c r="AX325" s="13" t="s">
        <v>77</v>
      </c>
      <c r="AY325" s="253" t="s">
        <v>191</v>
      </c>
    </row>
    <row r="326" spans="2:65" s="12" customFormat="1" ht="13.5">
      <c r="B326" s="217"/>
      <c r="C326" s="218"/>
      <c r="D326" s="214" t="s">
        <v>245</v>
      </c>
      <c r="E326" s="219" t="s">
        <v>23</v>
      </c>
      <c r="F326" s="220" t="s">
        <v>3450</v>
      </c>
      <c r="G326" s="218"/>
      <c r="H326" s="221">
        <v>7.2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245</v>
      </c>
      <c r="AU326" s="227" t="s">
        <v>88</v>
      </c>
      <c r="AV326" s="12" t="s">
        <v>88</v>
      </c>
      <c r="AW326" s="12" t="s">
        <v>40</v>
      </c>
      <c r="AX326" s="12" t="s">
        <v>77</v>
      </c>
      <c r="AY326" s="227" t="s">
        <v>191</v>
      </c>
    </row>
    <row r="327" spans="2:65" s="12" customFormat="1" ht="13.5">
      <c r="B327" s="217"/>
      <c r="C327" s="218"/>
      <c r="D327" s="214" t="s">
        <v>245</v>
      </c>
      <c r="E327" s="219" t="s">
        <v>23</v>
      </c>
      <c r="F327" s="220" t="s">
        <v>3451</v>
      </c>
      <c r="G327" s="218"/>
      <c r="H327" s="221">
        <v>1.2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245</v>
      </c>
      <c r="AU327" s="227" t="s">
        <v>88</v>
      </c>
      <c r="AV327" s="12" t="s">
        <v>88</v>
      </c>
      <c r="AW327" s="12" t="s">
        <v>40</v>
      </c>
      <c r="AX327" s="12" t="s">
        <v>77</v>
      </c>
      <c r="AY327" s="227" t="s">
        <v>191</v>
      </c>
    </row>
    <row r="328" spans="2:65" s="12" customFormat="1" ht="13.5">
      <c r="B328" s="217"/>
      <c r="C328" s="218"/>
      <c r="D328" s="214" t="s">
        <v>245</v>
      </c>
      <c r="E328" s="219" t="s">
        <v>23</v>
      </c>
      <c r="F328" s="220" t="s">
        <v>3452</v>
      </c>
      <c r="G328" s="218"/>
      <c r="H328" s="221">
        <v>2.8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245</v>
      </c>
      <c r="AU328" s="227" t="s">
        <v>88</v>
      </c>
      <c r="AV328" s="12" t="s">
        <v>88</v>
      </c>
      <c r="AW328" s="12" t="s">
        <v>40</v>
      </c>
      <c r="AX328" s="12" t="s">
        <v>77</v>
      </c>
      <c r="AY328" s="227" t="s">
        <v>191</v>
      </c>
    </row>
    <row r="329" spans="2:65" s="12" customFormat="1" ht="13.5">
      <c r="B329" s="217"/>
      <c r="C329" s="218"/>
      <c r="D329" s="214" t="s">
        <v>245</v>
      </c>
      <c r="E329" s="219" t="s">
        <v>23</v>
      </c>
      <c r="F329" s="220" t="s">
        <v>3453</v>
      </c>
      <c r="G329" s="218"/>
      <c r="H329" s="221">
        <v>1.2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245</v>
      </c>
      <c r="AU329" s="227" t="s">
        <v>88</v>
      </c>
      <c r="AV329" s="12" t="s">
        <v>88</v>
      </c>
      <c r="AW329" s="12" t="s">
        <v>40</v>
      </c>
      <c r="AX329" s="12" t="s">
        <v>77</v>
      </c>
      <c r="AY329" s="227" t="s">
        <v>191</v>
      </c>
    </row>
    <row r="330" spans="2:65" s="12" customFormat="1" ht="13.5">
      <c r="B330" s="217"/>
      <c r="C330" s="218"/>
      <c r="D330" s="214" t="s">
        <v>245</v>
      </c>
      <c r="E330" s="219" t="s">
        <v>23</v>
      </c>
      <c r="F330" s="220" t="s">
        <v>3454</v>
      </c>
      <c r="G330" s="218"/>
      <c r="H330" s="221">
        <v>1.8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245</v>
      </c>
      <c r="AU330" s="227" t="s">
        <v>88</v>
      </c>
      <c r="AV330" s="12" t="s">
        <v>88</v>
      </c>
      <c r="AW330" s="12" t="s">
        <v>40</v>
      </c>
      <c r="AX330" s="12" t="s">
        <v>77</v>
      </c>
      <c r="AY330" s="227" t="s">
        <v>191</v>
      </c>
    </row>
    <row r="331" spans="2:65" s="14" customFormat="1" ht="13.5">
      <c r="B331" s="254"/>
      <c r="C331" s="255"/>
      <c r="D331" s="214" t="s">
        <v>245</v>
      </c>
      <c r="E331" s="256" t="s">
        <v>23</v>
      </c>
      <c r="F331" s="257" t="s">
        <v>371</v>
      </c>
      <c r="G331" s="255"/>
      <c r="H331" s="258">
        <v>14.2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AT331" s="264" t="s">
        <v>245</v>
      </c>
      <c r="AU331" s="264" t="s">
        <v>88</v>
      </c>
      <c r="AV331" s="14" t="s">
        <v>207</v>
      </c>
      <c r="AW331" s="14" t="s">
        <v>40</v>
      </c>
      <c r="AX331" s="14" t="s">
        <v>77</v>
      </c>
      <c r="AY331" s="264" t="s">
        <v>191</v>
      </c>
    </row>
    <row r="332" spans="2:65" s="15" customFormat="1" ht="13.5">
      <c r="B332" s="265"/>
      <c r="C332" s="266"/>
      <c r="D332" s="214" t="s">
        <v>245</v>
      </c>
      <c r="E332" s="267" t="s">
        <v>23</v>
      </c>
      <c r="F332" s="268" t="s">
        <v>388</v>
      </c>
      <c r="G332" s="266"/>
      <c r="H332" s="269">
        <v>77.293999999999997</v>
      </c>
      <c r="I332" s="270"/>
      <c r="J332" s="266"/>
      <c r="K332" s="266"/>
      <c r="L332" s="271"/>
      <c r="M332" s="272"/>
      <c r="N332" s="273"/>
      <c r="O332" s="273"/>
      <c r="P332" s="273"/>
      <c r="Q332" s="273"/>
      <c r="R332" s="273"/>
      <c r="S332" s="273"/>
      <c r="T332" s="274"/>
      <c r="AT332" s="275" t="s">
        <v>245</v>
      </c>
      <c r="AU332" s="275" t="s">
        <v>88</v>
      </c>
      <c r="AV332" s="15" t="s">
        <v>215</v>
      </c>
      <c r="AW332" s="15" t="s">
        <v>40</v>
      </c>
      <c r="AX332" s="15" t="s">
        <v>85</v>
      </c>
      <c r="AY332" s="275" t="s">
        <v>191</v>
      </c>
    </row>
    <row r="333" spans="2:65" s="1" customFormat="1" ht="38.25" customHeight="1">
      <c r="B333" s="42"/>
      <c r="C333" s="202" t="s">
        <v>256</v>
      </c>
      <c r="D333" s="202" t="s">
        <v>194</v>
      </c>
      <c r="E333" s="203" t="s">
        <v>3455</v>
      </c>
      <c r="F333" s="204" t="s">
        <v>3456</v>
      </c>
      <c r="G333" s="205" t="s">
        <v>366</v>
      </c>
      <c r="H333" s="206">
        <v>0.20899999999999999</v>
      </c>
      <c r="I333" s="207"/>
      <c r="J333" s="208">
        <f>ROUND(I333*H333,2)</f>
        <v>0</v>
      </c>
      <c r="K333" s="204" t="s">
        <v>203</v>
      </c>
      <c r="L333" s="62"/>
      <c r="M333" s="209" t="s">
        <v>23</v>
      </c>
      <c r="N333" s="210" t="s">
        <v>48</v>
      </c>
      <c r="O333" s="43"/>
      <c r="P333" s="211">
        <f>O333*H333</f>
        <v>0</v>
      </c>
      <c r="Q333" s="211">
        <v>0</v>
      </c>
      <c r="R333" s="211">
        <f>Q333*H333</f>
        <v>0</v>
      </c>
      <c r="S333" s="211">
        <v>1.8</v>
      </c>
      <c r="T333" s="212">
        <f>S333*H333</f>
        <v>0.37619999999999998</v>
      </c>
      <c r="AR333" s="25" t="s">
        <v>215</v>
      </c>
      <c r="AT333" s="25" t="s">
        <v>194</v>
      </c>
      <c r="AU333" s="25" t="s">
        <v>88</v>
      </c>
      <c r="AY333" s="25" t="s">
        <v>191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25" t="s">
        <v>85</v>
      </c>
      <c r="BK333" s="213">
        <f>ROUND(I333*H333,2)</f>
        <v>0</v>
      </c>
      <c r="BL333" s="25" t="s">
        <v>215</v>
      </c>
      <c r="BM333" s="25" t="s">
        <v>3457</v>
      </c>
    </row>
    <row r="334" spans="2:65" s="13" customFormat="1" ht="13.5">
      <c r="B334" s="244"/>
      <c r="C334" s="245"/>
      <c r="D334" s="214" t="s">
        <v>245</v>
      </c>
      <c r="E334" s="246" t="s">
        <v>23</v>
      </c>
      <c r="F334" s="247" t="s">
        <v>368</v>
      </c>
      <c r="G334" s="245"/>
      <c r="H334" s="246" t="s">
        <v>23</v>
      </c>
      <c r="I334" s="248"/>
      <c r="J334" s="245"/>
      <c r="K334" s="245"/>
      <c r="L334" s="249"/>
      <c r="M334" s="250"/>
      <c r="N334" s="251"/>
      <c r="O334" s="251"/>
      <c r="P334" s="251"/>
      <c r="Q334" s="251"/>
      <c r="R334" s="251"/>
      <c r="S334" s="251"/>
      <c r="T334" s="252"/>
      <c r="AT334" s="253" t="s">
        <v>245</v>
      </c>
      <c r="AU334" s="253" t="s">
        <v>88</v>
      </c>
      <c r="AV334" s="13" t="s">
        <v>85</v>
      </c>
      <c r="AW334" s="13" t="s">
        <v>40</v>
      </c>
      <c r="AX334" s="13" t="s">
        <v>77</v>
      </c>
      <c r="AY334" s="253" t="s">
        <v>191</v>
      </c>
    </row>
    <row r="335" spans="2:65" s="12" customFormat="1" ht="13.5">
      <c r="B335" s="217"/>
      <c r="C335" s="218"/>
      <c r="D335" s="214" t="s">
        <v>245</v>
      </c>
      <c r="E335" s="219" t="s">
        <v>23</v>
      </c>
      <c r="F335" s="220" t="s">
        <v>3458</v>
      </c>
      <c r="G335" s="218"/>
      <c r="H335" s="221">
        <v>0.20899999999999999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245</v>
      </c>
      <c r="AU335" s="227" t="s">
        <v>88</v>
      </c>
      <c r="AV335" s="12" t="s">
        <v>88</v>
      </c>
      <c r="AW335" s="12" t="s">
        <v>40</v>
      </c>
      <c r="AX335" s="12" t="s">
        <v>77</v>
      </c>
      <c r="AY335" s="227" t="s">
        <v>191</v>
      </c>
    </row>
    <row r="336" spans="2:65" s="14" customFormat="1" ht="13.5">
      <c r="B336" s="254"/>
      <c r="C336" s="255"/>
      <c r="D336" s="214" t="s">
        <v>245</v>
      </c>
      <c r="E336" s="256" t="s">
        <v>23</v>
      </c>
      <c r="F336" s="257" t="s">
        <v>371</v>
      </c>
      <c r="G336" s="255"/>
      <c r="H336" s="258">
        <v>0.20899999999999999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AT336" s="264" t="s">
        <v>245</v>
      </c>
      <c r="AU336" s="264" t="s">
        <v>88</v>
      </c>
      <c r="AV336" s="14" t="s">
        <v>207</v>
      </c>
      <c r="AW336" s="14" t="s">
        <v>40</v>
      </c>
      <c r="AX336" s="14" t="s">
        <v>77</v>
      </c>
      <c r="AY336" s="264" t="s">
        <v>191</v>
      </c>
    </row>
    <row r="337" spans="2:65" s="15" customFormat="1" ht="13.5">
      <c r="B337" s="265"/>
      <c r="C337" s="266"/>
      <c r="D337" s="214" t="s">
        <v>245</v>
      </c>
      <c r="E337" s="267" t="s">
        <v>23</v>
      </c>
      <c r="F337" s="268" t="s">
        <v>388</v>
      </c>
      <c r="G337" s="266"/>
      <c r="H337" s="269">
        <v>0.20899999999999999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AT337" s="275" t="s">
        <v>245</v>
      </c>
      <c r="AU337" s="275" t="s">
        <v>88</v>
      </c>
      <c r="AV337" s="15" t="s">
        <v>215</v>
      </c>
      <c r="AW337" s="15" t="s">
        <v>40</v>
      </c>
      <c r="AX337" s="15" t="s">
        <v>85</v>
      </c>
      <c r="AY337" s="275" t="s">
        <v>191</v>
      </c>
    </row>
    <row r="338" spans="2:65" s="1" customFormat="1" ht="25.5" customHeight="1">
      <c r="B338" s="42"/>
      <c r="C338" s="202" t="s">
        <v>263</v>
      </c>
      <c r="D338" s="202" t="s">
        <v>194</v>
      </c>
      <c r="E338" s="203" t="s">
        <v>3459</v>
      </c>
      <c r="F338" s="204" t="s">
        <v>3460</v>
      </c>
      <c r="G338" s="205" t="s">
        <v>222</v>
      </c>
      <c r="H338" s="206">
        <v>62</v>
      </c>
      <c r="I338" s="207"/>
      <c r="J338" s="208">
        <f>ROUND(I338*H338,2)</f>
        <v>0</v>
      </c>
      <c r="K338" s="204" t="s">
        <v>203</v>
      </c>
      <c r="L338" s="62"/>
      <c r="M338" s="209" t="s">
        <v>23</v>
      </c>
      <c r="N338" s="210" t="s">
        <v>48</v>
      </c>
      <c r="O338" s="43"/>
      <c r="P338" s="211">
        <f>O338*H338</f>
        <v>0</v>
      </c>
      <c r="Q338" s="211">
        <v>0</v>
      </c>
      <c r="R338" s="211">
        <f>Q338*H338</f>
        <v>0</v>
      </c>
      <c r="S338" s="211">
        <v>6.2E-2</v>
      </c>
      <c r="T338" s="212">
        <f>S338*H338</f>
        <v>3.8439999999999999</v>
      </c>
      <c r="AR338" s="25" t="s">
        <v>215</v>
      </c>
      <c r="AT338" s="25" t="s">
        <v>194</v>
      </c>
      <c r="AU338" s="25" t="s">
        <v>88</v>
      </c>
      <c r="AY338" s="25" t="s">
        <v>191</v>
      </c>
      <c r="BE338" s="213">
        <f>IF(N338="základní",J338,0)</f>
        <v>0</v>
      </c>
      <c r="BF338" s="213">
        <f>IF(N338="snížená",J338,0)</f>
        <v>0</v>
      </c>
      <c r="BG338" s="213">
        <f>IF(N338="zákl. přenesená",J338,0)</f>
        <v>0</v>
      </c>
      <c r="BH338" s="213">
        <f>IF(N338="sníž. přenesená",J338,0)</f>
        <v>0</v>
      </c>
      <c r="BI338" s="213">
        <f>IF(N338="nulová",J338,0)</f>
        <v>0</v>
      </c>
      <c r="BJ338" s="25" t="s">
        <v>85</v>
      </c>
      <c r="BK338" s="213">
        <f>ROUND(I338*H338,2)</f>
        <v>0</v>
      </c>
      <c r="BL338" s="25" t="s">
        <v>215</v>
      </c>
      <c r="BM338" s="25" t="s">
        <v>3461</v>
      </c>
    </row>
    <row r="339" spans="2:65" s="13" customFormat="1" ht="13.5">
      <c r="B339" s="244"/>
      <c r="C339" s="245"/>
      <c r="D339" s="214" t="s">
        <v>245</v>
      </c>
      <c r="E339" s="246" t="s">
        <v>23</v>
      </c>
      <c r="F339" s="247" t="s">
        <v>3339</v>
      </c>
      <c r="G339" s="245"/>
      <c r="H339" s="246" t="s">
        <v>23</v>
      </c>
      <c r="I339" s="248"/>
      <c r="J339" s="245"/>
      <c r="K339" s="245"/>
      <c r="L339" s="249"/>
      <c r="M339" s="250"/>
      <c r="N339" s="251"/>
      <c r="O339" s="251"/>
      <c r="P339" s="251"/>
      <c r="Q339" s="251"/>
      <c r="R339" s="251"/>
      <c r="S339" s="251"/>
      <c r="T339" s="252"/>
      <c r="AT339" s="253" t="s">
        <v>245</v>
      </c>
      <c r="AU339" s="253" t="s">
        <v>88</v>
      </c>
      <c r="AV339" s="13" t="s">
        <v>85</v>
      </c>
      <c r="AW339" s="13" t="s">
        <v>40</v>
      </c>
      <c r="AX339" s="13" t="s">
        <v>77</v>
      </c>
      <c r="AY339" s="253" t="s">
        <v>191</v>
      </c>
    </row>
    <row r="340" spans="2:65" s="12" customFormat="1" ht="13.5">
      <c r="B340" s="217"/>
      <c r="C340" s="218"/>
      <c r="D340" s="214" t="s">
        <v>245</v>
      </c>
      <c r="E340" s="219" t="s">
        <v>23</v>
      </c>
      <c r="F340" s="220" t="s">
        <v>3462</v>
      </c>
      <c r="G340" s="218"/>
      <c r="H340" s="221">
        <v>14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245</v>
      </c>
      <c r="AU340" s="227" t="s">
        <v>88</v>
      </c>
      <c r="AV340" s="12" t="s">
        <v>88</v>
      </c>
      <c r="AW340" s="12" t="s">
        <v>40</v>
      </c>
      <c r="AX340" s="12" t="s">
        <v>77</v>
      </c>
      <c r="AY340" s="227" t="s">
        <v>191</v>
      </c>
    </row>
    <row r="341" spans="2:65" s="14" customFormat="1" ht="13.5">
      <c r="B341" s="254"/>
      <c r="C341" s="255"/>
      <c r="D341" s="214" t="s">
        <v>245</v>
      </c>
      <c r="E341" s="256" t="s">
        <v>23</v>
      </c>
      <c r="F341" s="257" t="s">
        <v>371</v>
      </c>
      <c r="G341" s="255"/>
      <c r="H341" s="258">
        <v>14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AT341" s="264" t="s">
        <v>245</v>
      </c>
      <c r="AU341" s="264" t="s">
        <v>88</v>
      </c>
      <c r="AV341" s="14" t="s">
        <v>207</v>
      </c>
      <c r="AW341" s="14" t="s">
        <v>40</v>
      </c>
      <c r="AX341" s="14" t="s">
        <v>77</v>
      </c>
      <c r="AY341" s="264" t="s">
        <v>191</v>
      </c>
    </row>
    <row r="342" spans="2:65" s="12" customFormat="1" ht="13.5">
      <c r="B342" s="217"/>
      <c r="C342" s="218"/>
      <c r="D342" s="214" t="s">
        <v>245</v>
      </c>
      <c r="E342" s="219" t="s">
        <v>23</v>
      </c>
      <c r="F342" s="220" t="s">
        <v>3463</v>
      </c>
      <c r="G342" s="218"/>
      <c r="H342" s="221">
        <v>16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245</v>
      </c>
      <c r="AU342" s="227" t="s">
        <v>88</v>
      </c>
      <c r="AV342" s="12" t="s">
        <v>88</v>
      </c>
      <c r="AW342" s="12" t="s">
        <v>40</v>
      </c>
      <c r="AX342" s="12" t="s">
        <v>77</v>
      </c>
      <c r="AY342" s="227" t="s">
        <v>191</v>
      </c>
    </row>
    <row r="343" spans="2:65" s="14" customFormat="1" ht="13.5">
      <c r="B343" s="254"/>
      <c r="C343" s="255"/>
      <c r="D343" s="214" t="s">
        <v>245</v>
      </c>
      <c r="E343" s="256" t="s">
        <v>23</v>
      </c>
      <c r="F343" s="257" t="s">
        <v>371</v>
      </c>
      <c r="G343" s="255"/>
      <c r="H343" s="258">
        <v>16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AT343" s="264" t="s">
        <v>245</v>
      </c>
      <c r="AU343" s="264" t="s">
        <v>88</v>
      </c>
      <c r="AV343" s="14" t="s">
        <v>207</v>
      </c>
      <c r="AW343" s="14" t="s">
        <v>40</v>
      </c>
      <c r="AX343" s="14" t="s">
        <v>77</v>
      </c>
      <c r="AY343" s="264" t="s">
        <v>191</v>
      </c>
    </row>
    <row r="344" spans="2:65" s="12" customFormat="1" ht="13.5">
      <c r="B344" s="217"/>
      <c r="C344" s="218"/>
      <c r="D344" s="214" t="s">
        <v>245</v>
      </c>
      <c r="E344" s="219" t="s">
        <v>23</v>
      </c>
      <c r="F344" s="220" t="s">
        <v>3464</v>
      </c>
      <c r="G344" s="218"/>
      <c r="H344" s="221">
        <v>16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245</v>
      </c>
      <c r="AU344" s="227" t="s">
        <v>88</v>
      </c>
      <c r="AV344" s="12" t="s">
        <v>88</v>
      </c>
      <c r="AW344" s="12" t="s">
        <v>40</v>
      </c>
      <c r="AX344" s="12" t="s">
        <v>77</v>
      </c>
      <c r="AY344" s="227" t="s">
        <v>191</v>
      </c>
    </row>
    <row r="345" spans="2:65" s="14" customFormat="1" ht="13.5">
      <c r="B345" s="254"/>
      <c r="C345" s="255"/>
      <c r="D345" s="214" t="s">
        <v>245</v>
      </c>
      <c r="E345" s="256" t="s">
        <v>23</v>
      </c>
      <c r="F345" s="257" t="s">
        <v>371</v>
      </c>
      <c r="G345" s="255"/>
      <c r="H345" s="258">
        <v>16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AT345" s="264" t="s">
        <v>245</v>
      </c>
      <c r="AU345" s="264" t="s">
        <v>88</v>
      </c>
      <c r="AV345" s="14" t="s">
        <v>207</v>
      </c>
      <c r="AW345" s="14" t="s">
        <v>40</v>
      </c>
      <c r="AX345" s="14" t="s">
        <v>77</v>
      </c>
      <c r="AY345" s="264" t="s">
        <v>191</v>
      </c>
    </row>
    <row r="346" spans="2:65" s="12" customFormat="1" ht="13.5">
      <c r="B346" s="217"/>
      <c r="C346" s="218"/>
      <c r="D346" s="214" t="s">
        <v>245</v>
      </c>
      <c r="E346" s="219" t="s">
        <v>23</v>
      </c>
      <c r="F346" s="220" t="s">
        <v>3465</v>
      </c>
      <c r="G346" s="218"/>
      <c r="H346" s="221">
        <v>16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245</v>
      </c>
      <c r="AU346" s="227" t="s">
        <v>88</v>
      </c>
      <c r="AV346" s="12" t="s">
        <v>88</v>
      </c>
      <c r="AW346" s="12" t="s">
        <v>40</v>
      </c>
      <c r="AX346" s="12" t="s">
        <v>77</v>
      </c>
      <c r="AY346" s="227" t="s">
        <v>191</v>
      </c>
    </row>
    <row r="347" spans="2:65" s="14" customFormat="1" ht="13.5">
      <c r="B347" s="254"/>
      <c r="C347" s="255"/>
      <c r="D347" s="214" t="s">
        <v>245</v>
      </c>
      <c r="E347" s="256" t="s">
        <v>23</v>
      </c>
      <c r="F347" s="257" t="s">
        <v>371</v>
      </c>
      <c r="G347" s="255"/>
      <c r="H347" s="258">
        <v>16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AT347" s="264" t="s">
        <v>245</v>
      </c>
      <c r="AU347" s="264" t="s">
        <v>88</v>
      </c>
      <c r="AV347" s="14" t="s">
        <v>207</v>
      </c>
      <c r="AW347" s="14" t="s">
        <v>40</v>
      </c>
      <c r="AX347" s="14" t="s">
        <v>77</v>
      </c>
      <c r="AY347" s="264" t="s">
        <v>191</v>
      </c>
    </row>
    <row r="348" spans="2:65" s="15" customFormat="1" ht="13.5">
      <c r="B348" s="265"/>
      <c r="C348" s="266"/>
      <c r="D348" s="214" t="s">
        <v>245</v>
      </c>
      <c r="E348" s="267" t="s">
        <v>23</v>
      </c>
      <c r="F348" s="268" t="s">
        <v>388</v>
      </c>
      <c r="G348" s="266"/>
      <c r="H348" s="269">
        <v>62</v>
      </c>
      <c r="I348" s="270"/>
      <c r="J348" s="266"/>
      <c r="K348" s="266"/>
      <c r="L348" s="271"/>
      <c r="M348" s="272"/>
      <c r="N348" s="273"/>
      <c r="O348" s="273"/>
      <c r="P348" s="273"/>
      <c r="Q348" s="273"/>
      <c r="R348" s="273"/>
      <c r="S348" s="273"/>
      <c r="T348" s="274"/>
      <c r="AT348" s="275" t="s">
        <v>245</v>
      </c>
      <c r="AU348" s="275" t="s">
        <v>88</v>
      </c>
      <c r="AV348" s="15" t="s">
        <v>215</v>
      </c>
      <c r="AW348" s="15" t="s">
        <v>40</v>
      </c>
      <c r="AX348" s="15" t="s">
        <v>85</v>
      </c>
      <c r="AY348" s="275" t="s">
        <v>191</v>
      </c>
    </row>
    <row r="349" spans="2:65" s="1" customFormat="1" ht="25.5" customHeight="1">
      <c r="B349" s="42"/>
      <c r="C349" s="202" t="s">
        <v>268</v>
      </c>
      <c r="D349" s="202" t="s">
        <v>194</v>
      </c>
      <c r="E349" s="203" t="s">
        <v>3466</v>
      </c>
      <c r="F349" s="204" t="s">
        <v>3467</v>
      </c>
      <c r="G349" s="205" t="s">
        <v>242</v>
      </c>
      <c r="H349" s="206">
        <v>62</v>
      </c>
      <c r="I349" s="207"/>
      <c r="J349" s="208">
        <f>ROUND(I349*H349,2)</f>
        <v>0</v>
      </c>
      <c r="K349" s="204" t="s">
        <v>203</v>
      </c>
      <c r="L349" s="62"/>
      <c r="M349" s="209" t="s">
        <v>23</v>
      </c>
      <c r="N349" s="210" t="s">
        <v>48</v>
      </c>
      <c r="O349" s="43"/>
      <c r="P349" s="211">
        <f>O349*H349</f>
        <v>0</v>
      </c>
      <c r="Q349" s="211">
        <v>4.7350000000000003E-2</v>
      </c>
      <c r="R349" s="211">
        <f>Q349*H349</f>
        <v>2.9357000000000002</v>
      </c>
      <c r="S349" s="211">
        <v>0</v>
      </c>
      <c r="T349" s="212">
        <f>S349*H349</f>
        <v>0</v>
      </c>
      <c r="AR349" s="25" t="s">
        <v>215</v>
      </c>
      <c r="AT349" s="25" t="s">
        <v>194</v>
      </c>
      <c r="AU349" s="25" t="s">
        <v>88</v>
      </c>
      <c r="AY349" s="25" t="s">
        <v>191</v>
      </c>
      <c r="BE349" s="213">
        <f>IF(N349="základní",J349,0)</f>
        <v>0</v>
      </c>
      <c r="BF349" s="213">
        <f>IF(N349="snížená",J349,0)</f>
        <v>0</v>
      </c>
      <c r="BG349" s="213">
        <f>IF(N349="zákl. přenesená",J349,0)</f>
        <v>0</v>
      </c>
      <c r="BH349" s="213">
        <f>IF(N349="sníž. přenesená",J349,0)</f>
        <v>0</v>
      </c>
      <c r="BI349" s="213">
        <f>IF(N349="nulová",J349,0)</f>
        <v>0</v>
      </c>
      <c r="BJ349" s="25" t="s">
        <v>85</v>
      </c>
      <c r="BK349" s="213">
        <f>ROUND(I349*H349,2)</f>
        <v>0</v>
      </c>
      <c r="BL349" s="25" t="s">
        <v>215</v>
      </c>
      <c r="BM349" s="25" t="s">
        <v>3468</v>
      </c>
    </row>
    <row r="350" spans="2:65" s="13" customFormat="1" ht="13.5">
      <c r="B350" s="244"/>
      <c r="C350" s="245"/>
      <c r="D350" s="214" t="s">
        <v>245</v>
      </c>
      <c r="E350" s="246" t="s">
        <v>23</v>
      </c>
      <c r="F350" s="247" t="s">
        <v>3339</v>
      </c>
      <c r="G350" s="245"/>
      <c r="H350" s="246" t="s">
        <v>23</v>
      </c>
      <c r="I350" s="248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AT350" s="253" t="s">
        <v>245</v>
      </c>
      <c r="AU350" s="253" t="s">
        <v>88</v>
      </c>
      <c r="AV350" s="13" t="s">
        <v>85</v>
      </c>
      <c r="AW350" s="13" t="s">
        <v>40</v>
      </c>
      <c r="AX350" s="13" t="s">
        <v>77</v>
      </c>
      <c r="AY350" s="253" t="s">
        <v>191</v>
      </c>
    </row>
    <row r="351" spans="2:65" s="12" customFormat="1" ht="13.5">
      <c r="B351" s="217"/>
      <c r="C351" s="218"/>
      <c r="D351" s="214" t="s">
        <v>245</v>
      </c>
      <c r="E351" s="219" t="s">
        <v>23</v>
      </c>
      <c r="F351" s="220" t="s">
        <v>3462</v>
      </c>
      <c r="G351" s="218"/>
      <c r="H351" s="221">
        <v>14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245</v>
      </c>
      <c r="AU351" s="227" t="s">
        <v>88</v>
      </c>
      <c r="AV351" s="12" t="s">
        <v>88</v>
      </c>
      <c r="AW351" s="12" t="s">
        <v>40</v>
      </c>
      <c r="AX351" s="12" t="s">
        <v>77</v>
      </c>
      <c r="AY351" s="227" t="s">
        <v>191</v>
      </c>
    </row>
    <row r="352" spans="2:65" s="14" customFormat="1" ht="13.5">
      <c r="B352" s="254"/>
      <c r="C352" s="255"/>
      <c r="D352" s="214" t="s">
        <v>245</v>
      </c>
      <c r="E352" s="256" t="s">
        <v>23</v>
      </c>
      <c r="F352" s="257" t="s">
        <v>371</v>
      </c>
      <c r="G352" s="255"/>
      <c r="H352" s="258">
        <v>14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AT352" s="264" t="s">
        <v>245</v>
      </c>
      <c r="AU352" s="264" t="s">
        <v>88</v>
      </c>
      <c r="AV352" s="14" t="s">
        <v>207</v>
      </c>
      <c r="AW352" s="14" t="s">
        <v>40</v>
      </c>
      <c r="AX352" s="14" t="s">
        <v>77</v>
      </c>
      <c r="AY352" s="264" t="s">
        <v>191</v>
      </c>
    </row>
    <row r="353" spans="2:65" s="12" customFormat="1" ht="13.5">
      <c r="B353" s="217"/>
      <c r="C353" s="218"/>
      <c r="D353" s="214" t="s">
        <v>245</v>
      </c>
      <c r="E353" s="219" t="s">
        <v>23</v>
      </c>
      <c r="F353" s="220" t="s">
        <v>3463</v>
      </c>
      <c r="G353" s="218"/>
      <c r="H353" s="221">
        <v>16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245</v>
      </c>
      <c r="AU353" s="227" t="s">
        <v>88</v>
      </c>
      <c r="AV353" s="12" t="s">
        <v>88</v>
      </c>
      <c r="AW353" s="12" t="s">
        <v>40</v>
      </c>
      <c r="AX353" s="12" t="s">
        <v>77</v>
      </c>
      <c r="AY353" s="227" t="s">
        <v>191</v>
      </c>
    </row>
    <row r="354" spans="2:65" s="14" customFormat="1" ht="13.5">
      <c r="B354" s="254"/>
      <c r="C354" s="255"/>
      <c r="D354" s="214" t="s">
        <v>245</v>
      </c>
      <c r="E354" s="256" t="s">
        <v>23</v>
      </c>
      <c r="F354" s="257" t="s">
        <v>371</v>
      </c>
      <c r="G354" s="255"/>
      <c r="H354" s="258">
        <v>16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AT354" s="264" t="s">
        <v>245</v>
      </c>
      <c r="AU354" s="264" t="s">
        <v>88</v>
      </c>
      <c r="AV354" s="14" t="s">
        <v>207</v>
      </c>
      <c r="AW354" s="14" t="s">
        <v>40</v>
      </c>
      <c r="AX354" s="14" t="s">
        <v>77</v>
      </c>
      <c r="AY354" s="264" t="s">
        <v>191</v>
      </c>
    </row>
    <row r="355" spans="2:65" s="12" customFormat="1" ht="13.5">
      <c r="B355" s="217"/>
      <c r="C355" s="218"/>
      <c r="D355" s="214" t="s">
        <v>245</v>
      </c>
      <c r="E355" s="219" t="s">
        <v>23</v>
      </c>
      <c r="F355" s="220" t="s">
        <v>3464</v>
      </c>
      <c r="G355" s="218"/>
      <c r="H355" s="221">
        <v>16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245</v>
      </c>
      <c r="AU355" s="227" t="s">
        <v>88</v>
      </c>
      <c r="AV355" s="12" t="s">
        <v>88</v>
      </c>
      <c r="AW355" s="12" t="s">
        <v>40</v>
      </c>
      <c r="AX355" s="12" t="s">
        <v>77</v>
      </c>
      <c r="AY355" s="227" t="s">
        <v>191</v>
      </c>
    </row>
    <row r="356" spans="2:65" s="14" customFormat="1" ht="13.5">
      <c r="B356" s="254"/>
      <c r="C356" s="255"/>
      <c r="D356" s="214" t="s">
        <v>245</v>
      </c>
      <c r="E356" s="256" t="s">
        <v>23</v>
      </c>
      <c r="F356" s="257" t="s">
        <v>371</v>
      </c>
      <c r="G356" s="255"/>
      <c r="H356" s="258">
        <v>16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AT356" s="264" t="s">
        <v>245</v>
      </c>
      <c r="AU356" s="264" t="s">
        <v>88</v>
      </c>
      <c r="AV356" s="14" t="s">
        <v>207</v>
      </c>
      <c r="AW356" s="14" t="s">
        <v>40</v>
      </c>
      <c r="AX356" s="14" t="s">
        <v>77</v>
      </c>
      <c r="AY356" s="264" t="s">
        <v>191</v>
      </c>
    </row>
    <row r="357" spans="2:65" s="12" customFormat="1" ht="13.5">
      <c r="B357" s="217"/>
      <c r="C357" s="218"/>
      <c r="D357" s="214" t="s">
        <v>245</v>
      </c>
      <c r="E357" s="219" t="s">
        <v>23</v>
      </c>
      <c r="F357" s="220" t="s">
        <v>3465</v>
      </c>
      <c r="G357" s="218"/>
      <c r="H357" s="221">
        <v>16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245</v>
      </c>
      <c r="AU357" s="227" t="s">
        <v>88</v>
      </c>
      <c r="AV357" s="12" t="s">
        <v>88</v>
      </c>
      <c r="AW357" s="12" t="s">
        <v>40</v>
      </c>
      <c r="AX357" s="12" t="s">
        <v>77</v>
      </c>
      <c r="AY357" s="227" t="s">
        <v>191</v>
      </c>
    </row>
    <row r="358" spans="2:65" s="14" customFormat="1" ht="13.5">
      <c r="B358" s="254"/>
      <c r="C358" s="255"/>
      <c r="D358" s="214" t="s">
        <v>245</v>
      </c>
      <c r="E358" s="256" t="s">
        <v>23</v>
      </c>
      <c r="F358" s="257" t="s">
        <v>371</v>
      </c>
      <c r="G358" s="255"/>
      <c r="H358" s="258">
        <v>16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AT358" s="264" t="s">
        <v>245</v>
      </c>
      <c r="AU358" s="264" t="s">
        <v>88</v>
      </c>
      <c r="AV358" s="14" t="s">
        <v>207</v>
      </c>
      <c r="AW358" s="14" t="s">
        <v>40</v>
      </c>
      <c r="AX358" s="14" t="s">
        <v>77</v>
      </c>
      <c r="AY358" s="264" t="s">
        <v>191</v>
      </c>
    </row>
    <row r="359" spans="2:65" s="15" customFormat="1" ht="13.5">
      <c r="B359" s="265"/>
      <c r="C359" s="266"/>
      <c r="D359" s="214" t="s">
        <v>245</v>
      </c>
      <c r="E359" s="267" t="s">
        <v>23</v>
      </c>
      <c r="F359" s="268" t="s">
        <v>388</v>
      </c>
      <c r="G359" s="266"/>
      <c r="H359" s="269">
        <v>62</v>
      </c>
      <c r="I359" s="270"/>
      <c r="J359" s="266"/>
      <c r="K359" s="266"/>
      <c r="L359" s="271"/>
      <c r="M359" s="272"/>
      <c r="N359" s="273"/>
      <c r="O359" s="273"/>
      <c r="P359" s="273"/>
      <c r="Q359" s="273"/>
      <c r="R359" s="273"/>
      <c r="S359" s="273"/>
      <c r="T359" s="274"/>
      <c r="AT359" s="275" t="s">
        <v>245</v>
      </c>
      <c r="AU359" s="275" t="s">
        <v>88</v>
      </c>
      <c r="AV359" s="15" t="s">
        <v>215</v>
      </c>
      <c r="AW359" s="15" t="s">
        <v>40</v>
      </c>
      <c r="AX359" s="15" t="s">
        <v>85</v>
      </c>
      <c r="AY359" s="275" t="s">
        <v>191</v>
      </c>
    </row>
    <row r="360" spans="2:65" s="1" customFormat="1" ht="25.5" customHeight="1">
      <c r="B360" s="42"/>
      <c r="C360" s="202" t="s">
        <v>10</v>
      </c>
      <c r="D360" s="202" t="s">
        <v>194</v>
      </c>
      <c r="E360" s="203" t="s">
        <v>3469</v>
      </c>
      <c r="F360" s="204" t="s">
        <v>3470</v>
      </c>
      <c r="G360" s="205" t="s">
        <v>218</v>
      </c>
      <c r="H360" s="206">
        <v>86.2</v>
      </c>
      <c r="I360" s="207"/>
      <c r="J360" s="208">
        <f>ROUND(I360*H360,2)</f>
        <v>0</v>
      </c>
      <c r="K360" s="204" t="s">
        <v>203</v>
      </c>
      <c r="L360" s="62"/>
      <c r="M360" s="209" t="s">
        <v>23</v>
      </c>
      <c r="N360" s="210" t="s">
        <v>48</v>
      </c>
      <c r="O360" s="43"/>
      <c r="P360" s="211">
        <f>O360*H360</f>
        <v>0</v>
      </c>
      <c r="Q360" s="211">
        <v>0</v>
      </c>
      <c r="R360" s="211">
        <f>Q360*H360</f>
        <v>0</v>
      </c>
      <c r="S360" s="211">
        <v>0.01</v>
      </c>
      <c r="T360" s="212">
        <f>S360*H360</f>
        <v>0.8620000000000001</v>
      </c>
      <c r="AR360" s="25" t="s">
        <v>215</v>
      </c>
      <c r="AT360" s="25" t="s">
        <v>194</v>
      </c>
      <c r="AU360" s="25" t="s">
        <v>88</v>
      </c>
      <c r="AY360" s="25" t="s">
        <v>191</v>
      </c>
      <c r="BE360" s="213">
        <f>IF(N360="základní",J360,0)</f>
        <v>0</v>
      </c>
      <c r="BF360" s="213">
        <f>IF(N360="snížená",J360,0)</f>
        <v>0</v>
      </c>
      <c r="BG360" s="213">
        <f>IF(N360="zákl. přenesená",J360,0)</f>
        <v>0</v>
      </c>
      <c r="BH360" s="213">
        <f>IF(N360="sníž. přenesená",J360,0)</f>
        <v>0</v>
      </c>
      <c r="BI360" s="213">
        <f>IF(N360="nulová",J360,0)</f>
        <v>0</v>
      </c>
      <c r="BJ360" s="25" t="s">
        <v>85</v>
      </c>
      <c r="BK360" s="213">
        <f>ROUND(I360*H360,2)</f>
        <v>0</v>
      </c>
      <c r="BL360" s="25" t="s">
        <v>215</v>
      </c>
      <c r="BM360" s="25" t="s">
        <v>3471</v>
      </c>
    </row>
    <row r="361" spans="2:65" s="13" customFormat="1" ht="13.5">
      <c r="B361" s="244"/>
      <c r="C361" s="245"/>
      <c r="D361" s="214" t="s">
        <v>245</v>
      </c>
      <c r="E361" s="246" t="s">
        <v>23</v>
      </c>
      <c r="F361" s="247" t="s">
        <v>368</v>
      </c>
      <c r="G361" s="245"/>
      <c r="H361" s="246" t="s">
        <v>23</v>
      </c>
      <c r="I361" s="248"/>
      <c r="J361" s="245"/>
      <c r="K361" s="245"/>
      <c r="L361" s="249"/>
      <c r="M361" s="250"/>
      <c r="N361" s="251"/>
      <c r="O361" s="251"/>
      <c r="P361" s="251"/>
      <c r="Q361" s="251"/>
      <c r="R361" s="251"/>
      <c r="S361" s="251"/>
      <c r="T361" s="252"/>
      <c r="AT361" s="253" t="s">
        <v>245</v>
      </c>
      <c r="AU361" s="253" t="s">
        <v>88</v>
      </c>
      <c r="AV361" s="13" t="s">
        <v>85</v>
      </c>
      <c r="AW361" s="13" t="s">
        <v>40</v>
      </c>
      <c r="AX361" s="13" t="s">
        <v>77</v>
      </c>
      <c r="AY361" s="253" t="s">
        <v>191</v>
      </c>
    </row>
    <row r="362" spans="2:65" s="12" customFormat="1" ht="13.5">
      <c r="B362" s="217"/>
      <c r="C362" s="218"/>
      <c r="D362" s="214" t="s">
        <v>245</v>
      </c>
      <c r="E362" s="219" t="s">
        <v>23</v>
      </c>
      <c r="F362" s="220" t="s">
        <v>539</v>
      </c>
      <c r="G362" s="218"/>
      <c r="H362" s="221">
        <v>2.6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245</v>
      </c>
      <c r="AU362" s="227" t="s">
        <v>88</v>
      </c>
      <c r="AV362" s="12" t="s">
        <v>88</v>
      </c>
      <c r="AW362" s="12" t="s">
        <v>40</v>
      </c>
      <c r="AX362" s="12" t="s">
        <v>77</v>
      </c>
      <c r="AY362" s="227" t="s">
        <v>191</v>
      </c>
    </row>
    <row r="363" spans="2:65" s="12" customFormat="1" ht="13.5">
      <c r="B363" s="217"/>
      <c r="C363" s="218"/>
      <c r="D363" s="214" t="s">
        <v>245</v>
      </c>
      <c r="E363" s="219" t="s">
        <v>23</v>
      </c>
      <c r="F363" s="220" t="s">
        <v>540</v>
      </c>
      <c r="G363" s="218"/>
      <c r="H363" s="221">
        <v>25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245</v>
      </c>
      <c r="AU363" s="227" t="s">
        <v>88</v>
      </c>
      <c r="AV363" s="12" t="s">
        <v>88</v>
      </c>
      <c r="AW363" s="12" t="s">
        <v>40</v>
      </c>
      <c r="AX363" s="12" t="s">
        <v>77</v>
      </c>
      <c r="AY363" s="227" t="s">
        <v>191</v>
      </c>
    </row>
    <row r="364" spans="2:65" s="12" customFormat="1" ht="13.5">
      <c r="B364" s="217"/>
      <c r="C364" s="218"/>
      <c r="D364" s="214" t="s">
        <v>245</v>
      </c>
      <c r="E364" s="219" t="s">
        <v>23</v>
      </c>
      <c r="F364" s="220" t="s">
        <v>541</v>
      </c>
      <c r="G364" s="218"/>
      <c r="H364" s="221">
        <v>23.2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245</v>
      </c>
      <c r="AU364" s="227" t="s">
        <v>88</v>
      </c>
      <c r="AV364" s="12" t="s">
        <v>88</v>
      </c>
      <c r="AW364" s="12" t="s">
        <v>40</v>
      </c>
      <c r="AX364" s="12" t="s">
        <v>77</v>
      </c>
      <c r="AY364" s="227" t="s">
        <v>191</v>
      </c>
    </row>
    <row r="365" spans="2:65" s="12" customFormat="1" ht="13.5">
      <c r="B365" s="217"/>
      <c r="C365" s="218"/>
      <c r="D365" s="214" t="s">
        <v>245</v>
      </c>
      <c r="E365" s="219" t="s">
        <v>23</v>
      </c>
      <c r="F365" s="220" t="s">
        <v>542</v>
      </c>
      <c r="G365" s="218"/>
      <c r="H365" s="221">
        <v>3.4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245</v>
      </c>
      <c r="AU365" s="227" t="s">
        <v>88</v>
      </c>
      <c r="AV365" s="12" t="s">
        <v>88</v>
      </c>
      <c r="AW365" s="12" t="s">
        <v>40</v>
      </c>
      <c r="AX365" s="12" t="s">
        <v>77</v>
      </c>
      <c r="AY365" s="227" t="s">
        <v>191</v>
      </c>
    </row>
    <row r="366" spans="2:65" s="12" customFormat="1" ht="13.5">
      <c r="B366" s="217"/>
      <c r="C366" s="218"/>
      <c r="D366" s="214" t="s">
        <v>245</v>
      </c>
      <c r="E366" s="219" t="s">
        <v>23</v>
      </c>
      <c r="F366" s="220" t="s">
        <v>543</v>
      </c>
      <c r="G366" s="218"/>
      <c r="H366" s="221">
        <v>18.399999999999999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245</v>
      </c>
      <c r="AU366" s="227" t="s">
        <v>88</v>
      </c>
      <c r="AV366" s="12" t="s">
        <v>88</v>
      </c>
      <c r="AW366" s="12" t="s">
        <v>40</v>
      </c>
      <c r="AX366" s="12" t="s">
        <v>77</v>
      </c>
      <c r="AY366" s="227" t="s">
        <v>191</v>
      </c>
    </row>
    <row r="367" spans="2:65" s="12" customFormat="1" ht="13.5">
      <c r="B367" s="217"/>
      <c r="C367" s="218"/>
      <c r="D367" s="214" t="s">
        <v>245</v>
      </c>
      <c r="E367" s="219" t="s">
        <v>23</v>
      </c>
      <c r="F367" s="220" t="s">
        <v>544</v>
      </c>
      <c r="G367" s="218"/>
      <c r="H367" s="221">
        <v>13.6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245</v>
      </c>
      <c r="AU367" s="227" t="s">
        <v>88</v>
      </c>
      <c r="AV367" s="12" t="s">
        <v>88</v>
      </c>
      <c r="AW367" s="12" t="s">
        <v>40</v>
      </c>
      <c r="AX367" s="12" t="s">
        <v>77</v>
      </c>
      <c r="AY367" s="227" t="s">
        <v>191</v>
      </c>
    </row>
    <row r="368" spans="2:65" s="15" customFormat="1" ht="13.5">
      <c r="B368" s="265"/>
      <c r="C368" s="266"/>
      <c r="D368" s="214" t="s">
        <v>245</v>
      </c>
      <c r="E368" s="267" t="s">
        <v>23</v>
      </c>
      <c r="F368" s="268" t="s">
        <v>388</v>
      </c>
      <c r="G368" s="266"/>
      <c r="H368" s="269">
        <v>86.2</v>
      </c>
      <c r="I368" s="270"/>
      <c r="J368" s="266"/>
      <c r="K368" s="266"/>
      <c r="L368" s="271"/>
      <c r="M368" s="272"/>
      <c r="N368" s="273"/>
      <c r="O368" s="273"/>
      <c r="P368" s="273"/>
      <c r="Q368" s="273"/>
      <c r="R368" s="273"/>
      <c r="S368" s="273"/>
      <c r="T368" s="274"/>
      <c r="AT368" s="275" t="s">
        <v>245</v>
      </c>
      <c r="AU368" s="275" t="s">
        <v>88</v>
      </c>
      <c r="AV368" s="15" t="s">
        <v>215</v>
      </c>
      <c r="AW368" s="15" t="s">
        <v>40</v>
      </c>
      <c r="AX368" s="15" t="s">
        <v>85</v>
      </c>
      <c r="AY368" s="275" t="s">
        <v>191</v>
      </c>
    </row>
    <row r="369" spans="2:65" s="1" customFormat="1" ht="25.5" customHeight="1">
      <c r="B369" s="42"/>
      <c r="C369" s="202" t="s">
        <v>279</v>
      </c>
      <c r="D369" s="202" t="s">
        <v>194</v>
      </c>
      <c r="E369" s="203" t="s">
        <v>3472</v>
      </c>
      <c r="F369" s="204" t="s">
        <v>3473</v>
      </c>
      <c r="G369" s="205" t="s">
        <v>218</v>
      </c>
      <c r="H369" s="206">
        <v>107.6</v>
      </c>
      <c r="I369" s="207"/>
      <c r="J369" s="208">
        <f>ROUND(I369*H369,2)</f>
        <v>0</v>
      </c>
      <c r="K369" s="204" t="s">
        <v>203</v>
      </c>
      <c r="L369" s="62"/>
      <c r="M369" s="209" t="s">
        <v>23</v>
      </c>
      <c r="N369" s="210" t="s">
        <v>48</v>
      </c>
      <c r="O369" s="43"/>
      <c r="P369" s="211">
        <f>O369*H369</f>
        <v>0</v>
      </c>
      <c r="Q369" s="211">
        <v>0</v>
      </c>
      <c r="R369" s="211">
        <f>Q369*H369</f>
        <v>0</v>
      </c>
      <c r="S369" s="211">
        <v>0.05</v>
      </c>
      <c r="T369" s="212">
        <f>S369*H369</f>
        <v>5.38</v>
      </c>
      <c r="AR369" s="25" t="s">
        <v>215</v>
      </c>
      <c r="AT369" s="25" t="s">
        <v>194</v>
      </c>
      <c r="AU369" s="25" t="s">
        <v>88</v>
      </c>
      <c r="AY369" s="25" t="s">
        <v>191</v>
      </c>
      <c r="BE369" s="213">
        <f>IF(N369="základní",J369,0)</f>
        <v>0</v>
      </c>
      <c r="BF369" s="213">
        <f>IF(N369="snížená",J369,0)</f>
        <v>0</v>
      </c>
      <c r="BG369" s="213">
        <f>IF(N369="zákl. přenesená",J369,0)</f>
        <v>0</v>
      </c>
      <c r="BH369" s="213">
        <f>IF(N369="sníž. přenesená",J369,0)</f>
        <v>0</v>
      </c>
      <c r="BI369" s="213">
        <f>IF(N369="nulová",J369,0)</f>
        <v>0</v>
      </c>
      <c r="BJ369" s="25" t="s">
        <v>85</v>
      </c>
      <c r="BK369" s="213">
        <f>ROUND(I369*H369,2)</f>
        <v>0</v>
      </c>
      <c r="BL369" s="25" t="s">
        <v>215</v>
      </c>
      <c r="BM369" s="25" t="s">
        <v>3474</v>
      </c>
    </row>
    <row r="370" spans="2:65" s="12" customFormat="1" ht="13.5">
      <c r="B370" s="217"/>
      <c r="C370" s="218"/>
      <c r="D370" s="214" t="s">
        <v>245</v>
      </c>
      <c r="E370" s="219" t="s">
        <v>23</v>
      </c>
      <c r="F370" s="220" t="s">
        <v>23</v>
      </c>
      <c r="G370" s="218"/>
      <c r="H370" s="221">
        <v>0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245</v>
      </c>
      <c r="AU370" s="227" t="s">
        <v>88</v>
      </c>
      <c r="AV370" s="12" t="s">
        <v>88</v>
      </c>
      <c r="AW370" s="12" t="s">
        <v>40</v>
      </c>
      <c r="AX370" s="12" t="s">
        <v>77</v>
      </c>
      <c r="AY370" s="227" t="s">
        <v>191</v>
      </c>
    </row>
    <row r="371" spans="2:65" s="13" customFormat="1" ht="13.5">
      <c r="B371" s="244"/>
      <c r="C371" s="245"/>
      <c r="D371" s="214" t="s">
        <v>245</v>
      </c>
      <c r="E371" s="246" t="s">
        <v>23</v>
      </c>
      <c r="F371" s="247" t="s">
        <v>368</v>
      </c>
      <c r="G371" s="245"/>
      <c r="H371" s="246" t="s">
        <v>23</v>
      </c>
      <c r="I371" s="248"/>
      <c r="J371" s="245"/>
      <c r="K371" s="245"/>
      <c r="L371" s="249"/>
      <c r="M371" s="250"/>
      <c r="N371" s="251"/>
      <c r="O371" s="251"/>
      <c r="P371" s="251"/>
      <c r="Q371" s="251"/>
      <c r="R371" s="251"/>
      <c r="S371" s="251"/>
      <c r="T371" s="252"/>
      <c r="AT371" s="253" t="s">
        <v>245</v>
      </c>
      <c r="AU371" s="253" t="s">
        <v>88</v>
      </c>
      <c r="AV371" s="13" t="s">
        <v>85</v>
      </c>
      <c r="AW371" s="13" t="s">
        <v>40</v>
      </c>
      <c r="AX371" s="13" t="s">
        <v>77</v>
      </c>
      <c r="AY371" s="253" t="s">
        <v>191</v>
      </c>
    </row>
    <row r="372" spans="2:65" s="12" customFormat="1" ht="13.5">
      <c r="B372" s="217"/>
      <c r="C372" s="218"/>
      <c r="D372" s="214" t="s">
        <v>245</v>
      </c>
      <c r="E372" s="219" t="s">
        <v>23</v>
      </c>
      <c r="F372" s="220" t="s">
        <v>538</v>
      </c>
      <c r="G372" s="218"/>
      <c r="H372" s="221">
        <v>8.6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245</v>
      </c>
      <c r="AU372" s="227" t="s">
        <v>88</v>
      </c>
      <c r="AV372" s="12" t="s">
        <v>88</v>
      </c>
      <c r="AW372" s="12" t="s">
        <v>40</v>
      </c>
      <c r="AX372" s="12" t="s">
        <v>77</v>
      </c>
      <c r="AY372" s="227" t="s">
        <v>191</v>
      </c>
    </row>
    <row r="373" spans="2:65" s="14" customFormat="1" ht="13.5">
      <c r="B373" s="254"/>
      <c r="C373" s="255"/>
      <c r="D373" s="214" t="s">
        <v>245</v>
      </c>
      <c r="E373" s="256" t="s">
        <v>23</v>
      </c>
      <c r="F373" s="257" t="s">
        <v>371</v>
      </c>
      <c r="G373" s="255"/>
      <c r="H373" s="258">
        <v>8.6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AT373" s="264" t="s">
        <v>245</v>
      </c>
      <c r="AU373" s="264" t="s">
        <v>88</v>
      </c>
      <c r="AV373" s="14" t="s">
        <v>207</v>
      </c>
      <c r="AW373" s="14" t="s">
        <v>40</v>
      </c>
      <c r="AX373" s="14" t="s">
        <v>77</v>
      </c>
      <c r="AY373" s="264" t="s">
        <v>191</v>
      </c>
    </row>
    <row r="374" spans="2:65" s="13" customFormat="1" ht="13.5">
      <c r="B374" s="244"/>
      <c r="C374" s="245"/>
      <c r="D374" s="214" t="s">
        <v>245</v>
      </c>
      <c r="E374" s="246" t="s">
        <v>23</v>
      </c>
      <c r="F374" s="247" t="s">
        <v>372</v>
      </c>
      <c r="G374" s="245"/>
      <c r="H374" s="246" t="s">
        <v>23</v>
      </c>
      <c r="I374" s="248"/>
      <c r="J374" s="245"/>
      <c r="K374" s="245"/>
      <c r="L374" s="249"/>
      <c r="M374" s="250"/>
      <c r="N374" s="251"/>
      <c r="O374" s="251"/>
      <c r="P374" s="251"/>
      <c r="Q374" s="251"/>
      <c r="R374" s="251"/>
      <c r="S374" s="251"/>
      <c r="T374" s="252"/>
      <c r="AT374" s="253" t="s">
        <v>245</v>
      </c>
      <c r="AU374" s="253" t="s">
        <v>88</v>
      </c>
      <c r="AV374" s="13" t="s">
        <v>85</v>
      </c>
      <c r="AW374" s="13" t="s">
        <v>40</v>
      </c>
      <c r="AX374" s="13" t="s">
        <v>77</v>
      </c>
      <c r="AY374" s="253" t="s">
        <v>191</v>
      </c>
    </row>
    <row r="375" spans="2:65" s="12" customFormat="1" ht="13.5">
      <c r="B375" s="217"/>
      <c r="C375" s="218"/>
      <c r="D375" s="214" t="s">
        <v>245</v>
      </c>
      <c r="E375" s="219" t="s">
        <v>23</v>
      </c>
      <c r="F375" s="220" t="s">
        <v>3475</v>
      </c>
      <c r="G375" s="218"/>
      <c r="H375" s="221">
        <v>28</v>
      </c>
      <c r="I375" s="222"/>
      <c r="J375" s="218"/>
      <c r="K375" s="218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245</v>
      </c>
      <c r="AU375" s="227" t="s">
        <v>88</v>
      </c>
      <c r="AV375" s="12" t="s">
        <v>88</v>
      </c>
      <c r="AW375" s="12" t="s">
        <v>40</v>
      </c>
      <c r="AX375" s="12" t="s">
        <v>77</v>
      </c>
      <c r="AY375" s="227" t="s">
        <v>191</v>
      </c>
    </row>
    <row r="376" spans="2:65" s="12" customFormat="1" ht="13.5">
      <c r="B376" s="217"/>
      <c r="C376" s="218"/>
      <c r="D376" s="214" t="s">
        <v>245</v>
      </c>
      <c r="E376" s="219" t="s">
        <v>23</v>
      </c>
      <c r="F376" s="220" t="s">
        <v>3476</v>
      </c>
      <c r="G376" s="218"/>
      <c r="H376" s="221">
        <v>1.2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245</v>
      </c>
      <c r="AU376" s="227" t="s">
        <v>88</v>
      </c>
      <c r="AV376" s="12" t="s">
        <v>88</v>
      </c>
      <c r="AW376" s="12" t="s">
        <v>40</v>
      </c>
      <c r="AX376" s="12" t="s">
        <v>77</v>
      </c>
      <c r="AY376" s="227" t="s">
        <v>191</v>
      </c>
    </row>
    <row r="377" spans="2:65" s="14" customFormat="1" ht="13.5">
      <c r="B377" s="254"/>
      <c r="C377" s="255"/>
      <c r="D377" s="214" t="s">
        <v>245</v>
      </c>
      <c r="E377" s="256" t="s">
        <v>23</v>
      </c>
      <c r="F377" s="257" t="s">
        <v>371</v>
      </c>
      <c r="G377" s="255"/>
      <c r="H377" s="258">
        <v>29.2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AT377" s="264" t="s">
        <v>245</v>
      </c>
      <c r="AU377" s="264" t="s">
        <v>88</v>
      </c>
      <c r="AV377" s="14" t="s">
        <v>207</v>
      </c>
      <c r="AW377" s="14" t="s">
        <v>40</v>
      </c>
      <c r="AX377" s="14" t="s">
        <v>77</v>
      </c>
      <c r="AY377" s="264" t="s">
        <v>191</v>
      </c>
    </row>
    <row r="378" spans="2:65" s="13" customFormat="1" ht="13.5">
      <c r="B378" s="244"/>
      <c r="C378" s="245"/>
      <c r="D378" s="214" t="s">
        <v>245</v>
      </c>
      <c r="E378" s="246" t="s">
        <v>23</v>
      </c>
      <c r="F378" s="247" t="s">
        <v>376</v>
      </c>
      <c r="G378" s="245"/>
      <c r="H378" s="246" t="s">
        <v>23</v>
      </c>
      <c r="I378" s="248"/>
      <c r="J378" s="245"/>
      <c r="K378" s="245"/>
      <c r="L378" s="249"/>
      <c r="M378" s="250"/>
      <c r="N378" s="251"/>
      <c r="O378" s="251"/>
      <c r="P378" s="251"/>
      <c r="Q378" s="251"/>
      <c r="R378" s="251"/>
      <c r="S378" s="251"/>
      <c r="T378" s="252"/>
      <c r="AT378" s="253" t="s">
        <v>245</v>
      </c>
      <c r="AU378" s="253" t="s">
        <v>88</v>
      </c>
      <c r="AV378" s="13" t="s">
        <v>85</v>
      </c>
      <c r="AW378" s="13" t="s">
        <v>40</v>
      </c>
      <c r="AX378" s="13" t="s">
        <v>77</v>
      </c>
      <c r="AY378" s="253" t="s">
        <v>191</v>
      </c>
    </row>
    <row r="379" spans="2:65" s="12" customFormat="1" ht="13.5">
      <c r="B379" s="217"/>
      <c r="C379" s="218"/>
      <c r="D379" s="214" t="s">
        <v>245</v>
      </c>
      <c r="E379" s="219" t="s">
        <v>23</v>
      </c>
      <c r="F379" s="220" t="s">
        <v>3477</v>
      </c>
      <c r="G379" s="218"/>
      <c r="H379" s="221">
        <v>20.5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245</v>
      </c>
      <c r="AU379" s="227" t="s">
        <v>88</v>
      </c>
      <c r="AV379" s="12" t="s">
        <v>88</v>
      </c>
      <c r="AW379" s="12" t="s">
        <v>40</v>
      </c>
      <c r="AX379" s="12" t="s">
        <v>77</v>
      </c>
      <c r="AY379" s="227" t="s">
        <v>191</v>
      </c>
    </row>
    <row r="380" spans="2:65" s="12" customFormat="1" ht="13.5">
      <c r="B380" s="217"/>
      <c r="C380" s="218"/>
      <c r="D380" s="214" t="s">
        <v>245</v>
      </c>
      <c r="E380" s="219" t="s">
        <v>23</v>
      </c>
      <c r="F380" s="220" t="s">
        <v>548</v>
      </c>
      <c r="G380" s="218"/>
      <c r="H380" s="221">
        <v>1.2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245</v>
      </c>
      <c r="AU380" s="227" t="s">
        <v>88</v>
      </c>
      <c r="AV380" s="12" t="s">
        <v>88</v>
      </c>
      <c r="AW380" s="12" t="s">
        <v>40</v>
      </c>
      <c r="AX380" s="12" t="s">
        <v>77</v>
      </c>
      <c r="AY380" s="227" t="s">
        <v>191</v>
      </c>
    </row>
    <row r="381" spans="2:65" s="14" customFormat="1" ht="13.5">
      <c r="B381" s="254"/>
      <c r="C381" s="255"/>
      <c r="D381" s="214" t="s">
        <v>245</v>
      </c>
      <c r="E381" s="256" t="s">
        <v>23</v>
      </c>
      <c r="F381" s="257" t="s">
        <v>371</v>
      </c>
      <c r="G381" s="255"/>
      <c r="H381" s="258">
        <v>21.7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AT381" s="264" t="s">
        <v>245</v>
      </c>
      <c r="AU381" s="264" t="s">
        <v>88</v>
      </c>
      <c r="AV381" s="14" t="s">
        <v>207</v>
      </c>
      <c r="AW381" s="14" t="s">
        <v>40</v>
      </c>
      <c r="AX381" s="14" t="s">
        <v>77</v>
      </c>
      <c r="AY381" s="264" t="s">
        <v>191</v>
      </c>
    </row>
    <row r="382" spans="2:65" s="13" customFormat="1" ht="13.5">
      <c r="B382" s="244"/>
      <c r="C382" s="245"/>
      <c r="D382" s="214" t="s">
        <v>245</v>
      </c>
      <c r="E382" s="246" t="s">
        <v>23</v>
      </c>
      <c r="F382" s="247" t="s">
        <v>380</v>
      </c>
      <c r="G382" s="245"/>
      <c r="H382" s="246" t="s">
        <v>23</v>
      </c>
      <c r="I382" s="248"/>
      <c r="J382" s="245"/>
      <c r="K382" s="245"/>
      <c r="L382" s="249"/>
      <c r="M382" s="250"/>
      <c r="N382" s="251"/>
      <c r="O382" s="251"/>
      <c r="P382" s="251"/>
      <c r="Q382" s="251"/>
      <c r="R382" s="251"/>
      <c r="S382" s="251"/>
      <c r="T382" s="252"/>
      <c r="AT382" s="253" t="s">
        <v>245</v>
      </c>
      <c r="AU382" s="253" t="s">
        <v>88</v>
      </c>
      <c r="AV382" s="13" t="s">
        <v>85</v>
      </c>
      <c r="AW382" s="13" t="s">
        <v>40</v>
      </c>
      <c r="AX382" s="13" t="s">
        <v>77</v>
      </c>
      <c r="AY382" s="253" t="s">
        <v>191</v>
      </c>
    </row>
    <row r="383" spans="2:65" s="12" customFormat="1" ht="13.5">
      <c r="B383" s="217"/>
      <c r="C383" s="218"/>
      <c r="D383" s="214" t="s">
        <v>245</v>
      </c>
      <c r="E383" s="219" t="s">
        <v>23</v>
      </c>
      <c r="F383" s="220" t="s">
        <v>549</v>
      </c>
      <c r="G383" s="218"/>
      <c r="H383" s="221">
        <v>20.7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245</v>
      </c>
      <c r="AU383" s="227" t="s">
        <v>88</v>
      </c>
      <c r="AV383" s="12" t="s">
        <v>88</v>
      </c>
      <c r="AW383" s="12" t="s">
        <v>40</v>
      </c>
      <c r="AX383" s="12" t="s">
        <v>77</v>
      </c>
      <c r="AY383" s="227" t="s">
        <v>191</v>
      </c>
    </row>
    <row r="384" spans="2:65" s="12" customFormat="1" ht="13.5">
      <c r="B384" s="217"/>
      <c r="C384" s="218"/>
      <c r="D384" s="214" t="s">
        <v>245</v>
      </c>
      <c r="E384" s="219" t="s">
        <v>23</v>
      </c>
      <c r="F384" s="220" t="s">
        <v>550</v>
      </c>
      <c r="G384" s="218"/>
      <c r="H384" s="221">
        <v>1.2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245</v>
      </c>
      <c r="AU384" s="227" t="s">
        <v>88</v>
      </c>
      <c r="AV384" s="12" t="s">
        <v>88</v>
      </c>
      <c r="AW384" s="12" t="s">
        <v>40</v>
      </c>
      <c r="AX384" s="12" t="s">
        <v>77</v>
      </c>
      <c r="AY384" s="227" t="s">
        <v>191</v>
      </c>
    </row>
    <row r="385" spans="2:65" s="14" customFormat="1" ht="13.5">
      <c r="B385" s="254"/>
      <c r="C385" s="255"/>
      <c r="D385" s="214" t="s">
        <v>245</v>
      </c>
      <c r="E385" s="256" t="s">
        <v>23</v>
      </c>
      <c r="F385" s="257" t="s">
        <v>371</v>
      </c>
      <c r="G385" s="255"/>
      <c r="H385" s="258">
        <v>21.9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AT385" s="264" t="s">
        <v>245</v>
      </c>
      <c r="AU385" s="264" t="s">
        <v>88</v>
      </c>
      <c r="AV385" s="14" t="s">
        <v>207</v>
      </c>
      <c r="AW385" s="14" t="s">
        <v>40</v>
      </c>
      <c r="AX385" s="14" t="s">
        <v>77</v>
      </c>
      <c r="AY385" s="264" t="s">
        <v>191</v>
      </c>
    </row>
    <row r="386" spans="2:65" s="13" customFormat="1" ht="13.5">
      <c r="B386" s="244"/>
      <c r="C386" s="245"/>
      <c r="D386" s="214" t="s">
        <v>245</v>
      </c>
      <c r="E386" s="246" t="s">
        <v>23</v>
      </c>
      <c r="F386" s="247" t="s">
        <v>384</v>
      </c>
      <c r="G386" s="245"/>
      <c r="H386" s="246" t="s">
        <v>23</v>
      </c>
      <c r="I386" s="248"/>
      <c r="J386" s="245"/>
      <c r="K386" s="245"/>
      <c r="L386" s="249"/>
      <c r="M386" s="250"/>
      <c r="N386" s="251"/>
      <c r="O386" s="251"/>
      <c r="P386" s="251"/>
      <c r="Q386" s="251"/>
      <c r="R386" s="251"/>
      <c r="S386" s="251"/>
      <c r="T386" s="252"/>
      <c r="AT386" s="253" t="s">
        <v>245</v>
      </c>
      <c r="AU386" s="253" t="s">
        <v>88</v>
      </c>
      <c r="AV386" s="13" t="s">
        <v>85</v>
      </c>
      <c r="AW386" s="13" t="s">
        <v>40</v>
      </c>
      <c r="AX386" s="13" t="s">
        <v>77</v>
      </c>
      <c r="AY386" s="253" t="s">
        <v>191</v>
      </c>
    </row>
    <row r="387" spans="2:65" s="12" customFormat="1" ht="13.5">
      <c r="B387" s="217"/>
      <c r="C387" s="218"/>
      <c r="D387" s="214" t="s">
        <v>245</v>
      </c>
      <c r="E387" s="219" t="s">
        <v>23</v>
      </c>
      <c r="F387" s="220" t="s">
        <v>782</v>
      </c>
      <c r="G387" s="218"/>
      <c r="H387" s="221">
        <v>20.7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245</v>
      </c>
      <c r="AU387" s="227" t="s">
        <v>88</v>
      </c>
      <c r="AV387" s="12" t="s">
        <v>88</v>
      </c>
      <c r="AW387" s="12" t="s">
        <v>40</v>
      </c>
      <c r="AX387" s="12" t="s">
        <v>77</v>
      </c>
      <c r="AY387" s="227" t="s">
        <v>191</v>
      </c>
    </row>
    <row r="388" spans="2:65" s="12" customFormat="1" ht="13.5">
      <c r="B388" s="217"/>
      <c r="C388" s="218"/>
      <c r="D388" s="214" t="s">
        <v>245</v>
      </c>
      <c r="E388" s="219" t="s">
        <v>23</v>
      </c>
      <c r="F388" s="220" t="s">
        <v>551</v>
      </c>
      <c r="G388" s="218"/>
      <c r="H388" s="221">
        <v>1.2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245</v>
      </c>
      <c r="AU388" s="227" t="s">
        <v>88</v>
      </c>
      <c r="AV388" s="12" t="s">
        <v>88</v>
      </c>
      <c r="AW388" s="12" t="s">
        <v>40</v>
      </c>
      <c r="AX388" s="12" t="s">
        <v>77</v>
      </c>
      <c r="AY388" s="227" t="s">
        <v>191</v>
      </c>
    </row>
    <row r="389" spans="2:65" s="12" customFormat="1" ht="13.5">
      <c r="B389" s="217"/>
      <c r="C389" s="218"/>
      <c r="D389" s="214" t="s">
        <v>245</v>
      </c>
      <c r="E389" s="219" t="s">
        <v>23</v>
      </c>
      <c r="F389" s="220" t="s">
        <v>3478</v>
      </c>
      <c r="G389" s="218"/>
      <c r="H389" s="221">
        <v>2.1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245</v>
      </c>
      <c r="AU389" s="227" t="s">
        <v>88</v>
      </c>
      <c r="AV389" s="12" t="s">
        <v>88</v>
      </c>
      <c r="AW389" s="12" t="s">
        <v>40</v>
      </c>
      <c r="AX389" s="12" t="s">
        <v>77</v>
      </c>
      <c r="AY389" s="227" t="s">
        <v>191</v>
      </c>
    </row>
    <row r="390" spans="2:65" s="12" customFormat="1" ht="13.5">
      <c r="B390" s="217"/>
      <c r="C390" s="218"/>
      <c r="D390" s="214" t="s">
        <v>245</v>
      </c>
      <c r="E390" s="219" t="s">
        <v>23</v>
      </c>
      <c r="F390" s="220" t="s">
        <v>3479</v>
      </c>
      <c r="G390" s="218"/>
      <c r="H390" s="221">
        <v>1.1000000000000001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245</v>
      </c>
      <c r="AU390" s="227" t="s">
        <v>88</v>
      </c>
      <c r="AV390" s="12" t="s">
        <v>88</v>
      </c>
      <c r="AW390" s="12" t="s">
        <v>40</v>
      </c>
      <c r="AX390" s="12" t="s">
        <v>77</v>
      </c>
      <c r="AY390" s="227" t="s">
        <v>191</v>
      </c>
    </row>
    <row r="391" spans="2:65" s="12" customFormat="1" ht="13.5">
      <c r="B391" s="217"/>
      <c r="C391" s="218"/>
      <c r="D391" s="214" t="s">
        <v>245</v>
      </c>
      <c r="E391" s="219" t="s">
        <v>23</v>
      </c>
      <c r="F391" s="220" t="s">
        <v>3480</v>
      </c>
      <c r="G391" s="218"/>
      <c r="H391" s="221">
        <v>1.1000000000000001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245</v>
      </c>
      <c r="AU391" s="227" t="s">
        <v>88</v>
      </c>
      <c r="AV391" s="12" t="s">
        <v>88</v>
      </c>
      <c r="AW391" s="12" t="s">
        <v>40</v>
      </c>
      <c r="AX391" s="12" t="s">
        <v>77</v>
      </c>
      <c r="AY391" s="227" t="s">
        <v>191</v>
      </c>
    </row>
    <row r="392" spans="2:65" s="14" customFormat="1" ht="13.5">
      <c r="B392" s="254"/>
      <c r="C392" s="255"/>
      <c r="D392" s="214" t="s">
        <v>245</v>
      </c>
      <c r="E392" s="256" t="s">
        <v>23</v>
      </c>
      <c r="F392" s="257" t="s">
        <v>371</v>
      </c>
      <c r="G392" s="255"/>
      <c r="H392" s="258">
        <v>26.2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AT392" s="264" t="s">
        <v>245</v>
      </c>
      <c r="AU392" s="264" t="s">
        <v>88</v>
      </c>
      <c r="AV392" s="14" t="s">
        <v>207</v>
      </c>
      <c r="AW392" s="14" t="s">
        <v>40</v>
      </c>
      <c r="AX392" s="14" t="s">
        <v>77</v>
      </c>
      <c r="AY392" s="264" t="s">
        <v>191</v>
      </c>
    </row>
    <row r="393" spans="2:65" s="15" customFormat="1" ht="13.5">
      <c r="B393" s="265"/>
      <c r="C393" s="266"/>
      <c r="D393" s="214" t="s">
        <v>245</v>
      </c>
      <c r="E393" s="267" t="s">
        <v>23</v>
      </c>
      <c r="F393" s="268" t="s">
        <v>388</v>
      </c>
      <c r="G393" s="266"/>
      <c r="H393" s="269">
        <v>107.6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AT393" s="275" t="s">
        <v>245</v>
      </c>
      <c r="AU393" s="275" t="s">
        <v>88</v>
      </c>
      <c r="AV393" s="15" t="s">
        <v>215</v>
      </c>
      <c r="AW393" s="15" t="s">
        <v>40</v>
      </c>
      <c r="AX393" s="15" t="s">
        <v>85</v>
      </c>
      <c r="AY393" s="275" t="s">
        <v>191</v>
      </c>
    </row>
    <row r="394" spans="2:65" s="1" customFormat="1" ht="25.5" customHeight="1">
      <c r="B394" s="42"/>
      <c r="C394" s="202" t="s">
        <v>284</v>
      </c>
      <c r="D394" s="202" t="s">
        <v>194</v>
      </c>
      <c r="E394" s="203" t="s">
        <v>3481</v>
      </c>
      <c r="F394" s="204" t="s">
        <v>3482</v>
      </c>
      <c r="G394" s="205" t="s">
        <v>218</v>
      </c>
      <c r="H394" s="206">
        <v>1485.962</v>
      </c>
      <c r="I394" s="207"/>
      <c r="J394" s="208">
        <f>ROUND(I394*H394,2)</f>
        <v>0</v>
      </c>
      <c r="K394" s="204" t="s">
        <v>203</v>
      </c>
      <c r="L394" s="62"/>
      <c r="M394" s="209" t="s">
        <v>23</v>
      </c>
      <c r="N394" s="210" t="s">
        <v>48</v>
      </c>
      <c r="O394" s="43"/>
      <c r="P394" s="211">
        <f>O394*H394</f>
        <v>0</v>
      </c>
      <c r="Q394" s="211">
        <v>0</v>
      </c>
      <c r="R394" s="211">
        <f>Q394*H394</f>
        <v>0</v>
      </c>
      <c r="S394" s="211">
        <v>4.5999999999999999E-2</v>
      </c>
      <c r="T394" s="212">
        <f>S394*H394</f>
        <v>68.354252000000002</v>
      </c>
      <c r="AR394" s="25" t="s">
        <v>215</v>
      </c>
      <c r="AT394" s="25" t="s">
        <v>194</v>
      </c>
      <c r="AU394" s="25" t="s">
        <v>88</v>
      </c>
      <c r="AY394" s="25" t="s">
        <v>191</v>
      </c>
      <c r="BE394" s="213">
        <f>IF(N394="základní",J394,0)</f>
        <v>0</v>
      </c>
      <c r="BF394" s="213">
        <f>IF(N394="snížená",J394,0)</f>
        <v>0</v>
      </c>
      <c r="BG394" s="213">
        <f>IF(N394="zákl. přenesená",J394,0)</f>
        <v>0</v>
      </c>
      <c r="BH394" s="213">
        <f>IF(N394="sníž. přenesená",J394,0)</f>
        <v>0</v>
      </c>
      <c r="BI394" s="213">
        <f>IF(N394="nulová",J394,0)</f>
        <v>0</v>
      </c>
      <c r="BJ394" s="25" t="s">
        <v>85</v>
      </c>
      <c r="BK394" s="213">
        <f>ROUND(I394*H394,2)</f>
        <v>0</v>
      </c>
      <c r="BL394" s="25" t="s">
        <v>215</v>
      </c>
      <c r="BM394" s="25" t="s">
        <v>3483</v>
      </c>
    </row>
    <row r="395" spans="2:65" s="13" customFormat="1" ht="13.5">
      <c r="B395" s="244"/>
      <c r="C395" s="245"/>
      <c r="D395" s="214" t="s">
        <v>245</v>
      </c>
      <c r="E395" s="246" t="s">
        <v>23</v>
      </c>
      <c r="F395" s="247" t="s">
        <v>368</v>
      </c>
      <c r="G395" s="245"/>
      <c r="H395" s="246" t="s">
        <v>23</v>
      </c>
      <c r="I395" s="248"/>
      <c r="J395" s="245"/>
      <c r="K395" s="245"/>
      <c r="L395" s="249"/>
      <c r="M395" s="250"/>
      <c r="N395" s="251"/>
      <c r="O395" s="251"/>
      <c r="P395" s="251"/>
      <c r="Q395" s="251"/>
      <c r="R395" s="251"/>
      <c r="S395" s="251"/>
      <c r="T395" s="252"/>
      <c r="AT395" s="253" t="s">
        <v>245</v>
      </c>
      <c r="AU395" s="253" t="s">
        <v>88</v>
      </c>
      <c r="AV395" s="13" t="s">
        <v>85</v>
      </c>
      <c r="AW395" s="13" t="s">
        <v>40</v>
      </c>
      <c r="AX395" s="13" t="s">
        <v>77</v>
      </c>
      <c r="AY395" s="253" t="s">
        <v>191</v>
      </c>
    </row>
    <row r="396" spans="2:65" s="12" customFormat="1" ht="40.5">
      <c r="B396" s="217"/>
      <c r="C396" s="218"/>
      <c r="D396" s="214" t="s">
        <v>245</v>
      </c>
      <c r="E396" s="219" t="s">
        <v>23</v>
      </c>
      <c r="F396" s="220" t="s">
        <v>3484</v>
      </c>
      <c r="G396" s="218"/>
      <c r="H396" s="221">
        <v>41.354999999999997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245</v>
      </c>
      <c r="AU396" s="227" t="s">
        <v>88</v>
      </c>
      <c r="AV396" s="12" t="s">
        <v>88</v>
      </c>
      <c r="AW396" s="12" t="s">
        <v>40</v>
      </c>
      <c r="AX396" s="12" t="s">
        <v>77</v>
      </c>
      <c r="AY396" s="227" t="s">
        <v>191</v>
      </c>
    </row>
    <row r="397" spans="2:65" s="12" customFormat="1" ht="13.5">
      <c r="B397" s="217"/>
      <c r="C397" s="218"/>
      <c r="D397" s="214" t="s">
        <v>245</v>
      </c>
      <c r="E397" s="219" t="s">
        <v>23</v>
      </c>
      <c r="F397" s="220" t="s">
        <v>3485</v>
      </c>
      <c r="G397" s="218"/>
      <c r="H397" s="221">
        <v>10.314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245</v>
      </c>
      <c r="AU397" s="227" t="s">
        <v>88</v>
      </c>
      <c r="AV397" s="12" t="s">
        <v>88</v>
      </c>
      <c r="AW397" s="12" t="s">
        <v>40</v>
      </c>
      <c r="AX397" s="12" t="s">
        <v>77</v>
      </c>
      <c r="AY397" s="227" t="s">
        <v>191</v>
      </c>
    </row>
    <row r="398" spans="2:65" s="12" customFormat="1" ht="13.5">
      <c r="B398" s="217"/>
      <c r="C398" s="218"/>
      <c r="D398" s="214" t="s">
        <v>245</v>
      </c>
      <c r="E398" s="219" t="s">
        <v>23</v>
      </c>
      <c r="F398" s="220" t="s">
        <v>3486</v>
      </c>
      <c r="G398" s="218"/>
      <c r="H398" s="221">
        <v>65.066000000000003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245</v>
      </c>
      <c r="AU398" s="227" t="s">
        <v>88</v>
      </c>
      <c r="AV398" s="12" t="s">
        <v>88</v>
      </c>
      <c r="AW398" s="12" t="s">
        <v>40</v>
      </c>
      <c r="AX398" s="12" t="s">
        <v>77</v>
      </c>
      <c r="AY398" s="227" t="s">
        <v>191</v>
      </c>
    </row>
    <row r="399" spans="2:65" s="12" customFormat="1" ht="27">
      <c r="B399" s="217"/>
      <c r="C399" s="218"/>
      <c r="D399" s="214" t="s">
        <v>245</v>
      </c>
      <c r="E399" s="219" t="s">
        <v>23</v>
      </c>
      <c r="F399" s="220" t="s">
        <v>3487</v>
      </c>
      <c r="G399" s="218"/>
      <c r="H399" s="221">
        <v>66.319999999999993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245</v>
      </c>
      <c r="AU399" s="227" t="s">
        <v>88</v>
      </c>
      <c r="AV399" s="12" t="s">
        <v>88</v>
      </c>
      <c r="AW399" s="12" t="s">
        <v>40</v>
      </c>
      <c r="AX399" s="12" t="s">
        <v>77</v>
      </c>
      <c r="AY399" s="227" t="s">
        <v>191</v>
      </c>
    </row>
    <row r="400" spans="2:65" s="12" customFormat="1" ht="13.5">
      <c r="B400" s="217"/>
      <c r="C400" s="218"/>
      <c r="D400" s="214" t="s">
        <v>245</v>
      </c>
      <c r="E400" s="219" t="s">
        <v>23</v>
      </c>
      <c r="F400" s="220" t="s">
        <v>3488</v>
      </c>
      <c r="G400" s="218"/>
      <c r="H400" s="221">
        <v>13.454000000000001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245</v>
      </c>
      <c r="AU400" s="227" t="s">
        <v>88</v>
      </c>
      <c r="AV400" s="12" t="s">
        <v>88</v>
      </c>
      <c r="AW400" s="12" t="s">
        <v>40</v>
      </c>
      <c r="AX400" s="12" t="s">
        <v>77</v>
      </c>
      <c r="AY400" s="227" t="s">
        <v>191</v>
      </c>
    </row>
    <row r="401" spans="2:51" s="12" customFormat="1" ht="13.5">
      <c r="B401" s="217"/>
      <c r="C401" s="218"/>
      <c r="D401" s="214" t="s">
        <v>245</v>
      </c>
      <c r="E401" s="219" t="s">
        <v>23</v>
      </c>
      <c r="F401" s="220" t="s">
        <v>3489</v>
      </c>
      <c r="G401" s="218"/>
      <c r="H401" s="221">
        <v>55.448999999999998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245</v>
      </c>
      <c r="AU401" s="227" t="s">
        <v>88</v>
      </c>
      <c r="AV401" s="12" t="s">
        <v>88</v>
      </c>
      <c r="AW401" s="12" t="s">
        <v>40</v>
      </c>
      <c r="AX401" s="12" t="s">
        <v>77</v>
      </c>
      <c r="AY401" s="227" t="s">
        <v>191</v>
      </c>
    </row>
    <row r="402" spans="2:51" s="12" customFormat="1" ht="13.5">
      <c r="B402" s="217"/>
      <c r="C402" s="218"/>
      <c r="D402" s="214" t="s">
        <v>245</v>
      </c>
      <c r="E402" s="219" t="s">
        <v>23</v>
      </c>
      <c r="F402" s="220" t="s">
        <v>3490</v>
      </c>
      <c r="G402" s="218"/>
      <c r="H402" s="221">
        <v>29.108000000000001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245</v>
      </c>
      <c r="AU402" s="227" t="s">
        <v>88</v>
      </c>
      <c r="AV402" s="12" t="s">
        <v>88</v>
      </c>
      <c r="AW402" s="12" t="s">
        <v>40</v>
      </c>
      <c r="AX402" s="12" t="s">
        <v>77</v>
      </c>
      <c r="AY402" s="227" t="s">
        <v>191</v>
      </c>
    </row>
    <row r="403" spans="2:51" s="14" customFormat="1" ht="13.5">
      <c r="B403" s="254"/>
      <c r="C403" s="255"/>
      <c r="D403" s="214" t="s">
        <v>245</v>
      </c>
      <c r="E403" s="256" t="s">
        <v>23</v>
      </c>
      <c r="F403" s="257" t="s">
        <v>3491</v>
      </c>
      <c r="G403" s="255"/>
      <c r="H403" s="258">
        <v>281.06599999999997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AT403" s="264" t="s">
        <v>245</v>
      </c>
      <c r="AU403" s="264" t="s">
        <v>88</v>
      </c>
      <c r="AV403" s="14" t="s">
        <v>207</v>
      </c>
      <c r="AW403" s="14" t="s">
        <v>40</v>
      </c>
      <c r="AX403" s="14" t="s">
        <v>77</v>
      </c>
      <c r="AY403" s="264" t="s">
        <v>191</v>
      </c>
    </row>
    <row r="404" spans="2:51" s="13" customFormat="1" ht="13.5">
      <c r="B404" s="244"/>
      <c r="C404" s="245"/>
      <c r="D404" s="214" t="s">
        <v>245</v>
      </c>
      <c r="E404" s="246" t="s">
        <v>23</v>
      </c>
      <c r="F404" s="247" t="s">
        <v>372</v>
      </c>
      <c r="G404" s="245"/>
      <c r="H404" s="246" t="s">
        <v>23</v>
      </c>
      <c r="I404" s="248"/>
      <c r="J404" s="245"/>
      <c r="K404" s="245"/>
      <c r="L404" s="249"/>
      <c r="M404" s="250"/>
      <c r="N404" s="251"/>
      <c r="O404" s="251"/>
      <c r="P404" s="251"/>
      <c r="Q404" s="251"/>
      <c r="R404" s="251"/>
      <c r="S404" s="251"/>
      <c r="T404" s="252"/>
      <c r="AT404" s="253" t="s">
        <v>245</v>
      </c>
      <c r="AU404" s="253" t="s">
        <v>88</v>
      </c>
      <c r="AV404" s="13" t="s">
        <v>85</v>
      </c>
      <c r="AW404" s="13" t="s">
        <v>40</v>
      </c>
      <c r="AX404" s="13" t="s">
        <v>77</v>
      </c>
      <c r="AY404" s="253" t="s">
        <v>191</v>
      </c>
    </row>
    <row r="405" spans="2:51" s="12" customFormat="1" ht="40.5">
      <c r="B405" s="217"/>
      <c r="C405" s="218"/>
      <c r="D405" s="214" t="s">
        <v>245</v>
      </c>
      <c r="E405" s="219" t="s">
        <v>23</v>
      </c>
      <c r="F405" s="220" t="s">
        <v>3492</v>
      </c>
      <c r="G405" s="218"/>
      <c r="H405" s="221">
        <v>85.932000000000002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245</v>
      </c>
      <c r="AU405" s="227" t="s">
        <v>88</v>
      </c>
      <c r="AV405" s="12" t="s">
        <v>88</v>
      </c>
      <c r="AW405" s="12" t="s">
        <v>40</v>
      </c>
      <c r="AX405" s="12" t="s">
        <v>77</v>
      </c>
      <c r="AY405" s="227" t="s">
        <v>191</v>
      </c>
    </row>
    <row r="406" spans="2:51" s="12" customFormat="1" ht="13.5">
      <c r="B406" s="217"/>
      <c r="C406" s="218"/>
      <c r="D406" s="214" t="s">
        <v>245</v>
      </c>
      <c r="E406" s="219" t="s">
        <v>23</v>
      </c>
      <c r="F406" s="220" t="s">
        <v>3493</v>
      </c>
      <c r="G406" s="218"/>
      <c r="H406" s="221">
        <v>14.432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245</v>
      </c>
      <c r="AU406" s="227" t="s">
        <v>88</v>
      </c>
      <c r="AV406" s="12" t="s">
        <v>88</v>
      </c>
      <c r="AW406" s="12" t="s">
        <v>40</v>
      </c>
      <c r="AX406" s="12" t="s">
        <v>77</v>
      </c>
      <c r="AY406" s="227" t="s">
        <v>191</v>
      </c>
    </row>
    <row r="407" spans="2:51" s="12" customFormat="1" ht="13.5">
      <c r="B407" s="217"/>
      <c r="C407" s="218"/>
      <c r="D407" s="214" t="s">
        <v>245</v>
      </c>
      <c r="E407" s="219" t="s">
        <v>23</v>
      </c>
      <c r="F407" s="220" t="s">
        <v>3494</v>
      </c>
      <c r="G407" s="218"/>
      <c r="H407" s="221">
        <v>2.56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245</v>
      </c>
      <c r="AU407" s="227" t="s">
        <v>88</v>
      </c>
      <c r="AV407" s="12" t="s">
        <v>88</v>
      </c>
      <c r="AW407" s="12" t="s">
        <v>40</v>
      </c>
      <c r="AX407" s="12" t="s">
        <v>77</v>
      </c>
      <c r="AY407" s="227" t="s">
        <v>191</v>
      </c>
    </row>
    <row r="408" spans="2:51" s="12" customFormat="1" ht="13.5">
      <c r="B408" s="217"/>
      <c r="C408" s="218"/>
      <c r="D408" s="214" t="s">
        <v>245</v>
      </c>
      <c r="E408" s="219" t="s">
        <v>23</v>
      </c>
      <c r="F408" s="220" t="s">
        <v>3495</v>
      </c>
      <c r="G408" s="218"/>
      <c r="H408" s="221">
        <v>2.56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245</v>
      </c>
      <c r="AU408" s="227" t="s">
        <v>88</v>
      </c>
      <c r="AV408" s="12" t="s">
        <v>88</v>
      </c>
      <c r="AW408" s="12" t="s">
        <v>40</v>
      </c>
      <c r="AX408" s="12" t="s">
        <v>77</v>
      </c>
      <c r="AY408" s="227" t="s">
        <v>191</v>
      </c>
    </row>
    <row r="409" spans="2:51" s="12" customFormat="1" ht="13.5">
      <c r="B409" s="217"/>
      <c r="C409" s="218"/>
      <c r="D409" s="214" t="s">
        <v>245</v>
      </c>
      <c r="E409" s="219" t="s">
        <v>23</v>
      </c>
      <c r="F409" s="220" t="s">
        <v>3496</v>
      </c>
      <c r="G409" s="218"/>
      <c r="H409" s="221">
        <v>15.648999999999999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245</v>
      </c>
      <c r="AU409" s="227" t="s">
        <v>88</v>
      </c>
      <c r="AV409" s="12" t="s">
        <v>88</v>
      </c>
      <c r="AW409" s="12" t="s">
        <v>40</v>
      </c>
      <c r="AX409" s="12" t="s">
        <v>77</v>
      </c>
      <c r="AY409" s="227" t="s">
        <v>191</v>
      </c>
    </row>
    <row r="410" spans="2:51" s="12" customFormat="1" ht="13.5">
      <c r="B410" s="217"/>
      <c r="C410" s="218"/>
      <c r="D410" s="214" t="s">
        <v>245</v>
      </c>
      <c r="E410" s="219" t="s">
        <v>23</v>
      </c>
      <c r="F410" s="220" t="s">
        <v>3497</v>
      </c>
      <c r="G410" s="218"/>
      <c r="H410" s="221">
        <v>34.659999999999997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245</v>
      </c>
      <c r="AU410" s="227" t="s">
        <v>88</v>
      </c>
      <c r="AV410" s="12" t="s">
        <v>88</v>
      </c>
      <c r="AW410" s="12" t="s">
        <v>40</v>
      </c>
      <c r="AX410" s="12" t="s">
        <v>77</v>
      </c>
      <c r="AY410" s="227" t="s">
        <v>191</v>
      </c>
    </row>
    <row r="411" spans="2:51" s="12" customFormat="1" ht="13.5">
      <c r="B411" s="217"/>
      <c r="C411" s="218"/>
      <c r="D411" s="214" t="s">
        <v>245</v>
      </c>
      <c r="E411" s="219" t="s">
        <v>23</v>
      </c>
      <c r="F411" s="220" t="s">
        <v>3498</v>
      </c>
      <c r="G411" s="218"/>
      <c r="H411" s="221">
        <v>30.356999999999999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245</v>
      </c>
      <c r="AU411" s="227" t="s">
        <v>88</v>
      </c>
      <c r="AV411" s="12" t="s">
        <v>88</v>
      </c>
      <c r="AW411" s="12" t="s">
        <v>40</v>
      </c>
      <c r="AX411" s="12" t="s">
        <v>77</v>
      </c>
      <c r="AY411" s="227" t="s">
        <v>191</v>
      </c>
    </row>
    <row r="412" spans="2:51" s="12" customFormat="1" ht="13.5">
      <c r="B412" s="217"/>
      <c r="C412" s="218"/>
      <c r="D412" s="214" t="s">
        <v>245</v>
      </c>
      <c r="E412" s="219" t="s">
        <v>23</v>
      </c>
      <c r="F412" s="220" t="s">
        <v>3499</v>
      </c>
      <c r="G412" s="218"/>
      <c r="H412" s="221">
        <v>33.667999999999999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245</v>
      </c>
      <c r="AU412" s="227" t="s">
        <v>88</v>
      </c>
      <c r="AV412" s="12" t="s">
        <v>88</v>
      </c>
      <c r="AW412" s="12" t="s">
        <v>40</v>
      </c>
      <c r="AX412" s="12" t="s">
        <v>77</v>
      </c>
      <c r="AY412" s="227" t="s">
        <v>191</v>
      </c>
    </row>
    <row r="413" spans="2:51" s="12" customFormat="1" ht="13.5">
      <c r="B413" s="217"/>
      <c r="C413" s="218"/>
      <c r="D413" s="214" t="s">
        <v>245</v>
      </c>
      <c r="E413" s="219" t="s">
        <v>23</v>
      </c>
      <c r="F413" s="220" t="s">
        <v>3500</v>
      </c>
      <c r="G413" s="218"/>
      <c r="H413" s="221">
        <v>56.584000000000003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245</v>
      </c>
      <c r="AU413" s="227" t="s">
        <v>88</v>
      </c>
      <c r="AV413" s="12" t="s">
        <v>88</v>
      </c>
      <c r="AW413" s="12" t="s">
        <v>40</v>
      </c>
      <c r="AX413" s="12" t="s">
        <v>77</v>
      </c>
      <c r="AY413" s="227" t="s">
        <v>191</v>
      </c>
    </row>
    <row r="414" spans="2:51" s="12" customFormat="1" ht="13.5">
      <c r="B414" s="217"/>
      <c r="C414" s="218"/>
      <c r="D414" s="214" t="s">
        <v>245</v>
      </c>
      <c r="E414" s="219" t="s">
        <v>23</v>
      </c>
      <c r="F414" s="220" t="s">
        <v>3501</v>
      </c>
      <c r="G414" s="218"/>
      <c r="H414" s="221">
        <v>47.68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245</v>
      </c>
      <c r="AU414" s="227" t="s">
        <v>88</v>
      </c>
      <c r="AV414" s="12" t="s">
        <v>88</v>
      </c>
      <c r="AW414" s="12" t="s">
        <v>40</v>
      </c>
      <c r="AX414" s="12" t="s">
        <v>77</v>
      </c>
      <c r="AY414" s="227" t="s">
        <v>191</v>
      </c>
    </row>
    <row r="415" spans="2:51" s="14" customFormat="1" ht="13.5">
      <c r="B415" s="254"/>
      <c r="C415" s="255"/>
      <c r="D415" s="214" t="s">
        <v>245</v>
      </c>
      <c r="E415" s="256" t="s">
        <v>23</v>
      </c>
      <c r="F415" s="257" t="s">
        <v>3491</v>
      </c>
      <c r="G415" s="255"/>
      <c r="H415" s="258">
        <v>324.08199999999999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AT415" s="264" t="s">
        <v>245</v>
      </c>
      <c r="AU415" s="264" t="s">
        <v>88</v>
      </c>
      <c r="AV415" s="14" t="s">
        <v>207</v>
      </c>
      <c r="AW415" s="14" t="s">
        <v>40</v>
      </c>
      <c r="AX415" s="14" t="s">
        <v>77</v>
      </c>
      <c r="AY415" s="264" t="s">
        <v>191</v>
      </c>
    </row>
    <row r="416" spans="2:51" s="13" customFormat="1" ht="13.5">
      <c r="B416" s="244"/>
      <c r="C416" s="245"/>
      <c r="D416" s="214" t="s">
        <v>245</v>
      </c>
      <c r="E416" s="246" t="s">
        <v>23</v>
      </c>
      <c r="F416" s="247" t="s">
        <v>376</v>
      </c>
      <c r="G416" s="245"/>
      <c r="H416" s="246" t="s">
        <v>23</v>
      </c>
      <c r="I416" s="248"/>
      <c r="J416" s="245"/>
      <c r="K416" s="245"/>
      <c r="L416" s="249"/>
      <c r="M416" s="250"/>
      <c r="N416" s="251"/>
      <c r="O416" s="251"/>
      <c r="P416" s="251"/>
      <c r="Q416" s="251"/>
      <c r="R416" s="251"/>
      <c r="S416" s="251"/>
      <c r="T416" s="252"/>
      <c r="AT416" s="253" t="s">
        <v>245</v>
      </c>
      <c r="AU416" s="253" t="s">
        <v>88</v>
      </c>
      <c r="AV416" s="13" t="s">
        <v>85</v>
      </c>
      <c r="AW416" s="13" t="s">
        <v>40</v>
      </c>
      <c r="AX416" s="13" t="s">
        <v>77</v>
      </c>
      <c r="AY416" s="253" t="s">
        <v>191</v>
      </c>
    </row>
    <row r="417" spans="2:51" s="12" customFormat="1" ht="13.5">
      <c r="B417" s="217"/>
      <c r="C417" s="218"/>
      <c r="D417" s="214" t="s">
        <v>245</v>
      </c>
      <c r="E417" s="219" t="s">
        <v>23</v>
      </c>
      <c r="F417" s="220" t="s">
        <v>3502</v>
      </c>
      <c r="G417" s="218"/>
      <c r="H417" s="221">
        <v>60.136000000000003</v>
      </c>
      <c r="I417" s="222"/>
      <c r="J417" s="218"/>
      <c r="K417" s="218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245</v>
      </c>
      <c r="AU417" s="227" t="s">
        <v>88</v>
      </c>
      <c r="AV417" s="12" t="s">
        <v>88</v>
      </c>
      <c r="AW417" s="12" t="s">
        <v>40</v>
      </c>
      <c r="AX417" s="12" t="s">
        <v>77</v>
      </c>
      <c r="AY417" s="227" t="s">
        <v>191</v>
      </c>
    </row>
    <row r="418" spans="2:51" s="12" customFormat="1" ht="13.5">
      <c r="B418" s="217"/>
      <c r="C418" s="218"/>
      <c r="D418" s="214" t="s">
        <v>245</v>
      </c>
      <c r="E418" s="219" t="s">
        <v>23</v>
      </c>
      <c r="F418" s="220" t="s">
        <v>3503</v>
      </c>
      <c r="G418" s="218"/>
      <c r="H418" s="221">
        <v>14.624000000000001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245</v>
      </c>
      <c r="AU418" s="227" t="s">
        <v>88</v>
      </c>
      <c r="AV418" s="12" t="s">
        <v>88</v>
      </c>
      <c r="AW418" s="12" t="s">
        <v>40</v>
      </c>
      <c r="AX418" s="12" t="s">
        <v>77</v>
      </c>
      <c r="AY418" s="227" t="s">
        <v>191</v>
      </c>
    </row>
    <row r="419" spans="2:51" s="12" customFormat="1" ht="13.5">
      <c r="B419" s="217"/>
      <c r="C419" s="218"/>
      <c r="D419" s="214" t="s">
        <v>245</v>
      </c>
      <c r="E419" s="219" t="s">
        <v>23</v>
      </c>
      <c r="F419" s="220" t="s">
        <v>3504</v>
      </c>
      <c r="G419" s="218"/>
      <c r="H419" s="221">
        <v>0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245</v>
      </c>
      <c r="AU419" s="227" t="s">
        <v>88</v>
      </c>
      <c r="AV419" s="12" t="s">
        <v>88</v>
      </c>
      <c r="AW419" s="12" t="s">
        <v>40</v>
      </c>
      <c r="AX419" s="12" t="s">
        <v>77</v>
      </c>
      <c r="AY419" s="227" t="s">
        <v>191</v>
      </c>
    </row>
    <row r="420" spans="2:51" s="12" customFormat="1" ht="13.5">
      <c r="B420" s="217"/>
      <c r="C420" s="218"/>
      <c r="D420" s="214" t="s">
        <v>245</v>
      </c>
      <c r="E420" s="219" t="s">
        <v>23</v>
      </c>
      <c r="F420" s="220" t="s">
        <v>3505</v>
      </c>
      <c r="G420" s="218"/>
      <c r="H420" s="221">
        <v>2.56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245</v>
      </c>
      <c r="AU420" s="227" t="s">
        <v>88</v>
      </c>
      <c r="AV420" s="12" t="s">
        <v>88</v>
      </c>
      <c r="AW420" s="12" t="s">
        <v>40</v>
      </c>
      <c r="AX420" s="12" t="s">
        <v>77</v>
      </c>
      <c r="AY420" s="227" t="s">
        <v>191</v>
      </c>
    </row>
    <row r="421" spans="2:51" s="12" customFormat="1" ht="13.5">
      <c r="B421" s="217"/>
      <c r="C421" s="218"/>
      <c r="D421" s="214" t="s">
        <v>245</v>
      </c>
      <c r="E421" s="219" t="s">
        <v>23</v>
      </c>
      <c r="F421" s="220" t="s">
        <v>3506</v>
      </c>
      <c r="G421" s="218"/>
      <c r="H421" s="221">
        <v>2.56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245</v>
      </c>
      <c r="AU421" s="227" t="s">
        <v>88</v>
      </c>
      <c r="AV421" s="12" t="s">
        <v>88</v>
      </c>
      <c r="AW421" s="12" t="s">
        <v>40</v>
      </c>
      <c r="AX421" s="12" t="s">
        <v>77</v>
      </c>
      <c r="AY421" s="227" t="s">
        <v>191</v>
      </c>
    </row>
    <row r="422" spans="2:51" s="12" customFormat="1" ht="13.5">
      <c r="B422" s="217"/>
      <c r="C422" s="218"/>
      <c r="D422" s="214" t="s">
        <v>245</v>
      </c>
      <c r="E422" s="219" t="s">
        <v>23</v>
      </c>
      <c r="F422" s="220" t="s">
        <v>3507</v>
      </c>
      <c r="G422" s="218"/>
      <c r="H422" s="221">
        <v>15.083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245</v>
      </c>
      <c r="AU422" s="227" t="s">
        <v>88</v>
      </c>
      <c r="AV422" s="12" t="s">
        <v>88</v>
      </c>
      <c r="AW422" s="12" t="s">
        <v>40</v>
      </c>
      <c r="AX422" s="12" t="s">
        <v>77</v>
      </c>
      <c r="AY422" s="227" t="s">
        <v>191</v>
      </c>
    </row>
    <row r="423" spans="2:51" s="12" customFormat="1" ht="13.5">
      <c r="B423" s="217"/>
      <c r="C423" s="218"/>
      <c r="D423" s="214" t="s">
        <v>245</v>
      </c>
      <c r="E423" s="219" t="s">
        <v>23</v>
      </c>
      <c r="F423" s="220" t="s">
        <v>3508</v>
      </c>
      <c r="G423" s="218"/>
      <c r="H423" s="221">
        <v>4.5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245</v>
      </c>
      <c r="AU423" s="227" t="s">
        <v>88</v>
      </c>
      <c r="AV423" s="12" t="s">
        <v>88</v>
      </c>
      <c r="AW423" s="12" t="s">
        <v>40</v>
      </c>
      <c r="AX423" s="12" t="s">
        <v>77</v>
      </c>
      <c r="AY423" s="227" t="s">
        <v>191</v>
      </c>
    </row>
    <row r="424" spans="2:51" s="12" customFormat="1" ht="13.5">
      <c r="B424" s="217"/>
      <c r="C424" s="218"/>
      <c r="D424" s="214" t="s">
        <v>245</v>
      </c>
      <c r="E424" s="219" t="s">
        <v>23</v>
      </c>
      <c r="F424" s="220" t="s">
        <v>3509</v>
      </c>
      <c r="G424" s="218"/>
      <c r="H424" s="221">
        <v>32.935000000000002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245</v>
      </c>
      <c r="AU424" s="227" t="s">
        <v>88</v>
      </c>
      <c r="AV424" s="12" t="s">
        <v>88</v>
      </c>
      <c r="AW424" s="12" t="s">
        <v>40</v>
      </c>
      <c r="AX424" s="12" t="s">
        <v>77</v>
      </c>
      <c r="AY424" s="227" t="s">
        <v>191</v>
      </c>
    </row>
    <row r="425" spans="2:51" s="12" customFormat="1" ht="13.5">
      <c r="B425" s="217"/>
      <c r="C425" s="218"/>
      <c r="D425" s="214" t="s">
        <v>245</v>
      </c>
      <c r="E425" s="219" t="s">
        <v>23</v>
      </c>
      <c r="F425" s="220" t="s">
        <v>3510</v>
      </c>
      <c r="G425" s="218"/>
      <c r="H425" s="221">
        <v>38.853000000000002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245</v>
      </c>
      <c r="AU425" s="227" t="s">
        <v>88</v>
      </c>
      <c r="AV425" s="12" t="s">
        <v>88</v>
      </c>
      <c r="AW425" s="12" t="s">
        <v>40</v>
      </c>
      <c r="AX425" s="12" t="s">
        <v>77</v>
      </c>
      <c r="AY425" s="227" t="s">
        <v>191</v>
      </c>
    </row>
    <row r="426" spans="2:51" s="12" customFormat="1" ht="13.5">
      <c r="B426" s="217"/>
      <c r="C426" s="218"/>
      <c r="D426" s="214" t="s">
        <v>245</v>
      </c>
      <c r="E426" s="219" t="s">
        <v>23</v>
      </c>
      <c r="F426" s="220" t="s">
        <v>3511</v>
      </c>
      <c r="G426" s="218"/>
      <c r="H426" s="221">
        <v>19.875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245</v>
      </c>
      <c r="AU426" s="227" t="s">
        <v>88</v>
      </c>
      <c r="AV426" s="12" t="s">
        <v>88</v>
      </c>
      <c r="AW426" s="12" t="s">
        <v>40</v>
      </c>
      <c r="AX426" s="12" t="s">
        <v>77</v>
      </c>
      <c r="AY426" s="227" t="s">
        <v>191</v>
      </c>
    </row>
    <row r="427" spans="2:51" s="12" customFormat="1" ht="13.5">
      <c r="B427" s="217"/>
      <c r="C427" s="218"/>
      <c r="D427" s="214" t="s">
        <v>245</v>
      </c>
      <c r="E427" s="219" t="s">
        <v>23</v>
      </c>
      <c r="F427" s="220" t="s">
        <v>3512</v>
      </c>
      <c r="G427" s="218"/>
      <c r="H427" s="221">
        <v>40.335000000000001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245</v>
      </c>
      <c r="AU427" s="227" t="s">
        <v>88</v>
      </c>
      <c r="AV427" s="12" t="s">
        <v>88</v>
      </c>
      <c r="AW427" s="12" t="s">
        <v>40</v>
      </c>
      <c r="AX427" s="12" t="s">
        <v>77</v>
      </c>
      <c r="AY427" s="227" t="s">
        <v>191</v>
      </c>
    </row>
    <row r="428" spans="2:51" s="12" customFormat="1" ht="13.5">
      <c r="B428" s="217"/>
      <c r="C428" s="218"/>
      <c r="D428" s="214" t="s">
        <v>245</v>
      </c>
      <c r="E428" s="219" t="s">
        <v>23</v>
      </c>
      <c r="F428" s="220" t="s">
        <v>3513</v>
      </c>
      <c r="G428" s="218"/>
      <c r="H428" s="221">
        <v>45.624000000000002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245</v>
      </c>
      <c r="AU428" s="227" t="s">
        <v>88</v>
      </c>
      <c r="AV428" s="12" t="s">
        <v>88</v>
      </c>
      <c r="AW428" s="12" t="s">
        <v>40</v>
      </c>
      <c r="AX428" s="12" t="s">
        <v>77</v>
      </c>
      <c r="AY428" s="227" t="s">
        <v>191</v>
      </c>
    </row>
    <row r="429" spans="2:51" s="14" customFormat="1" ht="13.5">
      <c r="B429" s="254"/>
      <c r="C429" s="255"/>
      <c r="D429" s="214" t="s">
        <v>245</v>
      </c>
      <c r="E429" s="256" t="s">
        <v>23</v>
      </c>
      <c r="F429" s="257" t="s">
        <v>3491</v>
      </c>
      <c r="G429" s="255"/>
      <c r="H429" s="258">
        <v>277.08499999999998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AT429" s="264" t="s">
        <v>245</v>
      </c>
      <c r="AU429" s="264" t="s">
        <v>88</v>
      </c>
      <c r="AV429" s="14" t="s">
        <v>207</v>
      </c>
      <c r="AW429" s="14" t="s">
        <v>40</v>
      </c>
      <c r="AX429" s="14" t="s">
        <v>77</v>
      </c>
      <c r="AY429" s="264" t="s">
        <v>191</v>
      </c>
    </row>
    <row r="430" spans="2:51" s="13" customFormat="1" ht="13.5">
      <c r="B430" s="244"/>
      <c r="C430" s="245"/>
      <c r="D430" s="214" t="s">
        <v>245</v>
      </c>
      <c r="E430" s="246" t="s">
        <v>23</v>
      </c>
      <c r="F430" s="247" t="s">
        <v>380</v>
      </c>
      <c r="G430" s="245"/>
      <c r="H430" s="246" t="s">
        <v>23</v>
      </c>
      <c r="I430" s="248"/>
      <c r="J430" s="245"/>
      <c r="K430" s="245"/>
      <c r="L430" s="249"/>
      <c r="M430" s="250"/>
      <c r="N430" s="251"/>
      <c r="O430" s="251"/>
      <c r="P430" s="251"/>
      <c r="Q430" s="251"/>
      <c r="R430" s="251"/>
      <c r="S430" s="251"/>
      <c r="T430" s="252"/>
      <c r="AT430" s="253" t="s">
        <v>245</v>
      </c>
      <c r="AU430" s="253" t="s">
        <v>88</v>
      </c>
      <c r="AV430" s="13" t="s">
        <v>85</v>
      </c>
      <c r="AW430" s="13" t="s">
        <v>40</v>
      </c>
      <c r="AX430" s="13" t="s">
        <v>77</v>
      </c>
      <c r="AY430" s="253" t="s">
        <v>191</v>
      </c>
    </row>
    <row r="431" spans="2:51" s="12" customFormat="1" ht="27">
      <c r="B431" s="217"/>
      <c r="C431" s="218"/>
      <c r="D431" s="214" t="s">
        <v>245</v>
      </c>
      <c r="E431" s="219" t="s">
        <v>23</v>
      </c>
      <c r="F431" s="220" t="s">
        <v>3514</v>
      </c>
      <c r="G431" s="218"/>
      <c r="H431" s="221">
        <v>59.331000000000003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245</v>
      </c>
      <c r="AU431" s="227" t="s">
        <v>88</v>
      </c>
      <c r="AV431" s="12" t="s">
        <v>88</v>
      </c>
      <c r="AW431" s="12" t="s">
        <v>40</v>
      </c>
      <c r="AX431" s="12" t="s">
        <v>77</v>
      </c>
      <c r="AY431" s="227" t="s">
        <v>191</v>
      </c>
    </row>
    <row r="432" spans="2:51" s="12" customFormat="1" ht="13.5">
      <c r="B432" s="217"/>
      <c r="C432" s="218"/>
      <c r="D432" s="214" t="s">
        <v>245</v>
      </c>
      <c r="E432" s="219" t="s">
        <v>23</v>
      </c>
      <c r="F432" s="220" t="s">
        <v>3515</v>
      </c>
      <c r="G432" s="218"/>
      <c r="H432" s="221">
        <v>13.487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245</v>
      </c>
      <c r="AU432" s="227" t="s">
        <v>88</v>
      </c>
      <c r="AV432" s="12" t="s">
        <v>88</v>
      </c>
      <c r="AW432" s="12" t="s">
        <v>40</v>
      </c>
      <c r="AX432" s="12" t="s">
        <v>77</v>
      </c>
      <c r="AY432" s="227" t="s">
        <v>191</v>
      </c>
    </row>
    <row r="433" spans="2:51" s="12" customFormat="1" ht="13.5">
      <c r="B433" s="217"/>
      <c r="C433" s="218"/>
      <c r="D433" s="214" t="s">
        <v>245</v>
      </c>
      <c r="E433" s="219" t="s">
        <v>23</v>
      </c>
      <c r="F433" s="220" t="s">
        <v>3516</v>
      </c>
      <c r="G433" s="218"/>
      <c r="H433" s="221">
        <v>0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245</v>
      </c>
      <c r="AU433" s="227" t="s">
        <v>88</v>
      </c>
      <c r="AV433" s="12" t="s">
        <v>88</v>
      </c>
      <c r="AW433" s="12" t="s">
        <v>40</v>
      </c>
      <c r="AX433" s="12" t="s">
        <v>77</v>
      </c>
      <c r="AY433" s="227" t="s">
        <v>191</v>
      </c>
    </row>
    <row r="434" spans="2:51" s="12" customFormat="1" ht="13.5">
      <c r="B434" s="217"/>
      <c r="C434" s="218"/>
      <c r="D434" s="214" t="s">
        <v>245</v>
      </c>
      <c r="E434" s="219" t="s">
        <v>23</v>
      </c>
      <c r="F434" s="220" t="s">
        <v>3517</v>
      </c>
      <c r="G434" s="218"/>
      <c r="H434" s="221">
        <v>2.464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245</v>
      </c>
      <c r="AU434" s="227" t="s">
        <v>88</v>
      </c>
      <c r="AV434" s="12" t="s">
        <v>88</v>
      </c>
      <c r="AW434" s="12" t="s">
        <v>40</v>
      </c>
      <c r="AX434" s="12" t="s">
        <v>77</v>
      </c>
      <c r="AY434" s="227" t="s">
        <v>191</v>
      </c>
    </row>
    <row r="435" spans="2:51" s="12" customFormat="1" ht="13.5">
      <c r="B435" s="217"/>
      <c r="C435" s="218"/>
      <c r="D435" s="214" t="s">
        <v>245</v>
      </c>
      <c r="E435" s="219" t="s">
        <v>23</v>
      </c>
      <c r="F435" s="220" t="s">
        <v>3518</v>
      </c>
      <c r="G435" s="218"/>
      <c r="H435" s="221">
        <v>2.464</v>
      </c>
      <c r="I435" s="222"/>
      <c r="J435" s="218"/>
      <c r="K435" s="218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245</v>
      </c>
      <c r="AU435" s="227" t="s">
        <v>88</v>
      </c>
      <c r="AV435" s="12" t="s">
        <v>88</v>
      </c>
      <c r="AW435" s="12" t="s">
        <v>40</v>
      </c>
      <c r="AX435" s="12" t="s">
        <v>77</v>
      </c>
      <c r="AY435" s="227" t="s">
        <v>191</v>
      </c>
    </row>
    <row r="436" spans="2:51" s="12" customFormat="1" ht="13.5">
      <c r="B436" s="217"/>
      <c r="C436" s="218"/>
      <c r="D436" s="214" t="s">
        <v>245</v>
      </c>
      <c r="E436" s="219" t="s">
        <v>23</v>
      </c>
      <c r="F436" s="220" t="s">
        <v>3519</v>
      </c>
      <c r="G436" s="218"/>
      <c r="H436" s="221">
        <v>14.268000000000001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245</v>
      </c>
      <c r="AU436" s="227" t="s">
        <v>88</v>
      </c>
      <c r="AV436" s="12" t="s">
        <v>88</v>
      </c>
      <c r="AW436" s="12" t="s">
        <v>40</v>
      </c>
      <c r="AX436" s="12" t="s">
        <v>77</v>
      </c>
      <c r="AY436" s="227" t="s">
        <v>191</v>
      </c>
    </row>
    <row r="437" spans="2:51" s="12" customFormat="1" ht="13.5">
      <c r="B437" s="217"/>
      <c r="C437" s="218"/>
      <c r="D437" s="214" t="s">
        <v>245</v>
      </c>
      <c r="E437" s="219" t="s">
        <v>23</v>
      </c>
      <c r="F437" s="220" t="s">
        <v>3520</v>
      </c>
      <c r="G437" s="218"/>
      <c r="H437" s="221">
        <v>31.555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245</v>
      </c>
      <c r="AU437" s="227" t="s">
        <v>88</v>
      </c>
      <c r="AV437" s="12" t="s">
        <v>88</v>
      </c>
      <c r="AW437" s="12" t="s">
        <v>40</v>
      </c>
      <c r="AX437" s="12" t="s">
        <v>77</v>
      </c>
      <c r="AY437" s="227" t="s">
        <v>191</v>
      </c>
    </row>
    <row r="438" spans="2:51" s="12" customFormat="1" ht="13.5">
      <c r="B438" s="217"/>
      <c r="C438" s="218"/>
      <c r="D438" s="214" t="s">
        <v>245</v>
      </c>
      <c r="E438" s="219" t="s">
        <v>23</v>
      </c>
      <c r="F438" s="220" t="s">
        <v>3521</v>
      </c>
      <c r="G438" s="218"/>
      <c r="H438" s="221">
        <v>51.261000000000003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245</v>
      </c>
      <c r="AU438" s="227" t="s">
        <v>88</v>
      </c>
      <c r="AV438" s="12" t="s">
        <v>88</v>
      </c>
      <c r="AW438" s="12" t="s">
        <v>40</v>
      </c>
      <c r="AX438" s="12" t="s">
        <v>77</v>
      </c>
      <c r="AY438" s="227" t="s">
        <v>191</v>
      </c>
    </row>
    <row r="439" spans="2:51" s="12" customFormat="1" ht="13.5">
      <c r="B439" s="217"/>
      <c r="C439" s="218"/>
      <c r="D439" s="214" t="s">
        <v>245</v>
      </c>
      <c r="E439" s="219" t="s">
        <v>23</v>
      </c>
      <c r="F439" s="220" t="s">
        <v>3522</v>
      </c>
      <c r="G439" s="218"/>
      <c r="H439" s="221">
        <v>40.033000000000001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245</v>
      </c>
      <c r="AU439" s="227" t="s">
        <v>88</v>
      </c>
      <c r="AV439" s="12" t="s">
        <v>88</v>
      </c>
      <c r="AW439" s="12" t="s">
        <v>40</v>
      </c>
      <c r="AX439" s="12" t="s">
        <v>77</v>
      </c>
      <c r="AY439" s="227" t="s">
        <v>191</v>
      </c>
    </row>
    <row r="440" spans="2:51" s="12" customFormat="1" ht="13.5">
      <c r="B440" s="217"/>
      <c r="C440" s="218"/>
      <c r="D440" s="214" t="s">
        <v>245</v>
      </c>
      <c r="E440" s="219" t="s">
        <v>23</v>
      </c>
      <c r="F440" s="220" t="s">
        <v>3523</v>
      </c>
      <c r="G440" s="218"/>
      <c r="H440" s="221">
        <v>45.558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245</v>
      </c>
      <c r="AU440" s="227" t="s">
        <v>88</v>
      </c>
      <c r="AV440" s="12" t="s">
        <v>88</v>
      </c>
      <c r="AW440" s="12" t="s">
        <v>40</v>
      </c>
      <c r="AX440" s="12" t="s">
        <v>77</v>
      </c>
      <c r="AY440" s="227" t="s">
        <v>191</v>
      </c>
    </row>
    <row r="441" spans="2:51" s="12" customFormat="1" ht="13.5">
      <c r="B441" s="217"/>
      <c r="C441" s="218"/>
      <c r="D441" s="214" t="s">
        <v>245</v>
      </c>
      <c r="E441" s="219" t="s">
        <v>23</v>
      </c>
      <c r="F441" s="220" t="s">
        <v>3524</v>
      </c>
      <c r="G441" s="218"/>
      <c r="H441" s="221">
        <v>43.593000000000004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245</v>
      </c>
      <c r="AU441" s="227" t="s">
        <v>88</v>
      </c>
      <c r="AV441" s="12" t="s">
        <v>88</v>
      </c>
      <c r="AW441" s="12" t="s">
        <v>40</v>
      </c>
      <c r="AX441" s="12" t="s">
        <v>77</v>
      </c>
      <c r="AY441" s="227" t="s">
        <v>191</v>
      </c>
    </row>
    <row r="442" spans="2:51" s="14" customFormat="1" ht="13.5">
      <c r="B442" s="254"/>
      <c r="C442" s="255"/>
      <c r="D442" s="214" t="s">
        <v>245</v>
      </c>
      <c r="E442" s="256" t="s">
        <v>23</v>
      </c>
      <c r="F442" s="257" t="s">
        <v>3491</v>
      </c>
      <c r="G442" s="255"/>
      <c r="H442" s="258">
        <v>304.01400000000001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AT442" s="264" t="s">
        <v>245</v>
      </c>
      <c r="AU442" s="264" t="s">
        <v>88</v>
      </c>
      <c r="AV442" s="14" t="s">
        <v>207</v>
      </c>
      <c r="AW442" s="14" t="s">
        <v>40</v>
      </c>
      <c r="AX442" s="14" t="s">
        <v>77</v>
      </c>
      <c r="AY442" s="264" t="s">
        <v>191</v>
      </c>
    </row>
    <row r="443" spans="2:51" s="13" customFormat="1" ht="13.5">
      <c r="B443" s="244"/>
      <c r="C443" s="245"/>
      <c r="D443" s="214" t="s">
        <v>245</v>
      </c>
      <c r="E443" s="246" t="s">
        <v>23</v>
      </c>
      <c r="F443" s="247" t="s">
        <v>384</v>
      </c>
      <c r="G443" s="245"/>
      <c r="H443" s="246" t="s">
        <v>23</v>
      </c>
      <c r="I443" s="248"/>
      <c r="J443" s="245"/>
      <c r="K443" s="245"/>
      <c r="L443" s="249"/>
      <c r="M443" s="250"/>
      <c r="N443" s="251"/>
      <c r="O443" s="251"/>
      <c r="P443" s="251"/>
      <c r="Q443" s="251"/>
      <c r="R443" s="251"/>
      <c r="S443" s="251"/>
      <c r="T443" s="252"/>
      <c r="AT443" s="253" t="s">
        <v>245</v>
      </c>
      <c r="AU443" s="253" t="s">
        <v>88</v>
      </c>
      <c r="AV443" s="13" t="s">
        <v>85</v>
      </c>
      <c r="AW443" s="13" t="s">
        <v>40</v>
      </c>
      <c r="AX443" s="13" t="s">
        <v>77</v>
      </c>
      <c r="AY443" s="253" t="s">
        <v>191</v>
      </c>
    </row>
    <row r="444" spans="2:51" s="12" customFormat="1" ht="27">
      <c r="B444" s="217"/>
      <c r="C444" s="218"/>
      <c r="D444" s="214" t="s">
        <v>245</v>
      </c>
      <c r="E444" s="219" t="s">
        <v>23</v>
      </c>
      <c r="F444" s="220" t="s">
        <v>3525</v>
      </c>
      <c r="G444" s="218"/>
      <c r="H444" s="221">
        <v>59.31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245</v>
      </c>
      <c r="AU444" s="227" t="s">
        <v>88</v>
      </c>
      <c r="AV444" s="12" t="s">
        <v>88</v>
      </c>
      <c r="AW444" s="12" t="s">
        <v>40</v>
      </c>
      <c r="AX444" s="12" t="s">
        <v>77</v>
      </c>
      <c r="AY444" s="227" t="s">
        <v>191</v>
      </c>
    </row>
    <row r="445" spans="2:51" s="12" customFormat="1" ht="13.5">
      <c r="B445" s="217"/>
      <c r="C445" s="218"/>
      <c r="D445" s="214" t="s">
        <v>245</v>
      </c>
      <c r="E445" s="219" t="s">
        <v>23</v>
      </c>
      <c r="F445" s="220" t="s">
        <v>3526</v>
      </c>
      <c r="G445" s="218"/>
      <c r="H445" s="221">
        <v>13.487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245</v>
      </c>
      <c r="AU445" s="227" t="s">
        <v>88</v>
      </c>
      <c r="AV445" s="12" t="s">
        <v>88</v>
      </c>
      <c r="AW445" s="12" t="s">
        <v>40</v>
      </c>
      <c r="AX445" s="12" t="s">
        <v>77</v>
      </c>
      <c r="AY445" s="227" t="s">
        <v>191</v>
      </c>
    </row>
    <row r="446" spans="2:51" s="12" customFormat="1" ht="13.5">
      <c r="B446" s="217"/>
      <c r="C446" s="218"/>
      <c r="D446" s="214" t="s">
        <v>245</v>
      </c>
      <c r="E446" s="219" t="s">
        <v>23</v>
      </c>
      <c r="F446" s="220" t="s">
        <v>3527</v>
      </c>
      <c r="G446" s="218"/>
      <c r="H446" s="221">
        <v>0</v>
      </c>
      <c r="I446" s="222"/>
      <c r="J446" s="218"/>
      <c r="K446" s="218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245</v>
      </c>
      <c r="AU446" s="227" t="s">
        <v>88</v>
      </c>
      <c r="AV446" s="12" t="s">
        <v>88</v>
      </c>
      <c r="AW446" s="12" t="s">
        <v>40</v>
      </c>
      <c r="AX446" s="12" t="s">
        <v>77</v>
      </c>
      <c r="AY446" s="227" t="s">
        <v>191</v>
      </c>
    </row>
    <row r="447" spans="2:51" s="12" customFormat="1" ht="13.5">
      <c r="B447" s="217"/>
      <c r="C447" s="218"/>
      <c r="D447" s="214" t="s">
        <v>245</v>
      </c>
      <c r="E447" s="219" t="s">
        <v>23</v>
      </c>
      <c r="F447" s="220" t="s">
        <v>3528</v>
      </c>
      <c r="G447" s="218"/>
      <c r="H447" s="221">
        <v>2.464</v>
      </c>
      <c r="I447" s="222"/>
      <c r="J447" s="218"/>
      <c r="K447" s="218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245</v>
      </c>
      <c r="AU447" s="227" t="s">
        <v>88</v>
      </c>
      <c r="AV447" s="12" t="s">
        <v>88</v>
      </c>
      <c r="AW447" s="12" t="s">
        <v>40</v>
      </c>
      <c r="AX447" s="12" t="s">
        <v>77</v>
      </c>
      <c r="AY447" s="227" t="s">
        <v>191</v>
      </c>
    </row>
    <row r="448" spans="2:51" s="12" customFormat="1" ht="13.5">
      <c r="B448" s="217"/>
      <c r="C448" s="218"/>
      <c r="D448" s="214" t="s">
        <v>245</v>
      </c>
      <c r="E448" s="219" t="s">
        <v>23</v>
      </c>
      <c r="F448" s="220" t="s">
        <v>3529</v>
      </c>
      <c r="G448" s="218"/>
      <c r="H448" s="221">
        <v>2.464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245</v>
      </c>
      <c r="AU448" s="227" t="s">
        <v>88</v>
      </c>
      <c r="AV448" s="12" t="s">
        <v>88</v>
      </c>
      <c r="AW448" s="12" t="s">
        <v>40</v>
      </c>
      <c r="AX448" s="12" t="s">
        <v>77</v>
      </c>
      <c r="AY448" s="227" t="s">
        <v>191</v>
      </c>
    </row>
    <row r="449" spans="2:65" s="12" customFormat="1" ht="13.5">
      <c r="B449" s="217"/>
      <c r="C449" s="218"/>
      <c r="D449" s="214" t="s">
        <v>245</v>
      </c>
      <c r="E449" s="219" t="s">
        <v>23</v>
      </c>
      <c r="F449" s="220" t="s">
        <v>3530</v>
      </c>
      <c r="G449" s="218"/>
      <c r="H449" s="221">
        <v>13.395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245</v>
      </c>
      <c r="AU449" s="227" t="s">
        <v>88</v>
      </c>
      <c r="AV449" s="12" t="s">
        <v>88</v>
      </c>
      <c r="AW449" s="12" t="s">
        <v>40</v>
      </c>
      <c r="AX449" s="12" t="s">
        <v>77</v>
      </c>
      <c r="AY449" s="227" t="s">
        <v>191</v>
      </c>
    </row>
    <row r="450" spans="2:65" s="12" customFormat="1" ht="13.5">
      <c r="B450" s="217"/>
      <c r="C450" s="218"/>
      <c r="D450" s="214" t="s">
        <v>245</v>
      </c>
      <c r="E450" s="219" t="s">
        <v>23</v>
      </c>
      <c r="F450" s="220" t="s">
        <v>3531</v>
      </c>
      <c r="G450" s="218"/>
      <c r="H450" s="221">
        <v>31.648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245</v>
      </c>
      <c r="AU450" s="227" t="s">
        <v>88</v>
      </c>
      <c r="AV450" s="12" t="s">
        <v>88</v>
      </c>
      <c r="AW450" s="12" t="s">
        <v>40</v>
      </c>
      <c r="AX450" s="12" t="s">
        <v>77</v>
      </c>
      <c r="AY450" s="227" t="s">
        <v>191</v>
      </c>
    </row>
    <row r="451" spans="2:65" s="12" customFormat="1" ht="13.5">
      <c r="B451" s="217"/>
      <c r="C451" s="218"/>
      <c r="D451" s="214" t="s">
        <v>245</v>
      </c>
      <c r="E451" s="219" t="s">
        <v>23</v>
      </c>
      <c r="F451" s="220" t="s">
        <v>3532</v>
      </c>
      <c r="G451" s="218"/>
      <c r="H451" s="221">
        <v>27.922000000000001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245</v>
      </c>
      <c r="AU451" s="227" t="s">
        <v>88</v>
      </c>
      <c r="AV451" s="12" t="s">
        <v>88</v>
      </c>
      <c r="AW451" s="12" t="s">
        <v>40</v>
      </c>
      <c r="AX451" s="12" t="s">
        <v>77</v>
      </c>
      <c r="AY451" s="227" t="s">
        <v>191</v>
      </c>
    </row>
    <row r="452" spans="2:65" s="12" customFormat="1" ht="40.5">
      <c r="B452" s="217"/>
      <c r="C452" s="218"/>
      <c r="D452" s="214" t="s">
        <v>245</v>
      </c>
      <c r="E452" s="219" t="s">
        <v>23</v>
      </c>
      <c r="F452" s="220" t="s">
        <v>3533</v>
      </c>
      <c r="G452" s="218"/>
      <c r="H452" s="221">
        <v>102.893</v>
      </c>
      <c r="I452" s="222"/>
      <c r="J452" s="218"/>
      <c r="K452" s="218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245</v>
      </c>
      <c r="AU452" s="227" t="s">
        <v>88</v>
      </c>
      <c r="AV452" s="12" t="s">
        <v>88</v>
      </c>
      <c r="AW452" s="12" t="s">
        <v>40</v>
      </c>
      <c r="AX452" s="12" t="s">
        <v>77</v>
      </c>
      <c r="AY452" s="227" t="s">
        <v>191</v>
      </c>
    </row>
    <row r="453" spans="2:65" s="12" customFormat="1" ht="13.5">
      <c r="B453" s="217"/>
      <c r="C453" s="218"/>
      <c r="D453" s="214" t="s">
        <v>245</v>
      </c>
      <c r="E453" s="219" t="s">
        <v>23</v>
      </c>
      <c r="F453" s="220" t="s">
        <v>3534</v>
      </c>
      <c r="G453" s="218"/>
      <c r="H453" s="221">
        <v>46.131999999999998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245</v>
      </c>
      <c r="AU453" s="227" t="s">
        <v>88</v>
      </c>
      <c r="AV453" s="12" t="s">
        <v>88</v>
      </c>
      <c r="AW453" s="12" t="s">
        <v>40</v>
      </c>
      <c r="AX453" s="12" t="s">
        <v>77</v>
      </c>
      <c r="AY453" s="227" t="s">
        <v>191</v>
      </c>
    </row>
    <row r="454" spans="2:65" s="14" customFormat="1" ht="13.5">
      <c r="B454" s="254"/>
      <c r="C454" s="255"/>
      <c r="D454" s="214" t="s">
        <v>245</v>
      </c>
      <c r="E454" s="256" t="s">
        <v>23</v>
      </c>
      <c r="F454" s="257" t="s">
        <v>3535</v>
      </c>
      <c r="G454" s="255"/>
      <c r="H454" s="258">
        <v>299.71499999999997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AT454" s="264" t="s">
        <v>245</v>
      </c>
      <c r="AU454" s="264" t="s">
        <v>88</v>
      </c>
      <c r="AV454" s="14" t="s">
        <v>207</v>
      </c>
      <c r="AW454" s="14" t="s">
        <v>40</v>
      </c>
      <c r="AX454" s="14" t="s">
        <v>77</v>
      </c>
      <c r="AY454" s="264" t="s">
        <v>191</v>
      </c>
    </row>
    <row r="455" spans="2:65" s="15" customFormat="1" ht="13.5">
      <c r="B455" s="265"/>
      <c r="C455" s="266"/>
      <c r="D455" s="214" t="s">
        <v>245</v>
      </c>
      <c r="E455" s="267" t="s">
        <v>23</v>
      </c>
      <c r="F455" s="268" t="s">
        <v>3536</v>
      </c>
      <c r="G455" s="266"/>
      <c r="H455" s="269">
        <v>1485.962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AT455" s="275" t="s">
        <v>245</v>
      </c>
      <c r="AU455" s="275" t="s">
        <v>88</v>
      </c>
      <c r="AV455" s="15" t="s">
        <v>215</v>
      </c>
      <c r="AW455" s="15" t="s">
        <v>40</v>
      </c>
      <c r="AX455" s="15" t="s">
        <v>85</v>
      </c>
      <c r="AY455" s="275" t="s">
        <v>191</v>
      </c>
    </row>
    <row r="456" spans="2:65" s="11" customFormat="1" ht="29.85" customHeight="1">
      <c r="B456" s="186"/>
      <c r="C456" s="187"/>
      <c r="D456" s="188" t="s">
        <v>76</v>
      </c>
      <c r="E456" s="200" t="s">
        <v>2918</v>
      </c>
      <c r="F456" s="200" t="s">
        <v>2919</v>
      </c>
      <c r="G456" s="187"/>
      <c r="H456" s="187"/>
      <c r="I456" s="190"/>
      <c r="J456" s="201">
        <f>BK456</f>
        <v>0</v>
      </c>
      <c r="K456" s="187"/>
      <c r="L456" s="192"/>
      <c r="M456" s="193"/>
      <c r="N456" s="194"/>
      <c r="O456" s="194"/>
      <c r="P456" s="195">
        <f>SUM(P457:P492)</f>
        <v>0</v>
      </c>
      <c r="Q456" s="194"/>
      <c r="R456" s="195">
        <f>SUM(R457:R492)</f>
        <v>0</v>
      </c>
      <c r="S456" s="194"/>
      <c r="T456" s="196">
        <f>SUM(T457:T492)</f>
        <v>150</v>
      </c>
      <c r="AR456" s="197" t="s">
        <v>85</v>
      </c>
      <c r="AT456" s="198" t="s">
        <v>76</v>
      </c>
      <c r="AU456" s="198" t="s">
        <v>85</v>
      </c>
      <c r="AY456" s="197" t="s">
        <v>191</v>
      </c>
      <c r="BK456" s="199">
        <f>SUM(BK457:BK492)</f>
        <v>0</v>
      </c>
    </row>
    <row r="457" spans="2:65" s="1" customFormat="1" ht="38.25" customHeight="1">
      <c r="B457" s="42"/>
      <c r="C457" s="202" t="s">
        <v>289</v>
      </c>
      <c r="D457" s="202" t="s">
        <v>194</v>
      </c>
      <c r="E457" s="203" t="s">
        <v>3537</v>
      </c>
      <c r="F457" s="204" t="s">
        <v>3538</v>
      </c>
      <c r="G457" s="205" t="s">
        <v>366</v>
      </c>
      <c r="H457" s="206">
        <v>50</v>
      </c>
      <c r="I457" s="207"/>
      <c r="J457" s="208">
        <f>ROUND(I457*H457,2)</f>
        <v>0</v>
      </c>
      <c r="K457" s="204" t="s">
        <v>203</v>
      </c>
      <c r="L457" s="62"/>
      <c r="M457" s="209" t="s">
        <v>23</v>
      </c>
      <c r="N457" s="210" t="s">
        <v>48</v>
      </c>
      <c r="O457" s="43"/>
      <c r="P457" s="211">
        <f>O457*H457</f>
        <v>0</v>
      </c>
      <c r="Q457" s="211">
        <v>0</v>
      </c>
      <c r="R457" s="211">
        <f>Q457*H457</f>
        <v>0</v>
      </c>
      <c r="S457" s="211">
        <v>1.5</v>
      </c>
      <c r="T457" s="212">
        <f>S457*H457</f>
        <v>75</v>
      </c>
      <c r="AR457" s="25" t="s">
        <v>215</v>
      </c>
      <c r="AT457" s="25" t="s">
        <v>194</v>
      </c>
      <c r="AU457" s="25" t="s">
        <v>88</v>
      </c>
      <c r="AY457" s="25" t="s">
        <v>191</v>
      </c>
      <c r="BE457" s="213">
        <f>IF(N457="základní",J457,0)</f>
        <v>0</v>
      </c>
      <c r="BF457" s="213">
        <f>IF(N457="snížená",J457,0)</f>
        <v>0</v>
      </c>
      <c r="BG457" s="213">
        <f>IF(N457="zákl. přenesená",J457,0)</f>
        <v>0</v>
      </c>
      <c r="BH457" s="213">
        <f>IF(N457="sníž. přenesená",J457,0)</f>
        <v>0</v>
      </c>
      <c r="BI457" s="213">
        <f>IF(N457="nulová",J457,0)</f>
        <v>0</v>
      </c>
      <c r="BJ457" s="25" t="s">
        <v>85</v>
      </c>
      <c r="BK457" s="213">
        <f>ROUND(I457*H457,2)</f>
        <v>0</v>
      </c>
      <c r="BL457" s="25" t="s">
        <v>215</v>
      </c>
      <c r="BM457" s="25" t="s">
        <v>3539</v>
      </c>
    </row>
    <row r="458" spans="2:65" s="1" customFormat="1" ht="40.5">
      <c r="B458" s="42"/>
      <c r="C458" s="64"/>
      <c r="D458" s="214" t="s">
        <v>205</v>
      </c>
      <c r="E458" s="64"/>
      <c r="F458" s="215" t="s">
        <v>2334</v>
      </c>
      <c r="G458" s="64"/>
      <c r="H458" s="64"/>
      <c r="I458" s="173"/>
      <c r="J458" s="64"/>
      <c r="K458" s="64"/>
      <c r="L458" s="62"/>
      <c r="M458" s="216"/>
      <c r="N458" s="43"/>
      <c r="O458" s="43"/>
      <c r="P458" s="43"/>
      <c r="Q458" s="43"/>
      <c r="R458" s="43"/>
      <c r="S458" s="43"/>
      <c r="T458" s="79"/>
      <c r="AT458" s="25" t="s">
        <v>205</v>
      </c>
      <c r="AU458" s="25" t="s">
        <v>88</v>
      </c>
    </row>
    <row r="459" spans="2:65" s="1" customFormat="1" ht="51" customHeight="1">
      <c r="B459" s="42"/>
      <c r="C459" s="202" t="s">
        <v>296</v>
      </c>
      <c r="D459" s="202" t="s">
        <v>194</v>
      </c>
      <c r="E459" s="203" t="s">
        <v>3540</v>
      </c>
      <c r="F459" s="204" t="s">
        <v>3541</v>
      </c>
      <c r="G459" s="205" t="s">
        <v>366</v>
      </c>
      <c r="H459" s="206">
        <v>250</v>
      </c>
      <c r="I459" s="207"/>
      <c r="J459" s="208">
        <f>ROUND(I459*H459,2)</f>
        <v>0</v>
      </c>
      <c r="K459" s="204" t="s">
        <v>203</v>
      </c>
      <c r="L459" s="62"/>
      <c r="M459" s="209" t="s">
        <v>23</v>
      </c>
      <c r="N459" s="210" t="s">
        <v>48</v>
      </c>
      <c r="O459" s="43"/>
      <c r="P459" s="211">
        <f>O459*H459</f>
        <v>0</v>
      </c>
      <c r="Q459" s="211">
        <v>0</v>
      </c>
      <c r="R459" s="211">
        <f>Q459*H459</f>
        <v>0</v>
      </c>
      <c r="S459" s="211">
        <v>0</v>
      </c>
      <c r="T459" s="212">
        <f>S459*H459</f>
        <v>0</v>
      </c>
      <c r="AR459" s="25" t="s">
        <v>215</v>
      </c>
      <c r="AT459" s="25" t="s">
        <v>194</v>
      </c>
      <c r="AU459" s="25" t="s">
        <v>88</v>
      </c>
      <c r="AY459" s="25" t="s">
        <v>191</v>
      </c>
      <c r="BE459" s="213">
        <f>IF(N459="základní",J459,0)</f>
        <v>0</v>
      </c>
      <c r="BF459" s="213">
        <f>IF(N459="snížená",J459,0)</f>
        <v>0</v>
      </c>
      <c r="BG459" s="213">
        <f>IF(N459="zákl. přenesená",J459,0)</f>
        <v>0</v>
      </c>
      <c r="BH459" s="213">
        <f>IF(N459="sníž. přenesená",J459,0)</f>
        <v>0</v>
      </c>
      <c r="BI459" s="213">
        <f>IF(N459="nulová",J459,0)</f>
        <v>0</v>
      </c>
      <c r="BJ459" s="25" t="s">
        <v>85</v>
      </c>
      <c r="BK459" s="213">
        <f>ROUND(I459*H459,2)</f>
        <v>0</v>
      </c>
      <c r="BL459" s="25" t="s">
        <v>215</v>
      </c>
      <c r="BM459" s="25" t="s">
        <v>3542</v>
      </c>
    </row>
    <row r="460" spans="2:65" s="12" customFormat="1" ht="13.5">
      <c r="B460" s="217"/>
      <c r="C460" s="218"/>
      <c r="D460" s="214" t="s">
        <v>245</v>
      </c>
      <c r="E460" s="218"/>
      <c r="F460" s="220" t="s">
        <v>3543</v>
      </c>
      <c r="G460" s="218"/>
      <c r="H460" s="221">
        <v>250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245</v>
      </c>
      <c r="AU460" s="227" t="s">
        <v>88</v>
      </c>
      <c r="AV460" s="12" t="s">
        <v>88</v>
      </c>
      <c r="AW460" s="12" t="s">
        <v>6</v>
      </c>
      <c r="AX460" s="12" t="s">
        <v>85</v>
      </c>
      <c r="AY460" s="227" t="s">
        <v>191</v>
      </c>
    </row>
    <row r="461" spans="2:65" s="1" customFormat="1" ht="38.25" customHeight="1">
      <c r="B461" s="42"/>
      <c r="C461" s="202" t="s">
        <v>301</v>
      </c>
      <c r="D461" s="202" t="s">
        <v>194</v>
      </c>
      <c r="E461" s="203" t="s">
        <v>3544</v>
      </c>
      <c r="F461" s="204" t="s">
        <v>3545</v>
      </c>
      <c r="G461" s="205" t="s">
        <v>366</v>
      </c>
      <c r="H461" s="206">
        <v>50</v>
      </c>
      <c r="I461" s="207"/>
      <c r="J461" s="208">
        <f>ROUND(I461*H461,2)</f>
        <v>0</v>
      </c>
      <c r="K461" s="204" t="s">
        <v>203</v>
      </c>
      <c r="L461" s="62"/>
      <c r="M461" s="209" t="s">
        <v>23</v>
      </c>
      <c r="N461" s="210" t="s">
        <v>48</v>
      </c>
      <c r="O461" s="43"/>
      <c r="P461" s="211">
        <f>O461*H461</f>
        <v>0</v>
      </c>
      <c r="Q461" s="211">
        <v>0</v>
      </c>
      <c r="R461" s="211">
        <f>Q461*H461</f>
        <v>0</v>
      </c>
      <c r="S461" s="211">
        <v>1.5</v>
      </c>
      <c r="T461" s="212">
        <f>S461*H461</f>
        <v>75</v>
      </c>
      <c r="AR461" s="25" t="s">
        <v>215</v>
      </c>
      <c r="AT461" s="25" t="s">
        <v>194</v>
      </c>
      <c r="AU461" s="25" t="s">
        <v>88</v>
      </c>
      <c r="AY461" s="25" t="s">
        <v>191</v>
      </c>
      <c r="BE461" s="213">
        <f>IF(N461="základní",J461,0)</f>
        <v>0</v>
      </c>
      <c r="BF461" s="213">
        <f>IF(N461="snížená",J461,0)</f>
        <v>0</v>
      </c>
      <c r="BG461" s="213">
        <f>IF(N461="zákl. přenesená",J461,0)</f>
        <v>0</v>
      </c>
      <c r="BH461" s="213">
        <f>IF(N461="sníž. přenesená",J461,0)</f>
        <v>0</v>
      </c>
      <c r="BI461" s="213">
        <f>IF(N461="nulová",J461,0)</f>
        <v>0</v>
      </c>
      <c r="BJ461" s="25" t="s">
        <v>85</v>
      </c>
      <c r="BK461" s="213">
        <f>ROUND(I461*H461,2)</f>
        <v>0</v>
      </c>
      <c r="BL461" s="25" t="s">
        <v>215</v>
      </c>
      <c r="BM461" s="25" t="s">
        <v>3546</v>
      </c>
    </row>
    <row r="462" spans="2:65" s="1" customFormat="1" ht="40.5">
      <c r="B462" s="42"/>
      <c r="C462" s="64"/>
      <c r="D462" s="214" t="s">
        <v>205</v>
      </c>
      <c r="E462" s="64"/>
      <c r="F462" s="215" t="s">
        <v>2334</v>
      </c>
      <c r="G462" s="64"/>
      <c r="H462" s="64"/>
      <c r="I462" s="173"/>
      <c r="J462" s="64"/>
      <c r="K462" s="64"/>
      <c r="L462" s="62"/>
      <c r="M462" s="216"/>
      <c r="N462" s="43"/>
      <c r="O462" s="43"/>
      <c r="P462" s="43"/>
      <c r="Q462" s="43"/>
      <c r="R462" s="43"/>
      <c r="S462" s="43"/>
      <c r="T462" s="79"/>
      <c r="AT462" s="25" t="s">
        <v>205</v>
      </c>
      <c r="AU462" s="25" t="s">
        <v>88</v>
      </c>
    </row>
    <row r="463" spans="2:65" s="12" customFormat="1" ht="13.5">
      <c r="B463" s="217"/>
      <c r="C463" s="218"/>
      <c r="D463" s="214" t="s">
        <v>245</v>
      </c>
      <c r="E463" s="219" t="s">
        <v>23</v>
      </c>
      <c r="F463" s="220" t="s">
        <v>3547</v>
      </c>
      <c r="G463" s="218"/>
      <c r="H463" s="221">
        <v>50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245</v>
      </c>
      <c r="AU463" s="227" t="s">
        <v>88</v>
      </c>
      <c r="AV463" s="12" t="s">
        <v>88</v>
      </c>
      <c r="AW463" s="12" t="s">
        <v>40</v>
      </c>
      <c r="AX463" s="12" t="s">
        <v>85</v>
      </c>
      <c r="AY463" s="227" t="s">
        <v>191</v>
      </c>
    </row>
    <row r="464" spans="2:65" s="1" customFormat="1" ht="51" customHeight="1">
      <c r="B464" s="42"/>
      <c r="C464" s="202" t="s">
        <v>9</v>
      </c>
      <c r="D464" s="202" t="s">
        <v>194</v>
      </c>
      <c r="E464" s="203" t="s">
        <v>3548</v>
      </c>
      <c r="F464" s="204" t="s">
        <v>3549</v>
      </c>
      <c r="G464" s="205" t="s">
        <v>366</v>
      </c>
      <c r="H464" s="206">
        <v>250</v>
      </c>
      <c r="I464" s="207"/>
      <c r="J464" s="208">
        <f>ROUND(I464*H464,2)</f>
        <v>0</v>
      </c>
      <c r="K464" s="204" t="s">
        <v>203</v>
      </c>
      <c r="L464" s="62"/>
      <c r="M464" s="209" t="s">
        <v>23</v>
      </c>
      <c r="N464" s="210" t="s">
        <v>48</v>
      </c>
      <c r="O464" s="43"/>
      <c r="P464" s="211">
        <f>O464*H464</f>
        <v>0</v>
      </c>
      <c r="Q464" s="211">
        <v>0</v>
      </c>
      <c r="R464" s="211">
        <f>Q464*H464</f>
        <v>0</v>
      </c>
      <c r="S464" s="211">
        <v>0</v>
      </c>
      <c r="T464" s="212">
        <f>S464*H464</f>
        <v>0</v>
      </c>
      <c r="AR464" s="25" t="s">
        <v>215</v>
      </c>
      <c r="AT464" s="25" t="s">
        <v>194</v>
      </c>
      <c r="AU464" s="25" t="s">
        <v>88</v>
      </c>
      <c r="AY464" s="25" t="s">
        <v>191</v>
      </c>
      <c r="BE464" s="213">
        <f>IF(N464="základní",J464,0)</f>
        <v>0</v>
      </c>
      <c r="BF464" s="213">
        <f>IF(N464="snížená",J464,0)</f>
        <v>0</v>
      </c>
      <c r="BG464" s="213">
        <f>IF(N464="zákl. přenesená",J464,0)</f>
        <v>0</v>
      </c>
      <c r="BH464" s="213">
        <f>IF(N464="sníž. přenesená",J464,0)</f>
        <v>0</v>
      </c>
      <c r="BI464" s="213">
        <f>IF(N464="nulová",J464,0)</f>
        <v>0</v>
      </c>
      <c r="BJ464" s="25" t="s">
        <v>85</v>
      </c>
      <c r="BK464" s="213">
        <f>ROUND(I464*H464,2)</f>
        <v>0</v>
      </c>
      <c r="BL464" s="25" t="s">
        <v>215</v>
      </c>
      <c r="BM464" s="25" t="s">
        <v>3550</v>
      </c>
    </row>
    <row r="465" spans="2:65" s="12" customFormat="1" ht="13.5">
      <c r="B465" s="217"/>
      <c r="C465" s="218"/>
      <c r="D465" s="214" t="s">
        <v>245</v>
      </c>
      <c r="E465" s="218"/>
      <c r="F465" s="220" t="s">
        <v>3543</v>
      </c>
      <c r="G465" s="218"/>
      <c r="H465" s="221">
        <v>250</v>
      </c>
      <c r="I465" s="222"/>
      <c r="J465" s="218"/>
      <c r="K465" s="218"/>
      <c r="L465" s="223"/>
      <c r="M465" s="224"/>
      <c r="N465" s="225"/>
      <c r="O465" s="225"/>
      <c r="P465" s="225"/>
      <c r="Q465" s="225"/>
      <c r="R465" s="225"/>
      <c r="S465" s="225"/>
      <c r="T465" s="226"/>
      <c r="AT465" s="227" t="s">
        <v>245</v>
      </c>
      <c r="AU465" s="227" t="s">
        <v>88</v>
      </c>
      <c r="AV465" s="12" t="s">
        <v>88</v>
      </c>
      <c r="AW465" s="12" t="s">
        <v>6</v>
      </c>
      <c r="AX465" s="12" t="s">
        <v>85</v>
      </c>
      <c r="AY465" s="227" t="s">
        <v>191</v>
      </c>
    </row>
    <row r="466" spans="2:65" s="1" customFormat="1" ht="25.5" customHeight="1">
      <c r="B466" s="42"/>
      <c r="C466" s="202" t="s">
        <v>311</v>
      </c>
      <c r="D466" s="202" t="s">
        <v>194</v>
      </c>
      <c r="E466" s="203" t="s">
        <v>2920</v>
      </c>
      <c r="F466" s="204" t="s">
        <v>2921</v>
      </c>
      <c r="G466" s="205" t="s">
        <v>419</v>
      </c>
      <c r="H466" s="206">
        <v>425.41800000000001</v>
      </c>
      <c r="I466" s="207"/>
      <c r="J466" s="208">
        <f>ROUND(I466*H466,2)</f>
        <v>0</v>
      </c>
      <c r="K466" s="204" t="s">
        <v>203</v>
      </c>
      <c r="L466" s="62"/>
      <c r="M466" s="209" t="s">
        <v>23</v>
      </c>
      <c r="N466" s="210" t="s">
        <v>48</v>
      </c>
      <c r="O466" s="43"/>
      <c r="P466" s="211">
        <f>O466*H466</f>
        <v>0</v>
      </c>
      <c r="Q466" s="211">
        <v>0</v>
      </c>
      <c r="R466" s="211">
        <f>Q466*H466</f>
        <v>0</v>
      </c>
      <c r="S466" s="211">
        <v>0</v>
      </c>
      <c r="T466" s="212">
        <f>S466*H466</f>
        <v>0</v>
      </c>
      <c r="AR466" s="25" t="s">
        <v>215</v>
      </c>
      <c r="AT466" s="25" t="s">
        <v>194</v>
      </c>
      <c r="AU466" s="25" t="s">
        <v>88</v>
      </c>
      <c r="AY466" s="25" t="s">
        <v>191</v>
      </c>
      <c r="BE466" s="213">
        <f>IF(N466="základní",J466,0)</f>
        <v>0</v>
      </c>
      <c r="BF466" s="213">
        <f>IF(N466="snížená",J466,0)</f>
        <v>0</v>
      </c>
      <c r="BG466" s="213">
        <f>IF(N466="zákl. přenesená",J466,0)</f>
        <v>0</v>
      </c>
      <c r="BH466" s="213">
        <f>IF(N466="sníž. přenesená",J466,0)</f>
        <v>0</v>
      </c>
      <c r="BI466" s="213">
        <f>IF(N466="nulová",J466,0)</f>
        <v>0</v>
      </c>
      <c r="BJ466" s="25" t="s">
        <v>85</v>
      </c>
      <c r="BK466" s="213">
        <f>ROUND(I466*H466,2)</f>
        <v>0</v>
      </c>
      <c r="BL466" s="25" t="s">
        <v>215</v>
      </c>
      <c r="BM466" s="25" t="s">
        <v>3551</v>
      </c>
    </row>
    <row r="467" spans="2:65" s="1" customFormat="1" ht="38.25" customHeight="1">
      <c r="B467" s="42"/>
      <c r="C467" s="202" t="s">
        <v>317</v>
      </c>
      <c r="D467" s="202" t="s">
        <v>194</v>
      </c>
      <c r="E467" s="203" t="s">
        <v>2923</v>
      </c>
      <c r="F467" s="204" t="s">
        <v>2924</v>
      </c>
      <c r="G467" s="205" t="s">
        <v>419</v>
      </c>
      <c r="H467" s="206">
        <v>2127.09</v>
      </c>
      <c r="I467" s="207"/>
      <c r="J467" s="208">
        <f>ROUND(I467*H467,2)</f>
        <v>0</v>
      </c>
      <c r="K467" s="204" t="s">
        <v>203</v>
      </c>
      <c r="L467" s="62"/>
      <c r="M467" s="209" t="s">
        <v>23</v>
      </c>
      <c r="N467" s="210" t="s">
        <v>48</v>
      </c>
      <c r="O467" s="43"/>
      <c r="P467" s="211">
        <f>O467*H467</f>
        <v>0</v>
      </c>
      <c r="Q467" s="211">
        <v>0</v>
      </c>
      <c r="R467" s="211">
        <f>Q467*H467</f>
        <v>0</v>
      </c>
      <c r="S467" s="211">
        <v>0</v>
      </c>
      <c r="T467" s="212">
        <f>S467*H467</f>
        <v>0</v>
      </c>
      <c r="AR467" s="25" t="s">
        <v>215</v>
      </c>
      <c r="AT467" s="25" t="s">
        <v>194</v>
      </c>
      <c r="AU467" s="25" t="s">
        <v>88</v>
      </c>
      <c r="AY467" s="25" t="s">
        <v>191</v>
      </c>
      <c r="BE467" s="213">
        <f>IF(N467="základní",J467,0)</f>
        <v>0</v>
      </c>
      <c r="BF467" s="213">
        <f>IF(N467="snížená",J467,0)</f>
        <v>0</v>
      </c>
      <c r="BG467" s="213">
        <f>IF(N467="zákl. přenesená",J467,0)</f>
        <v>0</v>
      </c>
      <c r="BH467" s="213">
        <f>IF(N467="sníž. přenesená",J467,0)</f>
        <v>0</v>
      </c>
      <c r="BI467" s="213">
        <f>IF(N467="nulová",J467,0)</f>
        <v>0</v>
      </c>
      <c r="BJ467" s="25" t="s">
        <v>85</v>
      </c>
      <c r="BK467" s="213">
        <f>ROUND(I467*H467,2)</f>
        <v>0</v>
      </c>
      <c r="BL467" s="25" t="s">
        <v>215</v>
      </c>
      <c r="BM467" s="25" t="s">
        <v>3552</v>
      </c>
    </row>
    <row r="468" spans="2:65" s="12" customFormat="1" ht="13.5">
      <c r="B468" s="217"/>
      <c r="C468" s="218"/>
      <c r="D468" s="214" t="s">
        <v>245</v>
      </c>
      <c r="E468" s="218"/>
      <c r="F468" s="220" t="s">
        <v>3553</v>
      </c>
      <c r="G468" s="218"/>
      <c r="H468" s="221">
        <v>2127.09</v>
      </c>
      <c r="I468" s="222"/>
      <c r="J468" s="218"/>
      <c r="K468" s="218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245</v>
      </c>
      <c r="AU468" s="227" t="s">
        <v>88</v>
      </c>
      <c r="AV468" s="12" t="s">
        <v>88</v>
      </c>
      <c r="AW468" s="12" t="s">
        <v>6</v>
      </c>
      <c r="AX468" s="12" t="s">
        <v>85</v>
      </c>
      <c r="AY468" s="227" t="s">
        <v>191</v>
      </c>
    </row>
    <row r="469" spans="2:65" s="1" customFormat="1" ht="16.5" customHeight="1">
      <c r="B469" s="42"/>
      <c r="C469" s="202" t="s">
        <v>327</v>
      </c>
      <c r="D469" s="202" t="s">
        <v>194</v>
      </c>
      <c r="E469" s="203" t="s">
        <v>2927</v>
      </c>
      <c r="F469" s="204" t="s">
        <v>2928</v>
      </c>
      <c r="G469" s="205" t="s">
        <v>242</v>
      </c>
      <c r="H469" s="206">
        <v>20</v>
      </c>
      <c r="I469" s="207"/>
      <c r="J469" s="208">
        <f>ROUND(I469*H469,2)</f>
        <v>0</v>
      </c>
      <c r="K469" s="204" t="s">
        <v>203</v>
      </c>
      <c r="L469" s="62"/>
      <c r="M469" s="209" t="s">
        <v>23</v>
      </c>
      <c r="N469" s="210" t="s">
        <v>48</v>
      </c>
      <c r="O469" s="43"/>
      <c r="P469" s="211">
        <f>O469*H469</f>
        <v>0</v>
      </c>
      <c r="Q469" s="211">
        <v>0</v>
      </c>
      <c r="R469" s="211">
        <f>Q469*H469</f>
        <v>0</v>
      </c>
      <c r="S469" s="211">
        <v>0</v>
      </c>
      <c r="T469" s="212">
        <f>S469*H469</f>
        <v>0</v>
      </c>
      <c r="AR469" s="25" t="s">
        <v>215</v>
      </c>
      <c r="AT469" s="25" t="s">
        <v>194</v>
      </c>
      <c r="AU469" s="25" t="s">
        <v>88</v>
      </c>
      <c r="AY469" s="25" t="s">
        <v>191</v>
      </c>
      <c r="BE469" s="213">
        <f>IF(N469="základní",J469,0)</f>
        <v>0</v>
      </c>
      <c r="BF469" s="213">
        <f>IF(N469="snížená",J469,0)</f>
        <v>0</v>
      </c>
      <c r="BG469" s="213">
        <f>IF(N469="zákl. přenesená",J469,0)</f>
        <v>0</v>
      </c>
      <c r="BH469" s="213">
        <f>IF(N469="sníž. přenesená",J469,0)</f>
        <v>0</v>
      </c>
      <c r="BI469" s="213">
        <f>IF(N469="nulová",J469,0)</f>
        <v>0</v>
      </c>
      <c r="BJ469" s="25" t="s">
        <v>85</v>
      </c>
      <c r="BK469" s="213">
        <f>ROUND(I469*H469,2)</f>
        <v>0</v>
      </c>
      <c r="BL469" s="25" t="s">
        <v>215</v>
      </c>
      <c r="BM469" s="25" t="s">
        <v>3554</v>
      </c>
    </row>
    <row r="470" spans="2:65" s="1" customFormat="1" ht="25.5" customHeight="1">
      <c r="B470" s="42"/>
      <c r="C470" s="202" t="s">
        <v>322</v>
      </c>
      <c r="D470" s="202" t="s">
        <v>194</v>
      </c>
      <c r="E470" s="203" t="s">
        <v>2930</v>
      </c>
      <c r="F470" s="204" t="s">
        <v>2931</v>
      </c>
      <c r="G470" s="205" t="s">
        <v>242</v>
      </c>
      <c r="H470" s="206">
        <v>300</v>
      </c>
      <c r="I470" s="207"/>
      <c r="J470" s="208">
        <f>ROUND(I470*H470,2)</f>
        <v>0</v>
      </c>
      <c r="K470" s="204" t="s">
        <v>203</v>
      </c>
      <c r="L470" s="62"/>
      <c r="M470" s="209" t="s">
        <v>23</v>
      </c>
      <c r="N470" s="210" t="s">
        <v>48</v>
      </c>
      <c r="O470" s="43"/>
      <c r="P470" s="211">
        <f>O470*H470</f>
        <v>0</v>
      </c>
      <c r="Q470" s="211">
        <v>0</v>
      </c>
      <c r="R470" s="211">
        <f>Q470*H470</f>
        <v>0</v>
      </c>
      <c r="S470" s="211">
        <v>0</v>
      </c>
      <c r="T470" s="212">
        <f>S470*H470</f>
        <v>0</v>
      </c>
      <c r="AR470" s="25" t="s">
        <v>215</v>
      </c>
      <c r="AT470" s="25" t="s">
        <v>194</v>
      </c>
      <c r="AU470" s="25" t="s">
        <v>88</v>
      </c>
      <c r="AY470" s="25" t="s">
        <v>191</v>
      </c>
      <c r="BE470" s="213">
        <f>IF(N470="základní",J470,0)</f>
        <v>0</v>
      </c>
      <c r="BF470" s="213">
        <f>IF(N470="snížená",J470,0)</f>
        <v>0</v>
      </c>
      <c r="BG470" s="213">
        <f>IF(N470="zákl. přenesená",J470,0)</f>
        <v>0</v>
      </c>
      <c r="BH470" s="213">
        <f>IF(N470="sníž. přenesená",J470,0)</f>
        <v>0</v>
      </c>
      <c r="BI470" s="213">
        <f>IF(N470="nulová",J470,0)</f>
        <v>0</v>
      </c>
      <c r="BJ470" s="25" t="s">
        <v>85</v>
      </c>
      <c r="BK470" s="213">
        <f>ROUND(I470*H470,2)</f>
        <v>0</v>
      </c>
      <c r="BL470" s="25" t="s">
        <v>215</v>
      </c>
      <c r="BM470" s="25" t="s">
        <v>3555</v>
      </c>
    </row>
    <row r="471" spans="2:65" s="12" customFormat="1" ht="13.5">
      <c r="B471" s="217"/>
      <c r="C471" s="218"/>
      <c r="D471" s="214" t="s">
        <v>245</v>
      </c>
      <c r="E471" s="218"/>
      <c r="F471" s="220" t="s">
        <v>2933</v>
      </c>
      <c r="G471" s="218"/>
      <c r="H471" s="221">
        <v>300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245</v>
      </c>
      <c r="AU471" s="227" t="s">
        <v>88</v>
      </c>
      <c r="AV471" s="12" t="s">
        <v>88</v>
      </c>
      <c r="AW471" s="12" t="s">
        <v>6</v>
      </c>
      <c r="AX471" s="12" t="s">
        <v>85</v>
      </c>
      <c r="AY471" s="227" t="s">
        <v>191</v>
      </c>
    </row>
    <row r="472" spans="2:65" s="1" customFormat="1" ht="25.5" customHeight="1">
      <c r="B472" s="42"/>
      <c r="C472" s="202" t="s">
        <v>574</v>
      </c>
      <c r="D472" s="202" t="s">
        <v>194</v>
      </c>
      <c r="E472" s="203" t="s">
        <v>2934</v>
      </c>
      <c r="F472" s="204" t="s">
        <v>2935</v>
      </c>
      <c r="G472" s="205" t="s">
        <v>419</v>
      </c>
      <c r="H472" s="206">
        <v>425.41800000000001</v>
      </c>
      <c r="I472" s="207"/>
      <c r="J472" s="208">
        <f>ROUND(I472*H472,2)</f>
        <v>0</v>
      </c>
      <c r="K472" s="204" t="s">
        <v>203</v>
      </c>
      <c r="L472" s="62"/>
      <c r="M472" s="209" t="s">
        <v>23</v>
      </c>
      <c r="N472" s="210" t="s">
        <v>48</v>
      </c>
      <c r="O472" s="43"/>
      <c r="P472" s="211">
        <f>O472*H472</f>
        <v>0</v>
      </c>
      <c r="Q472" s="211">
        <v>0</v>
      </c>
      <c r="R472" s="211">
        <f>Q472*H472</f>
        <v>0</v>
      </c>
      <c r="S472" s="211">
        <v>0</v>
      </c>
      <c r="T472" s="212">
        <f>S472*H472</f>
        <v>0</v>
      </c>
      <c r="AR472" s="25" t="s">
        <v>215</v>
      </c>
      <c r="AT472" s="25" t="s">
        <v>194</v>
      </c>
      <c r="AU472" s="25" t="s">
        <v>88</v>
      </c>
      <c r="AY472" s="25" t="s">
        <v>191</v>
      </c>
      <c r="BE472" s="213">
        <f>IF(N472="základní",J472,0)</f>
        <v>0</v>
      </c>
      <c r="BF472" s="213">
        <f>IF(N472="snížená",J472,0)</f>
        <v>0</v>
      </c>
      <c r="BG472" s="213">
        <f>IF(N472="zákl. přenesená",J472,0)</f>
        <v>0</v>
      </c>
      <c r="BH472" s="213">
        <f>IF(N472="sníž. přenesená",J472,0)</f>
        <v>0</v>
      </c>
      <c r="BI472" s="213">
        <f>IF(N472="nulová",J472,0)</f>
        <v>0</v>
      </c>
      <c r="BJ472" s="25" t="s">
        <v>85</v>
      </c>
      <c r="BK472" s="213">
        <f>ROUND(I472*H472,2)</f>
        <v>0</v>
      </c>
      <c r="BL472" s="25" t="s">
        <v>215</v>
      </c>
      <c r="BM472" s="25" t="s">
        <v>3556</v>
      </c>
    </row>
    <row r="473" spans="2:65" s="1" customFormat="1" ht="25.5" customHeight="1">
      <c r="B473" s="42"/>
      <c r="C473" s="202" t="s">
        <v>578</v>
      </c>
      <c r="D473" s="202" t="s">
        <v>194</v>
      </c>
      <c r="E473" s="203" t="s">
        <v>2937</v>
      </c>
      <c r="F473" s="204" t="s">
        <v>2938</v>
      </c>
      <c r="G473" s="205" t="s">
        <v>419</v>
      </c>
      <c r="H473" s="206">
        <v>2127.09</v>
      </c>
      <c r="I473" s="207"/>
      <c r="J473" s="208">
        <f>ROUND(I473*H473,2)</f>
        <v>0</v>
      </c>
      <c r="K473" s="204" t="s">
        <v>203</v>
      </c>
      <c r="L473" s="62"/>
      <c r="M473" s="209" t="s">
        <v>23</v>
      </c>
      <c r="N473" s="210" t="s">
        <v>48</v>
      </c>
      <c r="O473" s="43"/>
      <c r="P473" s="211">
        <f>O473*H473</f>
        <v>0</v>
      </c>
      <c r="Q473" s="211">
        <v>0</v>
      </c>
      <c r="R473" s="211">
        <f>Q473*H473</f>
        <v>0</v>
      </c>
      <c r="S473" s="211">
        <v>0</v>
      </c>
      <c r="T473" s="212">
        <f>S473*H473</f>
        <v>0</v>
      </c>
      <c r="AR473" s="25" t="s">
        <v>215</v>
      </c>
      <c r="AT473" s="25" t="s">
        <v>194</v>
      </c>
      <c r="AU473" s="25" t="s">
        <v>88</v>
      </c>
      <c r="AY473" s="25" t="s">
        <v>191</v>
      </c>
      <c r="BE473" s="213">
        <f>IF(N473="základní",J473,0)</f>
        <v>0</v>
      </c>
      <c r="BF473" s="213">
        <f>IF(N473="snížená",J473,0)</f>
        <v>0</v>
      </c>
      <c r="BG473" s="213">
        <f>IF(N473="zákl. přenesená",J473,0)</f>
        <v>0</v>
      </c>
      <c r="BH473" s="213">
        <f>IF(N473="sníž. přenesená",J473,0)</f>
        <v>0</v>
      </c>
      <c r="BI473" s="213">
        <f>IF(N473="nulová",J473,0)</f>
        <v>0</v>
      </c>
      <c r="BJ473" s="25" t="s">
        <v>85</v>
      </c>
      <c r="BK473" s="213">
        <f>ROUND(I473*H473,2)</f>
        <v>0</v>
      </c>
      <c r="BL473" s="25" t="s">
        <v>215</v>
      </c>
      <c r="BM473" s="25" t="s">
        <v>3557</v>
      </c>
    </row>
    <row r="474" spans="2:65" s="1" customFormat="1" ht="27">
      <c r="B474" s="42"/>
      <c r="C474" s="64"/>
      <c r="D474" s="214" t="s">
        <v>205</v>
      </c>
      <c r="E474" s="64"/>
      <c r="F474" s="215" t="s">
        <v>2940</v>
      </c>
      <c r="G474" s="64"/>
      <c r="H474" s="64"/>
      <c r="I474" s="173"/>
      <c r="J474" s="64"/>
      <c r="K474" s="64"/>
      <c r="L474" s="62"/>
      <c r="M474" s="216"/>
      <c r="N474" s="43"/>
      <c r="O474" s="43"/>
      <c r="P474" s="43"/>
      <c r="Q474" s="43"/>
      <c r="R474" s="43"/>
      <c r="S474" s="43"/>
      <c r="T474" s="79"/>
      <c r="AT474" s="25" t="s">
        <v>205</v>
      </c>
      <c r="AU474" s="25" t="s">
        <v>88</v>
      </c>
    </row>
    <row r="475" spans="2:65" s="12" customFormat="1" ht="13.5">
      <c r="B475" s="217"/>
      <c r="C475" s="218"/>
      <c r="D475" s="214" t="s">
        <v>245</v>
      </c>
      <c r="E475" s="218"/>
      <c r="F475" s="220" t="s">
        <v>3553</v>
      </c>
      <c r="G475" s="218"/>
      <c r="H475" s="221">
        <v>2127.09</v>
      </c>
      <c r="I475" s="222"/>
      <c r="J475" s="218"/>
      <c r="K475" s="218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245</v>
      </c>
      <c r="AU475" s="227" t="s">
        <v>88</v>
      </c>
      <c r="AV475" s="12" t="s">
        <v>88</v>
      </c>
      <c r="AW475" s="12" t="s">
        <v>6</v>
      </c>
      <c r="AX475" s="12" t="s">
        <v>85</v>
      </c>
      <c r="AY475" s="227" t="s">
        <v>191</v>
      </c>
    </row>
    <row r="476" spans="2:65" s="1" customFormat="1" ht="25.5" customHeight="1">
      <c r="B476" s="42"/>
      <c r="C476" s="202" t="s">
        <v>637</v>
      </c>
      <c r="D476" s="202" t="s">
        <v>194</v>
      </c>
      <c r="E476" s="203" t="s">
        <v>3558</v>
      </c>
      <c r="F476" s="204" t="s">
        <v>3559</v>
      </c>
      <c r="G476" s="205" t="s">
        <v>419</v>
      </c>
      <c r="H476" s="206">
        <v>425.41800000000001</v>
      </c>
      <c r="I476" s="207"/>
      <c r="J476" s="208">
        <f>ROUND(I476*H476,2)</f>
        <v>0</v>
      </c>
      <c r="K476" s="204" t="s">
        <v>203</v>
      </c>
      <c r="L476" s="62"/>
      <c r="M476" s="209" t="s">
        <v>23</v>
      </c>
      <c r="N476" s="210" t="s">
        <v>48</v>
      </c>
      <c r="O476" s="43"/>
      <c r="P476" s="211">
        <f>O476*H476</f>
        <v>0</v>
      </c>
      <c r="Q476" s="211">
        <v>0</v>
      </c>
      <c r="R476" s="211">
        <f>Q476*H476</f>
        <v>0</v>
      </c>
      <c r="S476" s="211">
        <v>0</v>
      </c>
      <c r="T476" s="212">
        <f>S476*H476</f>
        <v>0</v>
      </c>
      <c r="AR476" s="25" t="s">
        <v>215</v>
      </c>
      <c r="AT476" s="25" t="s">
        <v>194</v>
      </c>
      <c r="AU476" s="25" t="s">
        <v>88</v>
      </c>
      <c r="AY476" s="25" t="s">
        <v>191</v>
      </c>
      <c r="BE476" s="213">
        <f>IF(N476="základní",J476,0)</f>
        <v>0</v>
      </c>
      <c r="BF476" s="213">
        <f>IF(N476="snížená",J476,0)</f>
        <v>0</v>
      </c>
      <c r="BG476" s="213">
        <f>IF(N476="zákl. přenesená",J476,0)</f>
        <v>0</v>
      </c>
      <c r="BH476" s="213">
        <f>IF(N476="sníž. přenesená",J476,0)</f>
        <v>0</v>
      </c>
      <c r="BI476" s="213">
        <f>IF(N476="nulová",J476,0)</f>
        <v>0</v>
      </c>
      <c r="BJ476" s="25" t="s">
        <v>85</v>
      </c>
      <c r="BK476" s="213">
        <f>ROUND(I476*H476,2)</f>
        <v>0</v>
      </c>
      <c r="BL476" s="25" t="s">
        <v>215</v>
      </c>
      <c r="BM476" s="25" t="s">
        <v>3560</v>
      </c>
    </row>
    <row r="477" spans="2:65" s="1" customFormat="1" ht="16.5" customHeight="1">
      <c r="B477" s="42"/>
      <c r="C477" s="202" t="s">
        <v>643</v>
      </c>
      <c r="D477" s="202" t="s">
        <v>194</v>
      </c>
      <c r="E477" s="203" t="s">
        <v>3561</v>
      </c>
      <c r="F477" s="204" t="s">
        <v>3562</v>
      </c>
      <c r="G477" s="205" t="s">
        <v>419</v>
      </c>
      <c r="H477" s="206">
        <v>127.625</v>
      </c>
      <c r="I477" s="207"/>
      <c r="J477" s="208">
        <f>ROUND(I477*H477,2)</f>
        <v>0</v>
      </c>
      <c r="K477" s="204" t="s">
        <v>203</v>
      </c>
      <c r="L477" s="62"/>
      <c r="M477" s="209" t="s">
        <v>23</v>
      </c>
      <c r="N477" s="210" t="s">
        <v>48</v>
      </c>
      <c r="O477" s="43"/>
      <c r="P477" s="211">
        <f>O477*H477</f>
        <v>0</v>
      </c>
      <c r="Q477" s="211">
        <v>0</v>
      </c>
      <c r="R477" s="211">
        <f>Q477*H477</f>
        <v>0</v>
      </c>
      <c r="S477" s="211">
        <v>0</v>
      </c>
      <c r="T477" s="212">
        <f>S477*H477</f>
        <v>0</v>
      </c>
      <c r="AR477" s="25" t="s">
        <v>215</v>
      </c>
      <c r="AT477" s="25" t="s">
        <v>194</v>
      </c>
      <c r="AU477" s="25" t="s">
        <v>88</v>
      </c>
      <c r="AY477" s="25" t="s">
        <v>191</v>
      </c>
      <c r="BE477" s="213">
        <f>IF(N477="základní",J477,0)</f>
        <v>0</v>
      </c>
      <c r="BF477" s="213">
        <f>IF(N477="snížená",J477,0)</f>
        <v>0</v>
      </c>
      <c r="BG477" s="213">
        <f>IF(N477="zákl. přenesená",J477,0)</f>
        <v>0</v>
      </c>
      <c r="BH477" s="213">
        <f>IF(N477="sníž. přenesená",J477,0)</f>
        <v>0</v>
      </c>
      <c r="BI477" s="213">
        <f>IF(N477="nulová",J477,0)</f>
        <v>0</v>
      </c>
      <c r="BJ477" s="25" t="s">
        <v>85</v>
      </c>
      <c r="BK477" s="213">
        <f>ROUND(I477*H477,2)</f>
        <v>0</v>
      </c>
      <c r="BL477" s="25" t="s">
        <v>215</v>
      </c>
      <c r="BM477" s="25" t="s">
        <v>3563</v>
      </c>
    </row>
    <row r="478" spans="2:65" s="12" customFormat="1" ht="13.5">
      <c r="B478" s="217"/>
      <c r="C478" s="218"/>
      <c r="D478" s="214" t="s">
        <v>245</v>
      </c>
      <c r="E478" s="218"/>
      <c r="F478" s="220" t="s">
        <v>3564</v>
      </c>
      <c r="G478" s="218"/>
      <c r="H478" s="221">
        <v>127.625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245</v>
      </c>
      <c r="AU478" s="227" t="s">
        <v>88</v>
      </c>
      <c r="AV478" s="12" t="s">
        <v>88</v>
      </c>
      <c r="AW478" s="12" t="s">
        <v>6</v>
      </c>
      <c r="AX478" s="12" t="s">
        <v>85</v>
      </c>
      <c r="AY478" s="227" t="s">
        <v>191</v>
      </c>
    </row>
    <row r="479" spans="2:65" s="1" customFormat="1" ht="25.5" customHeight="1">
      <c r="B479" s="42"/>
      <c r="C479" s="202" t="s">
        <v>661</v>
      </c>
      <c r="D479" s="202" t="s">
        <v>194</v>
      </c>
      <c r="E479" s="203" t="s">
        <v>3565</v>
      </c>
      <c r="F479" s="204" t="s">
        <v>3566</v>
      </c>
      <c r="G479" s="205" t="s">
        <v>419</v>
      </c>
      <c r="H479" s="206">
        <v>85.084000000000003</v>
      </c>
      <c r="I479" s="207"/>
      <c r="J479" s="208">
        <f>ROUND(I479*H479,2)</f>
        <v>0</v>
      </c>
      <c r="K479" s="204" t="s">
        <v>203</v>
      </c>
      <c r="L479" s="62"/>
      <c r="M479" s="209" t="s">
        <v>23</v>
      </c>
      <c r="N479" s="210" t="s">
        <v>48</v>
      </c>
      <c r="O479" s="43"/>
      <c r="P479" s="211">
        <f>O479*H479</f>
        <v>0</v>
      </c>
      <c r="Q479" s="211">
        <v>0</v>
      </c>
      <c r="R479" s="211">
        <f>Q479*H479</f>
        <v>0</v>
      </c>
      <c r="S479" s="211">
        <v>0</v>
      </c>
      <c r="T479" s="212">
        <f>S479*H479</f>
        <v>0</v>
      </c>
      <c r="AR479" s="25" t="s">
        <v>215</v>
      </c>
      <c r="AT479" s="25" t="s">
        <v>194</v>
      </c>
      <c r="AU479" s="25" t="s">
        <v>88</v>
      </c>
      <c r="AY479" s="25" t="s">
        <v>191</v>
      </c>
      <c r="BE479" s="213">
        <f>IF(N479="základní",J479,0)</f>
        <v>0</v>
      </c>
      <c r="BF479" s="213">
        <f>IF(N479="snížená",J479,0)</f>
        <v>0</v>
      </c>
      <c r="BG479" s="213">
        <f>IF(N479="zákl. přenesená",J479,0)</f>
        <v>0</v>
      </c>
      <c r="BH479" s="213">
        <f>IF(N479="sníž. přenesená",J479,0)</f>
        <v>0</v>
      </c>
      <c r="BI479" s="213">
        <f>IF(N479="nulová",J479,0)</f>
        <v>0</v>
      </c>
      <c r="BJ479" s="25" t="s">
        <v>85</v>
      </c>
      <c r="BK479" s="213">
        <f>ROUND(I479*H479,2)</f>
        <v>0</v>
      </c>
      <c r="BL479" s="25" t="s">
        <v>215</v>
      </c>
      <c r="BM479" s="25" t="s">
        <v>3567</v>
      </c>
    </row>
    <row r="480" spans="2:65" s="12" customFormat="1" ht="13.5">
      <c r="B480" s="217"/>
      <c r="C480" s="218"/>
      <c r="D480" s="214" t="s">
        <v>245</v>
      </c>
      <c r="E480" s="218"/>
      <c r="F480" s="220" t="s">
        <v>3568</v>
      </c>
      <c r="G480" s="218"/>
      <c r="H480" s="221">
        <v>85.084000000000003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245</v>
      </c>
      <c r="AU480" s="227" t="s">
        <v>88</v>
      </c>
      <c r="AV480" s="12" t="s">
        <v>88</v>
      </c>
      <c r="AW480" s="12" t="s">
        <v>6</v>
      </c>
      <c r="AX480" s="12" t="s">
        <v>85</v>
      </c>
      <c r="AY480" s="227" t="s">
        <v>191</v>
      </c>
    </row>
    <row r="481" spans="2:65" s="1" customFormat="1" ht="16.5" customHeight="1">
      <c r="B481" s="42"/>
      <c r="C481" s="202" t="s">
        <v>665</v>
      </c>
      <c r="D481" s="202" t="s">
        <v>194</v>
      </c>
      <c r="E481" s="203" t="s">
        <v>2941</v>
      </c>
      <c r="F481" s="204" t="s">
        <v>2942</v>
      </c>
      <c r="G481" s="205" t="s">
        <v>419</v>
      </c>
      <c r="H481" s="206">
        <v>85.084000000000003</v>
      </c>
      <c r="I481" s="207"/>
      <c r="J481" s="208">
        <f>ROUND(I481*H481,2)</f>
        <v>0</v>
      </c>
      <c r="K481" s="204" t="s">
        <v>203</v>
      </c>
      <c r="L481" s="62"/>
      <c r="M481" s="209" t="s">
        <v>23</v>
      </c>
      <c r="N481" s="210" t="s">
        <v>48</v>
      </c>
      <c r="O481" s="43"/>
      <c r="P481" s="211">
        <f>O481*H481</f>
        <v>0</v>
      </c>
      <c r="Q481" s="211">
        <v>0</v>
      </c>
      <c r="R481" s="211">
        <f>Q481*H481</f>
        <v>0</v>
      </c>
      <c r="S481" s="211">
        <v>0</v>
      </c>
      <c r="T481" s="212">
        <f>S481*H481</f>
        <v>0</v>
      </c>
      <c r="AR481" s="25" t="s">
        <v>215</v>
      </c>
      <c r="AT481" s="25" t="s">
        <v>194</v>
      </c>
      <c r="AU481" s="25" t="s">
        <v>88</v>
      </c>
      <c r="AY481" s="25" t="s">
        <v>191</v>
      </c>
      <c r="BE481" s="213">
        <f>IF(N481="základní",J481,0)</f>
        <v>0</v>
      </c>
      <c r="BF481" s="213">
        <f>IF(N481="snížená",J481,0)</f>
        <v>0</v>
      </c>
      <c r="BG481" s="213">
        <f>IF(N481="zákl. přenesená",J481,0)</f>
        <v>0</v>
      </c>
      <c r="BH481" s="213">
        <f>IF(N481="sníž. přenesená",J481,0)</f>
        <v>0</v>
      </c>
      <c r="BI481" s="213">
        <f>IF(N481="nulová",J481,0)</f>
        <v>0</v>
      </c>
      <c r="BJ481" s="25" t="s">
        <v>85</v>
      </c>
      <c r="BK481" s="213">
        <f>ROUND(I481*H481,2)</f>
        <v>0</v>
      </c>
      <c r="BL481" s="25" t="s">
        <v>215</v>
      </c>
      <c r="BM481" s="25" t="s">
        <v>3569</v>
      </c>
    </row>
    <row r="482" spans="2:65" s="12" customFormat="1" ht="13.5">
      <c r="B482" s="217"/>
      <c r="C482" s="218"/>
      <c r="D482" s="214" t="s">
        <v>245</v>
      </c>
      <c r="E482" s="218"/>
      <c r="F482" s="220" t="s">
        <v>3568</v>
      </c>
      <c r="G482" s="218"/>
      <c r="H482" s="221">
        <v>85.084000000000003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245</v>
      </c>
      <c r="AU482" s="227" t="s">
        <v>88</v>
      </c>
      <c r="AV482" s="12" t="s">
        <v>88</v>
      </c>
      <c r="AW482" s="12" t="s">
        <v>6</v>
      </c>
      <c r="AX482" s="12" t="s">
        <v>85</v>
      </c>
      <c r="AY482" s="227" t="s">
        <v>191</v>
      </c>
    </row>
    <row r="483" spans="2:65" s="1" customFormat="1" ht="16.5" customHeight="1">
      <c r="B483" s="42"/>
      <c r="C483" s="202" t="s">
        <v>669</v>
      </c>
      <c r="D483" s="202" t="s">
        <v>194</v>
      </c>
      <c r="E483" s="203" t="s">
        <v>3570</v>
      </c>
      <c r="F483" s="204" t="s">
        <v>3571</v>
      </c>
      <c r="G483" s="205" t="s">
        <v>419</v>
      </c>
      <c r="H483" s="206">
        <v>63.813000000000002</v>
      </c>
      <c r="I483" s="207"/>
      <c r="J483" s="208">
        <f>ROUND(I483*H483,2)</f>
        <v>0</v>
      </c>
      <c r="K483" s="204" t="s">
        <v>203</v>
      </c>
      <c r="L483" s="62"/>
      <c r="M483" s="209" t="s">
        <v>23</v>
      </c>
      <c r="N483" s="210" t="s">
        <v>48</v>
      </c>
      <c r="O483" s="43"/>
      <c r="P483" s="211">
        <f>O483*H483</f>
        <v>0</v>
      </c>
      <c r="Q483" s="211">
        <v>0</v>
      </c>
      <c r="R483" s="211">
        <f>Q483*H483</f>
        <v>0</v>
      </c>
      <c r="S483" s="211">
        <v>0</v>
      </c>
      <c r="T483" s="212">
        <f>S483*H483</f>
        <v>0</v>
      </c>
      <c r="AR483" s="25" t="s">
        <v>215</v>
      </c>
      <c r="AT483" s="25" t="s">
        <v>194</v>
      </c>
      <c r="AU483" s="25" t="s">
        <v>88</v>
      </c>
      <c r="AY483" s="25" t="s">
        <v>191</v>
      </c>
      <c r="BE483" s="213">
        <f>IF(N483="základní",J483,0)</f>
        <v>0</v>
      </c>
      <c r="BF483" s="213">
        <f>IF(N483="snížená",J483,0)</f>
        <v>0</v>
      </c>
      <c r="BG483" s="213">
        <f>IF(N483="zákl. přenesená",J483,0)</f>
        <v>0</v>
      </c>
      <c r="BH483" s="213">
        <f>IF(N483="sníž. přenesená",J483,0)</f>
        <v>0</v>
      </c>
      <c r="BI483" s="213">
        <f>IF(N483="nulová",J483,0)</f>
        <v>0</v>
      </c>
      <c r="BJ483" s="25" t="s">
        <v>85</v>
      </c>
      <c r="BK483" s="213">
        <f>ROUND(I483*H483,2)</f>
        <v>0</v>
      </c>
      <c r="BL483" s="25" t="s">
        <v>215</v>
      </c>
      <c r="BM483" s="25" t="s">
        <v>3572</v>
      </c>
    </row>
    <row r="484" spans="2:65" s="12" customFormat="1" ht="13.5">
      <c r="B484" s="217"/>
      <c r="C484" s="218"/>
      <c r="D484" s="214" t="s">
        <v>245</v>
      </c>
      <c r="E484" s="218"/>
      <c r="F484" s="220" t="s">
        <v>3573</v>
      </c>
      <c r="G484" s="218"/>
      <c r="H484" s="221">
        <v>63.813000000000002</v>
      </c>
      <c r="I484" s="222"/>
      <c r="J484" s="218"/>
      <c r="K484" s="218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245</v>
      </c>
      <c r="AU484" s="227" t="s">
        <v>88</v>
      </c>
      <c r="AV484" s="12" t="s">
        <v>88</v>
      </c>
      <c r="AW484" s="12" t="s">
        <v>6</v>
      </c>
      <c r="AX484" s="12" t="s">
        <v>85</v>
      </c>
      <c r="AY484" s="227" t="s">
        <v>191</v>
      </c>
    </row>
    <row r="485" spans="2:65" s="1" customFormat="1" ht="25.5" customHeight="1">
      <c r="B485" s="42"/>
      <c r="C485" s="202" t="s">
        <v>674</v>
      </c>
      <c r="D485" s="202" t="s">
        <v>194</v>
      </c>
      <c r="E485" s="203" t="s">
        <v>3574</v>
      </c>
      <c r="F485" s="204" t="s">
        <v>3575</v>
      </c>
      <c r="G485" s="205" t="s">
        <v>419</v>
      </c>
      <c r="H485" s="206">
        <v>21.271000000000001</v>
      </c>
      <c r="I485" s="207"/>
      <c r="J485" s="208">
        <f>ROUND(I485*H485,2)</f>
        <v>0</v>
      </c>
      <c r="K485" s="204" t="s">
        <v>203</v>
      </c>
      <c r="L485" s="62"/>
      <c r="M485" s="209" t="s">
        <v>23</v>
      </c>
      <c r="N485" s="210" t="s">
        <v>48</v>
      </c>
      <c r="O485" s="43"/>
      <c r="P485" s="211">
        <f>O485*H485</f>
        <v>0</v>
      </c>
      <c r="Q485" s="211">
        <v>0</v>
      </c>
      <c r="R485" s="211">
        <f>Q485*H485</f>
        <v>0</v>
      </c>
      <c r="S485" s="211">
        <v>0</v>
      </c>
      <c r="T485" s="212">
        <f>S485*H485</f>
        <v>0</v>
      </c>
      <c r="AR485" s="25" t="s">
        <v>215</v>
      </c>
      <c r="AT485" s="25" t="s">
        <v>194</v>
      </c>
      <c r="AU485" s="25" t="s">
        <v>88</v>
      </c>
      <c r="AY485" s="25" t="s">
        <v>191</v>
      </c>
      <c r="BE485" s="213">
        <f>IF(N485="základní",J485,0)</f>
        <v>0</v>
      </c>
      <c r="BF485" s="213">
        <f>IF(N485="snížená",J485,0)</f>
        <v>0</v>
      </c>
      <c r="BG485" s="213">
        <f>IF(N485="zákl. přenesená",J485,0)</f>
        <v>0</v>
      </c>
      <c r="BH485" s="213">
        <f>IF(N485="sníž. přenesená",J485,0)</f>
        <v>0</v>
      </c>
      <c r="BI485" s="213">
        <f>IF(N485="nulová",J485,0)</f>
        <v>0</v>
      </c>
      <c r="BJ485" s="25" t="s">
        <v>85</v>
      </c>
      <c r="BK485" s="213">
        <f>ROUND(I485*H485,2)</f>
        <v>0</v>
      </c>
      <c r="BL485" s="25" t="s">
        <v>215</v>
      </c>
      <c r="BM485" s="25" t="s">
        <v>3576</v>
      </c>
    </row>
    <row r="486" spans="2:65" s="12" customFormat="1" ht="13.5">
      <c r="B486" s="217"/>
      <c r="C486" s="218"/>
      <c r="D486" s="214" t="s">
        <v>245</v>
      </c>
      <c r="E486" s="218"/>
      <c r="F486" s="220" t="s">
        <v>3577</v>
      </c>
      <c r="G486" s="218"/>
      <c r="H486" s="221">
        <v>21.271000000000001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245</v>
      </c>
      <c r="AU486" s="227" t="s">
        <v>88</v>
      </c>
      <c r="AV486" s="12" t="s">
        <v>88</v>
      </c>
      <c r="AW486" s="12" t="s">
        <v>6</v>
      </c>
      <c r="AX486" s="12" t="s">
        <v>85</v>
      </c>
      <c r="AY486" s="227" t="s">
        <v>191</v>
      </c>
    </row>
    <row r="487" spans="2:65" s="1" customFormat="1" ht="25.5" customHeight="1">
      <c r="B487" s="42"/>
      <c r="C487" s="202" t="s">
        <v>679</v>
      </c>
      <c r="D487" s="202" t="s">
        <v>194</v>
      </c>
      <c r="E487" s="203" t="s">
        <v>3578</v>
      </c>
      <c r="F487" s="204" t="s">
        <v>3579</v>
      </c>
      <c r="G487" s="205" t="s">
        <v>419</v>
      </c>
      <c r="H487" s="206">
        <v>42.542000000000002</v>
      </c>
      <c r="I487" s="207"/>
      <c r="J487" s="208">
        <f>ROUND(I487*H487,2)</f>
        <v>0</v>
      </c>
      <c r="K487" s="204" t="s">
        <v>203</v>
      </c>
      <c r="L487" s="62"/>
      <c r="M487" s="209" t="s">
        <v>23</v>
      </c>
      <c r="N487" s="210" t="s">
        <v>48</v>
      </c>
      <c r="O487" s="43"/>
      <c r="P487" s="211">
        <f>O487*H487</f>
        <v>0</v>
      </c>
      <c r="Q487" s="211">
        <v>0</v>
      </c>
      <c r="R487" s="211">
        <f>Q487*H487</f>
        <v>0</v>
      </c>
      <c r="S487" s="211">
        <v>0</v>
      </c>
      <c r="T487" s="212">
        <f>S487*H487</f>
        <v>0</v>
      </c>
      <c r="AR487" s="25" t="s">
        <v>215</v>
      </c>
      <c r="AT487" s="25" t="s">
        <v>194</v>
      </c>
      <c r="AU487" s="25" t="s">
        <v>88</v>
      </c>
      <c r="AY487" s="25" t="s">
        <v>191</v>
      </c>
      <c r="BE487" s="213">
        <f>IF(N487="základní",J487,0)</f>
        <v>0</v>
      </c>
      <c r="BF487" s="213">
        <f>IF(N487="snížená",J487,0)</f>
        <v>0</v>
      </c>
      <c r="BG487" s="213">
        <f>IF(N487="zákl. přenesená",J487,0)</f>
        <v>0</v>
      </c>
      <c r="BH487" s="213">
        <f>IF(N487="sníž. přenesená",J487,0)</f>
        <v>0</v>
      </c>
      <c r="BI487" s="213">
        <f>IF(N487="nulová",J487,0)</f>
        <v>0</v>
      </c>
      <c r="BJ487" s="25" t="s">
        <v>85</v>
      </c>
      <c r="BK487" s="213">
        <f>ROUND(I487*H487,2)</f>
        <v>0</v>
      </c>
      <c r="BL487" s="25" t="s">
        <v>215</v>
      </c>
      <c r="BM487" s="25" t="s">
        <v>3580</v>
      </c>
    </row>
    <row r="488" spans="2:65" s="12" customFormat="1" ht="13.5">
      <c r="B488" s="217"/>
      <c r="C488" s="218"/>
      <c r="D488" s="214" t="s">
        <v>245</v>
      </c>
      <c r="E488" s="218"/>
      <c r="F488" s="220" t="s">
        <v>3581</v>
      </c>
      <c r="G488" s="218"/>
      <c r="H488" s="221">
        <v>42.542000000000002</v>
      </c>
      <c r="I488" s="222"/>
      <c r="J488" s="218"/>
      <c r="K488" s="218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245</v>
      </c>
      <c r="AU488" s="227" t="s">
        <v>88</v>
      </c>
      <c r="AV488" s="12" t="s">
        <v>88</v>
      </c>
      <c r="AW488" s="12" t="s">
        <v>6</v>
      </c>
      <c r="AX488" s="12" t="s">
        <v>85</v>
      </c>
      <c r="AY488" s="227" t="s">
        <v>191</v>
      </c>
    </row>
    <row r="489" spans="2:65" s="1" customFormat="1" ht="25.5" customHeight="1">
      <c r="B489" s="42"/>
      <c r="C489" s="202" t="s">
        <v>683</v>
      </c>
      <c r="D489" s="202" t="s">
        <v>194</v>
      </c>
      <c r="E489" s="203" t="s">
        <v>3582</v>
      </c>
      <c r="F489" s="204" t="s">
        <v>3583</v>
      </c>
      <c r="G489" s="205" t="s">
        <v>419</v>
      </c>
      <c r="H489" s="206">
        <v>42.542000000000002</v>
      </c>
      <c r="I489" s="207"/>
      <c r="J489" s="208">
        <f>ROUND(I489*H489,2)</f>
        <v>0</v>
      </c>
      <c r="K489" s="204" t="s">
        <v>203</v>
      </c>
      <c r="L489" s="62"/>
      <c r="M489" s="209" t="s">
        <v>23</v>
      </c>
      <c r="N489" s="210" t="s">
        <v>48</v>
      </c>
      <c r="O489" s="43"/>
      <c r="P489" s="211">
        <f>O489*H489</f>
        <v>0</v>
      </c>
      <c r="Q489" s="211">
        <v>0</v>
      </c>
      <c r="R489" s="211">
        <f>Q489*H489</f>
        <v>0</v>
      </c>
      <c r="S489" s="211">
        <v>0</v>
      </c>
      <c r="T489" s="212">
        <f>S489*H489</f>
        <v>0</v>
      </c>
      <c r="AR489" s="25" t="s">
        <v>215</v>
      </c>
      <c r="AT489" s="25" t="s">
        <v>194</v>
      </c>
      <c r="AU489" s="25" t="s">
        <v>88</v>
      </c>
      <c r="AY489" s="25" t="s">
        <v>191</v>
      </c>
      <c r="BE489" s="213">
        <f>IF(N489="základní",J489,0)</f>
        <v>0</v>
      </c>
      <c r="BF489" s="213">
        <f>IF(N489="snížená",J489,0)</f>
        <v>0</v>
      </c>
      <c r="BG489" s="213">
        <f>IF(N489="zákl. přenesená",J489,0)</f>
        <v>0</v>
      </c>
      <c r="BH489" s="213">
        <f>IF(N489="sníž. přenesená",J489,0)</f>
        <v>0</v>
      </c>
      <c r="BI489" s="213">
        <f>IF(N489="nulová",J489,0)</f>
        <v>0</v>
      </c>
      <c r="BJ489" s="25" t="s">
        <v>85</v>
      </c>
      <c r="BK489" s="213">
        <f>ROUND(I489*H489,2)</f>
        <v>0</v>
      </c>
      <c r="BL489" s="25" t="s">
        <v>215</v>
      </c>
      <c r="BM489" s="25" t="s">
        <v>3584</v>
      </c>
    </row>
    <row r="490" spans="2:65" s="12" customFormat="1" ht="13.5">
      <c r="B490" s="217"/>
      <c r="C490" s="218"/>
      <c r="D490" s="214" t="s">
        <v>245</v>
      </c>
      <c r="E490" s="218"/>
      <c r="F490" s="220" t="s">
        <v>3581</v>
      </c>
      <c r="G490" s="218"/>
      <c r="H490" s="221">
        <v>42.542000000000002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245</v>
      </c>
      <c r="AU490" s="227" t="s">
        <v>88</v>
      </c>
      <c r="AV490" s="12" t="s">
        <v>88</v>
      </c>
      <c r="AW490" s="12" t="s">
        <v>6</v>
      </c>
      <c r="AX490" s="12" t="s">
        <v>85</v>
      </c>
      <c r="AY490" s="227" t="s">
        <v>191</v>
      </c>
    </row>
    <row r="491" spans="2:65" s="1" customFormat="1" ht="16.5" customHeight="1">
      <c r="B491" s="42"/>
      <c r="C491" s="202" t="s">
        <v>739</v>
      </c>
      <c r="D491" s="202" t="s">
        <v>194</v>
      </c>
      <c r="E491" s="203" t="s">
        <v>2945</v>
      </c>
      <c r="F491" s="204" t="s">
        <v>2946</v>
      </c>
      <c r="G491" s="205" t="s">
        <v>419</v>
      </c>
      <c r="H491" s="206">
        <v>42.542000000000002</v>
      </c>
      <c r="I491" s="207"/>
      <c r="J491" s="208">
        <f>ROUND(I491*H491,2)</f>
        <v>0</v>
      </c>
      <c r="K491" s="204" t="s">
        <v>203</v>
      </c>
      <c r="L491" s="62"/>
      <c r="M491" s="209" t="s">
        <v>23</v>
      </c>
      <c r="N491" s="210" t="s">
        <v>48</v>
      </c>
      <c r="O491" s="43"/>
      <c r="P491" s="211">
        <f>O491*H491</f>
        <v>0</v>
      </c>
      <c r="Q491" s="211">
        <v>0</v>
      </c>
      <c r="R491" s="211">
        <f>Q491*H491</f>
        <v>0</v>
      </c>
      <c r="S491" s="211">
        <v>0</v>
      </c>
      <c r="T491" s="212">
        <f>S491*H491</f>
        <v>0</v>
      </c>
      <c r="AR491" s="25" t="s">
        <v>215</v>
      </c>
      <c r="AT491" s="25" t="s">
        <v>194</v>
      </c>
      <c r="AU491" s="25" t="s">
        <v>88</v>
      </c>
      <c r="AY491" s="25" t="s">
        <v>191</v>
      </c>
      <c r="BE491" s="213">
        <f>IF(N491="základní",J491,0)</f>
        <v>0</v>
      </c>
      <c r="BF491" s="213">
        <f>IF(N491="snížená",J491,0)</f>
        <v>0</v>
      </c>
      <c r="BG491" s="213">
        <f>IF(N491="zákl. přenesená",J491,0)</f>
        <v>0</v>
      </c>
      <c r="BH491" s="213">
        <f>IF(N491="sníž. přenesená",J491,0)</f>
        <v>0</v>
      </c>
      <c r="BI491" s="213">
        <f>IF(N491="nulová",J491,0)</f>
        <v>0</v>
      </c>
      <c r="BJ491" s="25" t="s">
        <v>85</v>
      </c>
      <c r="BK491" s="213">
        <f>ROUND(I491*H491,2)</f>
        <v>0</v>
      </c>
      <c r="BL491" s="25" t="s">
        <v>215</v>
      </c>
      <c r="BM491" s="25" t="s">
        <v>3585</v>
      </c>
    </row>
    <row r="492" spans="2:65" s="12" customFormat="1" ht="13.5">
      <c r="B492" s="217"/>
      <c r="C492" s="218"/>
      <c r="D492" s="214" t="s">
        <v>245</v>
      </c>
      <c r="E492" s="218"/>
      <c r="F492" s="220" t="s">
        <v>3581</v>
      </c>
      <c r="G492" s="218"/>
      <c r="H492" s="221">
        <v>42.542000000000002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245</v>
      </c>
      <c r="AU492" s="227" t="s">
        <v>88</v>
      </c>
      <c r="AV492" s="12" t="s">
        <v>88</v>
      </c>
      <c r="AW492" s="12" t="s">
        <v>6</v>
      </c>
      <c r="AX492" s="12" t="s">
        <v>85</v>
      </c>
      <c r="AY492" s="227" t="s">
        <v>191</v>
      </c>
    </row>
    <row r="493" spans="2:65" s="11" customFormat="1" ht="37.35" customHeight="1">
      <c r="B493" s="186"/>
      <c r="C493" s="187"/>
      <c r="D493" s="188" t="s">
        <v>76</v>
      </c>
      <c r="E493" s="189" t="s">
        <v>821</v>
      </c>
      <c r="F493" s="189" t="s">
        <v>822</v>
      </c>
      <c r="G493" s="187"/>
      <c r="H493" s="187"/>
      <c r="I493" s="190"/>
      <c r="J493" s="191">
        <f>BK493</f>
        <v>0</v>
      </c>
      <c r="K493" s="187"/>
      <c r="L493" s="192"/>
      <c r="M493" s="193"/>
      <c r="N493" s="194"/>
      <c r="O493" s="194"/>
      <c r="P493" s="195">
        <f>P494+P542+P595+P604+P626+P632+P691+P697+P796+P863</f>
        <v>0</v>
      </c>
      <c r="Q493" s="194"/>
      <c r="R493" s="195">
        <f>R494+R542+R595+R604+R626+R632+R691+R697+R796+R863</f>
        <v>0</v>
      </c>
      <c r="S493" s="194"/>
      <c r="T493" s="196">
        <f>T494+T542+T595+T604+T626+T632+T691+T697+T796+T863</f>
        <v>75.318449540000017</v>
      </c>
      <c r="AR493" s="197" t="s">
        <v>88</v>
      </c>
      <c r="AT493" s="198" t="s">
        <v>76</v>
      </c>
      <c r="AU493" s="198" t="s">
        <v>77</v>
      </c>
      <c r="AY493" s="197" t="s">
        <v>191</v>
      </c>
      <c r="BK493" s="199">
        <f>BK494+BK542+BK595+BK604+BK626+BK632+BK691+BK697+BK796+BK863</f>
        <v>0</v>
      </c>
    </row>
    <row r="494" spans="2:65" s="11" customFormat="1" ht="19.899999999999999" customHeight="1">
      <c r="B494" s="186"/>
      <c r="C494" s="187"/>
      <c r="D494" s="188" t="s">
        <v>76</v>
      </c>
      <c r="E494" s="200" t="s">
        <v>823</v>
      </c>
      <c r="F494" s="200" t="s">
        <v>824</v>
      </c>
      <c r="G494" s="187"/>
      <c r="H494" s="187"/>
      <c r="I494" s="190"/>
      <c r="J494" s="201">
        <f>BK494</f>
        <v>0</v>
      </c>
      <c r="K494" s="187"/>
      <c r="L494" s="192"/>
      <c r="M494" s="193"/>
      <c r="N494" s="194"/>
      <c r="O494" s="194"/>
      <c r="P494" s="195">
        <f>SUM(P495:P541)</f>
        <v>0</v>
      </c>
      <c r="Q494" s="194"/>
      <c r="R494" s="195">
        <f>SUM(R495:R541)</f>
        <v>0</v>
      </c>
      <c r="S494" s="194"/>
      <c r="T494" s="196">
        <f>SUM(T495:T541)</f>
        <v>33.041821749999997</v>
      </c>
      <c r="AR494" s="197" t="s">
        <v>88</v>
      </c>
      <c r="AT494" s="198" t="s">
        <v>76</v>
      </c>
      <c r="AU494" s="198" t="s">
        <v>85</v>
      </c>
      <c r="AY494" s="197" t="s">
        <v>191</v>
      </c>
      <c r="BK494" s="199">
        <f>SUM(BK495:BK541)</f>
        <v>0</v>
      </c>
    </row>
    <row r="495" spans="2:65" s="1" customFormat="1" ht="38.25" customHeight="1">
      <c r="B495" s="42"/>
      <c r="C495" s="202" t="s">
        <v>747</v>
      </c>
      <c r="D495" s="202" t="s">
        <v>194</v>
      </c>
      <c r="E495" s="203" t="s">
        <v>3586</v>
      </c>
      <c r="F495" s="204" t="s">
        <v>3587</v>
      </c>
      <c r="G495" s="205" t="s">
        <v>218</v>
      </c>
      <c r="H495" s="206">
        <v>94.3</v>
      </c>
      <c r="I495" s="207"/>
      <c r="J495" s="208">
        <f>ROUND(I495*H495,2)</f>
        <v>0</v>
      </c>
      <c r="K495" s="204" t="s">
        <v>203</v>
      </c>
      <c r="L495" s="62"/>
      <c r="M495" s="209" t="s">
        <v>23</v>
      </c>
      <c r="N495" s="210" t="s">
        <v>48</v>
      </c>
      <c r="O495" s="43"/>
      <c r="P495" s="211">
        <f>O495*H495</f>
        <v>0</v>
      </c>
      <c r="Q495" s="211">
        <v>0</v>
      </c>
      <c r="R495" s="211">
        <f>Q495*H495</f>
        <v>0</v>
      </c>
      <c r="S495" s="211">
        <v>1.75E-3</v>
      </c>
      <c r="T495" s="212">
        <f>S495*H495</f>
        <v>0.16502500000000001</v>
      </c>
      <c r="AR495" s="25" t="s">
        <v>279</v>
      </c>
      <c r="AT495" s="25" t="s">
        <v>194</v>
      </c>
      <c r="AU495" s="25" t="s">
        <v>88</v>
      </c>
      <c r="AY495" s="25" t="s">
        <v>191</v>
      </c>
      <c r="BE495" s="213">
        <f>IF(N495="základní",J495,0)</f>
        <v>0</v>
      </c>
      <c r="BF495" s="213">
        <f>IF(N495="snížená",J495,0)</f>
        <v>0</v>
      </c>
      <c r="BG495" s="213">
        <f>IF(N495="zákl. přenesená",J495,0)</f>
        <v>0</v>
      </c>
      <c r="BH495" s="213">
        <f>IF(N495="sníž. přenesená",J495,0)</f>
        <v>0</v>
      </c>
      <c r="BI495" s="213">
        <f>IF(N495="nulová",J495,0)</f>
        <v>0</v>
      </c>
      <c r="BJ495" s="25" t="s">
        <v>85</v>
      </c>
      <c r="BK495" s="213">
        <f>ROUND(I495*H495,2)</f>
        <v>0</v>
      </c>
      <c r="BL495" s="25" t="s">
        <v>279</v>
      </c>
      <c r="BM495" s="25" t="s">
        <v>3588</v>
      </c>
    </row>
    <row r="496" spans="2:65" s="13" customFormat="1" ht="13.5">
      <c r="B496" s="244"/>
      <c r="C496" s="245"/>
      <c r="D496" s="214" t="s">
        <v>245</v>
      </c>
      <c r="E496" s="246" t="s">
        <v>23</v>
      </c>
      <c r="F496" s="247" t="s">
        <v>384</v>
      </c>
      <c r="G496" s="245"/>
      <c r="H496" s="246" t="s">
        <v>23</v>
      </c>
      <c r="I496" s="248"/>
      <c r="J496" s="245"/>
      <c r="K496" s="245"/>
      <c r="L496" s="249"/>
      <c r="M496" s="250"/>
      <c r="N496" s="251"/>
      <c r="O496" s="251"/>
      <c r="P496" s="251"/>
      <c r="Q496" s="251"/>
      <c r="R496" s="251"/>
      <c r="S496" s="251"/>
      <c r="T496" s="252"/>
      <c r="AT496" s="253" t="s">
        <v>245</v>
      </c>
      <c r="AU496" s="253" t="s">
        <v>88</v>
      </c>
      <c r="AV496" s="13" t="s">
        <v>85</v>
      </c>
      <c r="AW496" s="13" t="s">
        <v>40</v>
      </c>
      <c r="AX496" s="13" t="s">
        <v>77</v>
      </c>
      <c r="AY496" s="253" t="s">
        <v>191</v>
      </c>
    </row>
    <row r="497" spans="2:65" s="12" customFormat="1" ht="13.5">
      <c r="B497" s="217"/>
      <c r="C497" s="218"/>
      <c r="D497" s="214" t="s">
        <v>245</v>
      </c>
      <c r="E497" s="219" t="s">
        <v>23</v>
      </c>
      <c r="F497" s="220" t="s">
        <v>3589</v>
      </c>
      <c r="G497" s="218"/>
      <c r="H497" s="221">
        <v>4.7</v>
      </c>
      <c r="I497" s="222"/>
      <c r="J497" s="218"/>
      <c r="K497" s="218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245</v>
      </c>
      <c r="AU497" s="227" t="s">
        <v>88</v>
      </c>
      <c r="AV497" s="12" t="s">
        <v>88</v>
      </c>
      <c r="AW497" s="12" t="s">
        <v>40</v>
      </c>
      <c r="AX497" s="12" t="s">
        <v>77</v>
      </c>
      <c r="AY497" s="227" t="s">
        <v>191</v>
      </c>
    </row>
    <row r="498" spans="2:65" s="12" customFormat="1" ht="13.5">
      <c r="B498" s="217"/>
      <c r="C498" s="218"/>
      <c r="D498" s="214" t="s">
        <v>245</v>
      </c>
      <c r="E498" s="219" t="s">
        <v>23</v>
      </c>
      <c r="F498" s="220" t="s">
        <v>3590</v>
      </c>
      <c r="G498" s="218"/>
      <c r="H498" s="221">
        <v>14.8</v>
      </c>
      <c r="I498" s="222"/>
      <c r="J498" s="218"/>
      <c r="K498" s="218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245</v>
      </c>
      <c r="AU498" s="227" t="s">
        <v>88</v>
      </c>
      <c r="AV498" s="12" t="s">
        <v>88</v>
      </c>
      <c r="AW498" s="12" t="s">
        <v>40</v>
      </c>
      <c r="AX498" s="12" t="s">
        <v>77</v>
      </c>
      <c r="AY498" s="227" t="s">
        <v>191</v>
      </c>
    </row>
    <row r="499" spans="2:65" s="12" customFormat="1" ht="13.5">
      <c r="B499" s="217"/>
      <c r="C499" s="218"/>
      <c r="D499" s="214" t="s">
        <v>245</v>
      </c>
      <c r="E499" s="219" t="s">
        <v>23</v>
      </c>
      <c r="F499" s="220" t="s">
        <v>3591</v>
      </c>
      <c r="G499" s="218"/>
      <c r="H499" s="221">
        <v>11.8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245</v>
      </c>
      <c r="AU499" s="227" t="s">
        <v>88</v>
      </c>
      <c r="AV499" s="12" t="s">
        <v>88</v>
      </c>
      <c r="AW499" s="12" t="s">
        <v>40</v>
      </c>
      <c r="AX499" s="12" t="s">
        <v>77</v>
      </c>
      <c r="AY499" s="227" t="s">
        <v>191</v>
      </c>
    </row>
    <row r="500" spans="2:65" s="12" customFormat="1" ht="13.5">
      <c r="B500" s="217"/>
      <c r="C500" s="218"/>
      <c r="D500" s="214" t="s">
        <v>245</v>
      </c>
      <c r="E500" s="219" t="s">
        <v>23</v>
      </c>
      <c r="F500" s="220" t="s">
        <v>3592</v>
      </c>
      <c r="G500" s="218"/>
      <c r="H500" s="221">
        <v>46.45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245</v>
      </c>
      <c r="AU500" s="227" t="s">
        <v>88</v>
      </c>
      <c r="AV500" s="12" t="s">
        <v>88</v>
      </c>
      <c r="AW500" s="12" t="s">
        <v>40</v>
      </c>
      <c r="AX500" s="12" t="s">
        <v>77</v>
      </c>
      <c r="AY500" s="227" t="s">
        <v>191</v>
      </c>
    </row>
    <row r="501" spans="2:65" s="12" customFormat="1" ht="13.5">
      <c r="B501" s="217"/>
      <c r="C501" s="218"/>
      <c r="D501" s="214" t="s">
        <v>245</v>
      </c>
      <c r="E501" s="219" t="s">
        <v>23</v>
      </c>
      <c r="F501" s="220" t="s">
        <v>3593</v>
      </c>
      <c r="G501" s="218"/>
      <c r="H501" s="221">
        <v>16.55</v>
      </c>
      <c r="I501" s="222"/>
      <c r="J501" s="218"/>
      <c r="K501" s="218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245</v>
      </c>
      <c r="AU501" s="227" t="s">
        <v>88</v>
      </c>
      <c r="AV501" s="12" t="s">
        <v>88</v>
      </c>
      <c r="AW501" s="12" t="s">
        <v>40</v>
      </c>
      <c r="AX501" s="12" t="s">
        <v>77</v>
      </c>
      <c r="AY501" s="227" t="s">
        <v>191</v>
      </c>
    </row>
    <row r="502" spans="2:65" s="14" customFormat="1" ht="13.5">
      <c r="B502" s="254"/>
      <c r="C502" s="255"/>
      <c r="D502" s="214" t="s">
        <v>245</v>
      </c>
      <c r="E502" s="256" t="s">
        <v>23</v>
      </c>
      <c r="F502" s="257" t="s">
        <v>371</v>
      </c>
      <c r="G502" s="255"/>
      <c r="H502" s="258">
        <v>94.3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AT502" s="264" t="s">
        <v>245</v>
      </c>
      <c r="AU502" s="264" t="s">
        <v>88</v>
      </c>
      <c r="AV502" s="14" t="s">
        <v>207</v>
      </c>
      <c r="AW502" s="14" t="s">
        <v>40</v>
      </c>
      <c r="AX502" s="14" t="s">
        <v>77</v>
      </c>
      <c r="AY502" s="264" t="s">
        <v>191</v>
      </c>
    </row>
    <row r="503" spans="2:65" s="15" customFormat="1" ht="13.5">
      <c r="B503" s="265"/>
      <c r="C503" s="266"/>
      <c r="D503" s="214" t="s">
        <v>245</v>
      </c>
      <c r="E503" s="267" t="s">
        <v>23</v>
      </c>
      <c r="F503" s="268" t="s">
        <v>388</v>
      </c>
      <c r="G503" s="266"/>
      <c r="H503" s="269">
        <v>94.3</v>
      </c>
      <c r="I503" s="270"/>
      <c r="J503" s="266"/>
      <c r="K503" s="266"/>
      <c r="L503" s="271"/>
      <c r="M503" s="272"/>
      <c r="N503" s="273"/>
      <c r="O503" s="273"/>
      <c r="P503" s="273"/>
      <c r="Q503" s="273"/>
      <c r="R503" s="273"/>
      <c r="S503" s="273"/>
      <c r="T503" s="274"/>
      <c r="AT503" s="275" t="s">
        <v>245</v>
      </c>
      <c r="AU503" s="275" t="s">
        <v>88</v>
      </c>
      <c r="AV503" s="15" t="s">
        <v>215</v>
      </c>
      <c r="AW503" s="15" t="s">
        <v>40</v>
      </c>
      <c r="AX503" s="15" t="s">
        <v>85</v>
      </c>
      <c r="AY503" s="275" t="s">
        <v>191</v>
      </c>
    </row>
    <row r="504" spans="2:65" s="1" customFormat="1" ht="38.25" customHeight="1">
      <c r="B504" s="42"/>
      <c r="C504" s="202" t="s">
        <v>753</v>
      </c>
      <c r="D504" s="202" t="s">
        <v>194</v>
      </c>
      <c r="E504" s="203" t="s">
        <v>3594</v>
      </c>
      <c r="F504" s="204" t="s">
        <v>3595</v>
      </c>
      <c r="G504" s="205" t="s">
        <v>218</v>
      </c>
      <c r="H504" s="206">
        <v>186.90100000000001</v>
      </c>
      <c r="I504" s="207"/>
      <c r="J504" s="208">
        <f>ROUND(I504*H504,2)</f>
        <v>0</v>
      </c>
      <c r="K504" s="204" t="s">
        <v>203</v>
      </c>
      <c r="L504" s="62"/>
      <c r="M504" s="209" t="s">
        <v>23</v>
      </c>
      <c r="N504" s="210" t="s">
        <v>48</v>
      </c>
      <c r="O504" s="43"/>
      <c r="P504" s="211">
        <f>O504*H504</f>
        <v>0</v>
      </c>
      <c r="Q504" s="211">
        <v>0</v>
      </c>
      <c r="R504" s="211">
        <f>Q504*H504</f>
        <v>0</v>
      </c>
      <c r="S504" s="211">
        <v>1.75E-3</v>
      </c>
      <c r="T504" s="212">
        <f>S504*H504</f>
        <v>0.32707675000000003</v>
      </c>
      <c r="AR504" s="25" t="s">
        <v>279</v>
      </c>
      <c r="AT504" s="25" t="s">
        <v>194</v>
      </c>
      <c r="AU504" s="25" t="s">
        <v>88</v>
      </c>
      <c r="AY504" s="25" t="s">
        <v>191</v>
      </c>
      <c r="BE504" s="213">
        <f>IF(N504="základní",J504,0)</f>
        <v>0</v>
      </c>
      <c r="BF504" s="213">
        <f>IF(N504="snížená",J504,0)</f>
        <v>0</v>
      </c>
      <c r="BG504" s="213">
        <f>IF(N504="zákl. přenesená",J504,0)</f>
        <v>0</v>
      </c>
      <c r="BH504" s="213">
        <f>IF(N504="sníž. přenesená",J504,0)</f>
        <v>0</v>
      </c>
      <c r="BI504" s="213">
        <f>IF(N504="nulová",J504,0)</f>
        <v>0</v>
      </c>
      <c r="BJ504" s="25" t="s">
        <v>85</v>
      </c>
      <c r="BK504" s="213">
        <f>ROUND(I504*H504,2)</f>
        <v>0</v>
      </c>
      <c r="BL504" s="25" t="s">
        <v>279</v>
      </c>
      <c r="BM504" s="25" t="s">
        <v>3596</v>
      </c>
    </row>
    <row r="505" spans="2:65" s="12" customFormat="1" ht="13.5">
      <c r="B505" s="217"/>
      <c r="C505" s="218"/>
      <c r="D505" s="214" t="s">
        <v>245</v>
      </c>
      <c r="E505" s="219" t="s">
        <v>23</v>
      </c>
      <c r="F505" s="220" t="s">
        <v>3108</v>
      </c>
      <c r="G505" s="218"/>
      <c r="H505" s="221">
        <v>56.905999999999999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245</v>
      </c>
      <c r="AU505" s="227" t="s">
        <v>88</v>
      </c>
      <c r="AV505" s="12" t="s">
        <v>88</v>
      </c>
      <c r="AW505" s="12" t="s">
        <v>40</v>
      </c>
      <c r="AX505" s="12" t="s">
        <v>77</v>
      </c>
      <c r="AY505" s="227" t="s">
        <v>191</v>
      </c>
    </row>
    <row r="506" spans="2:65" s="12" customFormat="1" ht="13.5">
      <c r="B506" s="217"/>
      <c r="C506" s="218"/>
      <c r="D506" s="214" t="s">
        <v>245</v>
      </c>
      <c r="E506" s="219" t="s">
        <v>23</v>
      </c>
      <c r="F506" s="220" t="s">
        <v>3597</v>
      </c>
      <c r="G506" s="218"/>
      <c r="H506" s="221">
        <v>129.995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245</v>
      </c>
      <c r="AU506" s="227" t="s">
        <v>88</v>
      </c>
      <c r="AV506" s="12" t="s">
        <v>88</v>
      </c>
      <c r="AW506" s="12" t="s">
        <v>40</v>
      </c>
      <c r="AX506" s="12" t="s">
        <v>77</v>
      </c>
      <c r="AY506" s="227" t="s">
        <v>191</v>
      </c>
    </row>
    <row r="507" spans="2:65" s="15" customFormat="1" ht="13.5">
      <c r="B507" s="265"/>
      <c r="C507" s="266"/>
      <c r="D507" s="214" t="s">
        <v>245</v>
      </c>
      <c r="E507" s="267" t="s">
        <v>23</v>
      </c>
      <c r="F507" s="268" t="s">
        <v>388</v>
      </c>
      <c r="G507" s="266"/>
      <c r="H507" s="269">
        <v>186.90100000000001</v>
      </c>
      <c r="I507" s="270"/>
      <c r="J507" s="266"/>
      <c r="K507" s="266"/>
      <c r="L507" s="271"/>
      <c r="M507" s="272"/>
      <c r="N507" s="273"/>
      <c r="O507" s="273"/>
      <c r="P507" s="273"/>
      <c r="Q507" s="273"/>
      <c r="R507" s="273"/>
      <c r="S507" s="273"/>
      <c r="T507" s="274"/>
      <c r="AT507" s="275" t="s">
        <v>245</v>
      </c>
      <c r="AU507" s="275" t="s">
        <v>88</v>
      </c>
      <c r="AV507" s="15" t="s">
        <v>215</v>
      </c>
      <c r="AW507" s="15" t="s">
        <v>40</v>
      </c>
      <c r="AX507" s="15" t="s">
        <v>85</v>
      </c>
      <c r="AY507" s="275" t="s">
        <v>191</v>
      </c>
    </row>
    <row r="508" spans="2:65" s="1" customFormat="1" ht="38.25" customHeight="1">
      <c r="B508" s="42"/>
      <c r="C508" s="202" t="s">
        <v>792</v>
      </c>
      <c r="D508" s="202" t="s">
        <v>194</v>
      </c>
      <c r="E508" s="203" t="s">
        <v>3598</v>
      </c>
      <c r="F508" s="204" t="s">
        <v>3599</v>
      </c>
      <c r="G508" s="205" t="s">
        <v>218</v>
      </c>
      <c r="H508" s="206">
        <v>313.3</v>
      </c>
      <c r="I508" s="207"/>
      <c r="J508" s="208">
        <f>ROUND(I508*H508,2)</f>
        <v>0</v>
      </c>
      <c r="K508" s="204" t="s">
        <v>203</v>
      </c>
      <c r="L508" s="62"/>
      <c r="M508" s="209" t="s">
        <v>23</v>
      </c>
      <c r="N508" s="210" t="s">
        <v>48</v>
      </c>
      <c r="O508" s="43"/>
      <c r="P508" s="211">
        <f>O508*H508</f>
        <v>0</v>
      </c>
      <c r="Q508" s="211">
        <v>0</v>
      </c>
      <c r="R508" s="211">
        <f>Q508*H508</f>
        <v>0</v>
      </c>
      <c r="S508" s="211">
        <v>1.4E-3</v>
      </c>
      <c r="T508" s="212">
        <f>S508*H508</f>
        <v>0.43862000000000001</v>
      </c>
      <c r="AR508" s="25" t="s">
        <v>279</v>
      </c>
      <c r="AT508" s="25" t="s">
        <v>194</v>
      </c>
      <c r="AU508" s="25" t="s">
        <v>88</v>
      </c>
      <c r="AY508" s="25" t="s">
        <v>191</v>
      </c>
      <c r="BE508" s="213">
        <f>IF(N508="základní",J508,0)</f>
        <v>0</v>
      </c>
      <c r="BF508" s="213">
        <f>IF(N508="snížená",J508,0)</f>
        <v>0</v>
      </c>
      <c r="BG508" s="213">
        <f>IF(N508="zákl. přenesená",J508,0)</f>
        <v>0</v>
      </c>
      <c r="BH508" s="213">
        <f>IF(N508="sníž. přenesená",J508,0)</f>
        <v>0</v>
      </c>
      <c r="BI508" s="213">
        <f>IF(N508="nulová",J508,0)</f>
        <v>0</v>
      </c>
      <c r="BJ508" s="25" t="s">
        <v>85</v>
      </c>
      <c r="BK508" s="213">
        <f>ROUND(I508*H508,2)</f>
        <v>0</v>
      </c>
      <c r="BL508" s="25" t="s">
        <v>279</v>
      </c>
      <c r="BM508" s="25" t="s">
        <v>3600</v>
      </c>
    </row>
    <row r="509" spans="2:65" s="1" customFormat="1" ht="38.25" customHeight="1">
      <c r="B509" s="42"/>
      <c r="C509" s="202" t="s">
        <v>797</v>
      </c>
      <c r="D509" s="202" t="s">
        <v>194</v>
      </c>
      <c r="E509" s="203" t="s">
        <v>3601</v>
      </c>
      <c r="F509" s="204" t="s">
        <v>3602</v>
      </c>
      <c r="G509" s="205" t="s">
        <v>218</v>
      </c>
      <c r="H509" s="206">
        <v>356.79</v>
      </c>
      <c r="I509" s="207"/>
      <c r="J509" s="208">
        <f>ROUND(I509*H509,2)</f>
        <v>0</v>
      </c>
      <c r="K509" s="204" t="s">
        <v>203</v>
      </c>
      <c r="L509" s="62"/>
      <c r="M509" s="209" t="s">
        <v>23</v>
      </c>
      <c r="N509" s="210" t="s">
        <v>48</v>
      </c>
      <c r="O509" s="43"/>
      <c r="P509" s="211">
        <f>O509*H509</f>
        <v>0</v>
      </c>
      <c r="Q509" s="211">
        <v>0</v>
      </c>
      <c r="R509" s="211">
        <f>Q509*H509</f>
        <v>0</v>
      </c>
      <c r="S509" s="211">
        <v>0.09</v>
      </c>
      <c r="T509" s="212">
        <f>S509*H509</f>
        <v>32.1111</v>
      </c>
      <c r="AR509" s="25" t="s">
        <v>279</v>
      </c>
      <c r="AT509" s="25" t="s">
        <v>194</v>
      </c>
      <c r="AU509" s="25" t="s">
        <v>88</v>
      </c>
      <c r="AY509" s="25" t="s">
        <v>191</v>
      </c>
      <c r="BE509" s="213">
        <f>IF(N509="základní",J509,0)</f>
        <v>0</v>
      </c>
      <c r="BF509" s="213">
        <f>IF(N509="snížená",J509,0)</f>
        <v>0</v>
      </c>
      <c r="BG509" s="213">
        <f>IF(N509="zákl. přenesená",J509,0)</f>
        <v>0</v>
      </c>
      <c r="BH509" s="213">
        <f>IF(N509="sníž. přenesená",J509,0)</f>
        <v>0</v>
      </c>
      <c r="BI509" s="213">
        <f>IF(N509="nulová",J509,0)</f>
        <v>0</v>
      </c>
      <c r="BJ509" s="25" t="s">
        <v>85</v>
      </c>
      <c r="BK509" s="213">
        <f>ROUND(I509*H509,2)</f>
        <v>0</v>
      </c>
      <c r="BL509" s="25" t="s">
        <v>279</v>
      </c>
      <c r="BM509" s="25" t="s">
        <v>3603</v>
      </c>
    </row>
    <row r="510" spans="2:65" s="13" customFormat="1" ht="13.5">
      <c r="B510" s="244"/>
      <c r="C510" s="245"/>
      <c r="D510" s="214" t="s">
        <v>245</v>
      </c>
      <c r="E510" s="246" t="s">
        <v>23</v>
      </c>
      <c r="F510" s="247" t="s">
        <v>3604</v>
      </c>
      <c r="G510" s="245"/>
      <c r="H510" s="246" t="s">
        <v>23</v>
      </c>
      <c r="I510" s="248"/>
      <c r="J510" s="245"/>
      <c r="K510" s="245"/>
      <c r="L510" s="249"/>
      <c r="M510" s="250"/>
      <c r="N510" s="251"/>
      <c r="O510" s="251"/>
      <c r="P510" s="251"/>
      <c r="Q510" s="251"/>
      <c r="R510" s="251"/>
      <c r="S510" s="251"/>
      <c r="T510" s="252"/>
      <c r="AT510" s="253" t="s">
        <v>245</v>
      </c>
      <c r="AU510" s="253" t="s">
        <v>88</v>
      </c>
      <c r="AV510" s="13" t="s">
        <v>85</v>
      </c>
      <c r="AW510" s="13" t="s">
        <v>40</v>
      </c>
      <c r="AX510" s="13" t="s">
        <v>77</v>
      </c>
      <c r="AY510" s="253" t="s">
        <v>191</v>
      </c>
    </row>
    <row r="511" spans="2:65" s="12" customFormat="1" ht="13.5">
      <c r="B511" s="217"/>
      <c r="C511" s="218"/>
      <c r="D511" s="214" t="s">
        <v>245</v>
      </c>
      <c r="E511" s="219" t="s">
        <v>23</v>
      </c>
      <c r="F511" s="220" t="s">
        <v>3605</v>
      </c>
      <c r="G511" s="218"/>
      <c r="H511" s="221">
        <v>4.5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245</v>
      </c>
      <c r="AU511" s="227" t="s">
        <v>88</v>
      </c>
      <c r="AV511" s="12" t="s">
        <v>88</v>
      </c>
      <c r="AW511" s="12" t="s">
        <v>40</v>
      </c>
      <c r="AX511" s="12" t="s">
        <v>77</v>
      </c>
      <c r="AY511" s="227" t="s">
        <v>191</v>
      </c>
    </row>
    <row r="512" spans="2:65" s="12" customFormat="1" ht="13.5">
      <c r="B512" s="217"/>
      <c r="C512" s="218"/>
      <c r="D512" s="214" t="s">
        <v>245</v>
      </c>
      <c r="E512" s="219" t="s">
        <v>23</v>
      </c>
      <c r="F512" s="220" t="s">
        <v>3606</v>
      </c>
      <c r="G512" s="218"/>
      <c r="H512" s="221">
        <v>14.2</v>
      </c>
      <c r="I512" s="222"/>
      <c r="J512" s="218"/>
      <c r="K512" s="218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245</v>
      </c>
      <c r="AU512" s="227" t="s">
        <v>88</v>
      </c>
      <c r="AV512" s="12" t="s">
        <v>88</v>
      </c>
      <c r="AW512" s="12" t="s">
        <v>40</v>
      </c>
      <c r="AX512" s="12" t="s">
        <v>77</v>
      </c>
      <c r="AY512" s="227" t="s">
        <v>191</v>
      </c>
    </row>
    <row r="513" spans="2:51" s="12" customFormat="1" ht="13.5">
      <c r="B513" s="217"/>
      <c r="C513" s="218"/>
      <c r="D513" s="214" t="s">
        <v>245</v>
      </c>
      <c r="E513" s="219" t="s">
        <v>23</v>
      </c>
      <c r="F513" s="220" t="s">
        <v>3607</v>
      </c>
      <c r="G513" s="218"/>
      <c r="H513" s="221">
        <v>12.1</v>
      </c>
      <c r="I513" s="222"/>
      <c r="J513" s="218"/>
      <c r="K513" s="218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245</v>
      </c>
      <c r="AU513" s="227" t="s">
        <v>88</v>
      </c>
      <c r="AV513" s="12" t="s">
        <v>88</v>
      </c>
      <c r="AW513" s="12" t="s">
        <v>40</v>
      </c>
      <c r="AX513" s="12" t="s">
        <v>77</v>
      </c>
      <c r="AY513" s="227" t="s">
        <v>191</v>
      </c>
    </row>
    <row r="514" spans="2:51" s="12" customFormat="1" ht="13.5">
      <c r="B514" s="217"/>
      <c r="C514" s="218"/>
      <c r="D514" s="214" t="s">
        <v>245</v>
      </c>
      <c r="E514" s="219" t="s">
        <v>23</v>
      </c>
      <c r="F514" s="220" t="s">
        <v>3608</v>
      </c>
      <c r="G514" s="218"/>
      <c r="H514" s="221">
        <v>14.2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245</v>
      </c>
      <c r="AU514" s="227" t="s">
        <v>88</v>
      </c>
      <c r="AV514" s="12" t="s">
        <v>88</v>
      </c>
      <c r="AW514" s="12" t="s">
        <v>40</v>
      </c>
      <c r="AX514" s="12" t="s">
        <v>77</v>
      </c>
      <c r="AY514" s="227" t="s">
        <v>191</v>
      </c>
    </row>
    <row r="515" spans="2:51" s="12" customFormat="1" ht="13.5">
      <c r="B515" s="217"/>
      <c r="C515" s="218"/>
      <c r="D515" s="214" t="s">
        <v>245</v>
      </c>
      <c r="E515" s="219" t="s">
        <v>23</v>
      </c>
      <c r="F515" s="220" t="s">
        <v>3609</v>
      </c>
      <c r="G515" s="218"/>
      <c r="H515" s="221">
        <v>19.5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245</v>
      </c>
      <c r="AU515" s="227" t="s">
        <v>88</v>
      </c>
      <c r="AV515" s="12" t="s">
        <v>88</v>
      </c>
      <c r="AW515" s="12" t="s">
        <v>40</v>
      </c>
      <c r="AX515" s="12" t="s">
        <v>77</v>
      </c>
      <c r="AY515" s="227" t="s">
        <v>191</v>
      </c>
    </row>
    <row r="516" spans="2:51" s="12" customFormat="1" ht="13.5">
      <c r="B516" s="217"/>
      <c r="C516" s="218"/>
      <c r="D516" s="214" t="s">
        <v>245</v>
      </c>
      <c r="E516" s="219" t="s">
        <v>23</v>
      </c>
      <c r="F516" s="220" t="s">
        <v>3610</v>
      </c>
      <c r="G516" s="218"/>
      <c r="H516" s="221">
        <v>15.6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245</v>
      </c>
      <c r="AU516" s="227" t="s">
        <v>88</v>
      </c>
      <c r="AV516" s="12" t="s">
        <v>88</v>
      </c>
      <c r="AW516" s="12" t="s">
        <v>40</v>
      </c>
      <c r="AX516" s="12" t="s">
        <v>77</v>
      </c>
      <c r="AY516" s="227" t="s">
        <v>191</v>
      </c>
    </row>
    <row r="517" spans="2:51" s="14" customFormat="1" ht="13.5">
      <c r="B517" s="254"/>
      <c r="C517" s="255"/>
      <c r="D517" s="214" t="s">
        <v>245</v>
      </c>
      <c r="E517" s="256" t="s">
        <v>23</v>
      </c>
      <c r="F517" s="257" t="s">
        <v>371</v>
      </c>
      <c r="G517" s="255"/>
      <c r="H517" s="258">
        <v>80.099999999999994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AT517" s="264" t="s">
        <v>245</v>
      </c>
      <c r="AU517" s="264" t="s">
        <v>88</v>
      </c>
      <c r="AV517" s="14" t="s">
        <v>207</v>
      </c>
      <c r="AW517" s="14" t="s">
        <v>40</v>
      </c>
      <c r="AX517" s="14" t="s">
        <v>77</v>
      </c>
      <c r="AY517" s="264" t="s">
        <v>191</v>
      </c>
    </row>
    <row r="518" spans="2:51" s="13" customFormat="1" ht="13.5">
      <c r="B518" s="244"/>
      <c r="C518" s="245"/>
      <c r="D518" s="214" t="s">
        <v>245</v>
      </c>
      <c r="E518" s="246" t="s">
        <v>23</v>
      </c>
      <c r="F518" s="247" t="s">
        <v>3611</v>
      </c>
      <c r="G518" s="245"/>
      <c r="H518" s="246" t="s">
        <v>23</v>
      </c>
      <c r="I518" s="248"/>
      <c r="J518" s="245"/>
      <c r="K518" s="245"/>
      <c r="L518" s="249"/>
      <c r="M518" s="250"/>
      <c r="N518" s="251"/>
      <c r="O518" s="251"/>
      <c r="P518" s="251"/>
      <c r="Q518" s="251"/>
      <c r="R518" s="251"/>
      <c r="S518" s="251"/>
      <c r="T518" s="252"/>
      <c r="AT518" s="253" t="s">
        <v>245</v>
      </c>
      <c r="AU518" s="253" t="s">
        <v>88</v>
      </c>
      <c r="AV518" s="13" t="s">
        <v>85</v>
      </c>
      <c r="AW518" s="13" t="s">
        <v>40</v>
      </c>
      <c r="AX518" s="13" t="s">
        <v>77</v>
      </c>
      <c r="AY518" s="253" t="s">
        <v>191</v>
      </c>
    </row>
    <row r="519" spans="2:51" s="12" customFormat="1" ht="13.5">
      <c r="B519" s="217"/>
      <c r="C519" s="218"/>
      <c r="D519" s="214" t="s">
        <v>245</v>
      </c>
      <c r="E519" s="219" t="s">
        <v>23</v>
      </c>
      <c r="F519" s="220" t="s">
        <v>3612</v>
      </c>
      <c r="G519" s="218"/>
      <c r="H519" s="221">
        <v>4.7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245</v>
      </c>
      <c r="AU519" s="227" t="s">
        <v>88</v>
      </c>
      <c r="AV519" s="12" t="s">
        <v>88</v>
      </c>
      <c r="AW519" s="12" t="s">
        <v>40</v>
      </c>
      <c r="AX519" s="12" t="s">
        <v>77</v>
      </c>
      <c r="AY519" s="227" t="s">
        <v>191</v>
      </c>
    </row>
    <row r="520" spans="2:51" s="12" customFormat="1" ht="13.5">
      <c r="B520" s="217"/>
      <c r="C520" s="218"/>
      <c r="D520" s="214" t="s">
        <v>245</v>
      </c>
      <c r="E520" s="219" t="s">
        <v>23</v>
      </c>
      <c r="F520" s="220" t="s">
        <v>3613</v>
      </c>
      <c r="G520" s="218"/>
      <c r="H520" s="221">
        <v>14.2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245</v>
      </c>
      <c r="AU520" s="227" t="s">
        <v>88</v>
      </c>
      <c r="AV520" s="12" t="s">
        <v>88</v>
      </c>
      <c r="AW520" s="12" t="s">
        <v>40</v>
      </c>
      <c r="AX520" s="12" t="s">
        <v>77</v>
      </c>
      <c r="AY520" s="227" t="s">
        <v>191</v>
      </c>
    </row>
    <row r="521" spans="2:51" s="12" customFormat="1" ht="13.5">
      <c r="B521" s="217"/>
      <c r="C521" s="218"/>
      <c r="D521" s="214" t="s">
        <v>245</v>
      </c>
      <c r="E521" s="219" t="s">
        <v>23</v>
      </c>
      <c r="F521" s="220" t="s">
        <v>3614</v>
      </c>
      <c r="G521" s="218"/>
      <c r="H521" s="221">
        <v>19.2</v>
      </c>
      <c r="I521" s="222"/>
      <c r="J521" s="218"/>
      <c r="K521" s="218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245</v>
      </c>
      <c r="AU521" s="227" t="s">
        <v>88</v>
      </c>
      <c r="AV521" s="12" t="s">
        <v>88</v>
      </c>
      <c r="AW521" s="12" t="s">
        <v>40</v>
      </c>
      <c r="AX521" s="12" t="s">
        <v>77</v>
      </c>
      <c r="AY521" s="227" t="s">
        <v>191</v>
      </c>
    </row>
    <row r="522" spans="2:51" s="12" customFormat="1" ht="13.5">
      <c r="B522" s="217"/>
      <c r="C522" s="218"/>
      <c r="D522" s="214" t="s">
        <v>245</v>
      </c>
      <c r="E522" s="219" t="s">
        <v>23</v>
      </c>
      <c r="F522" s="220" t="s">
        <v>3615</v>
      </c>
      <c r="G522" s="218"/>
      <c r="H522" s="221">
        <v>16.399999999999999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245</v>
      </c>
      <c r="AU522" s="227" t="s">
        <v>88</v>
      </c>
      <c r="AV522" s="12" t="s">
        <v>88</v>
      </c>
      <c r="AW522" s="12" t="s">
        <v>40</v>
      </c>
      <c r="AX522" s="12" t="s">
        <v>77</v>
      </c>
      <c r="AY522" s="227" t="s">
        <v>191</v>
      </c>
    </row>
    <row r="523" spans="2:51" s="12" customFormat="1" ht="13.5">
      <c r="B523" s="217"/>
      <c r="C523" s="218"/>
      <c r="D523" s="214" t="s">
        <v>245</v>
      </c>
      <c r="E523" s="219" t="s">
        <v>23</v>
      </c>
      <c r="F523" s="220" t="s">
        <v>3616</v>
      </c>
      <c r="G523" s="218"/>
      <c r="H523" s="221">
        <v>20.3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245</v>
      </c>
      <c r="AU523" s="227" t="s">
        <v>88</v>
      </c>
      <c r="AV523" s="12" t="s">
        <v>88</v>
      </c>
      <c r="AW523" s="12" t="s">
        <v>40</v>
      </c>
      <c r="AX523" s="12" t="s">
        <v>77</v>
      </c>
      <c r="AY523" s="227" t="s">
        <v>191</v>
      </c>
    </row>
    <row r="524" spans="2:51" s="12" customFormat="1" ht="13.5">
      <c r="B524" s="217"/>
      <c r="C524" s="218"/>
      <c r="D524" s="214" t="s">
        <v>245</v>
      </c>
      <c r="E524" s="219" t="s">
        <v>23</v>
      </c>
      <c r="F524" s="220" t="s">
        <v>3617</v>
      </c>
      <c r="G524" s="218"/>
      <c r="H524" s="221">
        <v>16.100000000000001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245</v>
      </c>
      <c r="AU524" s="227" t="s">
        <v>88</v>
      </c>
      <c r="AV524" s="12" t="s">
        <v>88</v>
      </c>
      <c r="AW524" s="12" t="s">
        <v>40</v>
      </c>
      <c r="AX524" s="12" t="s">
        <v>77</v>
      </c>
      <c r="AY524" s="227" t="s">
        <v>191</v>
      </c>
    </row>
    <row r="525" spans="2:51" s="14" customFormat="1" ht="13.5">
      <c r="B525" s="254"/>
      <c r="C525" s="255"/>
      <c r="D525" s="214" t="s">
        <v>245</v>
      </c>
      <c r="E525" s="256" t="s">
        <v>23</v>
      </c>
      <c r="F525" s="257" t="s">
        <v>371</v>
      </c>
      <c r="G525" s="255"/>
      <c r="H525" s="258">
        <v>90.9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AT525" s="264" t="s">
        <v>245</v>
      </c>
      <c r="AU525" s="264" t="s">
        <v>88</v>
      </c>
      <c r="AV525" s="14" t="s">
        <v>207</v>
      </c>
      <c r="AW525" s="14" t="s">
        <v>40</v>
      </c>
      <c r="AX525" s="14" t="s">
        <v>77</v>
      </c>
      <c r="AY525" s="264" t="s">
        <v>191</v>
      </c>
    </row>
    <row r="526" spans="2:51" s="13" customFormat="1" ht="13.5">
      <c r="B526" s="244"/>
      <c r="C526" s="245"/>
      <c r="D526" s="214" t="s">
        <v>245</v>
      </c>
      <c r="E526" s="246" t="s">
        <v>23</v>
      </c>
      <c r="F526" s="247" t="s">
        <v>380</v>
      </c>
      <c r="G526" s="245"/>
      <c r="H526" s="246" t="s">
        <v>23</v>
      </c>
      <c r="I526" s="248"/>
      <c r="J526" s="245"/>
      <c r="K526" s="245"/>
      <c r="L526" s="249"/>
      <c r="M526" s="250"/>
      <c r="N526" s="251"/>
      <c r="O526" s="251"/>
      <c r="P526" s="251"/>
      <c r="Q526" s="251"/>
      <c r="R526" s="251"/>
      <c r="S526" s="251"/>
      <c r="T526" s="252"/>
      <c r="AT526" s="253" t="s">
        <v>245</v>
      </c>
      <c r="AU526" s="253" t="s">
        <v>88</v>
      </c>
      <c r="AV526" s="13" t="s">
        <v>85</v>
      </c>
      <c r="AW526" s="13" t="s">
        <v>40</v>
      </c>
      <c r="AX526" s="13" t="s">
        <v>77</v>
      </c>
      <c r="AY526" s="253" t="s">
        <v>191</v>
      </c>
    </row>
    <row r="527" spans="2:51" s="12" customFormat="1" ht="13.5">
      <c r="B527" s="217"/>
      <c r="C527" s="218"/>
      <c r="D527" s="214" t="s">
        <v>245</v>
      </c>
      <c r="E527" s="219" t="s">
        <v>23</v>
      </c>
      <c r="F527" s="220" t="s">
        <v>3618</v>
      </c>
      <c r="G527" s="218"/>
      <c r="H527" s="221">
        <v>4.5</v>
      </c>
      <c r="I527" s="222"/>
      <c r="J527" s="218"/>
      <c r="K527" s="218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245</v>
      </c>
      <c r="AU527" s="227" t="s">
        <v>88</v>
      </c>
      <c r="AV527" s="12" t="s">
        <v>88</v>
      </c>
      <c r="AW527" s="12" t="s">
        <v>40</v>
      </c>
      <c r="AX527" s="12" t="s">
        <v>77</v>
      </c>
      <c r="AY527" s="227" t="s">
        <v>191</v>
      </c>
    </row>
    <row r="528" spans="2:51" s="12" customFormat="1" ht="13.5">
      <c r="B528" s="217"/>
      <c r="C528" s="218"/>
      <c r="D528" s="214" t="s">
        <v>245</v>
      </c>
      <c r="E528" s="219" t="s">
        <v>23</v>
      </c>
      <c r="F528" s="220" t="s">
        <v>3619</v>
      </c>
      <c r="G528" s="218"/>
      <c r="H528" s="221">
        <v>14.7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245</v>
      </c>
      <c r="AU528" s="227" t="s">
        <v>88</v>
      </c>
      <c r="AV528" s="12" t="s">
        <v>88</v>
      </c>
      <c r="AW528" s="12" t="s">
        <v>40</v>
      </c>
      <c r="AX528" s="12" t="s">
        <v>77</v>
      </c>
      <c r="AY528" s="227" t="s">
        <v>191</v>
      </c>
    </row>
    <row r="529" spans="2:65" s="12" customFormat="1" ht="13.5">
      <c r="B529" s="217"/>
      <c r="C529" s="218"/>
      <c r="D529" s="214" t="s">
        <v>245</v>
      </c>
      <c r="E529" s="219" t="s">
        <v>23</v>
      </c>
      <c r="F529" s="220" t="s">
        <v>3620</v>
      </c>
      <c r="G529" s="218"/>
      <c r="H529" s="221">
        <v>19.2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245</v>
      </c>
      <c r="AU529" s="227" t="s">
        <v>88</v>
      </c>
      <c r="AV529" s="12" t="s">
        <v>88</v>
      </c>
      <c r="AW529" s="12" t="s">
        <v>40</v>
      </c>
      <c r="AX529" s="12" t="s">
        <v>77</v>
      </c>
      <c r="AY529" s="227" t="s">
        <v>191</v>
      </c>
    </row>
    <row r="530" spans="2:65" s="12" customFormat="1" ht="13.5">
      <c r="B530" s="217"/>
      <c r="C530" s="218"/>
      <c r="D530" s="214" t="s">
        <v>245</v>
      </c>
      <c r="E530" s="219" t="s">
        <v>23</v>
      </c>
      <c r="F530" s="220" t="s">
        <v>3621</v>
      </c>
      <c r="G530" s="218"/>
      <c r="H530" s="221">
        <v>16.5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245</v>
      </c>
      <c r="AU530" s="227" t="s">
        <v>88</v>
      </c>
      <c r="AV530" s="12" t="s">
        <v>88</v>
      </c>
      <c r="AW530" s="12" t="s">
        <v>40</v>
      </c>
      <c r="AX530" s="12" t="s">
        <v>77</v>
      </c>
      <c r="AY530" s="227" t="s">
        <v>191</v>
      </c>
    </row>
    <row r="531" spans="2:65" s="12" customFormat="1" ht="13.5">
      <c r="B531" s="217"/>
      <c r="C531" s="218"/>
      <c r="D531" s="214" t="s">
        <v>245</v>
      </c>
      <c r="E531" s="219" t="s">
        <v>23</v>
      </c>
      <c r="F531" s="220" t="s">
        <v>3622</v>
      </c>
      <c r="G531" s="218"/>
      <c r="H531" s="221">
        <v>20.45</v>
      </c>
      <c r="I531" s="222"/>
      <c r="J531" s="218"/>
      <c r="K531" s="218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245</v>
      </c>
      <c r="AU531" s="227" t="s">
        <v>88</v>
      </c>
      <c r="AV531" s="12" t="s">
        <v>88</v>
      </c>
      <c r="AW531" s="12" t="s">
        <v>40</v>
      </c>
      <c r="AX531" s="12" t="s">
        <v>77</v>
      </c>
      <c r="AY531" s="227" t="s">
        <v>191</v>
      </c>
    </row>
    <row r="532" spans="2:65" s="12" customFormat="1" ht="13.5">
      <c r="B532" s="217"/>
      <c r="C532" s="218"/>
      <c r="D532" s="214" t="s">
        <v>245</v>
      </c>
      <c r="E532" s="219" t="s">
        <v>23</v>
      </c>
      <c r="F532" s="220" t="s">
        <v>3623</v>
      </c>
      <c r="G532" s="218"/>
      <c r="H532" s="221">
        <v>16.14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245</v>
      </c>
      <c r="AU532" s="227" t="s">
        <v>88</v>
      </c>
      <c r="AV532" s="12" t="s">
        <v>88</v>
      </c>
      <c r="AW532" s="12" t="s">
        <v>40</v>
      </c>
      <c r="AX532" s="12" t="s">
        <v>77</v>
      </c>
      <c r="AY532" s="227" t="s">
        <v>191</v>
      </c>
    </row>
    <row r="533" spans="2:65" s="14" customFormat="1" ht="13.5">
      <c r="B533" s="254"/>
      <c r="C533" s="255"/>
      <c r="D533" s="214" t="s">
        <v>245</v>
      </c>
      <c r="E533" s="256" t="s">
        <v>23</v>
      </c>
      <c r="F533" s="257" t="s">
        <v>371</v>
      </c>
      <c r="G533" s="255"/>
      <c r="H533" s="258">
        <v>91.49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AT533" s="264" t="s">
        <v>245</v>
      </c>
      <c r="AU533" s="264" t="s">
        <v>88</v>
      </c>
      <c r="AV533" s="14" t="s">
        <v>207</v>
      </c>
      <c r="AW533" s="14" t="s">
        <v>40</v>
      </c>
      <c r="AX533" s="14" t="s">
        <v>77</v>
      </c>
      <c r="AY533" s="264" t="s">
        <v>191</v>
      </c>
    </row>
    <row r="534" spans="2:65" s="13" customFormat="1" ht="13.5">
      <c r="B534" s="244"/>
      <c r="C534" s="245"/>
      <c r="D534" s="214" t="s">
        <v>245</v>
      </c>
      <c r="E534" s="246" t="s">
        <v>23</v>
      </c>
      <c r="F534" s="247" t="s">
        <v>384</v>
      </c>
      <c r="G534" s="245"/>
      <c r="H534" s="246" t="s">
        <v>23</v>
      </c>
      <c r="I534" s="248"/>
      <c r="J534" s="245"/>
      <c r="K534" s="245"/>
      <c r="L534" s="249"/>
      <c r="M534" s="250"/>
      <c r="N534" s="251"/>
      <c r="O534" s="251"/>
      <c r="P534" s="251"/>
      <c r="Q534" s="251"/>
      <c r="R534" s="251"/>
      <c r="S534" s="251"/>
      <c r="T534" s="252"/>
      <c r="AT534" s="253" t="s">
        <v>245</v>
      </c>
      <c r="AU534" s="253" t="s">
        <v>88</v>
      </c>
      <c r="AV534" s="13" t="s">
        <v>85</v>
      </c>
      <c r="AW534" s="13" t="s">
        <v>40</v>
      </c>
      <c r="AX534" s="13" t="s">
        <v>77</v>
      </c>
      <c r="AY534" s="253" t="s">
        <v>191</v>
      </c>
    </row>
    <row r="535" spans="2:65" s="12" customFormat="1" ht="13.5">
      <c r="B535" s="217"/>
      <c r="C535" s="218"/>
      <c r="D535" s="214" t="s">
        <v>245</v>
      </c>
      <c r="E535" s="219" t="s">
        <v>23</v>
      </c>
      <c r="F535" s="220" t="s">
        <v>3589</v>
      </c>
      <c r="G535" s="218"/>
      <c r="H535" s="221">
        <v>4.7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245</v>
      </c>
      <c r="AU535" s="227" t="s">
        <v>88</v>
      </c>
      <c r="AV535" s="12" t="s">
        <v>88</v>
      </c>
      <c r="AW535" s="12" t="s">
        <v>40</v>
      </c>
      <c r="AX535" s="12" t="s">
        <v>77</v>
      </c>
      <c r="AY535" s="227" t="s">
        <v>191</v>
      </c>
    </row>
    <row r="536" spans="2:65" s="12" customFormat="1" ht="13.5">
      <c r="B536" s="217"/>
      <c r="C536" s="218"/>
      <c r="D536" s="214" t="s">
        <v>245</v>
      </c>
      <c r="E536" s="219" t="s">
        <v>23</v>
      </c>
      <c r="F536" s="220" t="s">
        <v>3590</v>
      </c>
      <c r="G536" s="218"/>
      <c r="H536" s="221">
        <v>14.8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245</v>
      </c>
      <c r="AU536" s="227" t="s">
        <v>88</v>
      </c>
      <c r="AV536" s="12" t="s">
        <v>88</v>
      </c>
      <c r="AW536" s="12" t="s">
        <v>40</v>
      </c>
      <c r="AX536" s="12" t="s">
        <v>77</v>
      </c>
      <c r="AY536" s="227" t="s">
        <v>191</v>
      </c>
    </row>
    <row r="537" spans="2:65" s="12" customFormat="1" ht="13.5">
      <c r="B537" s="217"/>
      <c r="C537" s="218"/>
      <c r="D537" s="214" t="s">
        <v>245</v>
      </c>
      <c r="E537" s="219" t="s">
        <v>23</v>
      </c>
      <c r="F537" s="220" t="s">
        <v>3591</v>
      </c>
      <c r="G537" s="218"/>
      <c r="H537" s="221">
        <v>11.8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245</v>
      </c>
      <c r="AU537" s="227" t="s">
        <v>88</v>
      </c>
      <c r="AV537" s="12" t="s">
        <v>88</v>
      </c>
      <c r="AW537" s="12" t="s">
        <v>40</v>
      </c>
      <c r="AX537" s="12" t="s">
        <v>77</v>
      </c>
      <c r="AY537" s="227" t="s">
        <v>191</v>
      </c>
    </row>
    <row r="538" spans="2:65" s="12" customFormat="1" ht="13.5">
      <c r="B538" s="217"/>
      <c r="C538" s="218"/>
      <c r="D538" s="214" t="s">
        <v>245</v>
      </c>
      <c r="E538" s="219" t="s">
        <v>23</v>
      </c>
      <c r="F538" s="220" t="s">
        <v>3592</v>
      </c>
      <c r="G538" s="218"/>
      <c r="H538" s="221">
        <v>46.45</v>
      </c>
      <c r="I538" s="222"/>
      <c r="J538" s="218"/>
      <c r="K538" s="218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245</v>
      </c>
      <c r="AU538" s="227" t="s">
        <v>88</v>
      </c>
      <c r="AV538" s="12" t="s">
        <v>88</v>
      </c>
      <c r="AW538" s="12" t="s">
        <v>40</v>
      </c>
      <c r="AX538" s="12" t="s">
        <v>77</v>
      </c>
      <c r="AY538" s="227" t="s">
        <v>191</v>
      </c>
    </row>
    <row r="539" spans="2:65" s="12" customFormat="1" ht="13.5">
      <c r="B539" s="217"/>
      <c r="C539" s="218"/>
      <c r="D539" s="214" t="s">
        <v>245</v>
      </c>
      <c r="E539" s="219" t="s">
        <v>23</v>
      </c>
      <c r="F539" s="220" t="s">
        <v>3593</v>
      </c>
      <c r="G539" s="218"/>
      <c r="H539" s="221">
        <v>16.55</v>
      </c>
      <c r="I539" s="222"/>
      <c r="J539" s="218"/>
      <c r="K539" s="218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245</v>
      </c>
      <c r="AU539" s="227" t="s">
        <v>88</v>
      </c>
      <c r="AV539" s="12" t="s">
        <v>88</v>
      </c>
      <c r="AW539" s="12" t="s">
        <v>40</v>
      </c>
      <c r="AX539" s="12" t="s">
        <v>77</v>
      </c>
      <c r="AY539" s="227" t="s">
        <v>191</v>
      </c>
    </row>
    <row r="540" spans="2:65" s="14" customFormat="1" ht="13.5">
      <c r="B540" s="254"/>
      <c r="C540" s="255"/>
      <c r="D540" s="214" t="s">
        <v>245</v>
      </c>
      <c r="E540" s="256" t="s">
        <v>23</v>
      </c>
      <c r="F540" s="257" t="s">
        <v>371</v>
      </c>
      <c r="G540" s="255"/>
      <c r="H540" s="258">
        <v>94.3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AT540" s="264" t="s">
        <v>245</v>
      </c>
      <c r="AU540" s="264" t="s">
        <v>88</v>
      </c>
      <c r="AV540" s="14" t="s">
        <v>207</v>
      </c>
      <c r="AW540" s="14" t="s">
        <v>40</v>
      </c>
      <c r="AX540" s="14" t="s">
        <v>77</v>
      </c>
      <c r="AY540" s="264" t="s">
        <v>191</v>
      </c>
    </row>
    <row r="541" spans="2:65" s="15" customFormat="1" ht="13.5">
      <c r="B541" s="265"/>
      <c r="C541" s="266"/>
      <c r="D541" s="214" t="s">
        <v>245</v>
      </c>
      <c r="E541" s="267" t="s">
        <v>23</v>
      </c>
      <c r="F541" s="268" t="s">
        <v>388</v>
      </c>
      <c r="G541" s="266"/>
      <c r="H541" s="269">
        <v>356.79</v>
      </c>
      <c r="I541" s="270"/>
      <c r="J541" s="266"/>
      <c r="K541" s="266"/>
      <c r="L541" s="271"/>
      <c r="M541" s="272"/>
      <c r="N541" s="273"/>
      <c r="O541" s="273"/>
      <c r="P541" s="273"/>
      <c r="Q541" s="273"/>
      <c r="R541" s="273"/>
      <c r="S541" s="273"/>
      <c r="T541" s="274"/>
      <c r="AT541" s="275" t="s">
        <v>245</v>
      </c>
      <c r="AU541" s="275" t="s">
        <v>88</v>
      </c>
      <c r="AV541" s="15" t="s">
        <v>215</v>
      </c>
      <c r="AW541" s="15" t="s">
        <v>40</v>
      </c>
      <c r="AX541" s="15" t="s">
        <v>85</v>
      </c>
      <c r="AY541" s="275" t="s">
        <v>191</v>
      </c>
    </row>
    <row r="542" spans="2:65" s="11" customFormat="1" ht="29.85" customHeight="1">
      <c r="B542" s="186"/>
      <c r="C542" s="187"/>
      <c r="D542" s="188" t="s">
        <v>76</v>
      </c>
      <c r="E542" s="200" t="s">
        <v>861</v>
      </c>
      <c r="F542" s="200" t="s">
        <v>862</v>
      </c>
      <c r="G542" s="187"/>
      <c r="H542" s="187"/>
      <c r="I542" s="190"/>
      <c r="J542" s="201">
        <f>BK542</f>
        <v>0</v>
      </c>
      <c r="K542" s="187"/>
      <c r="L542" s="192"/>
      <c r="M542" s="193"/>
      <c r="N542" s="194"/>
      <c r="O542" s="194"/>
      <c r="P542" s="195">
        <f>SUM(P543:P594)</f>
        <v>0</v>
      </c>
      <c r="Q542" s="194"/>
      <c r="R542" s="195">
        <f>SUM(R543:R594)</f>
        <v>0</v>
      </c>
      <c r="S542" s="194"/>
      <c r="T542" s="196">
        <f>SUM(T543:T594)</f>
        <v>11.361740000000001</v>
      </c>
      <c r="AR542" s="197" t="s">
        <v>88</v>
      </c>
      <c r="AT542" s="198" t="s">
        <v>76</v>
      </c>
      <c r="AU542" s="198" t="s">
        <v>85</v>
      </c>
      <c r="AY542" s="197" t="s">
        <v>191</v>
      </c>
      <c r="BK542" s="199">
        <f>SUM(BK543:BK594)</f>
        <v>0</v>
      </c>
    </row>
    <row r="543" spans="2:65" s="1" customFormat="1" ht="38.25" customHeight="1">
      <c r="B543" s="42"/>
      <c r="C543" s="202" t="s">
        <v>801</v>
      </c>
      <c r="D543" s="202" t="s">
        <v>194</v>
      </c>
      <c r="E543" s="203" t="s">
        <v>3624</v>
      </c>
      <c r="F543" s="204" t="s">
        <v>3625</v>
      </c>
      <c r="G543" s="205" t="s">
        <v>218</v>
      </c>
      <c r="H543" s="206">
        <v>186.90100000000001</v>
      </c>
      <c r="I543" s="207"/>
      <c r="J543" s="208">
        <f>ROUND(I543*H543,2)</f>
        <v>0</v>
      </c>
      <c r="K543" s="204" t="s">
        <v>203</v>
      </c>
      <c r="L543" s="62"/>
      <c r="M543" s="209" t="s">
        <v>23</v>
      </c>
      <c r="N543" s="210" t="s">
        <v>48</v>
      </c>
      <c r="O543" s="43"/>
      <c r="P543" s="211">
        <f>O543*H543</f>
        <v>0</v>
      </c>
      <c r="Q543" s="211">
        <v>0</v>
      </c>
      <c r="R543" s="211">
        <f>Q543*H543</f>
        <v>0</v>
      </c>
      <c r="S543" s="211">
        <v>1.4999999999999999E-2</v>
      </c>
      <c r="T543" s="212">
        <f>S543*H543</f>
        <v>2.803515</v>
      </c>
      <c r="AR543" s="25" t="s">
        <v>279</v>
      </c>
      <c r="AT543" s="25" t="s">
        <v>194</v>
      </c>
      <c r="AU543" s="25" t="s">
        <v>88</v>
      </c>
      <c r="AY543" s="25" t="s">
        <v>191</v>
      </c>
      <c r="BE543" s="213">
        <f>IF(N543="základní",J543,0)</f>
        <v>0</v>
      </c>
      <c r="BF543" s="213">
        <f>IF(N543="snížená",J543,0)</f>
        <v>0</v>
      </c>
      <c r="BG543" s="213">
        <f>IF(N543="zákl. přenesená",J543,0)</f>
        <v>0</v>
      </c>
      <c r="BH543" s="213">
        <f>IF(N543="sníž. přenesená",J543,0)</f>
        <v>0</v>
      </c>
      <c r="BI543" s="213">
        <f>IF(N543="nulová",J543,0)</f>
        <v>0</v>
      </c>
      <c r="BJ543" s="25" t="s">
        <v>85</v>
      </c>
      <c r="BK543" s="213">
        <f>ROUND(I543*H543,2)</f>
        <v>0</v>
      </c>
      <c r="BL543" s="25" t="s">
        <v>279</v>
      </c>
      <c r="BM543" s="25" t="s">
        <v>3626</v>
      </c>
    </row>
    <row r="544" spans="2:65" s="12" customFormat="1" ht="13.5">
      <c r="B544" s="217"/>
      <c r="C544" s="218"/>
      <c r="D544" s="214" t="s">
        <v>245</v>
      </c>
      <c r="E544" s="219" t="s">
        <v>23</v>
      </c>
      <c r="F544" s="220" t="s">
        <v>3108</v>
      </c>
      <c r="G544" s="218"/>
      <c r="H544" s="221">
        <v>56.905999999999999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245</v>
      </c>
      <c r="AU544" s="227" t="s">
        <v>88</v>
      </c>
      <c r="AV544" s="12" t="s">
        <v>88</v>
      </c>
      <c r="AW544" s="12" t="s">
        <v>40</v>
      </c>
      <c r="AX544" s="12" t="s">
        <v>77</v>
      </c>
      <c r="AY544" s="227" t="s">
        <v>191</v>
      </c>
    </row>
    <row r="545" spans="2:65" s="12" customFormat="1" ht="13.5">
      <c r="B545" s="217"/>
      <c r="C545" s="218"/>
      <c r="D545" s="214" t="s">
        <v>245</v>
      </c>
      <c r="E545" s="219" t="s">
        <v>23</v>
      </c>
      <c r="F545" s="220" t="s">
        <v>3597</v>
      </c>
      <c r="G545" s="218"/>
      <c r="H545" s="221">
        <v>129.995</v>
      </c>
      <c r="I545" s="222"/>
      <c r="J545" s="218"/>
      <c r="K545" s="218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245</v>
      </c>
      <c r="AU545" s="227" t="s">
        <v>88</v>
      </c>
      <c r="AV545" s="12" t="s">
        <v>88</v>
      </c>
      <c r="AW545" s="12" t="s">
        <v>40</v>
      </c>
      <c r="AX545" s="12" t="s">
        <v>77</v>
      </c>
      <c r="AY545" s="227" t="s">
        <v>191</v>
      </c>
    </row>
    <row r="546" spans="2:65" s="15" customFormat="1" ht="13.5">
      <c r="B546" s="265"/>
      <c r="C546" s="266"/>
      <c r="D546" s="214" t="s">
        <v>245</v>
      </c>
      <c r="E546" s="267" t="s">
        <v>23</v>
      </c>
      <c r="F546" s="268" t="s">
        <v>388</v>
      </c>
      <c r="G546" s="266"/>
      <c r="H546" s="269">
        <v>186.90100000000001</v>
      </c>
      <c r="I546" s="270"/>
      <c r="J546" s="266"/>
      <c r="K546" s="266"/>
      <c r="L546" s="271"/>
      <c r="M546" s="272"/>
      <c r="N546" s="273"/>
      <c r="O546" s="273"/>
      <c r="P546" s="273"/>
      <c r="Q546" s="273"/>
      <c r="R546" s="273"/>
      <c r="S546" s="273"/>
      <c r="T546" s="274"/>
      <c r="AT546" s="275" t="s">
        <v>245</v>
      </c>
      <c r="AU546" s="275" t="s">
        <v>88</v>
      </c>
      <c r="AV546" s="15" t="s">
        <v>215</v>
      </c>
      <c r="AW546" s="15" t="s">
        <v>40</v>
      </c>
      <c r="AX546" s="15" t="s">
        <v>85</v>
      </c>
      <c r="AY546" s="275" t="s">
        <v>191</v>
      </c>
    </row>
    <row r="547" spans="2:65" s="1" customFormat="1" ht="38.25" customHeight="1">
      <c r="B547" s="42"/>
      <c r="C547" s="202" t="s">
        <v>807</v>
      </c>
      <c r="D547" s="202" t="s">
        <v>194</v>
      </c>
      <c r="E547" s="203" t="s">
        <v>3627</v>
      </c>
      <c r="F547" s="204" t="s">
        <v>3628</v>
      </c>
      <c r="G547" s="205" t="s">
        <v>218</v>
      </c>
      <c r="H547" s="206">
        <v>186.90100000000001</v>
      </c>
      <c r="I547" s="207"/>
      <c r="J547" s="208">
        <f>ROUND(I547*H547,2)</f>
        <v>0</v>
      </c>
      <c r="K547" s="204" t="s">
        <v>203</v>
      </c>
      <c r="L547" s="62"/>
      <c r="M547" s="209" t="s">
        <v>23</v>
      </c>
      <c r="N547" s="210" t="s">
        <v>48</v>
      </c>
      <c r="O547" s="43"/>
      <c r="P547" s="211">
        <f>O547*H547</f>
        <v>0</v>
      </c>
      <c r="Q547" s="211">
        <v>0</v>
      </c>
      <c r="R547" s="211">
        <f>Q547*H547</f>
        <v>0</v>
      </c>
      <c r="S547" s="211">
        <v>5.0000000000000001E-3</v>
      </c>
      <c r="T547" s="212">
        <f>S547*H547</f>
        <v>0.93450500000000003</v>
      </c>
      <c r="AR547" s="25" t="s">
        <v>279</v>
      </c>
      <c r="AT547" s="25" t="s">
        <v>194</v>
      </c>
      <c r="AU547" s="25" t="s">
        <v>88</v>
      </c>
      <c r="AY547" s="25" t="s">
        <v>191</v>
      </c>
      <c r="BE547" s="213">
        <f>IF(N547="základní",J547,0)</f>
        <v>0</v>
      </c>
      <c r="BF547" s="213">
        <f>IF(N547="snížená",J547,0)</f>
        <v>0</v>
      </c>
      <c r="BG547" s="213">
        <f>IF(N547="zákl. přenesená",J547,0)</f>
        <v>0</v>
      </c>
      <c r="BH547" s="213">
        <f>IF(N547="sníž. přenesená",J547,0)</f>
        <v>0</v>
      </c>
      <c r="BI547" s="213">
        <f>IF(N547="nulová",J547,0)</f>
        <v>0</v>
      </c>
      <c r="BJ547" s="25" t="s">
        <v>85</v>
      </c>
      <c r="BK547" s="213">
        <f>ROUND(I547*H547,2)</f>
        <v>0</v>
      </c>
      <c r="BL547" s="25" t="s">
        <v>279</v>
      </c>
      <c r="BM547" s="25" t="s">
        <v>3629</v>
      </c>
    </row>
    <row r="548" spans="2:65" s="12" customFormat="1" ht="13.5">
      <c r="B548" s="217"/>
      <c r="C548" s="218"/>
      <c r="D548" s="214" t="s">
        <v>245</v>
      </c>
      <c r="E548" s="219" t="s">
        <v>23</v>
      </c>
      <c r="F548" s="220" t="s">
        <v>3108</v>
      </c>
      <c r="G548" s="218"/>
      <c r="H548" s="221">
        <v>56.905999999999999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245</v>
      </c>
      <c r="AU548" s="227" t="s">
        <v>88</v>
      </c>
      <c r="AV548" s="12" t="s">
        <v>88</v>
      </c>
      <c r="AW548" s="12" t="s">
        <v>40</v>
      </c>
      <c r="AX548" s="12" t="s">
        <v>77</v>
      </c>
      <c r="AY548" s="227" t="s">
        <v>191</v>
      </c>
    </row>
    <row r="549" spans="2:65" s="12" customFormat="1" ht="13.5">
      <c r="B549" s="217"/>
      <c r="C549" s="218"/>
      <c r="D549" s="214" t="s">
        <v>245</v>
      </c>
      <c r="E549" s="219" t="s">
        <v>23</v>
      </c>
      <c r="F549" s="220" t="s">
        <v>3597</v>
      </c>
      <c r="G549" s="218"/>
      <c r="H549" s="221">
        <v>129.995</v>
      </c>
      <c r="I549" s="222"/>
      <c r="J549" s="218"/>
      <c r="K549" s="218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245</v>
      </c>
      <c r="AU549" s="227" t="s">
        <v>88</v>
      </c>
      <c r="AV549" s="12" t="s">
        <v>88</v>
      </c>
      <c r="AW549" s="12" t="s">
        <v>40</v>
      </c>
      <c r="AX549" s="12" t="s">
        <v>77</v>
      </c>
      <c r="AY549" s="227" t="s">
        <v>191</v>
      </c>
    </row>
    <row r="550" spans="2:65" s="15" customFormat="1" ht="13.5">
      <c r="B550" s="265"/>
      <c r="C550" s="266"/>
      <c r="D550" s="214" t="s">
        <v>245</v>
      </c>
      <c r="E550" s="267" t="s">
        <v>23</v>
      </c>
      <c r="F550" s="268" t="s">
        <v>388</v>
      </c>
      <c r="G550" s="266"/>
      <c r="H550" s="269">
        <v>186.90100000000001</v>
      </c>
      <c r="I550" s="270"/>
      <c r="J550" s="266"/>
      <c r="K550" s="266"/>
      <c r="L550" s="271"/>
      <c r="M550" s="272"/>
      <c r="N550" s="273"/>
      <c r="O550" s="273"/>
      <c r="P550" s="273"/>
      <c r="Q550" s="273"/>
      <c r="R550" s="273"/>
      <c r="S550" s="273"/>
      <c r="T550" s="274"/>
      <c r="AT550" s="275" t="s">
        <v>245</v>
      </c>
      <c r="AU550" s="275" t="s">
        <v>88</v>
      </c>
      <c r="AV550" s="15" t="s">
        <v>215</v>
      </c>
      <c r="AW550" s="15" t="s">
        <v>40</v>
      </c>
      <c r="AX550" s="15" t="s">
        <v>85</v>
      </c>
      <c r="AY550" s="275" t="s">
        <v>191</v>
      </c>
    </row>
    <row r="551" spans="2:65" s="1" customFormat="1" ht="38.25" customHeight="1">
      <c r="B551" s="42"/>
      <c r="C551" s="202" t="s">
        <v>812</v>
      </c>
      <c r="D551" s="202" t="s">
        <v>194</v>
      </c>
      <c r="E551" s="203" t="s">
        <v>3630</v>
      </c>
      <c r="F551" s="204" t="s">
        <v>3631</v>
      </c>
      <c r="G551" s="205" t="s">
        <v>218</v>
      </c>
      <c r="H551" s="206">
        <v>30.9</v>
      </c>
      <c r="I551" s="207"/>
      <c r="J551" s="208">
        <f>ROUND(I551*H551,2)</f>
        <v>0</v>
      </c>
      <c r="K551" s="204" t="s">
        <v>203</v>
      </c>
      <c r="L551" s="62"/>
      <c r="M551" s="209" t="s">
        <v>23</v>
      </c>
      <c r="N551" s="210" t="s">
        <v>48</v>
      </c>
      <c r="O551" s="43"/>
      <c r="P551" s="211">
        <f>O551*H551</f>
        <v>0</v>
      </c>
      <c r="Q551" s="211">
        <v>0</v>
      </c>
      <c r="R551" s="211">
        <f>Q551*H551</f>
        <v>0</v>
      </c>
      <c r="S551" s="211">
        <v>1.4999999999999999E-2</v>
      </c>
      <c r="T551" s="212">
        <f>S551*H551</f>
        <v>0.46349999999999997</v>
      </c>
      <c r="AR551" s="25" t="s">
        <v>279</v>
      </c>
      <c r="AT551" s="25" t="s">
        <v>194</v>
      </c>
      <c r="AU551" s="25" t="s">
        <v>88</v>
      </c>
      <c r="AY551" s="25" t="s">
        <v>191</v>
      </c>
      <c r="BE551" s="213">
        <f>IF(N551="základní",J551,0)</f>
        <v>0</v>
      </c>
      <c r="BF551" s="213">
        <f>IF(N551="snížená",J551,0)</f>
        <v>0</v>
      </c>
      <c r="BG551" s="213">
        <f>IF(N551="zákl. přenesená",J551,0)</f>
        <v>0</v>
      </c>
      <c r="BH551" s="213">
        <f>IF(N551="sníž. přenesená",J551,0)</f>
        <v>0</v>
      </c>
      <c r="BI551" s="213">
        <f>IF(N551="nulová",J551,0)</f>
        <v>0</v>
      </c>
      <c r="BJ551" s="25" t="s">
        <v>85</v>
      </c>
      <c r="BK551" s="213">
        <f>ROUND(I551*H551,2)</f>
        <v>0</v>
      </c>
      <c r="BL551" s="25" t="s">
        <v>279</v>
      </c>
      <c r="BM551" s="25" t="s">
        <v>3632</v>
      </c>
    </row>
    <row r="552" spans="2:65" s="12" customFormat="1" ht="13.5">
      <c r="B552" s="217"/>
      <c r="C552" s="218"/>
      <c r="D552" s="214" t="s">
        <v>245</v>
      </c>
      <c r="E552" s="219" t="s">
        <v>23</v>
      </c>
      <c r="F552" s="220" t="s">
        <v>3633</v>
      </c>
      <c r="G552" s="218"/>
      <c r="H552" s="221">
        <v>30.9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245</v>
      </c>
      <c r="AU552" s="227" t="s">
        <v>88</v>
      </c>
      <c r="AV552" s="12" t="s">
        <v>88</v>
      </c>
      <c r="AW552" s="12" t="s">
        <v>40</v>
      </c>
      <c r="AX552" s="12" t="s">
        <v>85</v>
      </c>
      <c r="AY552" s="227" t="s">
        <v>191</v>
      </c>
    </row>
    <row r="553" spans="2:65" s="1" customFormat="1" ht="16.5" customHeight="1">
      <c r="B553" s="42"/>
      <c r="C553" s="202" t="s">
        <v>817</v>
      </c>
      <c r="D553" s="202" t="s">
        <v>194</v>
      </c>
      <c r="E553" s="203" t="s">
        <v>3634</v>
      </c>
      <c r="F553" s="204" t="s">
        <v>3635</v>
      </c>
      <c r="G553" s="205" t="s">
        <v>218</v>
      </c>
      <c r="H553" s="206">
        <v>295.29000000000002</v>
      </c>
      <c r="I553" s="207"/>
      <c r="J553" s="208">
        <f>ROUND(I553*H553,2)</f>
        <v>0</v>
      </c>
      <c r="K553" s="204" t="s">
        <v>203</v>
      </c>
      <c r="L553" s="62"/>
      <c r="M553" s="209" t="s">
        <v>23</v>
      </c>
      <c r="N553" s="210" t="s">
        <v>48</v>
      </c>
      <c r="O553" s="43"/>
      <c r="P553" s="211">
        <f>O553*H553</f>
        <v>0</v>
      </c>
      <c r="Q553" s="211">
        <v>0</v>
      </c>
      <c r="R553" s="211">
        <f>Q553*H553</f>
        <v>0</v>
      </c>
      <c r="S553" s="211">
        <v>1.7999999999999999E-2</v>
      </c>
      <c r="T553" s="212">
        <f>S553*H553</f>
        <v>5.3152200000000001</v>
      </c>
      <c r="AR553" s="25" t="s">
        <v>279</v>
      </c>
      <c r="AT553" s="25" t="s">
        <v>194</v>
      </c>
      <c r="AU553" s="25" t="s">
        <v>88</v>
      </c>
      <c r="AY553" s="25" t="s">
        <v>191</v>
      </c>
      <c r="BE553" s="213">
        <f>IF(N553="základní",J553,0)</f>
        <v>0</v>
      </c>
      <c r="BF553" s="213">
        <f>IF(N553="snížená",J553,0)</f>
        <v>0</v>
      </c>
      <c r="BG553" s="213">
        <f>IF(N553="zákl. přenesená",J553,0)</f>
        <v>0</v>
      </c>
      <c r="BH553" s="213">
        <f>IF(N553="sníž. přenesená",J553,0)</f>
        <v>0</v>
      </c>
      <c r="BI553" s="213">
        <f>IF(N553="nulová",J553,0)</f>
        <v>0</v>
      </c>
      <c r="BJ553" s="25" t="s">
        <v>85</v>
      </c>
      <c r="BK553" s="213">
        <f>ROUND(I553*H553,2)</f>
        <v>0</v>
      </c>
      <c r="BL553" s="25" t="s">
        <v>279</v>
      </c>
      <c r="BM553" s="25" t="s">
        <v>3636</v>
      </c>
    </row>
    <row r="554" spans="2:65" s="13" customFormat="1" ht="13.5">
      <c r="B554" s="244"/>
      <c r="C554" s="245"/>
      <c r="D554" s="214" t="s">
        <v>245</v>
      </c>
      <c r="E554" s="246" t="s">
        <v>23</v>
      </c>
      <c r="F554" s="247" t="s">
        <v>372</v>
      </c>
      <c r="G554" s="245"/>
      <c r="H554" s="246" t="s">
        <v>23</v>
      </c>
      <c r="I554" s="248"/>
      <c r="J554" s="245"/>
      <c r="K554" s="245"/>
      <c r="L554" s="249"/>
      <c r="M554" s="250"/>
      <c r="N554" s="251"/>
      <c r="O554" s="251"/>
      <c r="P554" s="251"/>
      <c r="Q554" s="251"/>
      <c r="R554" s="251"/>
      <c r="S554" s="251"/>
      <c r="T554" s="252"/>
      <c r="AT554" s="253" t="s">
        <v>245</v>
      </c>
      <c r="AU554" s="253" t="s">
        <v>88</v>
      </c>
      <c r="AV554" s="13" t="s">
        <v>85</v>
      </c>
      <c r="AW554" s="13" t="s">
        <v>40</v>
      </c>
      <c r="AX554" s="13" t="s">
        <v>77</v>
      </c>
      <c r="AY554" s="253" t="s">
        <v>191</v>
      </c>
    </row>
    <row r="555" spans="2:65" s="12" customFormat="1" ht="13.5">
      <c r="B555" s="217"/>
      <c r="C555" s="218"/>
      <c r="D555" s="214" t="s">
        <v>245</v>
      </c>
      <c r="E555" s="219" t="s">
        <v>23</v>
      </c>
      <c r="F555" s="220" t="s">
        <v>3607</v>
      </c>
      <c r="G555" s="218"/>
      <c r="H555" s="221">
        <v>12.1</v>
      </c>
      <c r="I555" s="222"/>
      <c r="J555" s="218"/>
      <c r="K555" s="218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245</v>
      </c>
      <c r="AU555" s="227" t="s">
        <v>88</v>
      </c>
      <c r="AV555" s="12" t="s">
        <v>88</v>
      </c>
      <c r="AW555" s="12" t="s">
        <v>40</v>
      </c>
      <c r="AX555" s="12" t="s">
        <v>77</v>
      </c>
      <c r="AY555" s="227" t="s">
        <v>191</v>
      </c>
    </row>
    <row r="556" spans="2:65" s="12" customFormat="1" ht="13.5">
      <c r="B556" s="217"/>
      <c r="C556" s="218"/>
      <c r="D556" s="214" t="s">
        <v>245</v>
      </c>
      <c r="E556" s="219" t="s">
        <v>23</v>
      </c>
      <c r="F556" s="220" t="s">
        <v>3608</v>
      </c>
      <c r="G556" s="218"/>
      <c r="H556" s="221">
        <v>14.2</v>
      </c>
      <c r="I556" s="222"/>
      <c r="J556" s="218"/>
      <c r="K556" s="218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245</v>
      </c>
      <c r="AU556" s="227" t="s">
        <v>88</v>
      </c>
      <c r="AV556" s="12" t="s">
        <v>88</v>
      </c>
      <c r="AW556" s="12" t="s">
        <v>40</v>
      </c>
      <c r="AX556" s="12" t="s">
        <v>77</v>
      </c>
      <c r="AY556" s="227" t="s">
        <v>191</v>
      </c>
    </row>
    <row r="557" spans="2:65" s="12" customFormat="1" ht="13.5">
      <c r="B557" s="217"/>
      <c r="C557" s="218"/>
      <c r="D557" s="214" t="s">
        <v>245</v>
      </c>
      <c r="E557" s="219" t="s">
        <v>23</v>
      </c>
      <c r="F557" s="220" t="s">
        <v>3609</v>
      </c>
      <c r="G557" s="218"/>
      <c r="H557" s="221">
        <v>19.5</v>
      </c>
      <c r="I557" s="222"/>
      <c r="J557" s="218"/>
      <c r="K557" s="218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245</v>
      </c>
      <c r="AU557" s="227" t="s">
        <v>88</v>
      </c>
      <c r="AV557" s="12" t="s">
        <v>88</v>
      </c>
      <c r="AW557" s="12" t="s">
        <v>40</v>
      </c>
      <c r="AX557" s="12" t="s">
        <v>77</v>
      </c>
      <c r="AY557" s="227" t="s">
        <v>191</v>
      </c>
    </row>
    <row r="558" spans="2:65" s="12" customFormat="1" ht="13.5">
      <c r="B558" s="217"/>
      <c r="C558" s="218"/>
      <c r="D558" s="214" t="s">
        <v>245</v>
      </c>
      <c r="E558" s="219" t="s">
        <v>23</v>
      </c>
      <c r="F558" s="220" t="s">
        <v>3610</v>
      </c>
      <c r="G558" s="218"/>
      <c r="H558" s="221">
        <v>15.6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245</v>
      </c>
      <c r="AU558" s="227" t="s">
        <v>88</v>
      </c>
      <c r="AV558" s="12" t="s">
        <v>88</v>
      </c>
      <c r="AW558" s="12" t="s">
        <v>40</v>
      </c>
      <c r="AX558" s="12" t="s">
        <v>77</v>
      </c>
      <c r="AY558" s="227" t="s">
        <v>191</v>
      </c>
    </row>
    <row r="559" spans="2:65" s="14" customFormat="1" ht="13.5">
      <c r="B559" s="254"/>
      <c r="C559" s="255"/>
      <c r="D559" s="214" t="s">
        <v>245</v>
      </c>
      <c r="E559" s="256" t="s">
        <v>23</v>
      </c>
      <c r="F559" s="257" t="s">
        <v>371</v>
      </c>
      <c r="G559" s="255"/>
      <c r="H559" s="258">
        <v>61.4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AT559" s="264" t="s">
        <v>245</v>
      </c>
      <c r="AU559" s="264" t="s">
        <v>88</v>
      </c>
      <c r="AV559" s="14" t="s">
        <v>207</v>
      </c>
      <c r="AW559" s="14" t="s">
        <v>40</v>
      </c>
      <c r="AX559" s="14" t="s">
        <v>77</v>
      </c>
      <c r="AY559" s="264" t="s">
        <v>191</v>
      </c>
    </row>
    <row r="560" spans="2:65" s="13" customFormat="1" ht="13.5">
      <c r="B560" s="244"/>
      <c r="C560" s="245"/>
      <c r="D560" s="214" t="s">
        <v>245</v>
      </c>
      <c r="E560" s="246" t="s">
        <v>23</v>
      </c>
      <c r="F560" s="247" t="s">
        <v>376</v>
      </c>
      <c r="G560" s="245"/>
      <c r="H560" s="246" t="s">
        <v>23</v>
      </c>
      <c r="I560" s="248"/>
      <c r="J560" s="245"/>
      <c r="K560" s="245"/>
      <c r="L560" s="249"/>
      <c r="M560" s="250"/>
      <c r="N560" s="251"/>
      <c r="O560" s="251"/>
      <c r="P560" s="251"/>
      <c r="Q560" s="251"/>
      <c r="R560" s="251"/>
      <c r="S560" s="251"/>
      <c r="T560" s="252"/>
      <c r="AT560" s="253" t="s">
        <v>245</v>
      </c>
      <c r="AU560" s="253" t="s">
        <v>88</v>
      </c>
      <c r="AV560" s="13" t="s">
        <v>85</v>
      </c>
      <c r="AW560" s="13" t="s">
        <v>40</v>
      </c>
      <c r="AX560" s="13" t="s">
        <v>77</v>
      </c>
      <c r="AY560" s="253" t="s">
        <v>191</v>
      </c>
    </row>
    <row r="561" spans="2:51" s="12" customFormat="1" ht="13.5">
      <c r="B561" s="217"/>
      <c r="C561" s="218"/>
      <c r="D561" s="214" t="s">
        <v>245</v>
      </c>
      <c r="E561" s="219" t="s">
        <v>23</v>
      </c>
      <c r="F561" s="220" t="s">
        <v>3614</v>
      </c>
      <c r="G561" s="218"/>
      <c r="H561" s="221">
        <v>19.2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245</v>
      </c>
      <c r="AU561" s="227" t="s">
        <v>88</v>
      </c>
      <c r="AV561" s="12" t="s">
        <v>88</v>
      </c>
      <c r="AW561" s="12" t="s">
        <v>40</v>
      </c>
      <c r="AX561" s="12" t="s">
        <v>77</v>
      </c>
      <c r="AY561" s="227" t="s">
        <v>191</v>
      </c>
    </row>
    <row r="562" spans="2:51" s="12" customFormat="1" ht="13.5">
      <c r="B562" s="217"/>
      <c r="C562" s="218"/>
      <c r="D562" s="214" t="s">
        <v>245</v>
      </c>
      <c r="E562" s="219" t="s">
        <v>23</v>
      </c>
      <c r="F562" s="220" t="s">
        <v>3615</v>
      </c>
      <c r="G562" s="218"/>
      <c r="H562" s="221">
        <v>16.399999999999999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245</v>
      </c>
      <c r="AU562" s="227" t="s">
        <v>88</v>
      </c>
      <c r="AV562" s="12" t="s">
        <v>88</v>
      </c>
      <c r="AW562" s="12" t="s">
        <v>40</v>
      </c>
      <c r="AX562" s="12" t="s">
        <v>77</v>
      </c>
      <c r="AY562" s="227" t="s">
        <v>191</v>
      </c>
    </row>
    <row r="563" spans="2:51" s="12" customFormat="1" ht="13.5">
      <c r="B563" s="217"/>
      <c r="C563" s="218"/>
      <c r="D563" s="214" t="s">
        <v>245</v>
      </c>
      <c r="E563" s="219" t="s">
        <v>23</v>
      </c>
      <c r="F563" s="220" t="s">
        <v>3616</v>
      </c>
      <c r="G563" s="218"/>
      <c r="H563" s="221">
        <v>20.3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245</v>
      </c>
      <c r="AU563" s="227" t="s">
        <v>88</v>
      </c>
      <c r="AV563" s="12" t="s">
        <v>88</v>
      </c>
      <c r="AW563" s="12" t="s">
        <v>40</v>
      </c>
      <c r="AX563" s="12" t="s">
        <v>77</v>
      </c>
      <c r="AY563" s="227" t="s">
        <v>191</v>
      </c>
    </row>
    <row r="564" spans="2:51" s="12" customFormat="1" ht="13.5">
      <c r="B564" s="217"/>
      <c r="C564" s="218"/>
      <c r="D564" s="214" t="s">
        <v>245</v>
      </c>
      <c r="E564" s="219" t="s">
        <v>23</v>
      </c>
      <c r="F564" s="220" t="s">
        <v>3617</v>
      </c>
      <c r="G564" s="218"/>
      <c r="H564" s="221">
        <v>16.100000000000001</v>
      </c>
      <c r="I564" s="222"/>
      <c r="J564" s="218"/>
      <c r="K564" s="218"/>
      <c r="L564" s="223"/>
      <c r="M564" s="224"/>
      <c r="N564" s="225"/>
      <c r="O564" s="225"/>
      <c r="P564" s="225"/>
      <c r="Q564" s="225"/>
      <c r="R564" s="225"/>
      <c r="S564" s="225"/>
      <c r="T564" s="226"/>
      <c r="AT564" s="227" t="s">
        <v>245</v>
      </c>
      <c r="AU564" s="227" t="s">
        <v>88</v>
      </c>
      <c r="AV564" s="12" t="s">
        <v>88</v>
      </c>
      <c r="AW564" s="12" t="s">
        <v>40</v>
      </c>
      <c r="AX564" s="12" t="s">
        <v>77</v>
      </c>
      <c r="AY564" s="227" t="s">
        <v>191</v>
      </c>
    </row>
    <row r="565" spans="2:51" s="14" customFormat="1" ht="13.5">
      <c r="B565" s="254"/>
      <c r="C565" s="255"/>
      <c r="D565" s="214" t="s">
        <v>245</v>
      </c>
      <c r="E565" s="256" t="s">
        <v>23</v>
      </c>
      <c r="F565" s="257" t="s">
        <v>371</v>
      </c>
      <c r="G565" s="255"/>
      <c r="H565" s="258">
        <v>72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AT565" s="264" t="s">
        <v>245</v>
      </c>
      <c r="AU565" s="264" t="s">
        <v>88</v>
      </c>
      <c r="AV565" s="14" t="s">
        <v>207</v>
      </c>
      <c r="AW565" s="14" t="s">
        <v>40</v>
      </c>
      <c r="AX565" s="14" t="s">
        <v>77</v>
      </c>
      <c r="AY565" s="264" t="s">
        <v>191</v>
      </c>
    </row>
    <row r="566" spans="2:51" s="13" customFormat="1" ht="13.5">
      <c r="B566" s="244"/>
      <c r="C566" s="245"/>
      <c r="D566" s="214" t="s">
        <v>245</v>
      </c>
      <c r="E566" s="246" t="s">
        <v>23</v>
      </c>
      <c r="F566" s="247" t="s">
        <v>380</v>
      </c>
      <c r="G566" s="245"/>
      <c r="H566" s="246" t="s">
        <v>23</v>
      </c>
      <c r="I566" s="248"/>
      <c r="J566" s="245"/>
      <c r="K566" s="245"/>
      <c r="L566" s="249"/>
      <c r="M566" s="250"/>
      <c r="N566" s="251"/>
      <c r="O566" s="251"/>
      <c r="P566" s="251"/>
      <c r="Q566" s="251"/>
      <c r="R566" s="251"/>
      <c r="S566" s="251"/>
      <c r="T566" s="252"/>
      <c r="AT566" s="253" t="s">
        <v>245</v>
      </c>
      <c r="AU566" s="253" t="s">
        <v>88</v>
      </c>
      <c r="AV566" s="13" t="s">
        <v>85</v>
      </c>
      <c r="AW566" s="13" t="s">
        <v>40</v>
      </c>
      <c r="AX566" s="13" t="s">
        <v>77</v>
      </c>
      <c r="AY566" s="253" t="s">
        <v>191</v>
      </c>
    </row>
    <row r="567" spans="2:51" s="12" customFormat="1" ht="13.5">
      <c r="B567" s="217"/>
      <c r="C567" s="218"/>
      <c r="D567" s="214" t="s">
        <v>245</v>
      </c>
      <c r="E567" s="219" t="s">
        <v>23</v>
      </c>
      <c r="F567" s="220" t="s">
        <v>3620</v>
      </c>
      <c r="G567" s="218"/>
      <c r="H567" s="221">
        <v>19.2</v>
      </c>
      <c r="I567" s="222"/>
      <c r="J567" s="218"/>
      <c r="K567" s="218"/>
      <c r="L567" s="223"/>
      <c r="M567" s="224"/>
      <c r="N567" s="225"/>
      <c r="O567" s="225"/>
      <c r="P567" s="225"/>
      <c r="Q567" s="225"/>
      <c r="R567" s="225"/>
      <c r="S567" s="225"/>
      <c r="T567" s="226"/>
      <c r="AT567" s="227" t="s">
        <v>245</v>
      </c>
      <c r="AU567" s="227" t="s">
        <v>88</v>
      </c>
      <c r="AV567" s="12" t="s">
        <v>88</v>
      </c>
      <c r="AW567" s="12" t="s">
        <v>40</v>
      </c>
      <c r="AX567" s="12" t="s">
        <v>77</v>
      </c>
      <c r="AY567" s="227" t="s">
        <v>191</v>
      </c>
    </row>
    <row r="568" spans="2:51" s="12" customFormat="1" ht="13.5">
      <c r="B568" s="217"/>
      <c r="C568" s="218"/>
      <c r="D568" s="214" t="s">
        <v>245</v>
      </c>
      <c r="E568" s="219" t="s">
        <v>23</v>
      </c>
      <c r="F568" s="220" t="s">
        <v>3621</v>
      </c>
      <c r="G568" s="218"/>
      <c r="H568" s="221">
        <v>16.5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245</v>
      </c>
      <c r="AU568" s="227" t="s">
        <v>88</v>
      </c>
      <c r="AV568" s="12" t="s">
        <v>88</v>
      </c>
      <c r="AW568" s="12" t="s">
        <v>40</v>
      </c>
      <c r="AX568" s="12" t="s">
        <v>77</v>
      </c>
      <c r="AY568" s="227" t="s">
        <v>191</v>
      </c>
    </row>
    <row r="569" spans="2:51" s="12" customFormat="1" ht="13.5">
      <c r="B569" s="217"/>
      <c r="C569" s="218"/>
      <c r="D569" s="214" t="s">
        <v>245</v>
      </c>
      <c r="E569" s="219" t="s">
        <v>23</v>
      </c>
      <c r="F569" s="220" t="s">
        <v>3622</v>
      </c>
      <c r="G569" s="218"/>
      <c r="H569" s="221">
        <v>20.45</v>
      </c>
      <c r="I569" s="222"/>
      <c r="J569" s="218"/>
      <c r="K569" s="218"/>
      <c r="L569" s="223"/>
      <c r="M569" s="224"/>
      <c r="N569" s="225"/>
      <c r="O569" s="225"/>
      <c r="P569" s="225"/>
      <c r="Q569" s="225"/>
      <c r="R569" s="225"/>
      <c r="S569" s="225"/>
      <c r="T569" s="226"/>
      <c r="AT569" s="227" t="s">
        <v>245</v>
      </c>
      <c r="AU569" s="227" t="s">
        <v>88</v>
      </c>
      <c r="AV569" s="12" t="s">
        <v>88</v>
      </c>
      <c r="AW569" s="12" t="s">
        <v>40</v>
      </c>
      <c r="AX569" s="12" t="s">
        <v>77</v>
      </c>
      <c r="AY569" s="227" t="s">
        <v>191</v>
      </c>
    </row>
    <row r="570" spans="2:51" s="12" customFormat="1" ht="13.5">
      <c r="B570" s="217"/>
      <c r="C570" s="218"/>
      <c r="D570" s="214" t="s">
        <v>245</v>
      </c>
      <c r="E570" s="219" t="s">
        <v>23</v>
      </c>
      <c r="F570" s="220" t="s">
        <v>3623</v>
      </c>
      <c r="G570" s="218"/>
      <c r="H570" s="221">
        <v>16.14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245</v>
      </c>
      <c r="AU570" s="227" t="s">
        <v>88</v>
      </c>
      <c r="AV570" s="12" t="s">
        <v>88</v>
      </c>
      <c r="AW570" s="12" t="s">
        <v>40</v>
      </c>
      <c r="AX570" s="12" t="s">
        <v>77</v>
      </c>
      <c r="AY570" s="227" t="s">
        <v>191</v>
      </c>
    </row>
    <row r="571" spans="2:51" s="14" customFormat="1" ht="13.5">
      <c r="B571" s="254"/>
      <c r="C571" s="255"/>
      <c r="D571" s="214" t="s">
        <v>245</v>
      </c>
      <c r="E571" s="256" t="s">
        <v>23</v>
      </c>
      <c r="F571" s="257" t="s">
        <v>371</v>
      </c>
      <c r="G571" s="255"/>
      <c r="H571" s="258">
        <v>72.290000000000006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AT571" s="264" t="s">
        <v>245</v>
      </c>
      <c r="AU571" s="264" t="s">
        <v>88</v>
      </c>
      <c r="AV571" s="14" t="s">
        <v>207</v>
      </c>
      <c r="AW571" s="14" t="s">
        <v>40</v>
      </c>
      <c r="AX571" s="14" t="s">
        <v>77</v>
      </c>
      <c r="AY571" s="264" t="s">
        <v>191</v>
      </c>
    </row>
    <row r="572" spans="2:51" s="13" customFormat="1" ht="13.5">
      <c r="B572" s="244"/>
      <c r="C572" s="245"/>
      <c r="D572" s="214" t="s">
        <v>245</v>
      </c>
      <c r="E572" s="246" t="s">
        <v>23</v>
      </c>
      <c r="F572" s="247" t="s">
        <v>384</v>
      </c>
      <c r="G572" s="245"/>
      <c r="H572" s="246" t="s">
        <v>23</v>
      </c>
      <c r="I572" s="248"/>
      <c r="J572" s="245"/>
      <c r="K572" s="245"/>
      <c r="L572" s="249"/>
      <c r="M572" s="250"/>
      <c r="N572" s="251"/>
      <c r="O572" s="251"/>
      <c r="P572" s="251"/>
      <c r="Q572" s="251"/>
      <c r="R572" s="251"/>
      <c r="S572" s="251"/>
      <c r="T572" s="252"/>
      <c r="AT572" s="253" t="s">
        <v>245</v>
      </c>
      <c r="AU572" s="253" t="s">
        <v>88</v>
      </c>
      <c r="AV572" s="13" t="s">
        <v>85</v>
      </c>
      <c r="AW572" s="13" t="s">
        <v>40</v>
      </c>
      <c r="AX572" s="13" t="s">
        <v>77</v>
      </c>
      <c r="AY572" s="253" t="s">
        <v>191</v>
      </c>
    </row>
    <row r="573" spans="2:51" s="12" customFormat="1" ht="13.5">
      <c r="B573" s="217"/>
      <c r="C573" s="218"/>
      <c r="D573" s="214" t="s">
        <v>245</v>
      </c>
      <c r="E573" s="219" t="s">
        <v>23</v>
      </c>
      <c r="F573" s="220" t="s">
        <v>3590</v>
      </c>
      <c r="G573" s="218"/>
      <c r="H573" s="221">
        <v>14.8</v>
      </c>
      <c r="I573" s="222"/>
      <c r="J573" s="218"/>
      <c r="K573" s="218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245</v>
      </c>
      <c r="AU573" s="227" t="s">
        <v>88</v>
      </c>
      <c r="AV573" s="12" t="s">
        <v>88</v>
      </c>
      <c r="AW573" s="12" t="s">
        <v>40</v>
      </c>
      <c r="AX573" s="12" t="s">
        <v>77</v>
      </c>
      <c r="AY573" s="227" t="s">
        <v>191</v>
      </c>
    </row>
    <row r="574" spans="2:51" s="12" customFormat="1" ht="13.5">
      <c r="B574" s="217"/>
      <c r="C574" s="218"/>
      <c r="D574" s="214" t="s">
        <v>245</v>
      </c>
      <c r="E574" s="219" t="s">
        <v>23</v>
      </c>
      <c r="F574" s="220" t="s">
        <v>3591</v>
      </c>
      <c r="G574" s="218"/>
      <c r="H574" s="221">
        <v>11.8</v>
      </c>
      <c r="I574" s="222"/>
      <c r="J574" s="218"/>
      <c r="K574" s="218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245</v>
      </c>
      <c r="AU574" s="227" t="s">
        <v>88</v>
      </c>
      <c r="AV574" s="12" t="s">
        <v>88</v>
      </c>
      <c r="AW574" s="12" t="s">
        <v>40</v>
      </c>
      <c r="AX574" s="12" t="s">
        <v>77</v>
      </c>
      <c r="AY574" s="227" t="s">
        <v>191</v>
      </c>
    </row>
    <row r="575" spans="2:51" s="12" customFormat="1" ht="13.5">
      <c r="B575" s="217"/>
      <c r="C575" s="218"/>
      <c r="D575" s="214" t="s">
        <v>245</v>
      </c>
      <c r="E575" s="219" t="s">
        <v>23</v>
      </c>
      <c r="F575" s="220" t="s">
        <v>3592</v>
      </c>
      <c r="G575" s="218"/>
      <c r="H575" s="221">
        <v>46.45</v>
      </c>
      <c r="I575" s="222"/>
      <c r="J575" s="218"/>
      <c r="K575" s="218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245</v>
      </c>
      <c r="AU575" s="227" t="s">
        <v>88</v>
      </c>
      <c r="AV575" s="12" t="s">
        <v>88</v>
      </c>
      <c r="AW575" s="12" t="s">
        <v>40</v>
      </c>
      <c r="AX575" s="12" t="s">
        <v>77</v>
      </c>
      <c r="AY575" s="227" t="s">
        <v>191</v>
      </c>
    </row>
    <row r="576" spans="2:51" s="12" customFormat="1" ht="13.5">
      <c r="B576" s="217"/>
      <c r="C576" s="218"/>
      <c r="D576" s="214" t="s">
        <v>245</v>
      </c>
      <c r="E576" s="219" t="s">
        <v>23</v>
      </c>
      <c r="F576" s="220" t="s">
        <v>3593</v>
      </c>
      <c r="G576" s="218"/>
      <c r="H576" s="221">
        <v>16.55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245</v>
      </c>
      <c r="AU576" s="227" t="s">
        <v>88</v>
      </c>
      <c r="AV576" s="12" t="s">
        <v>88</v>
      </c>
      <c r="AW576" s="12" t="s">
        <v>40</v>
      </c>
      <c r="AX576" s="12" t="s">
        <v>77</v>
      </c>
      <c r="AY576" s="227" t="s">
        <v>191</v>
      </c>
    </row>
    <row r="577" spans="2:65" s="14" customFormat="1" ht="13.5">
      <c r="B577" s="254"/>
      <c r="C577" s="255"/>
      <c r="D577" s="214" t="s">
        <v>245</v>
      </c>
      <c r="E577" s="256" t="s">
        <v>23</v>
      </c>
      <c r="F577" s="257" t="s">
        <v>371</v>
      </c>
      <c r="G577" s="255"/>
      <c r="H577" s="258">
        <v>89.6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AT577" s="264" t="s">
        <v>245</v>
      </c>
      <c r="AU577" s="264" t="s">
        <v>88</v>
      </c>
      <c r="AV577" s="14" t="s">
        <v>207</v>
      </c>
      <c r="AW577" s="14" t="s">
        <v>40</v>
      </c>
      <c r="AX577" s="14" t="s">
        <v>77</v>
      </c>
      <c r="AY577" s="264" t="s">
        <v>191</v>
      </c>
    </row>
    <row r="578" spans="2:65" s="15" customFormat="1" ht="13.5">
      <c r="B578" s="265"/>
      <c r="C578" s="266"/>
      <c r="D578" s="214" t="s">
        <v>245</v>
      </c>
      <c r="E578" s="267" t="s">
        <v>23</v>
      </c>
      <c r="F578" s="268" t="s">
        <v>388</v>
      </c>
      <c r="G578" s="266"/>
      <c r="H578" s="269">
        <v>295.29000000000002</v>
      </c>
      <c r="I578" s="270"/>
      <c r="J578" s="266"/>
      <c r="K578" s="266"/>
      <c r="L578" s="271"/>
      <c r="M578" s="272"/>
      <c r="N578" s="273"/>
      <c r="O578" s="273"/>
      <c r="P578" s="273"/>
      <c r="Q578" s="273"/>
      <c r="R578" s="273"/>
      <c r="S578" s="273"/>
      <c r="T578" s="274"/>
      <c r="AT578" s="275" t="s">
        <v>245</v>
      </c>
      <c r="AU578" s="275" t="s">
        <v>88</v>
      </c>
      <c r="AV578" s="15" t="s">
        <v>215</v>
      </c>
      <c r="AW578" s="15" t="s">
        <v>40</v>
      </c>
      <c r="AX578" s="15" t="s">
        <v>85</v>
      </c>
      <c r="AY578" s="275" t="s">
        <v>191</v>
      </c>
    </row>
    <row r="579" spans="2:65" s="1" customFormat="1" ht="25.5" customHeight="1">
      <c r="B579" s="42"/>
      <c r="C579" s="202" t="s">
        <v>825</v>
      </c>
      <c r="D579" s="202" t="s">
        <v>194</v>
      </c>
      <c r="E579" s="203" t="s">
        <v>3637</v>
      </c>
      <c r="F579" s="204" t="s">
        <v>3638</v>
      </c>
      <c r="G579" s="205" t="s">
        <v>218</v>
      </c>
      <c r="H579" s="206">
        <v>61.5</v>
      </c>
      <c r="I579" s="207"/>
      <c r="J579" s="208">
        <f>ROUND(I579*H579,2)</f>
        <v>0</v>
      </c>
      <c r="K579" s="204" t="s">
        <v>203</v>
      </c>
      <c r="L579" s="62"/>
      <c r="M579" s="209" t="s">
        <v>23</v>
      </c>
      <c r="N579" s="210" t="s">
        <v>48</v>
      </c>
      <c r="O579" s="43"/>
      <c r="P579" s="211">
        <f>O579*H579</f>
        <v>0</v>
      </c>
      <c r="Q579" s="211">
        <v>0</v>
      </c>
      <c r="R579" s="211">
        <f>Q579*H579</f>
        <v>0</v>
      </c>
      <c r="S579" s="211">
        <v>0.03</v>
      </c>
      <c r="T579" s="212">
        <f>S579*H579</f>
        <v>1.845</v>
      </c>
      <c r="AR579" s="25" t="s">
        <v>279</v>
      </c>
      <c r="AT579" s="25" t="s">
        <v>194</v>
      </c>
      <c r="AU579" s="25" t="s">
        <v>88</v>
      </c>
      <c r="AY579" s="25" t="s">
        <v>191</v>
      </c>
      <c r="BE579" s="213">
        <f>IF(N579="základní",J579,0)</f>
        <v>0</v>
      </c>
      <c r="BF579" s="213">
        <f>IF(N579="snížená",J579,0)</f>
        <v>0</v>
      </c>
      <c r="BG579" s="213">
        <f>IF(N579="zákl. přenesená",J579,0)</f>
        <v>0</v>
      </c>
      <c r="BH579" s="213">
        <f>IF(N579="sníž. přenesená",J579,0)</f>
        <v>0</v>
      </c>
      <c r="BI579" s="213">
        <f>IF(N579="nulová",J579,0)</f>
        <v>0</v>
      </c>
      <c r="BJ579" s="25" t="s">
        <v>85</v>
      </c>
      <c r="BK579" s="213">
        <f>ROUND(I579*H579,2)</f>
        <v>0</v>
      </c>
      <c r="BL579" s="25" t="s">
        <v>279</v>
      </c>
      <c r="BM579" s="25" t="s">
        <v>3639</v>
      </c>
    </row>
    <row r="580" spans="2:65" s="13" customFormat="1" ht="13.5">
      <c r="B580" s="244"/>
      <c r="C580" s="245"/>
      <c r="D580" s="214" t="s">
        <v>245</v>
      </c>
      <c r="E580" s="246" t="s">
        <v>23</v>
      </c>
      <c r="F580" s="247" t="s">
        <v>372</v>
      </c>
      <c r="G580" s="245"/>
      <c r="H580" s="246" t="s">
        <v>23</v>
      </c>
      <c r="I580" s="248"/>
      <c r="J580" s="245"/>
      <c r="K580" s="245"/>
      <c r="L580" s="249"/>
      <c r="M580" s="250"/>
      <c r="N580" s="251"/>
      <c r="O580" s="251"/>
      <c r="P580" s="251"/>
      <c r="Q580" s="251"/>
      <c r="R580" s="251"/>
      <c r="S580" s="251"/>
      <c r="T580" s="252"/>
      <c r="AT580" s="253" t="s">
        <v>245</v>
      </c>
      <c r="AU580" s="253" t="s">
        <v>88</v>
      </c>
      <c r="AV580" s="13" t="s">
        <v>85</v>
      </c>
      <c r="AW580" s="13" t="s">
        <v>40</v>
      </c>
      <c r="AX580" s="13" t="s">
        <v>77</v>
      </c>
      <c r="AY580" s="253" t="s">
        <v>191</v>
      </c>
    </row>
    <row r="581" spans="2:65" s="12" customFormat="1" ht="13.5">
      <c r="B581" s="217"/>
      <c r="C581" s="218"/>
      <c r="D581" s="214" t="s">
        <v>245</v>
      </c>
      <c r="E581" s="219" t="s">
        <v>23</v>
      </c>
      <c r="F581" s="220" t="s">
        <v>3605</v>
      </c>
      <c r="G581" s="218"/>
      <c r="H581" s="221">
        <v>4.5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245</v>
      </c>
      <c r="AU581" s="227" t="s">
        <v>88</v>
      </c>
      <c r="AV581" s="12" t="s">
        <v>88</v>
      </c>
      <c r="AW581" s="12" t="s">
        <v>40</v>
      </c>
      <c r="AX581" s="12" t="s">
        <v>77</v>
      </c>
      <c r="AY581" s="227" t="s">
        <v>191</v>
      </c>
    </row>
    <row r="582" spans="2:65" s="12" customFormat="1" ht="13.5">
      <c r="B582" s="217"/>
      <c r="C582" s="218"/>
      <c r="D582" s="214" t="s">
        <v>245</v>
      </c>
      <c r="E582" s="219" t="s">
        <v>23</v>
      </c>
      <c r="F582" s="220" t="s">
        <v>3606</v>
      </c>
      <c r="G582" s="218"/>
      <c r="H582" s="221">
        <v>14.2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245</v>
      </c>
      <c r="AU582" s="227" t="s">
        <v>88</v>
      </c>
      <c r="AV582" s="12" t="s">
        <v>88</v>
      </c>
      <c r="AW582" s="12" t="s">
        <v>40</v>
      </c>
      <c r="AX582" s="12" t="s">
        <v>77</v>
      </c>
      <c r="AY582" s="227" t="s">
        <v>191</v>
      </c>
    </row>
    <row r="583" spans="2:65" s="14" customFormat="1" ht="13.5">
      <c r="B583" s="254"/>
      <c r="C583" s="255"/>
      <c r="D583" s="214" t="s">
        <v>245</v>
      </c>
      <c r="E583" s="256" t="s">
        <v>23</v>
      </c>
      <c r="F583" s="257" t="s">
        <v>371</v>
      </c>
      <c r="G583" s="255"/>
      <c r="H583" s="258">
        <v>18.7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AT583" s="264" t="s">
        <v>245</v>
      </c>
      <c r="AU583" s="264" t="s">
        <v>88</v>
      </c>
      <c r="AV583" s="14" t="s">
        <v>207</v>
      </c>
      <c r="AW583" s="14" t="s">
        <v>40</v>
      </c>
      <c r="AX583" s="14" t="s">
        <v>77</v>
      </c>
      <c r="AY583" s="264" t="s">
        <v>191</v>
      </c>
    </row>
    <row r="584" spans="2:65" s="13" customFormat="1" ht="13.5">
      <c r="B584" s="244"/>
      <c r="C584" s="245"/>
      <c r="D584" s="214" t="s">
        <v>245</v>
      </c>
      <c r="E584" s="246" t="s">
        <v>23</v>
      </c>
      <c r="F584" s="247" t="s">
        <v>376</v>
      </c>
      <c r="G584" s="245"/>
      <c r="H584" s="246" t="s">
        <v>23</v>
      </c>
      <c r="I584" s="248"/>
      <c r="J584" s="245"/>
      <c r="K584" s="245"/>
      <c r="L584" s="249"/>
      <c r="M584" s="250"/>
      <c r="N584" s="251"/>
      <c r="O584" s="251"/>
      <c r="P584" s="251"/>
      <c r="Q584" s="251"/>
      <c r="R584" s="251"/>
      <c r="S584" s="251"/>
      <c r="T584" s="252"/>
      <c r="AT584" s="253" t="s">
        <v>245</v>
      </c>
      <c r="AU584" s="253" t="s">
        <v>88</v>
      </c>
      <c r="AV584" s="13" t="s">
        <v>85</v>
      </c>
      <c r="AW584" s="13" t="s">
        <v>40</v>
      </c>
      <c r="AX584" s="13" t="s">
        <v>77</v>
      </c>
      <c r="AY584" s="253" t="s">
        <v>191</v>
      </c>
    </row>
    <row r="585" spans="2:65" s="12" customFormat="1" ht="13.5">
      <c r="B585" s="217"/>
      <c r="C585" s="218"/>
      <c r="D585" s="214" t="s">
        <v>245</v>
      </c>
      <c r="E585" s="219" t="s">
        <v>23</v>
      </c>
      <c r="F585" s="220" t="s">
        <v>3612</v>
      </c>
      <c r="G585" s="218"/>
      <c r="H585" s="221">
        <v>4.7</v>
      </c>
      <c r="I585" s="222"/>
      <c r="J585" s="218"/>
      <c r="K585" s="218"/>
      <c r="L585" s="223"/>
      <c r="M585" s="224"/>
      <c r="N585" s="225"/>
      <c r="O585" s="225"/>
      <c r="P585" s="225"/>
      <c r="Q585" s="225"/>
      <c r="R585" s="225"/>
      <c r="S585" s="225"/>
      <c r="T585" s="226"/>
      <c r="AT585" s="227" t="s">
        <v>245</v>
      </c>
      <c r="AU585" s="227" t="s">
        <v>88</v>
      </c>
      <c r="AV585" s="12" t="s">
        <v>88</v>
      </c>
      <c r="AW585" s="12" t="s">
        <v>40</v>
      </c>
      <c r="AX585" s="12" t="s">
        <v>77</v>
      </c>
      <c r="AY585" s="227" t="s">
        <v>191</v>
      </c>
    </row>
    <row r="586" spans="2:65" s="12" customFormat="1" ht="13.5">
      <c r="B586" s="217"/>
      <c r="C586" s="218"/>
      <c r="D586" s="214" t="s">
        <v>245</v>
      </c>
      <c r="E586" s="219" t="s">
        <v>23</v>
      </c>
      <c r="F586" s="220" t="s">
        <v>3613</v>
      </c>
      <c r="G586" s="218"/>
      <c r="H586" s="221">
        <v>14.2</v>
      </c>
      <c r="I586" s="222"/>
      <c r="J586" s="218"/>
      <c r="K586" s="218"/>
      <c r="L586" s="223"/>
      <c r="M586" s="224"/>
      <c r="N586" s="225"/>
      <c r="O586" s="225"/>
      <c r="P586" s="225"/>
      <c r="Q586" s="225"/>
      <c r="R586" s="225"/>
      <c r="S586" s="225"/>
      <c r="T586" s="226"/>
      <c r="AT586" s="227" t="s">
        <v>245</v>
      </c>
      <c r="AU586" s="227" t="s">
        <v>88</v>
      </c>
      <c r="AV586" s="12" t="s">
        <v>88</v>
      </c>
      <c r="AW586" s="12" t="s">
        <v>40</v>
      </c>
      <c r="AX586" s="12" t="s">
        <v>77</v>
      </c>
      <c r="AY586" s="227" t="s">
        <v>191</v>
      </c>
    </row>
    <row r="587" spans="2:65" s="14" customFormat="1" ht="13.5">
      <c r="B587" s="254"/>
      <c r="C587" s="255"/>
      <c r="D587" s="214" t="s">
        <v>245</v>
      </c>
      <c r="E587" s="256" t="s">
        <v>23</v>
      </c>
      <c r="F587" s="257" t="s">
        <v>371</v>
      </c>
      <c r="G587" s="255"/>
      <c r="H587" s="258">
        <v>18.899999999999999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AT587" s="264" t="s">
        <v>245</v>
      </c>
      <c r="AU587" s="264" t="s">
        <v>88</v>
      </c>
      <c r="AV587" s="14" t="s">
        <v>207</v>
      </c>
      <c r="AW587" s="14" t="s">
        <v>40</v>
      </c>
      <c r="AX587" s="14" t="s">
        <v>77</v>
      </c>
      <c r="AY587" s="264" t="s">
        <v>191</v>
      </c>
    </row>
    <row r="588" spans="2:65" s="12" customFormat="1" ht="13.5">
      <c r="B588" s="217"/>
      <c r="C588" s="218"/>
      <c r="D588" s="214" t="s">
        <v>245</v>
      </c>
      <c r="E588" s="219" t="s">
        <v>23</v>
      </c>
      <c r="F588" s="220" t="s">
        <v>3618</v>
      </c>
      <c r="G588" s="218"/>
      <c r="H588" s="221">
        <v>4.5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245</v>
      </c>
      <c r="AU588" s="227" t="s">
        <v>88</v>
      </c>
      <c r="AV588" s="12" t="s">
        <v>88</v>
      </c>
      <c r="AW588" s="12" t="s">
        <v>40</v>
      </c>
      <c r="AX588" s="12" t="s">
        <v>77</v>
      </c>
      <c r="AY588" s="227" t="s">
        <v>191</v>
      </c>
    </row>
    <row r="589" spans="2:65" s="12" customFormat="1" ht="13.5">
      <c r="B589" s="217"/>
      <c r="C589" s="218"/>
      <c r="D589" s="214" t="s">
        <v>245</v>
      </c>
      <c r="E589" s="219" t="s">
        <v>23</v>
      </c>
      <c r="F589" s="220" t="s">
        <v>3619</v>
      </c>
      <c r="G589" s="218"/>
      <c r="H589" s="221">
        <v>14.7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245</v>
      </c>
      <c r="AU589" s="227" t="s">
        <v>88</v>
      </c>
      <c r="AV589" s="12" t="s">
        <v>88</v>
      </c>
      <c r="AW589" s="12" t="s">
        <v>40</v>
      </c>
      <c r="AX589" s="12" t="s">
        <v>77</v>
      </c>
      <c r="AY589" s="227" t="s">
        <v>191</v>
      </c>
    </row>
    <row r="590" spans="2:65" s="14" customFormat="1" ht="13.5">
      <c r="B590" s="254"/>
      <c r="C590" s="255"/>
      <c r="D590" s="214" t="s">
        <v>245</v>
      </c>
      <c r="E590" s="256" t="s">
        <v>23</v>
      </c>
      <c r="F590" s="257" t="s">
        <v>371</v>
      </c>
      <c r="G590" s="255"/>
      <c r="H590" s="258">
        <v>19.2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AT590" s="264" t="s">
        <v>245</v>
      </c>
      <c r="AU590" s="264" t="s">
        <v>88</v>
      </c>
      <c r="AV590" s="14" t="s">
        <v>207</v>
      </c>
      <c r="AW590" s="14" t="s">
        <v>40</v>
      </c>
      <c r="AX590" s="14" t="s">
        <v>77</v>
      </c>
      <c r="AY590" s="264" t="s">
        <v>191</v>
      </c>
    </row>
    <row r="591" spans="2:65" s="13" customFormat="1" ht="13.5">
      <c r="B591" s="244"/>
      <c r="C591" s="245"/>
      <c r="D591" s="214" t="s">
        <v>245</v>
      </c>
      <c r="E591" s="246" t="s">
        <v>23</v>
      </c>
      <c r="F591" s="247" t="s">
        <v>384</v>
      </c>
      <c r="G591" s="245"/>
      <c r="H591" s="246" t="s">
        <v>23</v>
      </c>
      <c r="I591" s="248"/>
      <c r="J591" s="245"/>
      <c r="K591" s="245"/>
      <c r="L591" s="249"/>
      <c r="M591" s="250"/>
      <c r="N591" s="251"/>
      <c r="O591" s="251"/>
      <c r="P591" s="251"/>
      <c r="Q591" s="251"/>
      <c r="R591" s="251"/>
      <c r="S591" s="251"/>
      <c r="T591" s="252"/>
      <c r="AT591" s="253" t="s">
        <v>245</v>
      </c>
      <c r="AU591" s="253" t="s">
        <v>88</v>
      </c>
      <c r="AV591" s="13" t="s">
        <v>85</v>
      </c>
      <c r="AW591" s="13" t="s">
        <v>40</v>
      </c>
      <c r="AX591" s="13" t="s">
        <v>77</v>
      </c>
      <c r="AY591" s="253" t="s">
        <v>191</v>
      </c>
    </row>
    <row r="592" spans="2:65" s="12" customFormat="1" ht="13.5">
      <c r="B592" s="217"/>
      <c r="C592" s="218"/>
      <c r="D592" s="214" t="s">
        <v>245</v>
      </c>
      <c r="E592" s="219" t="s">
        <v>23</v>
      </c>
      <c r="F592" s="220" t="s">
        <v>3589</v>
      </c>
      <c r="G592" s="218"/>
      <c r="H592" s="221">
        <v>4.7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245</v>
      </c>
      <c r="AU592" s="227" t="s">
        <v>88</v>
      </c>
      <c r="AV592" s="12" t="s">
        <v>88</v>
      </c>
      <c r="AW592" s="12" t="s">
        <v>40</v>
      </c>
      <c r="AX592" s="12" t="s">
        <v>77</v>
      </c>
      <c r="AY592" s="227" t="s">
        <v>191</v>
      </c>
    </row>
    <row r="593" spans="2:65" s="14" customFormat="1" ht="13.5">
      <c r="B593" s="254"/>
      <c r="C593" s="255"/>
      <c r="D593" s="214" t="s">
        <v>245</v>
      </c>
      <c r="E593" s="256" t="s">
        <v>23</v>
      </c>
      <c r="F593" s="257" t="s">
        <v>371</v>
      </c>
      <c r="G593" s="255"/>
      <c r="H593" s="258">
        <v>4.7</v>
      </c>
      <c r="I593" s="259"/>
      <c r="J593" s="255"/>
      <c r="K593" s="255"/>
      <c r="L593" s="260"/>
      <c r="M593" s="261"/>
      <c r="N593" s="262"/>
      <c r="O593" s="262"/>
      <c r="P593" s="262"/>
      <c r="Q593" s="262"/>
      <c r="R593" s="262"/>
      <c r="S593" s="262"/>
      <c r="T593" s="263"/>
      <c r="AT593" s="264" t="s">
        <v>245</v>
      </c>
      <c r="AU593" s="264" t="s">
        <v>88</v>
      </c>
      <c r="AV593" s="14" t="s">
        <v>207</v>
      </c>
      <c r="AW593" s="14" t="s">
        <v>40</v>
      </c>
      <c r="AX593" s="14" t="s">
        <v>77</v>
      </c>
      <c r="AY593" s="264" t="s">
        <v>191</v>
      </c>
    </row>
    <row r="594" spans="2:65" s="15" customFormat="1" ht="13.5">
      <c r="B594" s="265"/>
      <c r="C594" s="266"/>
      <c r="D594" s="214" t="s">
        <v>245</v>
      </c>
      <c r="E594" s="267" t="s">
        <v>23</v>
      </c>
      <c r="F594" s="268" t="s">
        <v>388</v>
      </c>
      <c r="G594" s="266"/>
      <c r="H594" s="269">
        <v>61.5</v>
      </c>
      <c r="I594" s="270"/>
      <c r="J594" s="266"/>
      <c r="K594" s="266"/>
      <c r="L594" s="271"/>
      <c r="M594" s="272"/>
      <c r="N594" s="273"/>
      <c r="O594" s="273"/>
      <c r="P594" s="273"/>
      <c r="Q594" s="273"/>
      <c r="R594" s="273"/>
      <c r="S594" s="273"/>
      <c r="T594" s="274"/>
      <c r="AT594" s="275" t="s">
        <v>245</v>
      </c>
      <c r="AU594" s="275" t="s">
        <v>88</v>
      </c>
      <c r="AV594" s="15" t="s">
        <v>215</v>
      </c>
      <c r="AW594" s="15" t="s">
        <v>40</v>
      </c>
      <c r="AX594" s="15" t="s">
        <v>85</v>
      </c>
      <c r="AY594" s="275" t="s">
        <v>191</v>
      </c>
    </row>
    <row r="595" spans="2:65" s="11" customFormat="1" ht="29.85" customHeight="1">
      <c r="B595" s="186"/>
      <c r="C595" s="187"/>
      <c r="D595" s="188" t="s">
        <v>76</v>
      </c>
      <c r="E595" s="200" t="s">
        <v>989</v>
      </c>
      <c r="F595" s="200" t="s">
        <v>990</v>
      </c>
      <c r="G595" s="187"/>
      <c r="H595" s="187"/>
      <c r="I595" s="190"/>
      <c r="J595" s="201">
        <f>BK595</f>
        <v>0</v>
      </c>
      <c r="K595" s="187"/>
      <c r="L595" s="192"/>
      <c r="M595" s="193"/>
      <c r="N595" s="194"/>
      <c r="O595" s="194"/>
      <c r="P595" s="195">
        <f>SUM(P596:P603)</f>
        <v>0</v>
      </c>
      <c r="Q595" s="194"/>
      <c r="R595" s="195">
        <f>SUM(R596:R603)</f>
        <v>0</v>
      </c>
      <c r="S595" s="194"/>
      <c r="T595" s="196">
        <f>SUM(T596:T603)</f>
        <v>1.622903</v>
      </c>
      <c r="AR595" s="197" t="s">
        <v>88</v>
      </c>
      <c r="AT595" s="198" t="s">
        <v>76</v>
      </c>
      <c r="AU595" s="198" t="s">
        <v>85</v>
      </c>
      <c r="AY595" s="197" t="s">
        <v>191</v>
      </c>
      <c r="BK595" s="199">
        <f>SUM(BK596:BK603)</f>
        <v>0</v>
      </c>
    </row>
    <row r="596" spans="2:65" s="1" customFormat="1" ht="38.25" customHeight="1">
      <c r="B596" s="42"/>
      <c r="C596" s="202" t="s">
        <v>829</v>
      </c>
      <c r="D596" s="202" t="s">
        <v>194</v>
      </c>
      <c r="E596" s="203" t="s">
        <v>3640</v>
      </c>
      <c r="F596" s="204" t="s">
        <v>3641</v>
      </c>
      <c r="G596" s="205" t="s">
        <v>218</v>
      </c>
      <c r="H596" s="206">
        <v>94.3</v>
      </c>
      <c r="I596" s="207"/>
      <c r="J596" s="208">
        <f>ROUND(I596*H596,2)</f>
        <v>0</v>
      </c>
      <c r="K596" s="204" t="s">
        <v>203</v>
      </c>
      <c r="L596" s="62"/>
      <c r="M596" s="209" t="s">
        <v>23</v>
      </c>
      <c r="N596" s="210" t="s">
        <v>48</v>
      </c>
      <c r="O596" s="43"/>
      <c r="P596" s="211">
        <f>O596*H596</f>
        <v>0</v>
      </c>
      <c r="Q596" s="211">
        <v>0</v>
      </c>
      <c r="R596" s="211">
        <f>Q596*H596</f>
        <v>0</v>
      </c>
      <c r="S596" s="211">
        <v>1.721E-2</v>
      </c>
      <c r="T596" s="212">
        <f>S596*H596</f>
        <v>1.622903</v>
      </c>
      <c r="AR596" s="25" t="s">
        <v>279</v>
      </c>
      <c r="AT596" s="25" t="s">
        <v>194</v>
      </c>
      <c r="AU596" s="25" t="s">
        <v>88</v>
      </c>
      <c r="AY596" s="25" t="s">
        <v>191</v>
      </c>
      <c r="BE596" s="213">
        <f>IF(N596="základní",J596,0)</f>
        <v>0</v>
      </c>
      <c r="BF596" s="213">
        <f>IF(N596="snížená",J596,0)</f>
        <v>0</v>
      </c>
      <c r="BG596" s="213">
        <f>IF(N596="zákl. přenesená",J596,0)</f>
        <v>0</v>
      </c>
      <c r="BH596" s="213">
        <f>IF(N596="sníž. přenesená",J596,0)</f>
        <v>0</v>
      </c>
      <c r="BI596" s="213">
        <f>IF(N596="nulová",J596,0)</f>
        <v>0</v>
      </c>
      <c r="BJ596" s="25" t="s">
        <v>85</v>
      </c>
      <c r="BK596" s="213">
        <f>ROUND(I596*H596,2)</f>
        <v>0</v>
      </c>
      <c r="BL596" s="25" t="s">
        <v>279</v>
      </c>
      <c r="BM596" s="25" t="s">
        <v>3642</v>
      </c>
    </row>
    <row r="597" spans="2:65" s="13" customFormat="1" ht="13.5">
      <c r="B597" s="244"/>
      <c r="C597" s="245"/>
      <c r="D597" s="214" t="s">
        <v>245</v>
      </c>
      <c r="E597" s="246" t="s">
        <v>23</v>
      </c>
      <c r="F597" s="247" t="s">
        <v>384</v>
      </c>
      <c r="G597" s="245"/>
      <c r="H597" s="246" t="s">
        <v>23</v>
      </c>
      <c r="I597" s="248"/>
      <c r="J597" s="245"/>
      <c r="K597" s="245"/>
      <c r="L597" s="249"/>
      <c r="M597" s="250"/>
      <c r="N597" s="251"/>
      <c r="O597" s="251"/>
      <c r="P597" s="251"/>
      <c r="Q597" s="251"/>
      <c r="R597" s="251"/>
      <c r="S597" s="251"/>
      <c r="T597" s="252"/>
      <c r="AT597" s="253" t="s">
        <v>245</v>
      </c>
      <c r="AU597" s="253" t="s">
        <v>88</v>
      </c>
      <c r="AV597" s="13" t="s">
        <v>85</v>
      </c>
      <c r="AW597" s="13" t="s">
        <v>40</v>
      </c>
      <c r="AX597" s="13" t="s">
        <v>77</v>
      </c>
      <c r="AY597" s="253" t="s">
        <v>191</v>
      </c>
    </row>
    <row r="598" spans="2:65" s="12" customFormat="1" ht="13.5">
      <c r="B598" s="217"/>
      <c r="C598" s="218"/>
      <c r="D598" s="214" t="s">
        <v>245</v>
      </c>
      <c r="E598" s="219" t="s">
        <v>23</v>
      </c>
      <c r="F598" s="220" t="s">
        <v>3589</v>
      </c>
      <c r="G598" s="218"/>
      <c r="H598" s="221">
        <v>4.7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245</v>
      </c>
      <c r="AU598" s="227" t="s">
        <v>88</v>
      </c>
      <c r="AV598" s="12" t="s">
        <v>88</v>
      </c>
      <c r="AW598" s="12" t="s">
        <v>40</v>
      </c>
      <c r="AX598" s="12" t="s">
        <v>77</v>
      </c>
      <c r="AY598" s="227" t="s">
        <v>191</v>
      </c>
    </row>
    <row r="599" spans="2:65" s="12" customFormat="1" ht="13.5">
      <c r="B599" s="217"/>
      <c r="C599" s="218"/>
      <c r="D599" s="214" t="s">
        <v>245</v>
      </c>
      <c r="E599" s="219" t="s">
        <v>23</v>
      </c>
      <c r="F599" s="220" t="s">
        <v>3590</v>
      </c>
      <c r="G599" s="218"/>
      <c r="H599" s="221">
        <v>14.8</v>
      </c>
      <c r="I599" s="222"/>
      <c r="J599" s="218"/>
      <c r="K599" s="218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245</v>
      </c>
      <c r="AU599" s="227" t="s">
        <v>88</v>
      </c>
      <c r="AV599" s="12" t="s">
        <v>88</v>
      </c>
      <c r="AW599" s="12" t="s">
        <v>40</v>
      </c>
      <c r="AX599" s="12" t="s">
        <v>77</v>
      </c>
      <c r="AY599" s="227" t="s">
        <v>191</v>
      </c>
    </row>
    <row r="600" spans="2:65" s="12" customFormat="1" ht="13.5">
      <c r="B600" s="217"/>
      <c r="C600" s="218"/>
      <c r="D600" s="214" t="s">
        <v>245</v>
      </c>
      <c r="E600" s="219" t="s">
        <v>23</v>
      </c>
      <c r="F600" s="220" t="s">
        <v>3591</v>
      </c>
      <c r="G600" s="218"/>
      <c r="H600" s="221">
        <v>11.8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245</v>
      </c>
      <c r="AU600" s="227" t="s">
        <v>88</v>
      </c>
      <c r="AV600" s="12" t="s">
        <v>88</v>
      </c>
      <c r="AW600" s="12" t="s">
        <v>40</v>
      </c>
      <c r="AX600" s="12" t="s">
        <v>77</v>
      </c>
      <c r="AY600" s="227" t="s">
        <v>191</v>
      </c>
    </row>
    <row r="601" spans="2:65" s="12" customFormat="1" ht="13.5">
      <c r="B601" s="217"/>
      <c r="C601" s="218"/>
      <c r="D601" s="214" t="s">
        <v>245</v>
      </c>
      <c r="E601" s="219" t="s">
        <v>23</v>
      </c>
      <c r="F601" s="220" t="s">
        <v>3592</v>
      </c>
      <c r="G601" s="218"/>
      <c r="H601" s="221">
        <v>46.45</v>
      </c>
      <c r="I601" s="222"/>
      <c r="J601" s="218"/>
      <c r="K601" s="218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245</v>
      </c>
      <c r="AU601" s="227" t="s">
        <v>88</v>
      </c>
      <c r="AV601" s="12" t="s">
        <v>88</v>
      </c>
      <c r="AW601" s="12" t="s">
        <v>40</v>
      </c>
      <c r="AX601" s="12" t="s">
        <v>77</v>
      </c>
      <c r="AY601" s="227" t="s">
        <v>191</v>
      </c>
    </row>
    <row r="602" spans="2:65" s="12" customFormat="1" ht="13.5">
      <c r="B602" s="217"/>
      <c r="C602" s="218"/>
      <c r="D602" s="214" t="s">
        <v>245</v>
      </c>
      <c r="E602" s="219" t="s">
        <v>23</v>
      </c>
      <c r="F602" s="220" t="s">
        <v>3593</v>
      </c>
      <c r="G602" s="218"/>
      <c r="H602" s="221">
        <v>16.55</v>
      </c>
      <c r="I602" s="222"/>
      <c r="J602" s="218"/>
      <c r="K602" s="218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245</v>
      </c>
      <c r="AU602" s="227" t="s">
        <v>88</v>
      </c>
      <c r="AV602" s="12" t="s">
        <v>88</v>
      </c>
      <c r="AW602" s="12" t="s">
        <v>40</v>
      </c>
      <c r="AX602" s="12" t="s">
        <v>77</v>
      </c>
      <c r="AY602" s="227" t="s">
        <v>191</v>
      </c>
    </row>
    <row r="603" spans="2:65" s="15" customFormat="1" ht="13.5">
      <c r="B603" s="265"/>
      <c r="C603" s="266"/>
      <c r="D603" s="214" t="s">
        <v>245</v>
      </c>
      <c r="E603" s="267" t="s">
        <v>23</v>
      </c>
      <c r="F603" s="268" t="s">
        <v>388</v>
      </c>
      <c r="G603" s="266"/>
      <c r="H603" s="269">
        <v>94.3</v>
      </c>
      <c r="I603" s="270"/>
      <c r="J603" s="266"/>
      <c r="K603" s="266"/>
      <c r="L603" s="271"/>
      <c r="M603" s="272"/>
      <c r="N603" s="273"/>
      <c r="O603" s="273"/>
      <c r="P603" s="273"/>
      <c r="Q603" s="273"/>
      <c r="R603" s="273"/>
      <c r="S603" s="273"/>
      <c r="T603" s="274"/>
      <c r="AT603" s="275" t="s">
        <v>245</v>
      </c>
      <c r="AU603" s="275" t="s">
        <v>88</v>
      </c>
      <c r="AV603" s="15" t="s">
        <v>215</v>
      </c>
      <c r="AW603" s="15" t="s">
        <v>40</v>
      </c>
      <c r="AX603" s="15" t="s">
        <v>85</v>
      </c>
      <c r="AY603" s="275" t="s">
        <v>191</v>
      </c>
    </row>
    <row r="604" spans="2:65" s="11" customFormat="1" ht="29.85" customHeight="1">
      <c r="B604" s="186"/>
      <c r="C604" s="187"/>
      <c r="D604" s="188" t="s">
        <v>76</v>
      </c>
      <c r="E604" s="200" t="s">
        <v>3103</v>
      </c>
      <c r="F604" s="200" t="s">
        <v>3104</v>
      </c>
      <c r="G604" s="187"/>
      <c r="H604" s="187"/>
      <c r="I604" s="190"/>
      <c r="J604" s="201">
        <f>BK604</f>
        <v>0</v>
      </c>
      <c r="K604" s="187"/>
      <c r="L604" s="192"/>
      <c r="M604" s="193"/>
      <c r="N604" s="194"/>
      <c r="O604" s="194"/>
      <c r="P604" s="195">
        <f>SUM(P605:P625)</f>
        <v>0</v>
      </c>
      <c r="Q604" s="194"/>
      <c r="R604" s="195">
        <f>SUM(R605:R625)</f>
        <v>0</v>
      </c>
      <c r="S604" s="194"/>
      <c r="T604" s="196">
        <f>SUM(T605:T625)</f>
        <v>1.5408313400000002</v>
      </c>
      <c r="AR604" s="197" t="s">
        <v>88</v>
      </c>
      <c r="AT604" s="198" t="s">
        <v>76</v>
      </c>
      <c r="AU604" s="198" t="s">
        <v>85</v>
      </c>
      <c r="AY604" s="197" t="s">
        <v>191</v>
      </c>
      <c r="BK604" s="199">
        <f>SUM(BK605:BK625)</f>
        <v>0</v>
      </c>
    </row>
    <row r="605" spans="2:65" s="1" customFormat="1" ht="16.5" customHeight="1">
      <c r="B605" s="42"/>
      <c r="C605" s="202" t="s">
        <v>834</v>
      </c>
      <c r="D605" s="202" t="s">
        <v>194</v>
      </c>
      <c r="E605" s="203" t="s">
        <v>3643</v>
      </c>
      <c r="F605" s="204" t="s">
        <v>3644</v>
      </c>
      <c r="G605" s="205" t="s">
        <v>218</v>
      </c>
      <c r="H605" s="206">
        <v>186.90100000000001</v>
      </c>
      <c r="I605" s="207"/>
      <c r="J605" s="208">
        <f>ROUND(I605*H605,2)</f>
        <v>0</v>
      </c>
      <c r="K605" s="204" t="s">
        <v>203</v>
      </c>
      <c r="L605" s="62"/>
      <c r="M605" s="209" t="s">
        <v>23</v>
      </c>
      <c r="N605" s="210" t="s">
        <v>48</v>
      </c>
      <c r="O605" s="43"/>
      <c r="P605" s="211">
        <f>O605*H605</f>
        <v>0</v>
      </c>
      <c r="Q605" s="211">
        <v>0</v>
      </c>
      <c r="R605" s="211">
        <f>Q605*H605</f>
        <v>0</v>
      </c>
      <c r="S605" s="211">
        <v>5.94E-3</v>
      </c>
      <c r="T605" s="212">
        <f>S605*H605</f>
        <v>1.11019194</v>
      </c>
      <c r="AR605" s="25" t="s">
        <v>279</v>
      </c>
      <c r="AT605" s="25" t="s">
        <v>194</v>
      </c>
      <c r="AU605" s="25" t="s">
        <v>88</v>
      </c>
      <c r="AY605" s="25" t="s">
        <v>191</v>
      </c>
      <c r="BE605" s="213">
        <f>IF(N605="základní",J605,0)</f>
        <v>0</v>
      </c>
      <c r="BF605" s="213">
        <f>IF(N605="snížená",J605,0)</f>
        <v>0</v>
      </c>
      <c r="BG605" s="213">
        <f>IF(N605="zákl. přenesená",J605,0)</f>
        <v>0</v>
      </c>
      <c r="BH605" s="213">
        <f>IF(N605="sníž. přenesená",J605,0)</f>
        <v>0</v>
      </c>
      <c r="BI605" s="213">
        <f>IF(N605="nulová",J605,0)</f>
        <v>0</v>
      </c>
      <c r="BJ605" s="25" t="s">
        <v>85</v>
      </c>
      <c r="BK605" s="213">
        <f>ROUND(I605*H605,2)</f>
        <v>0</v>
      </c>
      <c r="BL605" s="25" t="s">
        <v>279</v>
      </c>
      <c r="BM605" s="25" t="s">
        <v>3645</v>
      </c>
    </row>
    <row r="606" spans="2:65" s="12" customFormat="1" ht="13.5">
      <c r="B606" s="217"/>
      <c r="C606" s="218"/>
      <c r="D606" s="214" t="s">
        <v>245</v>
      </c>
      <c r="E606" s="219" t="s">
        <v>23</v>
      </c>
      <c r="F606" s="220" t="s">
        <v>3108</v>
      </c>
      <c r="G606" s="218"/>
      <c r="H606" s="221">
        <v>56.905999999999999</v>
      </c>
      <c r="I606" s="222"/>
      <c r="J606" s="218"/>
      <c r="K606" s="218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245</v>
      </c>
      <c r="AU606" s="227" t="s">
        <v>88</v>
      </c>
      <c r="AV606" s="12" t="s">
        <v>88</v>
      </c>
      <c r="AW606" s="12" t="s">
        <v>40</v>
      </c>
      <c r="AX606" s="12" t="s">
        <v>77</v>
      </c>
      <c r="AY606" s="227" t="s">
        <v>191</v>
      </c>
    </row>
    <row r="607" spans="2:65" s="12" customFormat="1" ht="13.5">
      <c r="B607" s="217"/>
      <c r="C607" s="218"/>
      <c r="D607" s="214" t="s">
        <v>245</v>
      </c>
      <c r="E607" s="219" t="s">
        <v>23</v>
      </c>
      <c r="F607" s="220" t="s">
        <v>3597</v>
      </c>
      <c r="G607" s="218"/>
      <c r="H607" s="221">
        <v>129.995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245</v>
      </c>
      <c r="AU607" s="227" t="s">
        <v>88</v>
      </c>
      <c r="AV607" s="12" t="s">
        <v>88</v>
      </c>
      <c r="AW607" s="12" t="s">
        <v>40</v>
      </c>
      <c r="AX607" s="12" t="s">
        <v>77</v>
      </c>
      <c r="AY607" s="227" t="s">
        <v>191</v>
      </c>
    </row>
    <row r="608" spans="2:65" s="15" customFormat="1" ht="13.5">
      <c r="B608" s="265"/>
      <c r="C608" s="266"/>
      <c r="D608" s="214" t="s">
        <v>245</v>
      </c>
      <c r="E608" s="267" t="s">
        <v>23</v>
      </c>
      <c r="F608" s="268" t="s">
        <v>388</v>
      </c>
      <c r="G608" s="266"/>
      <c r="H608" s="269">
        <v>186.90100000000001</v>
      </c>
      <c r="I608" s="270"/>
      <c r="J608" s="266"/>
      <c r="K608" s="266"/>
      <c r="L608" s="271"/>
      <c r="M608" s="272"/>
      <c r="N608" s="273"/>
      <c r="O608" s="273"/>
      <c r="P608" s="273"/>
      <c r="Q608" s="273"/>
      <c r="R608" s="273"/>
      <c r="S608" s="273"/>
      <c r="T608" s="274"/>
      <c r="AT608" s="275" t="s">
        <v>245</v>
      </c>
      <c r="AU608" s="275" t="s">
        <v>88</v>
      </c>
      <c r="AV608" s="15" t="s">
        <v>215</v>
      </c>
      <c r="AW608" s="15" t="s">
        <v>40</v>
      </c>
      <c r="AX608" s="15" t="s">
        <v>85</v>
      </c>
      <c r="AY608" s="275" t="s">
        <v>191</v>
      </c>
    </row>
    <row r="609" spans="2:65" s="1" customFormat="1" ht="16.5" customHeight="1">
      <c r="B609" s="42"/>
      <c r="C609" s="202" t="s">
        <v>839</v>
      </c>
      <c r="D609" s="202" t="s">
        <v>194</v>
      </c>
      <c r="E609" s="203" t="s">
        <v>3646</v>
      </c>
      <c r="F609" s="204" t="s">
        <v>3647</v>
      </c>
      <c r="G609" s="205" t="s">
        <v>242</v>
      </c>
      <c r="H609" s="206">
        <v>13.9</v>
      </c>
      <c r="I609" s="207"/>
      <c r="J609" s="208">
        <f>ROUND(I609*H609,2)</f>
        <v>0</v>
      </c>
      <c r="K609" s="204" t="s">
        <v>203</v>
      </c>
      <c r="L609" s="62"/>
      <c r="M609" s="209" t="s">
        <v>23</v>
      </c>
      <c r="N609" s="210" t="s">
        <v>48</v>
      </c>
      <c r="O609" s="43"/>
      <c r="P609" s="211">
        <f>O609*H609</f>
        <v>0</v>
      </c>
      <c r="Q609" s="211">
        <v>0</v>
      </c>
      <c r="R609" s="211">
        <f>Q609*H609</f>
        <v>0</v>
      </c>
      <c r="S609" s="211">
        <v>1.8699999999999999E-3</v>
      </c>
      <c r="T609" s="212">
        <f>S609*H609</f>
        <v>2.5992999999999999E-2</v>
      </c>
      <c r="AR609" s="25" t="s">
        <v>279</v>
      </c>
      <c r="AT609" s="25" t="s">
        <v>194</v>
      </c>
      <c r="AU609" s="25" t="s">
        <v>88</v>
      </c>
      <c r="AY609" s="25" t="s">
        <v>191</v>
      </c>
      <c r="BE609" s="213">
        <f>IF(N609="základní",J609,0)</f>
        <v>0</v>
      </c>
      <c r="BF609" s="213">
        <f>IF(N609="snížená",J609,0)</f>
        <v>0</v>
      </c>
      <c r="BG609" s="213">
        <f>IF(N609="zákl. přenesená",J609,0)</f>
        <v>0</v>
      </c>
      <c r="BH609" s="213">
        <f>IF(N609="sníž. přenesená",J609,0)</f>
        <v>0</v>
      </c>
      <c r="BI609" s="213">
        <f>IF(N609="nulová",J609,0)</f>
        <v>0</v>
      </c>
      <c r="BJ609" s="25" t="s">
        <v>85</v>
      </c>
      <c r="BK609" s="213">
        <f>ROUND(I609*H609,2)</f>
        <v>0</v>
      </c>
      <c r="BL609" s="25" t="s">
        <v>279</v>
      </c>
      <c r="BM609" s="25" t="s">
        <v>3648</v>
      </c>
    </row>
    <row r="610" spans="2:65" s="1" customFormat="1" ht="16.5" customHeight="1">
      <c r="B610" s="42"/>
      <c r="C610" s="202" t="s">
        <v>844</v>
      </c>
      <c r="D610" s="202" t="s">
        <v>194</v>
      </c>
      <c r="E610" s="203" t="s">
        <v>3649</v>
      </c>
      <c r="F610" s="204" t="s">
        <v>3650</v>
      </c>
      <c r="G610" s="205" t="s">
        <v>242</v>
      </c>
      <c r="H610" s="206">
        <v>30.9</v>
      </c>
      <c r="I610" s="207"/>
      <c r="J610" s="208">
        <f>ROUND(I610*H610,2)</f>
        <v>0</v>
      </c>
      <c r="K610" s="204" t="s">
        <v>203</v>
      </c>
      <c r="L610" s="62"/>
      <c r="M610" s="209" t="s">
        <v>23</v>
      </c>
      <c r="N610" s="210" t="s">
        <v>48</v>
      </c>
      <c r="O610" s="43"/>
      <c r="P610" s="211">
        <f>O610*H610</f>
        <v>0</v>
      </c>
      <c r="Q610" s="211">
        <v>0</v>
      </c>
      <c r="R610" s="211">
        <f>Q610*H610</f>
        <v>0</v>
      </c>
      <c r="S610" s="211">
        <v>1.6999999999999999E-3</v>
      </c>
      <c r="T610" s="212">
        <f>S610*H610</f>
        <v>5.2529999999999993E-2</v>
      </c>
      <c r="AR610" s="25" t="s">
        <v>279</v>
      </c>
      <c r="AT610" s="25" t="s">
        <v>194</v>
      </c>
      <c r="AU610" s="25" t="s">
        <v>88</v>
      </c>
      <c r="AY610" s="25" t="s">
        <v>191</v>
      </c>
      <c r="BE610" s="213">
        <f>IF(N610="základní",J610,0)</f>
        <v>0</v>
      </c>
      <c r="BF610" s="213">
        <f>IF(N610="snížená",J610,0)</f>
        <v>0</v>
      </c>
      <c r="BG610" s="213">
        <f>IF(N610="zákl. přenesená",J610,0)</f>
        <v>0</v>
      </c>
      <c r="BH610" s="213">
        <f>IF(N610="sníž. přenesená",J610,0)</f>
        <v>0</v>
      </c>
      <c r="BI610" s="213">
        <f>IF(N610="nulová",J610,0)</f>
        <v>0</v>
      </c>
      <c r="BJ610" s="25" t="s">
        <v>85</v>
      </c>
      <c r="BK610" s="213">
        <f>ROUND(I610*H610,2)</f>
        <v>0</v>
      </c>
      <c r="BL610" s="25" t="s">
        <v>279</v>
      </c>
      <c r="BM610" s="25" t="s">
        <v>3651</v>
      </c>
    </row>
    <row r="611" spans="2:65" s="12" customFormat="1" ht="13.5">
      <c r="B611" s="217"/>
      <c r="C611" s="218"/>
      <c r="D611" s="214" t="s">
        <v>245</v>
      </c>
      <c r="E611" s="219" t="s">
        <v>23</v>
      </c>
      <c r="F611" s="220" t="s">
        <v>3633</v>
      </c>
      <c r="G611" s="218"/>
      <c r="H611" s="221">
        <v>30.9</v>
      </c>
      <c r="I611" s="222"/>
      <c r="J611" s="218"/>
      <c r="K611" s="218"/>
      <c r="L611" s="223"/>
      <c r="M611" s="224"/>
      <c r="N611" s="225"/>
      <c r="O611" s="225"/>
      <c r="P611" s="225"/>
      <c r="Q611" s="225"/>
      <c r="R611" s="225"/>
      <c r="S611" s="225"/>
      <c r="T611" s="226"/>
      <c r="AT611" s="227" t="s">
        <v>245</v>
      </c>
      <c r="AU611" s="227" t="s">
        <v>88</v>
      </c>
      <c r="AV611" s="12" t="s">
        <v>88</v>
      </c>
      <c r="AW611" s="12" t="s">
        <v>40</v>
      </c>
      <c r="AX611" s="12" t="s">
        <v>85</v>
      </c>
      <c r="AY611" s="227" t="s">
        <v>191</v>
      </c>
    </row>
    <row r="612" spans="2:65" s="1" customFormat="1" ht="25.5" customHeight="1">
      <c r="B612" s="42"/>
      <c r="C612" s="202" t="s">
        <v>849</v>
      </c>
      <c r="D612" s="202" t="s">
        <v>194</v>
      </c>
      <c r="E612" s="203" t="s">
        <v>3652</v>
      </c>
      <c r="F612" s="204" t="s">
        <v>3653</v>
      </c>
      <c r="G612" s="205" t="s">
        <v>242</v>
      </c>
      <c r="H612" s="206">
        <v>26.4</v>
      </c>
      <c r="I612" s="207"/>
      <c r="J612" s="208">
        <f>ROUND(I612*H612,2)</f>
        <v>0</v>
      </c>
      <c r="K612" s="204" t="s">
        <v>203</v>
      </c>
      <c r="L612" s="62"/>
      <c r="M612" s="209" t="s">
        <v>23</v>
      </c>
      <c r="N612" s="210" t="s">
        <v>48</v>
      </c>
      <c r="O612" s="43"/>
      <c r="P612" s="211">
        <f>O612*H612</f>
        <v>0</v>
      </c>
      <c r="Q612" s="211">
        <v>0</v>
      </c>
      <c r="R612" s="211">
        <f>Q612*H612</f>
        <v>0</v>
      </c>
      <c r="S612" s="211">
        <v>1.7700000000000001E-3</v>
      </c>
      <c r="T612" s="212">
        <f>S612*H612</f>
        <v>4.6727999999999999E-2</v>
      </c>
      <c r="AR612" s="25" t="s">
        <v>279</v>
      </c>
      <c r="AT612" s="25" t="s">
        <v>194</v>
      </c>
      <c r="AU612" s="25" t="s">
        <v>88</v>
      </c>
      <c r="AY612" s="25" t="s">
        <v>191</v>
      </c>
      <c r="BE612" s="213">
        <f>IF(N612="základní",J612,0)</f>
        <v>0</v>
      </c>
      <c r="BF612" s="213">
        <f>IF(N612="snížená",J612,0)</f>
        <v>0</v>
      </c>
      <c r="BG612" s="213">
        <f>IF(N612="zákl. přenesená",J612,0)</f>
        <v>0</v>
      </c>
      <c r="BH612" s="213">
        <f>IF(N612="sníž. přenesená",J612,0)</f>
        <v>0</v>
      </c>
      <c r="BI612" s="213">
        <f>IF(N612="nulová",J612,0)</f>
        <v>0</v>
      </c>
      <c r="BJ612" s="25" t="s">
        <v>85</v>
      </c>
      <c r="BK612" s="213">
        <f>ROUND(I612*H612,2)</f>
        <v>0</v>
      </c>
      <c r="BL612" s="25" t="s">
        <v>279</v>
      </c>
      <c r="BM612" s="25" t="s">
        <v>3654</v>
      </c>
    </row>
    <row r="613" spans="2:65" s="12" customFormat="1" ht="13.5">
      <c r="B613" s="217"/>
      <c r="C613" s="218"/>
      <c r="D613" s="214" t="s">
        <v>245</v>
      </c>
      <c r="E613" s="219" t="s">
        <v>23</v>
      </c>
      <c r="F613" s="220" t="s">
        <v>3655</v>
      </c>
      <c r="G613" s="218"/>
      <c r="H613" s="221">
        <v>26.4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245</v>
      </c>
      <c r="AU613" s="227" t="s">
        <v>88</v>
      </c>
      <c r="AV613" s="12" t="s">
        <v>88</v>
      </c>
      <c r="AW613" s="12" t="s">
        <v>40</v>
      </c>
      <c r="AX613" s="12" t="s">
        <v>85</v>
      </c>
      <c r="AY613" s="227" t="s">
        <v>191</v>
      </c>
    </row>
    <row r="614" spans="2:65" s="1" customFormat="1" ht="16.5" customHeight="1">
      <c r="B614" s="42"/>
      <c r="C614" s="202" t="s">
        <v>853</v>
      </c>
      <c r="D614" s="202" t="s">
        <v>194</v>
      </c>
      <c r="E614" s="203" t="s">
        <v>3656</v>
      </c>
      <c r="F614" s="204" t="s">
        <v>3657</v>
      </c>
      <c r="G614" s="205" t="s">
        <v>222</v>
      </c>
      <c r="H614" s="206">
        <v>1</v>
      </c>
      <c r="I614" s="207"/>
      <c r="J614" s="208">
        <f>ROUND(I614*H614,2)</f>
        <v>0</v>
      </c>
      <c r="K614" s="204" t="s">
        <v>203</v>
      </c>
      <c r="L614" s="62"/>
      <c r="M614" s="209" t="s">
        <v>23</v>
      </c>
      <c r="N614" s="210" t="s">
        <v>48</v>
      </c>
      <c r="O614" s="43"/>
      <c r="P614" s="211">
        <f>O614*H614</f>
        <v>0</v>
      </c>
      <c r="Q614" s="211">
        <v>0</v>
      </c>
      <c r="R614" s="211">
        <f>Q614*H614</f>
        <v>0</v>
      </c>
      <c r="S614" s="211">
        <v>9.0600000000000003E-3</v>
      </c>
      <c r="T614" s="212">
        <f>S614*H614</f>
        <v>9.0600000000000003E-3</v>
      </c>
      <c r="AR614" s="25" t="s">
        <v>279</v>
      </c>
      <c r="AT614" s="25" t="s">
        <v>194</v>
      </c>
      <c r="AU614" s="25" t="s">
        <v>88</v>
      </c>
      <c r="AY614" s="25" t="s">
        <v>191</v>
      </c>
      <c r="BE614" s="213">
        <f>IF(N614="základní",J614,0)</f>
        <v>0</v>
      </c>
      <c r="BF614" s="213">
        <f>IF(N614="snížená",J614,0)</f>
        <v>0</v>
      </c>
      <c r="BG614" s="213">
        <f>IF(N614="zákl. přenesená",J614,0)</f>
        <v>0</v>
      </c>
      <c r="BH614" s="213">
        <f>IF(N614="sníž. přenesená",J614,0)</f>
        <v>0</v>
      </c>
      <c r="BI614" s="213">
        <f>IF(N614="nulová",J614,0)</f>
        <v>0</v>
      </c>
      <c r="BJ614" s="25" t="s">
        <v>85</v>
      </c>
      <c r="BK614" s="213">
        <f>ROUND(I614*H614,2)</f>
        <v>0</v>
      </c>
      <c r="BL614" s="25" t="s">
        <v>279</v>
      </c>
      <c r="BM614" s="25" t="s">
        <v>3658</v>
      </c>
    </row>
    <row r="615" spans="2:65" s="1" customFormat="1" ht="16.5" customHeight="1">
      <c r="B615" s="42"/>
      <c r="C615" s="202" t="s">
        <v>857</v>
      </c>
      <c r="D615" s="202" t="s">
        <v>194</v>
      </c>
      <c r="E615" s="203" t="s">
        <v>3659</v>
      </c>
      <c r="F615" s="204" t="s">
        <v>3660</v>
      </c>
      <c r="G615" s="205" t="s">
        <v>242</v>
      </c>
      <c r="H615" s="206">
        <v>30.92</v>
      </c>
      <c r="I615" s="207"/>
      <c r="J615" s="208">
        <f>ROUND(I615*H615,2)</f>
        <v>0</v>
      </c>
      <c r="K615" s="204" t="s">
        <v>203</v>
      </c>
      <c r="L615" s="62"/>
      <c r="M615" s="209" t="s">
        <v>23</v>
      </c>
      <c r="N615" s="210" t="s">
        <v>48</v>
      </c>
      <c r="O615" s="43"/>
      <c r="P615" s="211">
        <f>O615*H615</f>
        <v>0</v>
      </c>
      <c r="Q615" s="211">
        <v>0</v>
      </c>
      <c r="R615" s="211">
        <f>Q615*H615</f>
        <v>0</v>
      </c>
      <c r="S615" s="211">
        <v>1.67E-3</v>
      </c>
      <c r="T615" s="212">
        <f>S615*H615</f>
        <v>5.1636400000000006E-2</v>
      </c>
      <c r="AR615" s="25" t="s">
        <v>279</v>
      </c>
      <c r="AT615" s="25" t="s">
        <v>194</v>
      </c>
      <c r="AU615" s="25" t="s">
        <v>88</v>
      </c>
      <c r="AY615" s="25" t="s">
        <v>191</v>
      </c>
      <c r="BE615" s="213">
        <f>IF(N615="základní",J615,0)</f>
        <v>0</v>
      </c>
      <c r="BF615" s="213">
        <f>IF(N615="snížená",J615,0)</f>
        <v>0</v>
      </c>
      <c r="BG615" s="213">
        <f>IF(N615="zákl. přenesená",J615,0)</f>
        <v>0</v>
      </c>
      <c r="BH615" s="213">
        <f>IF(N615="sníž. přenesená",J615,0)</f>
        <v>0</v>
      </c>
      <c r="BI615" s="213">
        <f>IF(N615="nulová",J615,0)</f>
        <v>0</v>
      </c>
      <c r="BJ615" s="25" t="s">
        <v>85</v>
      </c>
      <c r="BK615" s="213">
        <f>ROUND(I615*H615,2)</f>
        <v>0</v>
      </c>
      <c r="BL615" s="25" t="s">
        <v>279</v>
      </c>
      <c r="BM615" s="25" t="s">
        <v>3661</v>
      </c>
    </row>
    <row r="616" spans="2:65" s="12" customFormat="1" ht="13.5">
      <c r="B616" s="217"/>
      <c r="C616" s="218"/>
      <c r="D616" s="214" t="s">
        <v>245</v>
      </c>
      <c r="E616" s="219" t="s">
        <v>23</v>
      </c>
      <c r="F616" s="220" t="s">
        <v>3662</v>
      </c>
      <c r="G616" s="218"/>
      <c r="H616" s="221">
        <v>12.26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245</v>
      </c>
      <c r="AU616" s="227" t="s">
        <v>88</v>
      </c>
      <c r="AV616" s="12" t="s">
        <v>88</v>
      </c>
      <c r="AW616" s="12" t="s">
        <v>40</v>
      </c>
      <c r="AX616" s="12" t="s">
        <v>77</v>
      </c>
      <c r="AY616" s="227" t="s">
        <v>191</v>
      </c>
    </row>
    <row r="617" spans="2:65" s="12" customFormat="1" ht="13.5">
      <c r="B617" s="217"/>
      <c r="C617" s="218"/>
      <c r="D617" s="214" t="s">
        <v>245</v>
      </c>
      <c r="E617" s="219" t="s">
        <v>23</v>
      </c>
      <c r="F617" s="220" t="s">
        <v>3663</v>
      </c>
      <c r="G617" s="218"/>
      <c r="H617" s="221">
        <v>18.66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245</v>
      </c>
      <c r="AU617" s="227" t="s">
        <v>88</v>
      </c>
      <c r="AV617" s="12" t="s">
        <v>88</v>
      </c>
      <c r="AW617" s="12" t="s">
        <v>40</v>
      </c>
      <c r="AX617" s="12" t="s">
        <v>77</v>
      </c>
      <c r="AY617" s="227" t="s">
        <v>191</v>
      </c>
    </row>
    <row r="618" spans="2:65" s="15" customFormat="1" ht="13.5">
      <c r="B618" s="265"/>
      <c r="C618" s="266"/>
      <c r="D618" s="214" t="s">
        <v>245</v>
      </c>
      <c r="E618" s="267" t="s">
        <v>23</v>
      </c>
      <c r="F618" s="268" t="s">
        <v>388</v>
      </c>
      <c r="G618" s="266"/>
      <c r="H618" s="269">
        <v>30.92</v>
      </c>
      <c r="I618" s="270"/>
      <c r="J618" s="266"/>
      <c r="K618" s="266"/>
      <c r="L618" s="271"/>
      <c r="M618" s="272"/>
      <c r="N618" s="273"/>
      <c r="O618" s="273"/>
      <c r="P618" s="273"/>
      <c r="Q618" s="273"/>
      <c r="R618" s="273"/>
      <c r="S618" s="273"/>
      <c r="T618" s="274"/>
      <c r="AT618" s="275" t="s">
        <v>245</v>
      </c>
      <c r="AU618" s="275" t="s">
        <v>88</v>
      </c>
      <c r="AV618" s="15" t="s">
        <v>215</v>
      </c>
      <c r="AW618" s="15" t="s">
        <v>40</v>
      </c>
      <c r="AX618" s="15" t="s">
        <v>85</v>
      </c>
      <c r="AY618" s="275" t="s">
        <v>191</v>
      </c>
    </row>
    <row r="619" spans="2:65" s="1" customFormat="1" ht="16.5" customHeight="1">
      <c r="B619" s="42"/>
      <c r="C619" s="202" t="s">
        <v>863</v>
      </c>
      <c r="D619" s="202" t="s">
        <v>194</v>
      </c>
      <c r="E619" s="203" t="s">
        <v>3664</v>
      </c>
      <c r="F619" s="204" t="s">
        <v>3665</v>
      </c>
      <c r="G619" s="205" t="s">
        <v>242</v>
      </c>
      <c r="H619" s="206">
        <v>26.4</v>
      </c>
      <c r="I619" s="207"/>
      <c r="J619" s="208">
        <f>ROUND(I619*H619,2)</f>
        <v>0</v>
      </c>
      <c r="K619" s="204" t="s">
        <v>203</v>
      </c>
      <c r="L619" s="62"/>
      <c r="M619" s="209" t="s">
        <v>23</v>
      </c>
      <c r="N619" s="210" t="s">
        <v>48</v>
      </c>
      <c r="O619" s="43"/>
      <c r="P619" s="211">
        <f>O619*H619</f>
        <v>0</v>
      </c>
      <c r="Q619" s="211">
        <v>0</v>
      </c>
      <c r="R619" s="211">
        <f>Q619*H619</f>
        <v>0</v>
      </c>
      <c r="S619" s="211">
        <v>2.2300000000000002E-3</v>
      </c>
      <c r="T619" s="212">
        <f>S619*H619</f>
        <v>5.8872000000000001E-2</v>
      </c>
      <c r="AR619" s="25" t="s">
        <v>279</v>
      </c>
      <c r="AT619" s="25" t="s">
        <v>194</v>
      </c>
      <c r="AU619" s="25" t="s">
        <v>88</v>
      </c>
      <c r="AY619" s="25" t="s">
        <v>191</v>
      </c>
      <c r="BE619" s="213">
        <f>IF(N619="základní",J619,0)</f>
        <v>0</v>
      </c>
      <c r="BF619" s="213">
        <f>IF(N619="snížená",J619,0)</f>
        <v>0</v>
      </c>
      <c r="BG619" s="213">
        <f>IF(N619="zákl. přenesená",J619,0)</f>
        <v>0</v>
      </c>
      <c r="BH619" s="213">
        <f>IF(N619="sníž. přenesená",J619,0)</f>
        <v>0</v>
      </c>
      <c r="BI619" s="213">
        <f>IF(N619="nulová",J619,0)</f>
        <v>0</v>
      </c>
      <c r="BJ619" s="25" t="s">
        <v>85</v>
      </c>
      <c r="BK619" s="213">
        <f>ROUND(I619*H619,2)</f>
        <v>0</v>
      </c>
      <c r="BL619" s="25" t="s">
        <v>279</v>
      </c>
      <c r="BM619" s="25" t="s">
        <v>3666</v>
      </c>
    </row>
    <row r="620" spans="2:65" s="12" customFormat="1" ht="13.5">
      <c r="B620" s="217"/>
      <c r="C620" s="218"/>
      <c r="D620" s="214" t="s">
        <v>245</v>
      </c>
      <c r="E620" s="219" t="s">
        <v>23</v>
      </c>
      <c r="F620" s="220" t="s">
        <v>3655</v>
      </c>
      <c r="G620" s="218"/>
      <c r="H620" s="221">
        <v>26.4</v>
      </c>
      <c r="I620" s="222"/>
      <c r="J620" s="218"/>
      <c r="K620" s="218"/>
      <c r="L620" s="223"/>
      <c r="M620" s="224"/>
      <c r="N620" s="225"/>
      <c r="O620" s="225"/>
      <c r="P620" s="225"/>
      <c r="Q620" s="225"/>
      <c r="R620" s="225"/>
      <c r="S620" s="225"/>
      <c r="T620" s="226"/>
      <c r="AT620" s="227" t="s">
        <v>245</v>
      </c>
      <c r="AU620" s="227" t="s">
        <v>88</v>
      </c>
      <c r="AV620" s="12" t="s">
        <v>88</v>
      </c>
      <c r="AW620" s="12" t="s">
        <v>40</v>
      </c>
      <c r="AX620" s="12" t="s">
        <v>85</v>
      </c>
      <c r="AY620" s="227" t="s">
        <v>191</v>
      </c>
    </row>
    <row r="621" spans="2:65" s="1" customFormat="1" ht="16.5" customHeight="1">
      <c r="B621" s="42"/>
      <c r="C621" s="202" t="s">
        <v>868</v>
      </c>
      <c r="D621" s="202" t="s">
        <v>194</v>
      </c>
      <c r="E621" s="203" t="s">
        <v>3667</v>
      </c>
      <c r="F621" s="204" t="s">
        <v>3668</v>
      </c>
      <c r="G621" s="205" t="s">
        <v>218</v>
      </c>
      <c r="H621" s="206">
        <v>0.5</v>
      </c>
      <c r="I621" s="207"/>
      <c r="J621" s="208">
        <f>ROUND(I621*H621,2)</f>
        <v>0</v>
      </c>
      <c r="K621" s="204" t="s">
        <v>203</v>
      </c>
      <c r="L621" s="62"/>
      <c r="M621" s="209" t="s">
        <v>23</v>
      </c>
      <c r="N621" s="210" t="s">
        <v>48</v>
      </c>
      <c r="O621" s="43"/>
      <c r="P621" s="211">
        <f>O621*H621</f>
        <v>0</v>
      </c>
      <c r="Q621" s="211">
        <v>0</v>
      </c>
      <c r="R621" s="211">
        <f>Q621*H621</f>
        <v>0</v>
      </c>
      <c r="S621" s="211">
        <v>5.8399999999999997E-3</v>
      </c>
      <c r="T621" s="212">
        <f>S621*H621</f>
        <v>2.9199999999999999E-3</v>
      </c>
      <c r="AR621" s="25" t="s">
        <v>279</v>
      </c>
      <c r="AT621" s="25" t="s">
        <v>194</v>
      </c>
      <c r="AU621" s="25" t="s">
        <v>88</v>
      </c>
      <c r="AY621" s="25" t="s">
        <v>191</v>
      </c>
      <c r="BE621" s="213">
        <f>IF(N621="základní",J621,0)</f>
        <v>0</v>
      </c>
      <c r="BF621" s="213">
        <f>IF(N621="snížená",J621,0)</f>
        <v>0</v>
      </c>
      <c r="BG621" s="213">
        <f>IF(N621="zákl. přenesená",J621,0)</f>
        <v>0</v>
      </c>
      <c r="BH621" s="213">
        <f>IF(N621="sníž. přenesená",J621,0)</f>
        <v>0</v>
      </c>
      <c r="BI621" s="213">
        <f>IF(N621="nulová",J621,0)</f>
        <v>0</v>
      </c>
      <c r="BJ621" s="25" t="s">
        <v>85</v>
      </c>
      <c r="BK621" s="213">
        <f>ROUND(I621*H621,2)</f>
        <v>0</v>
      </c>
      <c r="BL621" s="25" t="s">
        <v>279</v>
      </c>
      <c r="BM621" s="25" t="s">
        <v>3669</v>
      </c>
    </row>
    <row r="622" spans="2:65" s="1" customFormat="1" ht="16.5" customHeight="1">
      <c r="B622" s="42"/>
      <c r="C622" s="202" t="s">
        <v>873</v>
      </c>
      <c r="D622" s="202" t="s">
        <v>194</v>
      </c>
      <c r="E622" s="203" t="s">
        <v>3670</v>
      </c>
      <c r="F622" s="204" t="s">
        <v>3671</v>
      </c>
      <c r="G622" s="205" t="s">
        <v>242</v>
      </c>
      <c r="H622" s="206">
        <v>26.4</v>
      </c>
      <c r="I622" s="207"/>
      <c r="J622" s="208">
        <f>ROUND(I622*H622,2)</f>
        <v>0</v>
      </c>
      <c r="K622" s="204" t="s">
        <v>203</v>
      </c>
      <c r="L622" s="62"/>
      <c r="M622" s="209" t="s">
        <v>23</v>
      </c>
      <c r="N622" s="210" t="s">
        <v>48</v>
      </c>
      <c r="O622" s="43"/>
      <c r="P622" s="211">
        <f>O622*H622</f>
        <v>0</v>
      </c>
      <c r="Q622" s="211">
        <v>0</v>
      </c>
      <c r="R622" s="211">
        <f>Q622*H622</f>
        <v>0</v>
      </c>
      <c r="S622" s="211">
        <v>2.5999999999999999E-3</v>
      </c>
      <c r="T622" s="212">
        <f>S622*H622</f>
        <v>6.8639999999999993E-2</v>
      </c>
      <c r="AR622" s="25" t="s">
        <v>279</v>
      </c>
      <c r="AT622" s="25" t="s">
        <v>194</v>
      </c>
      <c r="AU622" s="25" t="s">
        <v>88</v>
      </c>
      <c r="AY622" s="25" t="s">
        <v>191</v>
      </c>
      <c r="BE622" s="213">
        <f>IF(N622="základní",J622,0)</f>
        <v>0</v>
      </c>
      <c r="BF622" s="213">
        <f>IF(N622="snížená",J622,0)</f>
        <v>0</v>
      </c>
      <c r="BG622" s="213">
        <f>IF(N622="zákl. přenesená",J622,0)</f>
        <v>0</v>
      </c>
      <c r="BH622" s="213">
        <f>IF(N622="sníž. přenesená",J622,0)</f>
        <v>0</v>
      </c>
      <c r="BI622" s="213">
        <f>IF(N622="nulová",J622,0)</f>
        <v>0</v>
      </c>
      <c r="BJ622" s="25" t="s">
        <v>85</v>
      </c>
      <c r="BK622" s="213">
        <f>ROUND(I622*H622,2)</f>
        <v>0</v>
      </c>
      <c r="BL622" s="25" t="s">
        <v>279</v>
      </c>
      <c r="BM622" s="25" t="s">
        <v>3672</v>
      </c>
    </row>
    <row r="623" spans="2:65" s="12" customFormat="1" ht="13.5">
      <c r="B623" s="217"/>
      <c r="C623" s="218"/>
      <c r="D623" s="214" t="s">
        <v>245</v>
      </c>
      <c r="E623" s="219" t="s">
        <v>23</v>
      </c>
      <c r="F623" s="220" t="s">
        <v>3655</v>
      </c>
      <c r="G623" s="218"/>
      <c r="H623" s="221">
        <v>26.4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245</v>
      </c>
      <c r="AU623" s="227" t="s">
        <v>88</v>
      </c>
      <c r="AV623" s="12" t="s">
        <v>88</v>
      </c>
      <c r="AW623" s="12" t="s">
        <v>40</v>
      </c>
      <c r="AX623" s="12" t="s">
        <v>85</v>
      </c>
      <c r="AY623" s="227" t="s">
        <v>191</v>
      </c>
    </row>
    <row r="624" spans="2:65" s="1" customFormat="1" ht="16.5" customHeight="1">
      <c r="B624" s="42"/>
      <c r="C624" s="202" t="s">
        <v>878</v>
      </c>
      <c r="D624" s="202" t="s">
        <v>194</v>
      </c>
      <c r="E624" s="203" t="s">
        <v>3673</v>
      </c>
      <c r="F624" s="204" t="s">
        <v>3674</v>
      </c>
      <c r="G624" s="205" t="s">
        <v>242</v>
      </c>
      <c r="H624" s="206">
        <v>29</v>
      </c>
      <c r="I624" s="207"/>
      <c r="J624" s="208">
        <f>ROUND(I624*H624,2)</f>
        <v>0</v>
      </c>
      <c r="K624" s="204" t="s">
        <v>203</v>
      </c>
      <c r="L624" s="62"/>
      <c r="M624" s="209" t="s">
        <v>23</v>
      </c>
      <c r="N624" s="210" t="s">
        <v>48</v>
      </c>
      <c r="O624" s="43"/>
      <c r="P624" s="211">
        <f>O624*H624</f>
        <v>0</v>
      </c>
      <c r="Q624" s="211">
        <v>0</v>
      </c>
      <c r="R624" s="211">
        <f>Q624*H624</f>
        <v>0</v>
      </c>
      <c r="S624" s="211">
        <v>3.9399999999999999E-3</v>
      </c>
      <c r="T624" s="212">
        <f>S624*H624</f>
        <v>0.11426</v>
      </c>
      <c r="AR624" s="25" t="s">
        <v>279</v>
      </c>
      <c r="AT624" s="25" t="s">
        <v>194</v>
      </c>
      <c r="AU624" s="25" t="s">
        <v>88</v>
      </c>
      <c r="AY624" s="25" t="s">
        <v>191</v>
      </c>
      <c r="BE624" s="213">
        <f>IF(N624="základní",J624,0)</f>
        <v>0</v>
      </c>
      <c r="BF624" s="213">
        <f>IF(N624="snížená",J624,0)</f>
        <v>0</v>
      </c>
      <c r="BG624" s="213">
        <f>IF(N624="zákl. přenesená",J624,0)</f>
        <v>0</v>
      </c>
      <c r="BH624" s="213">
        <f>IF(N624="sníž. přenesená",J624,0)</f>
        <v>0</v>
      </c>
      <c r="BI624" s="213">
        <f>IF(N624="nulová",J624,0)</f>
        <v>0</v>
      </c>
      <c r="BJ624" s="25" t="s">
        <v>85</v>
      </c>
      <c r="BK624" s="213">
        <f>ROUND(I624*H624,2)</f>
        <v>0</v>
      </c>
      <c r="BL624" s="25" t="s">
        <v>279</v>
      </c>
      <c r="BM624" s="25" t="s">
        <v>3675</v>
      </c>
    </row>
    <row r="625" spans="2:65" s="12" customFormat="1" ht="13.5">
      <c r="B625" s="217"/>
      <c r="C625" s="218"/>
      <c r="D625" s="214" t="s">
        <v>245</v>
      </c>
      <c r="E625" s="219" t="s">
        <v>23</v>
      </c>
      <c r="F625" s="220" t="s">
        <v>3676</v>
      </c>
      <c r="G625" s="218"/>
      <c r="H625" s="221">
        <v>29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245</v>
      </c>
      <c r="AU625" s="227" t="s">
        <v>88</v>
      </c>
      <c r="AV625" s="12" t="s">
        <v>88</v>
      </c>
      <c r="AW625" s="12" t="s">
        <v>40</v>
      </c>
      <c r="AX625" s="12" t="s">
        <v>85</v>
      </c>
      <c r="AY625" s="227" t="s">
        <v>191</v>
      </c>
    </row>
    <row r="626" spans="2:65" s="11" customFormat="1" ht="29.85" customHeight="1">
      <c r="B626" s="186"/>
      <c r="C626" s="187"/>
      <c r="D626" s="188" t="s">
        <v>76</v>
      </c>
      <c r="E626" s="200" t="s">
        <v>3179</v>
      </c>
      <c r="F626" s="200" t="s">
        <v>3180</v>
      </c>
      <c r="G626" s="187"/>
      <c r="H626" s="187"/>
      <c r="I626" s="190"/>
      <c r="J626" s="201">
        <f>BK626</f>
        <v>0</v>
      </c>
      <c r="K626" s="187"/>
      <c r="L626" s="192"/>
      <c r="M626" s="193"/>
      <c r="N626" s="194"/>
      <c r="O626" s="194"/>
      <c r="P626" s="195">
        <f>SUM(P627:P631)</f>
        <v>0</v>
      </c>
      <c r="Q626" s="194"/>
      <c r="R626" s="195">
        <f>SUM(R627:R631)</f>
        <v>0</v>
      </c>
      <c r="S626" s="194"/>
      <c r="T626" s="196">
        <f>SUM(T627:T631)</f>
        <v>2.429713E-2</v>
      </c>
      <c r="AR626" s="197" t="s">
        <v>88</v>
      </c>
      <c r="AT626" s="198" t="s">
        <v>76</v>
      </c>
      <c r="AU626" s="198" t="s">
        <v>85</v>
      </c>
      <c r="AY626" s="197" t="s">
        <v>191</v>
      </c>
      <c r="BK626" s="199">
        <f>SUM(BK627:BK631)</f>
        <v>0</v>
      </c>
    </row>
    <row r="627" spans="2:65" s="1" customFormat="1" ht="16.5" customHeight="1">
      <c r="B627" s="42"/>
      <c r="C627" s="202" t="s">
        <v>883</v>
      </c>
      <c r="D627" s="202" t="s">
        <v>194</v>
      </c>
      <c r="E627" s="203" t="s">
        <v>3677</v>
      </c>
      <c r="F627" s="204" t="s">
        <v>3678</v>
      </c>
      <c r="G627" s="205" t="s">
        <v>218</v>
      </c>
      <c r="H627" s="206">
        <v>129.995</v>
      </c>
      <c r="I627" s="207"/>
      <c r="J627" s="208">
        <f>ROUND(I627*H627,2)</f>
        <v>0</v>
      </c>
      <c r="K627" s="204" t="s">
        <v>203</v>
      </c>
      <c r="L627" s="62"/>
      <c r="M627" s="209" t="s">
        <v>23</v>
      </c>
      <c r="N627" s="210" t="s">
        <v>48</v>
      </c>
      <c r="O627" s="43"/>
      <c r="P627" s="211">
        <f>O627*H627</f>
        <v>0</v>
      </c>
      <c r="Q627" s="211">
        <v>0</v>
      </c>
      <c r="R627" s="211">
        <f>Q627*H627</f>
        <v>0</v>
      </c>
      <c r="S627" s="211">
        <v>1.2999999999999999E-4</v>
      </c>
      <c r="T627" s="212">
        <f>S627*H627</f>
        <v>1.689935E-2</v>
      </c>
      <c r="AR627" s="25" t="s">
        <v>279</v>
      </c>
      <c r="AT627" s="25" t="s">
        <v>194</v>
      </c>
      <c r="AU627" s="25" t="s">
        <v>88</v>
      </c>
      <c r="AY627" s="25" t="s">
        <v>191</v>
      </c>
      <c r="BE627" s="213">
        <f>IF(N627="základní",J627,0)</f>
        <v>0</v>
      </c>
      <c r="BF627" s="213">
        <f>IF(N627="snížená",J627,0)</f>
        <v>0</v>
      </c>
      <c r="BG627" s="213">
        <f>IF(N627="zákl. přenesená",J627,0)</f>
        <v>0</v>
      </c>
      <c r="BH627" s="213">
        <f>IF(N627="sníž. přenesená",J627,0)</f>
        <v>0</v>
      </c>
      <c r="BI627" s="213">
        <f>IF(N627="nulová",J627,0)</f>
        <v>0</v>
      </c>
      <c r="BJ627" s="25" t="s">
        <v>85</v>
      </c>
      <c r="BK627" s="213">
        <f>ROUND(I627*H627,2)</f>
        <v>0</v>
      </c>
      <c r="BL627" s="25" t="s">
        <v>279</v>
      </c>
      <c r="BM627" s="25" t="s">
        <v>3679</v>
      </c>
    </row>
    <row r="628" spans="2:65" s="12" customFormat="1" ht="13.5">
      <c r="B628" s="217"/>
      <c r="C628" s="218"/>
      <c r="D628" s="214" t="s">
        <v>245</v>
      </c>
      <c r="E628" s="219" t="s">
        <v>23</v>
      </c>
      <c r="F628" s="220" t="s">
        <v>3597</v>
      </c>
      <c r="G628" s="218"/>
      <c r="H628" s="221">
        <v>129.995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245</v>
      </c>
      <c r="AU628" s="227" t="s">
        <v>88</v>
      </c>
      <c r="AV628" s="12" t="s">
        <v>88</v>
      </c>
      <c r="AW628" s="12" t="s">
        <v>40</v>
      </c>
      <c r="AX628" s="12" t="s">
        <v>77</v>
      </c>
      <c r="AY628" s="227" t="s">
        <v>191</v>
      </c>
    </row>
    <row r="629" spans="2:65" s="15" customFormat="1" ht="13.5">
      <c r="B629" s="265"/>
      <c r="C629" s="266"/>
      <c r="D629" s="214" t="s">
        <v>245</v>
      </c>
      <c r="E629" s="267" t="s">
        <v>23</v>
      </c>
      <c r="F629" s="268" t="s">
        <v>388</v>
      </c>
      <c r="G629" s="266"/>
      <c r="H629" s="269">
        <v>129.995</v>
      </c>
      <c r="I629" s="270"/>
      <c r="J629" s="266"/>
      <c r="K629" s="266"/>
      <c r="L629" s="271"/>
      <c r="M629" s="272"/>
      <c r="N629" s="273"/>
      <c r="O629" s="273"/>
      <c r="P629" s="273"/>
      <c r="Q629" s="273"/>
      <c r="R629" s="273"/>
      <c r="S629" s="273"/>
      <c r="T629" s="274"/>
      <c r="AT629" s="275" t="s">
        <v>245</v>
      </c>
      <c r="AU629" s="275" t="s">
        <v>88</v>
      </c>
      <c r="AV629" s="15" t="s">
        <v>215</v>
      </c>
      <c r="AW629" s="15" t="s">
        <v>40</v>
      </c>
      <c r="AX629" s="15" t="s">
        <v>85</v>
      </c>
      <c r="AY629" s="275" t="s">
        <v>191</v>
      </c>
    </row>
    <row r="630" spans="2:65" s="1" customFormat="1" ht="16.5" customHeight="1">
      <c r="B630" s="42"/>
      <c r="C630" s="202" t="s">
        <v>887</v>
      </c>
      <c r="D630" s="202" t="s">
        <v>194</v>
      </c>
      <c r="E630" s="203" t="s">
        <v>3680</v>
      </c>
      <c r="F630" s="204" t="s">
        <v>3681</v>
      </c>
      <c r="G630" s="205" t="s">
        <v>218</v>
      </c>
      <c r="H630" s="206">
        <v>56.905999999999999</v>
      </c>
      <c r="I630" s="207"/>
      <c r="J630" s="208">
        <f>ROUND(I630*H630,2)</f>
        <v>0</v>
      </c>
      <c r="K630" s="204" t="s">
        <v>203</v>
      </c>
      <c r="L630" s="62"/>
      <c r="M630" s="209" t="s">
        <v>23</v>
      </c>
      <c r="N630" s="210" t="s">
        <v>48</v>
      </c>
      <c r="O630" s="43"/>
      <c r="P630" s="211">
        <f>O630*H630</f>
        <v>0</v>
      </c>
      <c r="Q630" s="211">
        <v>0</v>
      </c>
      <c r="R630" s="211">
        <f>Q630*H630</f>
        <v>0</v>
      </c>
      <c r="S630" s="211">
        <v>1.2999999999999999E-4</v>
      </c>
      <c r="T630" s="212">
        <f>S630*H630</f>
        <v>7.3977799999999988E-3</v>
      </c>
      <c r="AR630" s="25" t="s">
        <v>279</v>
      </c>
      <c r="AT630" s="25" t="s">
        <v>194</v>
      </c>
      <c r="AU630" s="25" t="s">
        <v>88</v>
      </c>
      <c r="AY630" s="25" t="s">
        <v>191</v>
      </c>
      <c r="BE630" s="213">
        <f>IF(N630="základní",J630,0)</f>
        <v>0</v>
      </c>
      <c r="BF630" s="213">
        <f>IF(N630="snížená",J630,0)</f>
        <v>0</v>
      </c>
      <c r="BG630" s="213">
        <f>IF(N630="zákl. přenesená",J630,0)</f>
        <v>0</v>
      </c>
      <c r="BH630" s="213">
        <f>IF(N630="sníž. přenesená",J630,0)</f>
        <v>0</v>
      </c>
      <c r="BI630" s="213">
        <f>IF(N630="nulová",J630,0)</f>
        <v>0</v>
      </c>
      <c r="BJ630" s="25" t="s">
        <v>85</v>
      </c>
      <c r="BK630" s="213">
        <f>ROUND(I630*H630,2)</f>
        <v>0</v>
      </c>
      <c r="BL630" s="25" t="s">
        <v>279</v>
      </c>
      <c r="BM630" s="25" t="s">
        <v>3682</v>
      </c>
    </row>
    <row r="631" spans="2:65" s="12" customFormat="1" ht="13.5">
      <c r="B631" s="217"/>
      <c r="C631" s="218"/>
      <c r="D631" s="214" t="s">
        <v>245</v>
      </c>
      <c r="E631" s="219" t="s">
        <v>23</v>
      </c>
      <c r="F631" s="220" t="s">
        <v>3108</v>
      </c>
      <c r="G631" s="218"/>
      <c r="H631" s="221">
        <v>56.905999999999999</v>
      </c>
      <c r="I631" s="222"/>
      <c r="J631" s="218"/>
      <c r="K631" s="218"/>
      <c r="L631" s="223"/>
      <c r="M631" s="224"/>
      <c r="N631" s="225"/>
      <c r="O631" s="225"/>
      <c r="P631" s="225"/>
      <c r="Q631" s="225"/>
      <c r="R631" s="225"/>
      <c r="S631" s="225"/>
      <c r="T631" s="226"/>
      <c r="AT631" s="227" t="s">
        <v>245</v>
      </c>
      <c r="AU631" s="227" t="s">
        <v>88</v>
      </c>
      <c r="AV631" s="12" t="s">
        <v>88</v>
      </c>
      <c r="AW631" s="12" t="s">
        <v>40</v>
      </c>
      <c r="AX631" s="12" t="s">
        <v>85</v>
      </c>
      <c r="AY631" s="227" t="s">
        <v>191</v>
      </c>
    </row>
    <row r="632" spans="2:65" s="11" customFormat="1" ht="29.85" customHeight="1">
      <c r="B632" s="186"/>
      <c r="C632" s="187"/>
      <c r="D632" s="188" t="s">
        <v>76</v>
      </c>
      <c r="E632" s="200" t="s">
        <v>1142</v>
      </c>
      <c r="F632" s="200" t="s">
        <v>1143</v>
      </c>
      <c r="G632" s="187"/>
      <c r="H632" s="187"/>
      <c r="I632" s="190"/>
      <c r="J632" s="201">
        <f>BK632</f>
        <v>0</v>
      </c>
      <c r="K632" s="187"/>
      <c r="L632" s="192"/>
      <c r="M632" s="193"/>
      <c r="N632" s="194"/>
      <c r="O632" s="194"/>
      <c r="P632" s="195">
        <f>SUM(P633:P690)</f>
        <v>0</v>
      </c>
      <c r="Q632" s="194"/>
      <c r="R632" s="195">
        <f>SUM(R633:R690)</f>
        <v>0</v>
      </c>
      <c r="S632" s="194"/>
      <c r="T632" s="196">
        <f>SUM(T633:T690)</f>
        <v>0.23399999999999999</v>
      </c>
      <c r="AR632" s="197" t="s">
        <v>88</v>
      </c>
      <c r="AT632" s="198" t="s">
        <v>76</v>
      </c>
      <c r="AU632" s="198" t="s">
        <v>85</v>
      </c>
      <c r="AY632" s="197" t="s">
        <v>191</v>
      </c>
      <c r="BK632" s="199">
        <f>SUM(BK633:BK690)</f>
        <v>0</v>
      </c>
    </row>
    <row r="633" spans="2:65" s="1" customFormat="1" ht="25.5" customHeight="1">
      <c r="B633" s="42"/>
      <c r="C633" s="202" t="s">
        <v>891</v>
      </c>
      <c r="D633" s="202" t="s">
        <v>194</v>
      </c>
      <c r="E633" s="203" t="s">
        <v>3683</v>
      </c>
      <c r="F633" s="204" t="s">
        <v>3684</v>
      </c>
      <c r="G633" s="205" t="s">
        <v>222</v>
      </c>
      <c r="H633" s="206">
        <v>6</v>
      </c>
      <c r="I633" s="207"/>
      <c r="J633" s="208">
        <f>ROUND(I633*H633,2)</f>
        <v>0</v>
      </c>
      <c r="K633" s="204" t="s">
        <v>203</v>
      </c>
      <c r="L633" s="62"/>
      <c r="M633" s="209" t="s">
        <v>23</v>
      </c>
      <c r="N633" s="210" t="s">
        <v>48</v>
      </c>
      <c r="O633" s="43"/>
      <c r="P633" s="211">
        <f>O633*H633</f>
        <v>0</v>
      </c>
      <c r="Q633" s="211">
        <v>0</v>
      </c>
      <c r="R633" s="211">
        <f>Q633*H633</f>
        <v>0</v>
      </c>
      <c r="S633" s="211">
        <v>4.0000000000000001E-3</v>
      </c>
      <c r="T633" s="212">
        <f>S633*H633</f>
        <v>2.4E-2</v>
      </c>
      <c r="AR633" s="25" t="s">
        <v>279</v>
      </c>
      <c r="AT633" s="25" t="s">
        <v>194</v>
      </c>
      <c r="AU633" s="25" t="s">
        <v>88</v>
      </c>
      <c r="AY633" s="25" t="s">
        <v>191</v>
      </c>
      <c r="BE633" s="213">
        <f>IF(N633="základní",J633,0)</f>
        <v>0</v>
      </c>
      <c r="BF633" s="213">
        <f>IF(N633="snížená",J633,0)</f>
        <v>0</v>
      </c>
      <c r="BG633" s="213">
        <f>IF(N633="zákl. přenesená",J633,0)</f>
        <v>0</v>
      </c>
      <c r="BH633" s="213">
        <f>IF(N633="sníž. přenesená",J633,0)</f>
        <v>0</v>
      </c>
      <c r="BI633" s="213">
        <f>IF(N633="nulová",J633,0)</f>
        <v>0</v>
      </c>
      <c r="BJ633" s="25" t="s">
        <v>85</v>
      </c>
      <c r="BK633" s="213">
        <f>ROUND(I633*H633,2)</f>
        <v>0</v>
      </c>
      <c r="BL633" s="25" t="s">
        <v>279</v>
      </c>
      <c r="BM633" s="25" t="s">
        <v>3685</v>
      </c>
    </row>
    <row r="634" spans="2:65" s="13" customFormat="1" ht="13.5">
      <c r="B634" s="244"/>
      <c r="C634" s="245"/>
      <c r="D634" s="214" t="s">
        <v>245</v>
      </c>
      <c r="E634" s="246" t="s">
        <v>23</v>
      </c>
      <c r="F634" s="247" t="s">
        <v>368</v>
      </c>
      <c r="G634" s="245"/>
      <c r="H634" s="246" t="s">
        <v>23</v>
      </c>
      <c r="I634" s="248"/>
      <c r="J634" s="245"/>
      <c r="K634" s="245"/>
      <c r="L634" s="249"/>
      <c r="M634" s="250"/>
      <c r="N634" s="251"/>
      <c r="O634" s="251"/>
      <c r="P634" s="251"/>
      <c r="Q634" s="251"/>
      <c r="R634" s="251"/>
      <c r="S634" s="251"/>
      <c r="T634" s="252"/>
      <c r="AT634" s="253" t="s">
        <v>245</v>
      </c>
      <c r="AU634" s="253" t="s">
        <v>88</v>
      </c>
      <c r="AV634" s="13" t="s">
        <v>85</v>
      </c>
      <c r="AW634" s="13" t="s">
        <v>40</v>
      </c>
      <c r="AX634" s="13" t="s">
        <v>77</v>
      </c>
      <c r="AY634" s="253" t="s">
        <v>191</v>
      </c>
    </row>
    <row r="635" spans="2:65" s="12" customFormat="1" ht="13.5">
      <c r="B635" s="217"/>
      <c r="C635" s="218"/>
      <c r="D635" s="214" t="s">
        <v>245</v>
      </c>
      <c r="E635" s="219" t="s">
        <v>23</v>
      </c>
      <c r="F635" s="220" t="s">
        <v>3686</v>
      </c>
      <c r="G635" s="218"/>
      <c r="H635" s="221">
        <v>1</v>
      </c>
      <c r="I635" s="222"/>
      <c r="J635" s="218"/>
      <c r="K635" s="218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245</v>
      </c>
      <c r="AU635" s="227" t="s">
        <v>88</v>
      </c>
      <c r="AV635" s="12" t="s">
        <v>88</v>
      </c>
      <c r="AW635" s="12" t="s">
        <v>40</v>
      </c>
      <c r="AX635" s="12" t="s">
        <v>77</v>
      </c>
      <c r="AY635" s="227" t="s">
        <v>191</v>
      </c>
    </row>
    <row r="636" spans="2:65" s="12" customFormat="1" ht="13.5">
      <c r="B636" s="217"/>
      <c r="C636" s="218"/>
      <c r="D636" s="214" t="s">
        <v>245</v>
      </c>
      <c r="E636" s="219" t="s">
        <v>23</v>
      </c>
      <c r="F636" s="220" t="s">
        <v>3687</v>
      </c>
      <c r="G636" s="218"/>
      <c r="H636" s="221">
        <v>1</v>
      </c>
      <c r="I636" s="222"/>
      <c r="J636" s="218"/>
      <c r="K636" s="218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245</v>
      </c>
      <c r="AU636" s="227" t="s">
        <v>88</v>
      </c>
      <c r="AV636" s="12" t="s">
        <v>88</v>
      </c>
      <c r="AW636" s="12" t="s">
        <v>40</v>
      </c>
      <c r="AX636" s="12" t="s">
        <v>77</v>
      </c>
      <c r="AY636" s="227" t="s">
        <v>191</v>
      </c>
    </row>
    <row r="637" spans="2:65" s="14" customFormat="1" ht="13.5">
      <c r="B637" s="254"/>
      <c r="C637" s="255"/>
      <c r="D637" s="214" t="s">
        <v>245</v>
      </c>
      <c r="E637" s="256" t="s">
        <v>23</v>
      </c>
      <c r="F637" s="257" t="s">
        <v>371</v>
      </c>
      <c r="G637" s="255"/>
      <c r="H637" s="258">
        <v>2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AT637" s="264" t="s">
        <v>245</v>
      </c>
      <c r="AU637" s="264" t="s">
        <v>88</v>
      </c>
      <c r="AV637" s="14" t="s">
        <v>207</v>
      </c>
      <c r="AW637" s="14" t="s">
        <v>40</v>
      </c>
      <c r="AX637" s="14" t="s">
        <v>77</v>
      </c>
      <c r="AY637" s="264" t="s">
        <v>191</v>
      </c>
    </row>
    <row r="638" spans="2:65" s="13" customFormat="1" ht="13.5">
      <c r="B638" s="244"/>
      <c r="C638" s="245"/>
      <c r="D638" s="214" t="s">
        <v>245</v>
      </c>
      <c r="E638" s="246" t="s">
        <v>23</v>
      </c>
      <c r="F638" s="247" t="s">
        <v>372</v>
      </c>
      <c r="G638" s="245"/>
      <c r="H638" s="246" t="s">
        <v>23</v>
      </c>
      <c r="I638" s="248"/>
      <c r="J638" s="245"/>
      <c r="K638" s="245"/>
      <c r="L638" s="249"/>
      <c r="M638" s="250"/>
      <c r="N638" s="251"/>
      <c r="O638" s="251"/>
      <c r="P638" s="251"/>
      <c r="Q638" s="251"/>
      <c r="R638" s="251"/>
      <c r="S638" s="251"/>
      <c r="T638" s="252"/>
      <c r="AT638" s="253" t="s">
        <v>245</v>
      </c>
      <c r="AU638" s="253" t="s">
        <v>88</v>
      </c>
      <c r="AV638" s="13" t="s">
        <v>85</v>
      </c>
      <c r="AW638" s="13" t="s">
        <v>40</v>
      </c>
      <c r="AX638" s="13" t="s">
        <v>77</v>
      </c>
      <c r="AY638" s="253" t="s">
        <v>191</v>
      </c>
    </row>
    <row r="639" spans="2:65" s="12" customFormat="1" ht="13.5">
      <c r="B639" s="217"/>
      <c r="C639" s="218"/>
      <c r="D639" s="214" t="s">
        <v>245</v>
      </c>
      <c r="E639" s="219" t="s">
        <v>23</v>
      </c>
      <c r="F639" s="220" t="s">
        <v>3688</v>
      </c>
      <c r="G639" s="218"/>
      <c r="H639" s="221">
        <v>1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245</v>
      </c>
      <c r="AU639" s="227" t="s">
        <v>88</v>
      </c>
      <c r="AV639" s="12" t="s">
        <v>88</v>
      </c>
      <c r="AW639" s="12" t="s">
        <v>40</v>
      </c>
      <c r="AX639" s="12" t="s">
        <v>77</v>
      </c>
      <c r="AY639" s="227" t="s">
        <v>191</v>
      </c>
    </row>
    <row r="640" spans="2:65" s="14" customFormat="1" ht="13.5">
      <c r="B640" s="254"/>
      <c r="C640" s="255"/>
      <c r="D640" s="214" t="s">
        <v>245</v>
      </c>
      <c r="E640" s="256" t="s">
        <v>23</v>
      </c>
      <c r="F640" s="257" t="s">
        <v>371</v>
      </c>
      <c r="G640" s="255"/>
      <c r="H640" s="258">
        <v>1</v>
      </c>
      <c r="I640" s="259"/>
      <c r="J640" s="255"/>
      <c r="K640" s="255"/>
      <c r="L640" s="260"/>
      <c r="M640" s="261"/>
      <c r="N640" s="262"/>
      <c r="O640" s="262"/>
      <c r="P640" s="262"/>
      <c r="Q640" s="262"/>
      <c r="R640" s="262"/>
      <c r="S640" s="262"/>
      <c r="T640" s="263"/>
      <c r="AT640" s="264" t="s">
        <v>245</v>
      </c>
      <c r="AU640" s="264" t="s">
        <v>88</v>
      </c>
      <c r="AV640" s="14" t="s">
        <v>207</v>
      </c>
      <c r="AW640" s="14" t="s">
        <v>40</v>
      </c>
      <c r="AX640" s="14" t="s">
        <v>77</v>
      </c>
      <c r="AY640" s="264" t="s">
        <v>191</v>
      </c>
    </row>
    <row r="641" spans="2:65" s="13" customFormat="1" ht="13.5">
      <c r="B641" s="244"/>
      <c r="C641" s="245"/>
      <c r="D641" s="214" t="s">
        <v>245</v>
      </c>
      <c r="E641" s="246" t="s">
        <v>23</v>
      </c>
      <c r="F641" s="247" t="s">
        <v>376</v>
      </c>
      <c r="G641" s="245"/>
      <c r="H641" s="246" t="s">
        <v>23</v>
      </c>
      <c r="I641" s="248"/>
      <c r="J641" s="245"/>
      <c r="K641" s="245"/>
      <c r="L641" s="249"/>
      <c r="M641" s="250"/>
      <c r="N641" s="251"/>
      <c r="O641" s="251"/>
      <c r="P641" s="251"/>
      <c r="Q641" s="251"/>
      <c r="R641" s="251"/>
      <c r="S641" s="251"/>
      <c r="T641" s="252"/>
      <c r="AT641" s="253" t="s">
        <v>245</v>
      </c>
      <c r="AU641" s="253" t="s">
        <v>88</v>
      </c>
      <c r="AV641" s="13" t="s">
        <v>85</v>
      </c>
      <c r="AW641" s="13" t="s">
        <v>40</v>
      </c>
      <c r="AX641" s="13" t="s">
        <v>77</v>
      </c>
      <c r="AY641" s="253" t="s">
        <v>191</v>
      </c>
    </row>
    <row r="642" spans="2:65" s="12" customFormat="1" ht="13.5">
      <c r="B642" s="217"/>
      <c r="C642" s="218"/>
      <c r="D642" s="214" t="s">
        <v>245</v>
      </c>
      <c r="E642" s="219" t="s">
        <v>23</v>
      </c>
      <c r="F642" s="220" t="s">
        <v>3689</v>
      </c>
      <c r="G642" s="218"/>
      <c r="H642" s="221">
        <v>1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245</v>
      </c>
      <c r="AU642" s="227" t="s">
        <v>88</v>
      </c>
      <c r="AV642" s="12" t="s">
        <v>88</v>
      </c>
      <c r="AW642" s="12" t="s">
        <v>40</v>
      </c>
      <c r="AX642" s="12" t="s">
        <v>77</v>
      </c>
      <c r="AY642" s="227" t="s">
        <v>191</v>
      </c>
    </row>
    <row r="643" spans="2:65" s="14" customFormat="1" ht="13.5">
      <c r="B643" s="254"/>
      <c r="C643" s="255"/>
      <c r="D643" s="214" t="s">
        <v>245</v>
      </c>
      <c r="E643" s="256" t="s">
        <v>23</v>
      </c>
      <c r="F643" s="257" t="s">
        <v>371</v>
      </c>
      <c r="G643" s="255"/>
      <c r="H643" s="258">
        <v>1</v>
      </c>
      <c r="I643" s="259"/>
      <c r="J643" s="255"/>
      <c r="K643" s="255"/>
      <c r="L643" s="260"/>
      <c r="M643" s="261"/>
      <c r="N643" s="262"/>
      <c r="O643" s="262"/>
      <c r="P643" s="262"/>
      <c r="Q643" s="262"/>
      <c r="R643" s="262"/>
      <c r="S643" s="262"/>
      <c r="T643" s="263"/>
      <c r="AT643" s="264" t="s">
        <v>245</v>
      </c>
      <c r="AU643" s="264" t="s">
        <v>88</v>
      </c>
      <c r="AV643" s="14" t="s">
        <v>207</v>
      </c>
      <c r="AW643" s="14" t="s">
        <v>40</v>
      </c>
      <c r="AX643" s="14" t="s">
        <v>77</v>
      </c>
      <c r="AY643" s="264" t="s">
        <v>191</v>
      </c>
    </row>
    <row r="644" spans="2:65" s="13" customFormat="1" ht="13.5">
      <c r="B644" s="244"/>
      <c r="C644" s="245"/>
      <c r="D644" s="214" t="s">
        <v>245</v>
      </c>
      <c r="E644" s="246" t="s">
        <v>23</v>
      </c>
      <c r="F644" s="247" t="s">
        <v>380</v>
      </c>
      <c r="G644" s="245"/>
      <c r="H644" s="246" t="s">
        <v>23</v>
      </c>
      <c r="I644" s="248"/>
      <c r="J644" s="245"/>
      <c r="K644" s="245"/>
      <c r="L644" s="249"/>
      <c r="M644" s="250"/>
      <c r="N644" s="251"/>
      <c r="O644" s="251"/>
      <c r="P644" s="251"/>
      <c r="Q644" s="251"/>
      <c r="R644" s="251"/>
      <c r="S644" s="251"/>
      <c r="T644" s="252"/>
      <c r="AT644" s="253" t="s">
        <v>245</v>
      </c>
      <c r="AU644" s="253" t="s">
        <v>88</v>
      </c>
      <c r="AV644" s="13" t="s">
        <v>85</v>
      </c>
      <c r="AW644" s="13" t="s">
        <v>40</v>
      </c>
      <c r="AX644" s="13" t="s">
        <v>77</v>
      </c>
      <c r="AY644" s="253" t="s">
        <v>191</v>
      </c>
    </row>
    <row r="645" spans="2:65" s="12" customFormat="1" ht="13.5">
      <c r="B645" s="217"/>
      <c r="C645" s="218"/>
      <c r="D645" s="214" t="s">
        <v>245</v>
      </c>
      <c r="E645" s="219" t="s">
        <v>23</v>
      </c>
      <c r="F645" s="220" t="s">
        <v>3690</v>
      </c>
      <c r="G645" s="218"/>
      <c r="H645" s="221">
        <v>1</v>
      </c>
      <c r="I645" s="222"/>
      <c r="J645" s="218"/>
      <c r="K645" s="218"/>
      <c r="L645" s="223"/>
      <c r="M645" s="224"/>
      <c r="N645" s="225"/>
      <c r="O645" s="225"/>
      <c r="P645" s="225"/>
      <c r="Q645" s="225"/>
      <c r="R645" s="225"/>
      <c r="S645" s="225"/>
      <c r="T645" s="226"/>
      <c r="AT645" s="227" t="s">
        <v>245</v>
      </c>
      <c r="AU645" s="227" t="s">
        <v>88</v>
      </c>
      <c r="AV645" s="12" t="s">
        <v>88</v>
      </c>
      <c r="AW645" s="12" t="s">
        <v>40</v>
      </c>
      <c r="AX645" s="12" t="s">
        <v>77</v>
      </c>
      <c r="AY645" s="227" t="s">
        <v>191</v>
      </c>
    </row>
    <row r="646" spans="2:65" s="14" customFormat="1" ht="13.5">
      <c r="B646" s="254"/>
      <c r="C646" s="255"/>
      <c r="D646" s="214" t="s">
        <v>245</v>
      </c>
      <c r="E646" s="256" t="s">
        <v>23</v>
      </c>
      <c r="F646" s="257" t="s">
        <v>371</v>
      </c>
      <c r="G646" s="255"/>
      <c r="H646" s="258">
        <v>1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AT646" s="264" t="s">
        <v>245</v>
      </c>
      <c r="AU646" s="264" t="s">
        <v>88</v>
      </c>
      <c r="AV646" s="14" t="s">
        <v>207</v>
      </c>
      <c r="AW646" s="14" t="s">
        <v>40</v>
      </c>
      <c r="AX646" s="14" t="s">
        <v>77</v>
      </c>
      <c r="AY646" s="264" t="s">
        <v>191</v>
      </c>
    </row>
    <row r="647" spans="2:65" s="13" customFormat="1" ht="13.5">
      <c r="B647" s="244"/>
      <c r="C647" s="245"/>
      <c r="D647" s="214" t="s">
        <v>245</v>
      </c>
      <c r="E647" s="246" t="s">
        <v>23</v>
      </c>
      <c r="F647" s="247" t="s">
        <v>384</v>
      </c>
      <c r="G647" s="245"/>
      <c r="H647" s="246" t="s">
        <v>23</v>
      </c>
      <c r="I647" s="248"/>
      <c r="J647" s="245"/>
      <c r="K647" s="245"/>
      <c r="L647" s="249"/>
      <c r="M647" s="250"/>
      <c r="N647" s="251"/>
      <c r="O647" s="251"/>
      <c r="P647" s="251"/>
      <c r="Q647" s="251"/>
      <c r="R647" s="251"/>
      <c r="S647" s="251"/>
      <c r="T647" s="252"/>
      <c r="AT647" s="253" t="s">
        <v>245</v>
      </c>
      <c r="AU647" s="253" t="s">
        <v>88</v>
      </c>
      <c r="AV647" s="13" t="s">
        <v>85</v>
      </c>
      <c r="AW647" s="13" t="s">
        <v>40</v>
      </c>
      <c r="AX647" s="13" t="s">
        <v>77</v>
      </c>
      <c r="AY647" s="253" t="s">
        <v>191</v>
      </c>
    </row>
    <row r="648" spans="2:65" s="12" customFormat="1" ht="13.5">
      <c r="B648" s="217"/>
      <c r="C648" s="218"/>
      <c r="D648" s="214" t="s">
        <v>245</v>
      </c>
      <c r="E648" s="219" t="s">
        <v>23</v>
      </c>
      <c r="F648" s="220" t="s">
        <v>3691</v>
      </c>
      <c r="G648" s="218"/>
      <c r="H648" s="221">
        <v>1</v>
      </c>
      <c r="I648" s="222"/>
      <c r="J648" s="218"/>
      <c r="K648" s="218"/>
      <c r="L648" s="223"/>
      <c r="M648" s="224"/>
      <c r="N648" s="225"/>
      <c r="O648" s="225"/>
      <c r="P648" s="225"/>
      <c r="Q648" s="225"/>
      <c r="R648" s="225"/>
      <c r="S648" s="225"/>
      <c r="T648" s="226"/>
      <c r="AT648" s="227" t="s">
        <v>245</v>
      </c>
      <c r="AU648" s="227" t="s">
        <v>88</v>
      </c>
      <c r="AV648" s="12" t="s">
        <v>88</v>
      </c>
      <c r="AW648" s="12" t="s">
        <v>40</v>
      </c>
      <c r="AX648" s="12" t="s">
        <v>77</v>
      </c>
      <c r="AY648" s="227" t="s">
        <v>191</v>
      </c>
    </row>
    <row r="649" spans="2:65" s="14" customFormat="1" ht="13.5">
      <c r="B649" s="254"/>
      <c r="C649" s="255"/>
      <c r="D649" s="214" t="s">
        <v>245</v>
      </c>
      <c r="E649" s="256" t="s">
        <v>23</v>
      </c>
      <c r="F649" s="257" t="s">
        <v>371</v>
      </c>
      <c r="G649" s="255"/>
      <c r="H649" s="258">
        <v>1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AT649" s="264" t="s">
        <v>245</v>
      </c>
      <c r="AU649" s="264" t="s">
        <v>88</v>
      </c>
      <c r="AV649" s="14" t="s">
        <v>207</v>
      </c>
      <c r="AW649" s="14" t="s">
        <v>40</v>
      </c>
      <c r="AX649" s="14" t="s">
        <v>77</v>
      </c>
      <c r="AY649" s="264" t="s">
        <v>191</v>
      </c>
    </row>
    <row r="650" spans="2:65" s="15" customFormat="1" ht="13.5">
      <c r="B650" s="265"/>
      <c r="C650" s="266"/>
      <c r="D650" s="214" t="s">
        <v>245</v>
      </c>
      <c r="E650" s="267" t="s">
        <v>23</v>
      </c>
      <c r="F650" s="268" t="s">
        <v>388</v>
      </c>
      <c r="G650" s="266"/>
      <c r="H650" s="269">
        <v>6</v>
      </c>
      <c r="I650" s="270"/>
      <c r="J650" s="266"/>
      <c r="K650" s="266"/>
      <c r="L650" s="271"/>
      <c r="M650" s="272"/>
      <c r="N650" s="273"/>
      <c r="O650" s="273"/>
      <c r="P650" s="273"/>
      <c r="Q650" s="273"/>
      <c r="R650" s="273"/>
      <c r="S650" s="273"/>
      <c r="T650" s="274"/>
      <c r="AT650" s="275" t="s">
        <v>245</v>
      </c>
      <c r="AU650" s="275" t="s">
        <v>88</v>
      </c>
      <c r="AV650" s="15" t="s">
        <v>215</v>
      </c>
      <c r="AW650" s="15" t="s">
        <v>40</v>
      </c>
      <c r="AX650" s="15" t="s">
        <v>85</v>
      </c>
      <c r="AY650" s="275" t="s">
        <v>191</v>
      </c>
    </row>
    <row r="651" spans="2:65" s="1" customFormat="1" ht="25.5" customHeight="1">
      <c r="B651" s="42"/>
      <c r="C651" s="202" t="s">
        <v>896</v>
      </c>
      <c r="D651" s="202" t="s">
        <v>194</v>
      </c>
      <c r="E651" s="203" t="s">
        <v>3692</v>
      </c>
      <c r="F651" s="204" t="s">
        <v>3693</v>
      </c>
      <c r="G651" s="205" t="s">
        <v>222</v>
      </c>
      <c r="H651" s="206">
        <v>35</v>
      </c>
      <c r="I651" s="207"/>
      <c r="J651" s="208">
        <f>ROUND(I651*H651,2)</f>
        <v>0</v>
      </c>
      <c r="K651" s="204" t="s">
        <v>203</v>
      </c>
      <c r="L651" s="62"/>
      <c r="M651" s="209" t="s">
        <v>23</v>
      </c>
      <c r="N651" s="210" t="s">
        <v>48</v>
      </c>
      <c r="O651" s="43"/>
      <c r="P651" s="211">
        <f>O651*H651</f>
        <v>0</v>
      </c>
      <c r="Q651" s="211">
        <v>0</v>
      </c>
      <c r="R651" s="211">
        <f>Q651*H651</f>
        <v>0</v>
      </c>
      <c r="S651" s="211">
        <v>6.0000000000000001E-3</v>
      </c>
      <c r="T651" s="212">
        <f>S651*H651</f>
        <v>0.21</v>
      </c>
      <c r="AR651" s="25" t="s">
        <v>279</v>
      </c>
      <c r="AT651" s="25" t="s">
        <v>194</v>
      </c>
      <c r="AU651" s="25" t="s">
        <v>88</v>
      </c>
      <c r="AY651" s="25" t="s">
        <v>191</v>
      </c>
      <c r="BE651" s="213">
        <f>IF(N651="základní",J651,0)</f>
        <v>0</v>
      </c>
      <c r="BF651" s="213">
        <f>IF(N651="snížená",J651,0)</f>
        <v>0</v>
      </c>
      <c r="BG651" s="213">
        <f>IF(N651="zákl. přenesená",J651,0)</f>
        <v>0</v>
      </c>
      <c r="BH651" s="213">
        <f>IF(N651="sníž. přenesená",J651,0)</f>
        <v>0</v>
      </c>
      <c r="BI651" s="213">
        <f>IF(N651="nulová",J651,0)</f>
        <v>0</v>
      </c>
      <c r="BJ651" s="25" t="s">
        <v>85</v>
      </c>
      <c r="BK651" s="213">
        <f>ROUND(I651*H651,2)</f>
        <v>0</v>
      </c>
      <c r="BL651" s="25" t="s">
        <v>279</v>
      </c>
      <c r="BM651" s="25" t="s">
        <v>3694</v>
      </c>
    </row>
    <row r="652" spans="2:65" s="13" customFormat="1" ht="13.5">
      <c r="B652" s="244"/>
      <c r="C652" s="245"/>
      <c r="D652" s="214" t="s">
        <v>245</v>
      </c>
      <c r="E652" s="246" t="s">
        <v>23</v>
      </c>
      <c r="F652" s="247" t="s">
        <v>368</v>
      </c>
      <c r="G652" s="245"/>
      <c r="H652" s="246" t="s">
        <v>23</v>
      </c>
      <c r="I652" s="248"/>
      <c r="J652" s="245"/>
      <c r="K652" s="245"/>
      <c r="L652" s="249"/>
      <c r="M652" s="250"/>
      <c r="N652" s="251"/>
      <c r="O652" s="251"/>
      <c r="P652" s="251"/>
      <c r="Q652" s="251"/>
      <c r="R652" s="251"/>
      <c r="S652" s="251"/>
      <c r="T652" s="252"/>
      <c r="AT652" s="253" t="s">
        <v>245</v>
      </c>
      <c r="AU652" s="253" t="s">
        <v>88</v>
      </c>
      <c r="AV652" s="13" t="s">
        <v>85</v>
      </c>
      <c r="AW652" s="13" t="s">
        <v>40</v>
      </c>
      <c r="AX652" s="13" t="s">
        <v>77</v>
      </c>
      <c r="AY652" s="253" t="s">
        <v>191</v>
      </c>
    </row>
    <row r="653" spans="2:65" s="12" customFormat="1" ht="13.5">
      <c r="B653" s="217"/>
      <c r="C653" s="218"/>
      <c r="D653" s="214" t="s">
        <v>245</v>
      </c>
      <c r="E653" s="219" t="s">
        <v>23</v>
      </c>
      <c r="F653" s="220" t="s">
        <v>3695</v>
      </c>
      <c r="G653" s="218"/>
      <c r="H653" s="221">
        <v>2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245</v>
      </c>
      <c r="AU653" s="227" t="s">
        <v>88</v>
      </c>
      <c r="AV653" s="12" t="s">
        <v>88</v>
      </c>
      <c r="AW653" s="12" t="s">
        <v>40</v>
      </c>
      <c r="AX653" s="12" t="s">
        <v>77</v>
      </c>
      <c r="AY653" s="227" t="s">
        <v>191</v>
      </c>
    </row>
    <row r="654" spans="2:65" s="12" customFormat="1" ht="13.5">
      <c r="B654" s="217"/>
      <c r="C654" s="218"/>
      <c r="D654" s="214" t="s">
        <v>245</v>
      </c>
      <c r="E654" s="219" t="s">
        <v>23</v>
      </c>
      <c r="F654" s="220" t="s">
        <v>3696</v>
      </c>
      <c r="G654" s="218"/>
      <c r="H654" s="221">
        <v>2</v>
      </c>
      <c r="I654" s="222"/>
      <c r="J654" s="218"/>
      <c r="K654" s="218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245</v>
      </c>
      <c r="AU654" s="227" t="s">
        <v>88</v>
      </c>
      <c r="AV654" s="12" t="s">
        <v>88</v>
      </c>
      <c r="AW654" s="12" t="s">
        <v>40</v>
      </c>
      <c r="AX654" s="12" t="s">
        <v>77</v>
      </c>
      <c r="AY654" s="227" t="s">
        <v>191</v>
      </c>
    </row>
    <row r="655" spans="2:65" s="12" customFormat="1" ht="13.5">
      <c r="B655" s="217"/>
      <c r="C655" s="218"/>
      <c r="D655" s="214" t="s">
        <v>245</v>
      </c>
      <c r="E655" s="219" t="s">
        <v>23</v>
      </c>
      <c r="F655" s="220" t="s">
        <v>3697</v>
      </c>
      <c r="G655" s="218"/>
      <c r="H655" s="221">
        <v>1</v>
      </c>
      <c r="I655" s="222"/>
      <c r="J655" s="218"/>
      <c r="K655" s="218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245</v>
      </c>
      <c r="AU655" s="227" t="s">
        <v>88</v>
      </c>
      <c r="AV655" s="12" t="s">
        <v>88</v>
      </c>
      <c r="AW655" s="12" t="s">
        <v>40</v>
      </c>
      <c r="AX655" s="12" t="s">
        <v>77</v>
      </c>
      <c r="AY655" s="227" t="s">
        <v>191</v>
      </c>
    </row>
    <row r="656" spans="2:65" s="12" customFormat="1" ht="13.5">
      <c r="B656" s="217"/>
      <c r="C656" s="218"/>
      <c r="D656" s="214" t="s">
        <v>245</v>
      </c>
      <c r="E656" s="219" t="s">
        <v>23</v>
      </c>
      <c r="F656" s="220" t="s">
        <v>3698</v>
      </c>
      <c r="G656" s="218"/>
      <c r="H656" s="221">
        <v>1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245</v>
      </c>
      <c r="AU656" s="227" t="s">
        <v>88</v>
      </c>
      <c r="AV656" s="12" t="s">
        <v>88</v>
      </c>
      <c r="AW656" s="12" t="s">
        <v>40</v>
      </c>
      <c r="AX656" s="12" t="s">
        <v>77</v>
      </c>
      <c r="AY656" s="227" t="s">
        <v>191</v>
      </c>
    </row>
    <row r="657" spans="2:51" s="14" customFormat="1" ht="13.5">
      <c r="B657" s="254"/>
      <c r="C657" s="255"/>
      <c r="D657" s="214" t="s">
        <v>245</v>
      </c>
      <c r="E657" s="256" t="s">
        <v>23</v>
      </c>
      <c r="F657" s="257" t="s">
        <v>371</v>
      </c>
      <c r="G657" s="255"/>
      <c r="H657" s="258">
        <v>6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AT657" s="264" t="s">
        <v>245</v>
      </c>
      <c r="AU657" s="264" t="s">
        <v>88</v>
      </c>
      <c r="AV657" s="14" t="s">
        <v>207</v>
      </c>
      <c r="AW657" s="14" t="s">
        <v>40</v>
      </c>
      <c r="AX657" s="14" t="s">
        <v>77</v>
      </c>
      <c r="AY657" s="264" t="s">
        <v>191</v>
      </c>
    </row>
    <row r="658" spans="2:51" s="13" customFormat="1" ht="13.5">
      <c r="B658" s="244"/>
      <c r="C658" s="245"/>
      <c r="D658" s="214" t="s">
        <v>245</v>
      </c>
      <c r="E658" s="246" t="s">
        <v>23</v>
      </c>
      <c r="F658" s="247" t="s">
        <v>372</v>
      </c>
      <c r="G658" s="245"/>
      <c r="H658" s="246" t="s">
        <v>23</v>
      </c>
      <c r="I658" s="248"/>
      <c r="J658" s="245"/>
      <c r="K658" s="245"/>
      <c r="L658" s="249"/>
      <c r="M658" s="250"/>
      <c r="N658" s="251"/>
      <c r="O658" s="251"/>
      <c r="P658" s="251"/>
      <c r="Q658" s="251"/>
      <c r="R658" s="251"/>
      <c r="S658" s="251"/>
      <c r="T658" s="252"/>
      <c r="AT658" s="253" t="s">
        <v>245</v>
      </c>
      <c r="AU658" s="253" t="s">
        <v>88</v>
      </c>
      <c r="AV658" s="13" t="s">
        <v>85</v>
      </c>
      <c r="AW658" s="13" t="s">
        <v>40</v>
      </c>
      <c r="AX658" s="13" t="s">
        <v>77</v>
      </c>
      <c r="AY658" s="253" t="s">
        <v>191</v>
      </c>
    </row>
    <row r="659" spans="2:51" s="12" customFormat="1" ht="13.5">
      <c r="B659" s="217"/>
      <c r="C659" s="218"/>
      <c r="D659" s="214" t="s">
        <v>245</v>
      </c>
      <c r="E659" s="219" t="s">
        <v>23</v>
      </c>
      <c r="F659" s="220" t="s">
        <v>3697</v>
      </c>
      <c r="G659" s="218"/>
      <c r="H659" s="221">
        <v>1</v>
      </c>
      <c r="I659" s="222"/>
      <c r="J659" s="218"/>
      <c r="K659" s="218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245</v>
      </c>
      <c r="AU659" s="227" t="s">
        <v>88</v>
      </c>
      <c r="AV659" s="12" t="s">
        <v>88</v>
      </c>
      <c r="AW659" s="12" t="s">
        <v>40</v>
      </c>
      <c r="AX659" s="12" t="s">
        <v>77</v>
      </c>
      <c r="AY659" s="227" t="s">
        <v>191</v>
      </c>
    </row>
    <row r="660" spans="2:51" s="12" customFormat="1" ht="13.5">
      <c r="B660" s="217"/>
      <c r="C660" s="218"/>
      <c r="D660" s="214" t="s">
        <v>245</v>
      </c>
      <c r="E660" s="219" t="s">
        <v>23</v>
      </c>
      <c r="F660" s="220" t="s">
        <v>3698</v>
      </c>
      <c r="G660" s="218"/>
      <c r="H660" s="221">
        <v>1</v>
      </c>
      <c r="I660" s="222"/>
      <c r="J660" s="218"/>
      <c r="K660" s="218"/>
      <c r="L660" s="223"/>
      <c r="M660" s="224"/>
      <c r="N660" s="225"/>
      <c r="O660" s="225"/>
      <c r="P660" s="225"/>
      <c r="Q660" s="225"/>
      <c r="R660" s="225"/>
      <c r="S660" s="225"/>
      <c r="T660" s="226"/>
      <c r="AT660" s="227" t="s">
        <v>245</v>
      </c>
      <c r="AU660" s="227" t="s">
        <v>88</v>
      </c>
      <c r="AV660" s="12" t="s">
        <v>88</v>
      </c>
      <c r="AW660" s="12" t="s">
        <v>40</v>
      </c>
      <c r="AX660" s="12" t="s">
        <v>77</v>
      </c>
      <c r="AY660" s="227" t="s">
        <v>191</v>
      </c>
    </row>
    <row r="661" spans="2:51" s="12" customFormat="1" ht="13.5">
      <c r="B661" s="217"/>
      <c r="C661" s="218"/>
      <c r="D661" s="214" t="s">
        <v>245</v>
      </c>
      <c r="E661" s="219" t="s">
        <v>23</v>
      </c>
      <c r="F661" s="220" t="s">
        <v>3699</v>
      </c>
      <c r="G661" s="218"/>
      <c r="H661" s="221">
        <v>1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245</v>
      </c>
      <c r="AU661" s="227" t="s">
        <v>88</v>
      </c>
      <c r="AV661" s="12" t="s">
        <v>88</v>
      </c>
      <c r="AW661" s="12" t="s">
        <v>40</v>
      </c>
      <c r="AX661" s="12" t="s">
        <v>77</v>
      </c>
      <c r="AY661" s="227" t="s">
        <v>191</v>
      </c>
    </row>
    <row r="662" spans="2:51" s="12" customFormat="1" ht="13.5">
      <c r="B662" s="217"/>
      <c r="C662" s="218"/>
      <c r="D662" s="214" t="s">
        <v>245</v>
      </c>
      <c r="E662" s="219" t="s">
        <v>23</v>
      </c>
      <c r="F662" s="220" t="s">
        <v>3700</v>
      </c>
      <c r="G662" s="218"/>
      <c r="H662" s="221">
        <v>1</v>
      </c>
      <c r="I662" s="222"/>
      <c r="J662" s="218"/>
      <c r="K662" s="218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245</v>
      </c>
      <c r="AU662" s="227" t="s">
        <v>88</v>
      </c>
      <c r="AV662" s="12" t="s">
        <v>88</v>
      </c>
      <c r="AW662" s="12" t="s">
        <v>40</v>
      </c>
      <c r="AX662" s="12" t="s">
        <v>77</v>
      </c>
      <c r="AY662" s="227" t="s">
        <v>191</v>
      </c>
    </row>
    <row r="663" spans="2:51" s="12" customFormat="1" ht="13.5">
      <c r="B663" s="217"/>
      <c r="C663" s="218"/>
      <c r="D663" s="214" t="s">
        <v>245</v>
      </c>
      <c r="E663" s="219" t="s">
        <v>23</v>
      </c>
      <c r="F663" s="220" t="s">
        <v>3701</v>
      </c>
      <c r="G663" s="218"/>
      <c r="H663" s="221">
        <v>2</v>
      </c>
      <c r="I663" s="222"/>
      <c r="J663" s="218"/>
      <c r="K663" s="218"/>
      <c r="L663" s="223"/>
      <c r="M663" s="224"/>
      <c r="N663" s="225"/>
      <c r="O663" s="225"/>
      <c r="P663" s="225"/>
      <c r="Q663" s="225"/>
      <c r="R663" s="225"/>
      <c r="S663" s="225"/>
      <c r="T663" s="226"/>
      <c r="AT663" s="227" t="s">
        <v>245</v>
      </c>
      <c r="AU663" s="227" t="s">
        <v>88</v>
      </c>
      <c r="AV663" s="12" t="s">
        <v>88</v>
      </c>
      <c r="AW663" s="12" t="s">
        <v>40</v>
      </c>
      <c r="AX663" s="12" t="s">
        <v>77</v>
      </c>
      <c r="AY663" s="227" t="s">
        <v>191</v>
      </c>
    </row>
    <row r="664" spans="2:51" s="12" customFormat="1" ht="13.5">
      <c r="B664" s="217"/>
      <c r="C664" s="218"/>
      <c r="D664" s="214" t="s">
        <v>245</v>
      </c>
      <c r="E664" s="219" t="s">
        <v>23</v>
      </c>
      <c r="F664" s="220" t="s">
        <v>3702</v>
      </c>
      <c r="G664" s="218"/>
      <c r="H664" s="221">
        <v>1</v>
      </c>
      <c r="I664" s="222"/>
      <c r="J664" s="218"/>
      <c r="K664" s="218"/>
      <c r="L664" s="223"/>
      <c r="M664" s="224"/>
      <c r="N664" s="225"/>
      <c r="O664" s="225"/>
      <c r="P664" s="225"/>
      <c r="Q664" s="225"/>
      <c r="R664" s="225"/>
      <c r="S664" s="225"/>
      <c r="T664" s="226"/>
      <c r="AT664" s="227" t="s">
        <v>245</v>
      </c>
      <c r="AU664" s="227" t="s">
        <v>88</v>
      </c>
      <c r="AV664" s="12" t="s">
        <v>88</v>
      </c>
      <c r="AW664" s="12" t="s">
        <v>40</v>
      </c>
      <c r="AX664" s="12" t="s">
        <v>77</v>
      </c>
      <c r="AY664" s="227" t="s">
        <v>191</v>
      </c>
    </row>
    <row r="665" spans="2:51" s="14" customFormat="1" ht="13.5">
      <c r="B665" s="254"/>
      <c r="C665" s="255"/>
      <c r="D665" s="214" t="s">
        <v>245</v>
      </c>
      <c r="E665" s="256" t="s">
        <v>23</v>
      </c>
      <c r="F665" s="257" t="s">
        <v>371</v>
      </c>
      <c r="G665" s="255"/>
      <c r="H665" s="258">
        <v>7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AT665" s="264" t="s">
        <v>245</v>
      </c>
      <c r="AU665" s="264" t="s">
        <v>88</v>
      </c>
      <c r="AV665" s="14" t="s">
        <v>207</v>
      </c>
      <c r="AW665" s="14" t="s">
        <v>40</v>
      </c>
      <c r="AX665" s="14" t="s">
        <v>77</v>
      </c>
      <c r="AY665" s="264" t="s">
        <v>191</v>
      </c>
    </row>
    <row r="666" spans="2:51" s="13" customFormat="1" ht="13.5">
      <c r="B666" s="244"/>
      <c r="C666" s="245"/>
      <c r="D666" s="214" t="s">
        <v>245</v>
      </c>
      <c r="E666" s="246" t="s">
        <v>23</v>
      </c>
      <c r="F666" s="247" t="s">
        <v>376</v>
      </c>
      <c r="G666" s="245"/>
      <c r="H666" s="246" t="s">
        <v>23</v>
      </c>
      <c r="I666" s="248"/>
      <c r="J666" s="245"/>
      <c r="K666" s="245"/>
      <c r="L666" s="249"/>
      <c r="M666" s="250"/>
      <c r="N666" s="251"/>
      <c r="O666" s="251"/>
      <c r="P666" s="251"/>
      <c r="Q666" s="251"/>
      <c r="R666" s="251"/>
      <c r="S666" s="251"/>
      <c r="T666" s="252"/>
      <c r="AT666" s="253" t="s">
        <v>245</v>
      </c>
      <c r="AU666" s="253" t="s">
        <v>88</v>
      </c>
      <c r="AV666" s="13" t="s">
        <v>85</v>
      </c>
      <c r="AW666" s="13" t="s">
        <v>40</v>
      </c>
      <c r="AX666" s="13" t="s">
        <v>77</v>
      </c>
      <c r="AY666" s="253" t="s">
        <v>191</v>
      </c>
    </row>
    <row r="667" spans="2:51" s="12" customFormat="1" ht="13.5">
      <c r="B667" s="217"/>
      <c r="C667" s="218"/>
      <c r="D667" s="214" t="s">
        <v>245</v>
      </c>
      <c r="E667" s="219" t="s">
        <v>23</v>
      </c>
      <c r="F667" s="220" t="s">
        <v>3703</v>
      </c>
      <c r="G667" s="218"/>
      <c r="H667" s="221">
        <v>1</v>
      </c>
      <c r="I667" s="222"/>
      <c r="J667" s="218"/>
      <c r="K667" s="218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245</v>
      </c>
      <c r="AU667" s="227" t="s">
        <v>88</v>
      </c>
      <c r="AV667" s="12" t="s">
        <v>88</v>
      </c>
      <c r="AW667" s="12" t="s">
        <v>40</v>
      </c>
      <c r="AX667" s="12" t="s">
        <v>77</v>
      </c>
      <c r="AY667" s="227" t="s">
        <v>191</v>
      </c>
    </row>
    <row r="668" spans="2:51" s="12" customFormat="1" ht="13.5">
      <c r="B668" s="217"/>
      <c r="C668" s="218"/>
      <c r="D668" s="214" t="s">
        <v>245</v>
      </c>
      <c r="E668" s="219" t="s">
        <v>23</v>
      </c>
      <c r="F668" s="220" t="s">
        <v>3704</v>
      </c>
      <c r="G668" s="218"/>
      <c r="H668" s="221">
        <v>1</v>
      </c>
      <c r="I668" s="222"/>
      <c r="J668" s="218"/>
      <c r="K668" s="218"/>
      <c r="L668" s="223"/>
      <c r="M668" s="224"/>
      <c r="N668" s="225"/>
      <c r="O668" s="225"/>
      <c r="P668" s="225"/>
      <c r="Q668" s="225"/>
      <c r="R668" s="225"/>
      <c r="S668" s="225"/>
      <c r="T668" s="226"/>
      <c r="AT668" s="227" t="s">
        <v>245</v>
      </c>
      <c r="AU668" s="227" t="s">
        <v>88</v>
      </c>
      <c r="AV668" s="12" t="s">
        <v>88</v>
      </c>
      <c r="AW668" s="12" t="s">
        <v>40</v>
      </c>
      <c r="AX668" s="12" t="s">
        <v>77</v>
      </c>
      <c r="AY668" s="227" t="s">
        <v>191</v>
      </c>
    </row>
    <row r="669" spans="2:51" s="12" customFormat="1" ht="13.5">
      <c r="B669" s="217"/>
      <c r="C669" s="218"/>
      <c r="D669" s="214" t="s">
        <v>245</v>
      </c>
      <c r="E669" s="219" t="s">
        <v>23</v>
      </c>
      <c r="F669" s="220" t="s">
        <v>3705</v>
      </c>
      <c r="G669" s="218"/>
      <c r="H669" s="221">
        <v>1</v>
      </c>
      <c r="I669" s="222"/>
      <c r="J669" s="218"/>
      <c r="K669" s="218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245</v>
      </c>
      <c r="AU669" s="227" t="s">
        <v>88</v>
      </c>
      <c r="AV669" s="12" t="s">
        <v>88</v>
      </c>
      <c r="AW669" s="12" t="s">
        <v>40</v>
      </c>
      <c r="AX669" s="12" t="s">
        <v>77</v>
      </c>
      <c r="AY669" s="227" t="s">
        <v>191</v>
      </c>
    </row>
    <row r="670" spans="2:51" s="12" customFormat="1" ht="13.5">
      <c r="B670" s="217"/>
      <c r="C670" s="218"/>
      <c r="D670" s="214" t="s">
        <v>245</v>
      </c>
      <c r="E670" s="219" t="s">
        <v>23</v>
      </c>
      <c r="F670" s="220" t="s">
        <v>3706</v>
      </c>
      <c r="G670" s="218"/>
      <c r="H670" s="221">
        <v>2</v>
      </c>
      <c r="I670" s="222"/>
      <c r="J670" s="218"/>
      <c r="K670" s="218"/>
      <c r="L670" s="223"/>
      <c r="M670" s="224"/>
      <c r="N670" s="225"/>
      <c r="O670" s="225"/>
      <c r="P670" s="225"/>
      <c r="Q670" s="225"/>
      <c r="R670" s="225"/>
      <c r="S670" s="225"/>
      <c r="T670" s="226"/>
      <c r="AT670" s="227" t="s">
        <v>245</v>
      </c>
      <c r="AU670" s="227" t="s">
        <v>88</v>
      </c>
      <c r="AV670" s="12" t="s">
        <v>88</v>
      </c>
      <c r="AW670" s="12" t="s">
        <v>40</v>
      </c>
      <c r="AX670" s="12" t="s">
        <v>77</v>
      </c>
      <c r="AY670" s="227" t="s">
        <v>191</v>
      </c>
    </row>
    <row r="671" spans="2:51" s="12" customFormat="1" ht="13.5">
      <c r="B671" s="217"/>
      <c r="C671" s="218"/>
      <c r="D671" s="214" t="s">
        <v>245</v>
      </c>
      <c r="E671" s="219" t="s">
        <v>23</v>
      </c>
      <c r="F671" s="220" t="s">
        <v>3707</v>
      </c>
      <c r="G671" s="218"/>
      <c r="H671" s="221">
        <v>1</v>
      </c>
      <c r="I671" s="222"/>
      <c r="J671" s="218"/>
      <c r="K671" s="218"/>
      <c r="L671" s="223"/>
      <c r="M671" s="224"/>
      <c r="N671" s="225"/>
      <c r="O671" s="225"/>
      <c r="P671" s="225"/>
      <c r="Q671" s="225"/>
      <c r="R671" s="225"/>
      <c r="S671" s="225"/>
      <c r="T671" s="226"/>
      <c r="AT671" s="227" t="s">
        <v>245</v>
      </c>
      <c r="AU671" s="227" t="s">
        <v>88</v>
      </c>
      <c r="AV671" s="12" t="s">
        <v>88</v>
      </c>
      <c r="AW671" s="12" t="s">
        <v>40</v>
      </c>
      <c r="AX671" s="12" t="s">
        <v>77</v>
      </c>
      <c r="AY671" s="227" t="s">
        <v>191</v>
      </c>
    </row>
    <row r="672" spans="2:51" s="12" customFormat="1" ht="13.5">
      <c r="B672" s="217"/>
      <c r="C672" s="218"/>
      <c r="D672" s="214" t="s">
        <v>245</v>
      </c>
      <c r="E672" s="219" t="s">
        <v>23</v>
      </c>
      <c r="F672" s="220" t="s">
        <v>3708</v>
      </c>
      <c r="G672" s="218"/>
      <c r="H672" s="221">
        <v>2</v>
      </c>
      <c r="I672" s="222"/>
      <c r="J672" s="218"/>
      <c r="K672" s="218"/>
      <c r="L672" s="223"/>
      <c r="M672" s="224"/>
      <c r="N672" s="225"/>
      <c r="O672" s="225"/>
      <c r="P672" s="225"/>
      <c r="Q672" s="225"/>
      <c r="R672" s="225"/>
      <c r="S672" s="225"/>
      <c r="T672" s="226"/>
      <c r="AT672" s="227" t="s">
        <v>245</v>
      </c>
      <c r="AU672" s="227" t="s">
        <v>88</v>
      </c>
      <c r="AV672" s="12" t="s">
        <v>88</v>
      </c>
      <c r="AW672" s="12" t="s">
        <v>40</v>
      </c>
      <c r="AX672" s="12" t="s">
        <v>77</v>
      </c>
      <c r="AY672" s="227" t="s">
        <v>191</v>
      </c>
    </row>
    <row r="673" spans="2:51" s="12" customFormat="1" ht="13.5">
      <c r="B673" s="217"/>
      <c r="C673" s="218"/>
      <c r="D673" s="214" t="s">
        <v>245</v>
      </c>
      <c r="E673" s="219" t="s">
        <v>23</v>
      </c>
      <c r="F673" s="220" t="s">
        <v>3709</v>
      </c>
      <c r="G673" s="218"/>
      <c r="H673" s="221">
        <v>1</v>
      </c>
      <c r="I673" s="222"/>
      <c r="J673" s="218"/>
      <c r="K673" s="218"/>
      <c r="L673" s="223"/>
      <c r="M673" s="224"/>
      <c r="N673" s="225"/>
      <c r="O673" s="225"/>
      <c r="P673" s="225"/>
      <c r="Q673" s="225"/>
      <c r="R673" s="225"/>
      <c r="S673" s="225"/>
      <c r="T673" s="226"/>
      <c r="AT673" s="227" t="s">
        <v>245</v>
      </c>
      <c r="AU673" s="227" t="s">
        <v>88</v>
      </c>
      <c r="AV673" s="12" t="s">
        <v>88</v>
      </c>
      <c r="AW673" s="12" t="s">
        <v>40</v>
      </c>
      <c r="AX673" s="12" t="s">
        <v>77</v>
      </c>
      <c r="AY673" s="227" t="s">
        <v>191</v>
      </c>
    </row>
    <row r="674" spans="2:51" s="14" customFormat="1" ht="13.5">
      <c r="B674" s="254"/>
      <c r="C674" s="255"/>
      <c r="D674" s="214" t="s">
        <v>245</v>
      </c>
      <c r="E674" s="256" t="s">
        <v>23</v>
      </c>
      <c r="F674" s="257" t="s">
        <v>371</v>
      </c>
      <c r="G674" s="255"/>
      <c r="H674" s="258">
        <v>9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AT674" s="264" t="s">
        <v>245</v>
      </c>
      <c r="AU674" s="264" t="s">
        <v>88</v>
      </c>
      <c r="AV674" s="14" t="s">
        <v>207</v>
      </c>
      <c r="AW674" s="14" t="s">
        <v>40</v>
      </c>
      <c r="AX674" s="14" t="s">
        <v>77</v>
      </c>
      <c r="AY674" s="264" t="s">
        <v>191</v>
      </c>
    </row>
    <row r="675" spans="2:51" s="13" customFormat="1" ht="13.5">
      <c r="B675" s="244"/>
      <c r="C675" s="245"/>
      <c r="D675" s="214" t="s">
        <v>245</v>
      </c>
      <c r="E675" s="246" t="s">
        <v>23</v>
      </c>
      <c r="F675" s="247" t="s">
        <v>380</v>
      </c>
      <c r="G675" s="245"/>
      <c r="H675" s="246" t="s">
        <v>23</v>
      </c>
      <c r="I675" s="248"/>
      <c r="J675" s="245"/>
      <c r="K675" s="245"/>
      <c r="L675" s="249"/>
      <c r="M675" s="250"/>
      <c r="N675" s="251"/>
      <c r="O675" s="251"/>
      <c r="P675" s="251"/>
      <c r="Q675" s="251"/>
      <c r="R675" s="251"/>
      <c r="S675" s="251"/>
      <c r="T675" s="252"/>
      <c r="AT675" s="253" t="s">
        <v>245</v>
      </c>
      <c r="AU675" s="253" t="s">
        <v>88</v>
      </c>
      <c r="AV675" s="13" t="s">
        <v>85</v>
      </c>
      <c r="AW675" s="13" t="s">
        <v>40</v>
      </c>
      <c r="AX675" s="13" t="s">
        <v>77</v>
      </c>
      <c r="AY675" s="253" t="s">
        <v>191</v>
      </c>
    </row>
    <row r="676" spans="2:51" s="12" customFormat="1" ht="13.5">
      <c r="B676" s="217"/>
      <c r="C676" s="218"/>
      <c r="D676" s="214" t="s">
        <v>245</v>
      </c>
      <c r="E676" s="219" t="s">
        <v>23</v>
      </c>
      <c r="F676" s="220" t="s">
        <v>3690</v>
      </c>
      <c r="G676" s="218"/>
      <c r="H676" s="221">
        <v>1</v>
      </c>
      <c r="I676" s="222"/>
      <c r="J676" s="218"/>
      <c r="K676" s="218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245</v>
      </c>
      <c r="AU676" s="227" t="s">
        <v>88</v>
      </c>
      <c r="AV676" s="12" t="s">
        <v>88</v>
      </c>
      <c r="AW676" s="12" t="s">
        <v>40</v>
      </c>
      <c r="AX676" s="12" t="s">
        <v>77</v>
      </c>
      <c r="AY676" s="227" t="s">
        <v>191</v>
      </c>
    </row>
    <row r="677" spans="2:51" s="12" customFormat="1" ht="13.5">
      <c r="B677" s="217"/>
      <c r="C677" s="218"/>
      <c r="D677" s="214" t="s">
        <v>245</v>
      </c>
      <c r="E677" s="219" t="s">
        <v>23</v>
      </c>
      <c r="F677" s="220" t="s">
        <v>3710</v>
      </c>
      <c r="G677" s="218"/>
      <c r="H677" s="221">
        <v>1</v>
      </c>
      <c r="I677" s="222"/>
      <c r="J677" s="218"/>
      <c r="K677" s="218"/>
      <c r="L677" s="223"/>
      <c r="M677" s="224"/>
      <c r="N677" s="225"/>
      <c r="O677" s="225"/>
      <c r="P677" s="225"/>
      <c r="Q677" s="225"/>
      <c r="R677" s="225"/>
      <c r="S677" s="225"/>
      <c r="T677" s="226"/>
      <c r="AT677" s="227" t="s">
        <v>245</v>
      </c>
      <c r="AU677" s="227" t="s">
        <v>88</v>
      </c>
      <c r="AV677" s="12" t="s">
        <v>88</v>
      </c>
      <c r="AW677" s="12" t="s">
        <v>40</v>
      </c>
      <c r="AX677" s="12" t="s">
        <v>77</v>
      </c>
      <c r="AY677" s="227" t="s">
        <v>191</v>
      </c>
    </row>
    <row r="678" spans="2:51" s="12" customFormat="1" ht="13.5">
      <c r="B678" s="217"/>
      <c r="C678" s="218"/>
      <c r="D678" s="214" t="s">
        <v>245</v>
      </c>
      <c r="E678" s="219" t="s">
        <v>23</v>
      </c>
      <c r="F678" s="220" t="s">
        <v>3711</v>
      </c>
      <c r="G678" s="218"/>
      <c r="H678" s="221">
        <v>1</v>
      </c>
      <c r="I678" s="222"/>
      <c r="J678" s="218"/>
      <c r="K678" s="218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245</v>
      </c>
      <c r="AU678" s="227" t="s">
        <v>88</v>
      </c>
      <c r="AV678" s="12" t="s">
        <v>88</v>
      </c>
      <c r="AW678" s="12" t="s">
        <v>40</v>
      </c>
      <c r="AX678" s="12" t="s">
        <v>77</v>
      </c>
      <c r="AY678" s="227" t="s">
        <v>191</v>
      </c>
    </row>
    <row r="679" spans="2:51" s="12" customFormat="1" ht="13.5">
      <c r="B679" s="217"/>
      <c r="C679" s="218"/>
      <c r="D679" s="214" t="s">
        <v>245</v>
      </c>
      <c r="E679" s="219" t="s">
        <v>23</v>
      </c>
      <c r="F679" s="220" t="s">
        <v>3712</v>
      </c>
      <c r="G679" s="218"/>
      <c r="H679" s="221">
        <v>2</v>
      </c>
      <c r="I679" s="222"/>
      <c r="J679" s="218"/>
      <c r="K679" s="218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245</v>
      </c>
      <c r="AU679" s="227" t="s">
        <v>88</v>
      </c>
      <c r="AV679" s="12" t="s">
        <v>88</v>
      </c>
      <c r="AW679" s="12" t="s">
        <v>40</v>
      </c>
      <c r="AX679" s="12" t="s">
        <v>77</v>
      </c>
      <c r="AY679" s="227" t="s">
        <v>191</v>
      </c>
    </row>
    <row r="680" spans="2:51" s="12" customFormat="1" ht="13.5">
      <c r="B680" s="217"/>
      <c r="C680" s="218"/>
      <c r="D680" s="214" t="s">
        <v>245</v>
      </c>
      <c r="E680" s="219" t="s">
        <v>23</v>
      </c>
      <c r="F680" s="220" t="s">
        <v>3713</v>
      </c>
      <c r="G680" s="218"/>
      <c r="H680" s="221">
        <v>1</v>
      </c>
      <c r="I680" s="222"/>
      <c r="J680" s="218"/>
      <c r="K680" s="218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245</v>
      </c>
      <c r="AU680" s="227" t="s">
        <v>88</v>
      </c>
      <c r="AV680" s="12" t="s">
        <v>88</v>
      </c>
      <c r="AW680" s="12" t="s">
        <v>40</v>
      </c>
      <c r="AX680" s="12" t="s">
        <v>77</v>
      </c>
      <c r="AY680" s="227" t="s">
        <v>191</v>
      </c>
    </row>
    <row r="681" spans="2:51" s="12" customFormat="1" ht="13.5">
      <c r="B681" s="217"/>
      <c r="C681" s="218"/>
      <c r="D681" s="214" t="s">
        <v>245</v>
      </c>
      <c r="E681" s="219" t="s">
        <v>23</v>
      </c>
      <c r="F681" s="220" t="s">
        <v>3714</v>
      </c>
      <c r="G681" s="218"/>
      <c r="H681" s="221">
        <v>2</v>
      </c>
      <c r="I681" s="222"/>
      <c r="J681" s="218"/>
      <c r="K681" s="218"/>
      <c r="L681" s="223"/>
      <c r="M681" s="224"/>
      <c r="N681" s="225"/>
      <c r="O681" s="225"/>
      <c r="P681" s="225"/>
      <c r="Q681" s="225"/>
      <c r="R681" s="225"/>
      <c r="S681" s="225"/>
      <c r="T681" s="226"/>
      <c r="AT681" s="227" t="s">
        <v>245</v>
      </c>
      <c r="AU681" s="227" t="s">
        <v>88</v>
      </c>
      <c r="AV681" s="12" t="s">
        <v>88</v>
      </c>
      <c r="AW681" s="12" t="s">
        <v>40</v>
      </c>
      <c r="AX681" s="12" t="s">
        <v>77</v>
      </c>
      <c r="AY681" s="227" t="s">
        <v>191</v>
      </c>
    </row>
    <row r="682" spans="2:51" s="12" customFormat="1" ht="13.5">
      <c r="B682" s="217"/>
      <c r="C682" s="218"/>
      <c r="D682" s="214" t="s">
        <v>245</v>
      </c>
      <c r="E682" s="219" t="s">
        <v>23</v>
      </c>
      <c r="F682" s="220" t="s">
        <v>3715</v>
      </c>
      <c r="G682" s="218"/>
      <c r="H682" s="221">
        <v>1</v>
      </c>
      <c r="I682" s="222"/>
      <c r="J682" s="218"/>
      <c r="K682" s="218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245</v>
      </c>
      <c r="AU682" s="227" t="s">
        <v>88</v>
      </c>
      <c r="AV682" s="12" t="s">
        <v>88</v>
      </c>
      <c r="AW682" s="12" t="s">
        <v>40</v>
      </c>
      <c r="AX682" s="12" t="s">
        <v>77</v>
      </c>
      <c r="AY682" s="227" t="s">
        <v>191</v>
      </c>
    </row>
    <row r="683" spans="2:51" s="14" customFormat="1" ht="13.5">
      <c r="B683" s="254"/>
      <c r="C683" s="255"/>
      <c r="D683" s="214" t="s">
        <v>245</v>
      </c>
      <c r="E683" s="256" t="s">
        <v>23</v>
      </c>
      <c r="F683" s="257" t="s">
        <v>371</v>
      </c>
      <c r="G683" s="255"/>
      <c r="H683" s="258">
        <v>9</v>
      </c>
      <c r="I683" s="259"/>
      <c r="J683" s="255"/>
      <c r="K683" s="255"/>
      <c r="L683" s="260"/>
      <c r="M683" s="261"/>
      <c r="N683" s="262"/>
      <c r="O683" s="262"/>
      <c r="P683" s="262"/>
      <c r="Q683" s="262"/>
      <c r="R683" s="262"/>
      <c r="S683" s="262"/>
      <c r="T683" s="263"/>
      <c r="AT683" s="264" t="s">
        <v>245</v>
      </c>
      <c r="AU683" s="264" t="s">
        <v>88</v>
      </c>
      <c r="AV683" s="14" t="s">
        <v>207</v>
      </c>
      <c r="AW683" s="14" t="s">
        <v>40</v>
      </c>
      <c r="AX683" s="14" t="s">
        <v>77</v>
      </c>
      <c r="AY683" s="264" t="s">
        <v>191</v>
      </c>
    </row>
    <row r="684" spans="2:51" s="13" customFormat="1" ht="13.5">
      <c r="B684" s="244"/>
      <c r="C684" s="245"/>
      <c r="D684" s="214" t="s">
        <v>245</v>
      </c>
      <c r="E684" s="246" t="s">
        <v>23</v>
      </c>
      <c r="F684" s="247" t="s">
        <v>384</v>
      </c>
      <c r="G684" s="245"/>
      <c r="H684" s="246" t="s">
        <v>23</v>
      </c>
      <c r="I684" s="248"/>
      <c r="J684" s="245"/>
      <c r="K684" s="245"/>
      <c r="L684" s="249"/>
      <c r="M684" s="250"/>
      <c r="N684" s="251"/>
      <c r="O684" s="251"/>
      <c r="P684" s="251"/>
      <c r="Q684" s="251"/>
      <c r="R684" s="251"/>
      <c r="S684" s="251"/>
      <c r="T684" s="252"/>
      <c r="AT684" s="253" t="s">
        <v>245</v>
      </c>
      <c r="AU684" s="253" t="s">
        <v>88</v>
      </c>
      <c r="AV684" s="13" t="s">
        <v>85</v>
      </c>
      <c r="AW684" s="13" t="s">
        <v>40</v>
      </c>
      <c r="AX684" s="13" t="s">
        <v>77</v>
      </c>
      <c r="AY684" s="253" t="s">
        <v>191</v>
      </c>
    </row>
    <row r="685" spans="2:51" s="12" customFormat="1" ht="13.5">
      <c r="B685" s="217"/>
      <c r="C685" s="218"/>
      <c r="D685" s="214" t="s">
        <v>245</v>
      </c>
      <c r="E685" s="219" t="s">
        <v>23</v>
      </c>
      <c r="F685" s="220" t="s">
        <v>3716</v>
      </c>
      <c r="G685" s="218"/>
      <c r="H685" s="221">
        <v>1</v>
      </c>
      <c r="I685" s="222"/>
      <c r="J685" s="218"/>
      <c r="K685" s="218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245</v>
      </c>
      <c r="AU685" s="227" t="s">
        <v>88</v>
      </c>
      <c r="AV685" s="12" t="s">
        <v>88</v>
      </c>
      <c r="AW685" s="12" t="s">
        <v>40</v>
      </c>
      <c r="AX685" s="12" t="s">
        <v>77</v>
      </c>
      <c r="AY685" s="227" t="s">
        <v>191</v>
      </c>
    </row>
    <row r="686" spans="2:51" s="12" customFormat="1" ht="13.5">
      <c r="B686" s="217"/>
      <c r="C686" s="218"/>
      <c r="D686" s="214" t="s">
        <v>245</v>
      </c>
      <c r="E686" s="219" t="s">
        <v>23</v>
      </c>
      <c r="F686" s="220" t="s">
        <v>3717</v>
      </c>
      <c r="G686" s="218"/>
      <c r="H686" s="221">
        <v>1</v>
      </c>
      <c r="I686" s="222"/>
      <c r="J686" s="218"/>
      <c r="K686" s="218"/>
      <c r="L686" s="223"/>
      <c r="M686" s="224"/>
      <c r="N686" s="225"/>
      <c r="O686" s="225"/>
      <c r="P686" s="225"/>
      <c r="Q686" s="225"/>
      <c r="R686" s="225"/>
      <c r="S686" s="225"/>
      <c r="T686" s="226"/>
      <c r="AT686" s="227" t="s">
        <v>245</v>
      </c>
      <c r="AU686" s="227" t="s">
        <v>88</v>
      </c>
      <c r="AV686" s="12" t="s">
        <v>88</v>
      </c>
      <c r="AW686" s="12" t="s">
        <v>40</v>
      </c>
      <c r="AX686" s="12" t="s">
        <v>77</v>
      </c>
      <c r="AY686" s="227" t="s">
        <v>191</v>
      </c>
    </row>
    <row r="687" spans="2:51" s="12" customFormat="1" ht="13.5">
      <c r="B687" s="217"/>
      <c r="C687" s="218"/>
      <c r="D687" s="214" t="s">
        <v>245</v>
      </c>
      <c r="E687" s="219" t="s">
        <v>23</v>
      </c>
      <c r="F687" s="220" t="s">
        <v>3718</v>
      </c>
      <c r="G687" s="218"/>
      <c r="H687" s="221">
        <v>1</v>
      </c>
      <c r="I687" s="222"/>
      <c r="J687" s="218"/>
      <c r="K687" s="218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245</v>
      </c>
      <c r="AU687" s="227" t="s">
        <v>88</v>
      </c>
      <c r="AV687" s="12" t="s">
        <v>88</v>
      </c>
      <c r="AW687" s="12" t="s">
        <v>40</v>
      </c>
      <c r="AX687" s="12" t="s">
        <v>77</v>
      </c>
      <c r="AY687" s="227" t="s">
        <v>191</v>
      </c>
    </row>
    <row r="688" spans="2:51" s="12" customFormat="1" ht="13.5">
      <c r="B688" s="217"/>
      <c r="C688" s="218"/>
      <c r="D688" s="214" t="s">
        <v>245</v>
      </c>
      <c r="E688" s="219" t="s">
        <v>23</v>
      </c>
      <c r="F688" s="220" t="s">
        <v>3719</v>
      </c>
      <c r="G688" s="218"/>
      <c r="H688" s="221">
        <v>1</v>
      </c>
      <c r="I688" s="222"/>
      <c r="J688" s="218"/>
      <c r="K688" s="218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245</v>
      </c>
      <c r="AU688" s="227" t="s">
        <v>88</v>
      </c>
      <c r="AV688" s="12" t="s">
        <v>88</v>
      </c>
      <c r="AW688" s="12" t="s">
        <v>40</v>
      </c>
      <c r="AX688" s="12" t="s">
        <v>77</v>
      </c>
      <c r="AY688" s="227" t="s">
        <v>191</v>
      </c>
    </row>
    <row r="689" spans="2:65" s="14" customFormat="1" ht="13.5">
      <c r="B689" s="254"/>
      <c r="C689" s="255"/>
      <c r="D689" s="214" t="s">
        <v>245</v>
      </c>
      <c r="E689" s="256" t="s">
        <v>23</v>
      </c>
      <c r="F689" s="257" t="s">
        <v>371</v>
      </c>
      <c r="G689" s="255"/>
      <c r="H689" s="258">
        <v>4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AT689" s="264" t="s">
        <v>245</v>
      </c>
      <c r="AU689" s="264" t="s">
        <v>88</v>
      </c>
      <c r="AV689" s="14" t="s">
        <v>207</v>
      </c>
      <c r="AW689" s="14" t="s">
        <v>40</v>
      </c>
      <c r="AX689" s="14" t="s">
        <v>77</v>
      </c>
      <c r="AY689" s="264" t="s">
        <v>191</v>
      </c>
    </row>
    <row r="690" spans="2:65" s="15" customFormat="1" ht="13.5">
      <c r="B690" s="265"/>
      <c r="C690" s="266"/>
      <c r="D690" s="214" t="s">
        <v>245</v>
      </c>
      <c r="E690" s="267" t="s">
        <v>23</v>
      </c>
      <c r="F690" s="268" t="s">
        <v>388</v>
      </c>
      <c r="G690" s="266"/>
      <c r="H690" s="269">
        <v>35</v>
      </c>
      <c r="I690" s="270"/>
      <c r="J690" s="266"/>
      <c r="K690" s="266"/>
      <c r="L690" s="271"/>
      <c r="M690" s="272"/>
      <c r="N690" s="273"/>
      <c r="O690" s="273"/>
      <c r="P690" s="273"/>
      <c r="Q690" s="273"/>
      <c r="R690" s="273"/>
      <c r="S690" s="273"/>
      <c r="T690" s="274"/>
      <c r="AT690" s="275" t="s">
        <v>245</v>
      </c>
      <c r="AU690" s="275" t="s">
        <v>88</v>
      </c>
      <c r="AV690" s="15" t="s">
        <v>215</v>
      </c>
      <c r="AW690" s="15" t="s">
        <v>40</v>
      </c>
      <c r="AX690" s="15" t="s">
        <v>85</v>
      </c>
      <c r="AY690" s="275" t="s">
        <v>191</v>
      </c>
    </row>
    <row r="691" spans="2:65" s="11" customFormat="1" ht="29.85" customHeight="1">
      <c r="B691" s="186"/>
      <c r="C691" s="187"/>
      <c r="D691" s="188" t="s">
        <v>76</v>
      </c>
      <c r="E691" s="200" t="s">
        <v>1534</v>
      </c>
      <c r="F691" s="200" t="s">
        <v>1535</v>
      </c>
      <c r="G691" s="187"/>
      <c r="H691" s="187"/>
      <c r="I691" s="190"/>
      <c r="J691" s="201">
        <f>BK691</f>
        <v>0</v>
      </c>
      <c r="K691" s="187"/>
      <c r="L691" s="192"/>
      <c r="M691" s="193"/>
      <c r="N691" s="194"/>
      <c r="O691" s="194"/>
      <c r="P691" s="195">
        <f>SUM(P692:P696)</f>
        <v>0</v>
      </c>
      <c r="Q691" s="194"/>
      <c r="R691" s="195">
        <f>SUM(R692:R696)</f>
        <v>0</v>
      </c>
      <c r="S691" s="194"/>
      <c r="T691" s="196">
        <f>SUM(T692:T696)</f>
        <v>18.798000000000002</v>
      </c>
      <c r="AR691" s="197" t="s">
        <v>88</v>
      </c>
      <c r="AT691" s="198" t="s">
        <v>76</v>
      </c>
      <c r="AU691" s="198" t="s">
        <v>85</v>
      </c>
      <c r="AY691" s="197" t="s">
        <v>191</v>
      </c>
      <c r="BK691" s="199">
        <f>SUM(BK692:BK696)</f>
        <v>0</v>
      </c>
    </row>
    <row r="692" spans="2:65" s="1" customFormat="1" ht="25.5" customHeight="1">
      <c r="B692" s="42"/>
      <c r="C692" s="202" t="s">
        <v>901</v>
      </c>
      <c r="D692" s="202" t="s">
        <v>194</v>
      </c>
      <c r="E692" s="203" t="s">
        <v>3720</v>
      </c>
      <c r="F692" s="204" t="s">
        <v>3721</v>
      </c>
      <c r="G692" s="205" t="s">
        <v>218</v>
      </c>
      <c r="H692" s="206">
        <v>313.3</v>
      </c>
      <c r="I692" s="207"/>
      <c r="J692" s="208">
        <f>ROUND(I692*H692,2)</f>
        <v>0</v>
      </c>
      <c r="K692" s="204" t="s">
        <v>203</v>
      </c>
      <c r="L692" s="62"/>
      <c r="M692" s="209" t="s">
        <v>23</v>
      </c>
      <c r="N692" s="210" t="s">
        <v>48</v>
      </c>
      <c r="O692" s="43"/>
      <c r="P692" s="211">
        <f>O692*H692</f>
        <v>0</v>
      </c>
      <c r="Q692" s="211">
        <v>0</v>
      </c>
      <c r="R692" s="211">
        <f>Q692*H692</f>
        <v>0</v>
      </c>
      <c r="S692" s="211">
        <v>0.04</v>
      </c>
      <c r="T692" s="212">
        <f>S692*H692</f>
        <v>12.532</v>
      </c>
      <c r="AR692" s="25" t="s">
        <v>279</v>
      </c>
      <c r="AT692" s="25" t="s">
        <v>194</v>
      </c>
      <c r="AU692" s="25" t="s">
        <v>88</v>
      </c>
      <c r="AY692" s="25" t="s">
        <v>191</v>
      </c>
      <c r="BE692" s="213">
        <f>IF(N692="základní",J692,0)</f>
        <v>0</v>
      </c>
      <c r="BF692" s="213">
        <f>IF(N692="snížená",J692,0)</f>
        <v>0</v>
      </c>
      <c r="BG692" s="213">
        <f>IF(N692="zákl. přenesená",J692,0)</f>
        <v>0</v>
      </c>
      <c r="BH692" s="213">
        <f>IF(N692="sníž. přenesená",J692,0)</f>
        <v>0</v>
      </c>
      <c r="BI692" s="213">
        <f>IF(N692="nulová",J692,0)</f>
        <v>0</v>
      </c>
      <c r="BJ692" s="25" t="s">
        <v>85</v>
      </c>
      <c r="BK692" s="213">
        <f>ROUND(I692*H692,2)</f>
        <v>0</v>
      </c>
      <c r="BL692" s="25" t="s">
        <v>279</v>
      </c>
      <c r="BM692" s="25" t="s">
        <v>3722</v>
      </c>
    </row>
    <row r="693" spans="2:65" s="12" customFormat="1" ht="13.5">
      <c r="B693" s="217"/>
      <c r="C693" s="218"/>
      <c r="D693" s="214" t="s">
        <v>245</v>
      </c>
      <c r="E693" s="219" t="s">
        <v>23</v>
      </c>
      <c r="F693" s="220" t="s">
        <v>3723</v>
      </c>
      <c r="G693" s="218"/>
      <c r="H693" s="221">
        <v>158.30000000000001</v>
      </c>
      <c r="I693" s="222"/>
      <c r="J693" s="218"/>
      <c r="K693" s="218"/>
      <c r="L693" s="223"/>
      <c r="M693" s="224"/>
      <c r="N693" s="225"/>
      <c r="O693" s="225"/>
      <c r="P693" s="225"/>
      <c r="Q693" s="225"/>
      <c r="R693" s="225"/>
      <c r="S693" s="225"/>
      <c r="T693" s="226"/>
      <c r="AT693" s="227" t="s">
        <v>245</v>
      </c>
      <c r="AU693" s="227" t="s">
        <v>88</v>
      </c>
      <c r="AV693" s="12" t="s">
        <v>88</v>
      </c>
      <c r="AW693" s="12" t="s">
        <v>40</v>
      </c>
      <c r="AX693" s="12" t="s">
        <v>77</v>
      </c>
      <c r="AY693" s="227" t="s">
        <v>191</v>
      </c>
    </row>
    <row r="694" spans="2:65" s="12" customFormat="1" ht="13.5">
      <c r="B694" s="217"/>
      <c r="C694" s="218"/>
      <c r="D694" s="214" t="s">
        <v>245</v>
      </c>
      <c r="E694" s="219" t="s">
        <v>23</v>
      </c>
      <c r="F694" s="220" t="s">
        <v>3724</v>
      </c>
      <c r="G694" s="218"/>
      <c r="H694" s="221">
        <v>155</v>
      </c>
      <c r="I694" s="222"/>
      <c r="J694" s="218"/>
      <c r="K694" s="218"/>
      <c r="L694" s="223"/>
      <c r="M694" s="224"/>
      <c r="N694" s="225"/>
      <c r="O694" s="225"/>
      <c r="P694" s="225"/>
      <c r="Q694" s="225"/>
      <c r="R694" s="225"/>
      <c r="S694" s="225"/>
      <c r="T694" s="226"/>
      <c r="AT694" s="227" t="s">
        <v>245</v>
      </c>
      <c r="AU694" s="227" t="s">
        <v>88</v>
      </c>
      <c r="AV694" s="12" t="s">
        <v>88</v>
      </c>
      <c r="AW694" s="12" t="s">
        <v>40</v>
      </c>
      <c r="AX694" s="12" t="s">
        <v>77</v>
      </c>
      <c r="AY694" s="227" t="s">
        <v>191</v>
      </c>
    </row>
    <row r="695" spans="2:65" s="15" customFormat="1" ht="13.5">
      <c r="B695" s="265"/>
      <c r="C695" s="266"/>
      <c r="D695" s="214" t="s">
        <v>245</v>
      </c>
      <c r="E695" s="267" t="s">
        <v>23</v>
      </c>
      <c r="F695" s="268" t="s">
        <v>388</v>
      </c>
      <c r="G695" s="266"/>
      <c r="H695" s="269">
        <v>313.3</v>
      </c>
      <c r="I695" s="270"/>
      <c r="J695" s="266"/>
      <c r="K695" s="266"/>
      <c r="L695" s="271"/>
      <c r="M695" s="272"/>
      <c r="N695" s="273"/>
      <c r="O695" s="273"/>
      <c r="P695" s="273"/>
      <c r="Q695" s="273"/>
      <c r="R695" s="273"/>
      <c r="S695" s="273"/>
      <c r="T695" s="274"/>
      <c r="AT695" s="275" t="s">
        <v>245</v>
      </c>
      <c r="AU695" s="275" t="s">
        <v>88</v>
      </c>
      <c r="AV695" s="15" t="s">
        <v>215</v>
      </c>
      <c r="AW695" s="15" t="s">
        <v>40</v>
      </c>
      <c r="AX695" s="15" t="s">
        <v>85</v>
      </c>
      <c r="AY695" s="275" t="s">
        <v>191</v>
      </c>
    </row>
    <row r="696" spans="2:65" s="1" customFormat="1" ht="25.5" customHeight="1">
      <c r="B696" s="42"/>
      <c r="C696" s="202" t="s">
        <v>905</v>
      </c>
      <c r="D696" s="202" t="s">
        <v>194</v>
      </c>
      <c r="E696" s="203" t="s">
        <v>3725</v>
      </c>
      <c r="F696" s="204" t="s">
        <v>3726</v>
      </c>
      <c r="G696" s="205" t="s">
        <v>218</v>
      </c>
      <c r="H696" s="206">
        <v>313.3</v>
      </c>
      <c r="I696" s="207"/>
      <c r="J696" s="208">
        <f>ROUND(I696*H696,2)</f>
        <v>0</v>
      </c>
      <c r="K696" s="204" t="s">
        <v>203</v>
      </c>
      <c r="L696" s="62"/>
      <c r="M696" s="209" t="s">
        <v>23</v>
      </c>
      <c r="N696" s="210" t="s">
        <v>48</v>
      </c>
      <c r="O696" s="43"/>
      <c r="P696" s="211">
        <f>O696*H696</f>
        <v>0</v>
      </c>
      <c r="Q696" s="211">
        <v>0</v>
      </c>
      <c r="R696" s="211">
        <f>Q696*H696</f>
        <v>0</v>
      </c>
      <c r="S696" s="211">
        <v>0.02</v>
      </c>
      <c r="T696" s="212">
        <f>S696*H696</f>
        <v>6.266</v>
      </c>
      <c r="AR696" s="25" t="s">
        <v>279</v>
      </c>
      <c r="AT696" s="25" t="s">
        <v>194</v>
      </c>
      <c r="AU696" s="25" t="s">
        <v>88</v>
      </c>
      <c r="AY696" s="25" t="s">
        <v>191</v>
      </c>
      <c r="BE696" s="213">
        <f>IF(N696="základní",J696,0)</f>
        <v>0</v>
      </c>
      <c r="BF696" s="213">
        <f>IF(N696="snížená",J696,0)</f>
        <v>0</v>
      </c>
      <c r="BG696" s="213">
        <f>IF(N696="zákl. přenesená",J696,0)</f>
        <v>0</v>
      </c>
      <c r="BH696" s="213">
        <f>IF(N696="sníž. přenesená",J696,0)</f>
        <v>0</v>
      </c>
      <c r="BI696" s="213">
        <f>IF(N696="nulová",J696,0)</f>
        <v>0</v>
      </c>
      <c r="BJ696" s="25" t="s">
        <v>85</v>
      </c>
      <c r="BK696" s="213">
        <f>ROUND(I696*H696,2)</f>
        <v>0</v>
      </c>
      <c r="BL696" s="25" t="s">
        <v>279</v>
      </c>
      <c r="BM696" s="25" t="s">
        <v>3727</v>
      </c>
    </row>
    <row r="697" spans="2:65" s="11" customFormat="1" ht="29.85" customHeight="1">
      <c r="B697" s="186"/>
      <c r="C697" s="187"/>
      <c r="D697" s="188" t="s">
        <v>76</v>
      </c>
      <c r="E697" s="200" t="s">
        <v>1663</v>
      </c>
      <c r="F697" s="200" t="s">
        <v>1664</v>
      </c>
      <c r="G697" s="187"/>
      <c r="H697" s="187"/>
      <c r="I697" s="190"/>
      <c r="J697" s="201">
        <f>BK697</f>
        <v>0</v>
      </c>
      <c r="K697" s="187"/>
      <c r="L697" s="192"/>
      <c r="M697" s="193"/>
      <c r="N697" s="194"/>
      <c r="O697" s="194"/>
      <c r="P697" s="195">
        <f>SUM(P698:P795)</f>
        <v>0</v>
      </c>
      <c r="Q697" s="194"/>
      <c r="R697" s="195">
        <f>SUM(R698:R795)</f>
        <v>0</v>
      </c>
      <c r="S697" s="194"/>
      <c r="T697" s="196">
        <f>SUM(T698:T795)</f>
        <v>4.1244123199999994</v>
      </c>
      <c r="AR697" s="197" t="s">
        <v>88</v>
      </c>
      <c r="AT697" s="198" t="s">
        <v>76</v>
      </c>
      <c r="AU697" s="198" t="s">
        <v>85</v>
      </c>
      <c r="AY697" s="197" t="s">
        <v>191</v>
      </c>
      <c r="BK697" s="199">
        <f>SUM(BK698:BK795)</f>
        <v>0</v>
      </c>
    </row>
    <row r="698" spans="2:65" s="1" customFormat="1" ht="25.5" customHeight="1">
      <c r="B698" s="42"/>
      <c r="C698" s="202" t="s">
        <v>911</v>
      </c>
      <c r="D698" s="202" t="s">
        <v>194</v>
      </c>
      <c r="E698" s="203" t="s">
        <v>3728</v>
      </c>
      <c r="F698" s="204" t="s">
        <v>3729</v>
      </c>
      <c r="G698" s="205" t="s">
        <v>242</v>
      </c>
      <c r="H698" s="206">
        <v>93.28</v>
      </c>
      <c r="I698" s="207"/>
      <c r="J698" s="208">
        <f>ROUND(I698*H698,2)</f>
        <v>0</v>
      </c>
      <c r="K698" s="204" t="s">
        <v>203</v>
      </c>
      <c r="L698" s="62"/>
      <c r="M698" s="209" t="s">
        <v>23</v>
      </c>
      <c r="N698" s="210" t="s">
        <v>48</v>
      </c>
      <c r="O698" s="43"/>
      <c r="P698" s="211">
        <f>O698*H698</f>
        <v>0</v>
      </c>
      <c r="Q698" s="211">
        <v>0</v>
      </c>
      <c r="R698" s="211">
        <f>Q698*H698</f>
        <v>0</v>
      </c>
      <c r="S698" s="211">
        <v>9.4999999999999998E-3</v>
      </c>
      <c r="T698" s="212">
        <f>S698*H698</f>
        <v>0.88615999999999995</v>
      </c>
      <c r="AR698" s="25" t="s">
        <v>279</v>
      </c>
      <c r="AT698" s="25" t="s">
        <v>194</v>
      </c>
      <c r="AU698" s="25" t="s">
        <v>88</v>
      </c>
      <c r="AY698" s="25" t="s">
        <v>191</v>
      </c>
      <c r="BE698" s="213">
        <f>IF(N698="základní",J698,0)</f>
        <v>0</v>
      </c>
      <c r="BF698" s="213">
        <f>IF(N698="snížená",J698,0)</f>
        <v>0</v>
      </c>
      <c r="BG698" s="213">
        <f>IF(N698="zákl. přenesená",J698,0)</f>
        <v>0</v>
      </c>
      <c r="BH698" s="213">
        <f>IF(N698="sníž. přenesená",J698,0)</f>
        <v>0</v>
      </c>
      <c r="BI698" s="213">
        <f>IF(N698="nulová",J698,0)</f>
        <v>0</v>
      </c>
      <c r="BJ698" s="25" t="s">
        <v>85</v>
      </c>
      <c r="BK698" s="213">
        <f>ROUND(I698*H698,2)</f>
        <v>0</v>
      </c>
      <c r="BL698" s="25" t="s">
        <v>279</v>
      </c>
      <c r="BM698" s="25" t="s">
        <v>3730</v>
      </c>
    </row>
    <row r="699" spans="2:65" s="13" customFormat="1" ht="13.5">
      <c r="B699" s="244"/>
      <c r="C699" s="245"/>
      <c r="D699" s="214" t="s">
        <v>245</v>
      </c>
      <c r="E699" s="246" t="s">
        <v>23</v>
      </c>
      <c r="F699" s="247" t="s">
        <v>372</v>
      </c>
      <c r="G699" s="245"/>
      <c r="H699" s="246" t="s">
        <v>23</v>
      </c>
      <c r="I699" s="248"/>
      <c r="J699" s="245"/>
      <c r="K699" s="245"/>
      <c r="L699" s="249"/>
      <c r="M699" s="250"/>
      <c r="N699" s="251"/>
      <c r="O699" s="251"/>
      <c r="P699" s="251"/>
      <c r="Q699" s="251"/>
      <c r="R699" s="251"/>
      <c r="S699" s="251"/>
      <c r="T699" s="252"/>
      <c r="AT699" s="253" t="s">
        <v>245</v>
      </c>
      <c r="AU699" s="253" t="s">
        <v>88</v>
      </c>
      <c r="AV699" s="13" t="s">
        <v>85</v>
      </c>
      <c r="AW699" s="13" t="s">
        <v>40</v>
      </c>
      <c r="AX699" s="13" t="s">
        <v>77</v>
      </c>
      <c r="AY699" s="253" t="s">
        <v>191</v>
      </c>
    </row>
    <row r="700" spans="2:65" s="12" customFormat="1" ht="13.5">
      <c r="B700" s="217"/>
      <c r="C700" s="218"/>
      <c r="D700" s="214" t="s">
        <v>245</v>
      </c>
      <c r="E700" s="219" t="s">
        <v>23</v>
      </c>
      <c r="F700" s="220" t="s">
        <v>3731</v>
      </c>
      <c r="G700" s="218"/>
      <c r="H700" s="221">
        <v>25.78</v>
      </c>
      <c r="I700" s="222"/>
      <c r="J700" s="218"/>
      <c r="K700" s="218"/>
      <c r="L700" s="223"/>
      <c r="M700" s="224"/>
      <c r="N700" s="225"/>
      <c r="O700" s="225"/>
      <c r="P700" s="225"/>
      <c r="Q700" s="225"/>
      <c r="R700" s="225"/>
      <c r="S700" s="225"/>
      <c r="T700" s="226"/>
      <c r="AT700" s="227" t="s">
        <v>245</v>
      </c>
      <c r="AU700" s="227" t="s">
        <v>88</v>
      </c>
      <c r="AV700" s="12" t="s">
        <v>88</v>
      </c>
      <c r="AW700" s="12" t="s">
        <v>40</v>
      </c>
      <c r="AX700" s="12" t="s">
        <v>77</v>
      </c>
      <c r="AY700" s="227" t="s">
        <v>191</v>
      </c>
    </row>
    <row r="701" spans="2:65" s="14" customFormat="1" ht="13.5">
      <c r="B701" s="254"/>
      <c r="C701" s="255"/>
      <c r="D701" s="214" t="s">
        <v>245</v>
      </c>
      <c r="E701" s="256" t="s">
        <v>23</v>
      </c>
      <c r="F701" s="257" t="s">
        <v>371</v>
      </c>
      <c r="G701" s="255"/>
      <c r="H701" s="258">
        <v>25.78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AT701" s="264" t="s">
        <v>245</v>
      </c>
      <c r="AU701" s="264" t="s">
        <v>88</v>
      </c>
      <c r="AV701" s="14" t="s">
        <v>207</v>
      </c>
      <c r="AW701" s="14" t="s">
        <v>40</v>
      </c>
      <c r="AX701" s="14" t="s">
        <v>77</v>
      </c>
      <c r="AY701" s="264" t="s">
        <v>191</v>
      </c>
    </row>
    <row r="702" spans="2:65" s="13" customFormat="1" ht="13.5">
      <c r="B702" s="244"/>
      <c r="C702" s="245"/>
      <c r="D702" s="214" t="s">
        <v>245</v>
      </c>
      <c r="E702" s="246" t="s">
        <v>23</v>
      </c>
      <c r="F702" s="247" t="s">
        <v>376</v>
      </c>
      <c r="G702" s="245"/>
      <c r="H702" s="246" t="s">
        <v>23</v>
      </c>
      <c r="I702" s="248"/>
      <c r="J702" s="245"/>
      <c r="K702" s="245"/>
      <c r="L702" s="249"/>
      <c r="M702" s="250"/>
      <c r="N702" s="251"/>
      <c r="O702" s="251"/>
      <c r="P702" s="251"/>
      <c r="Q702" s="251"/>
      <c r="R702" s="251"/>
      <c r="S702" s="251"/>
      <c r="T702" s="252"/>
      <c r="AT702" s="253" t="s">
        <v>245</v>
      </c>
      <c r="AU702" s="253" t="s">
        <v>88</v>
      </c>
      <c r="AV702" s="13" t="s">
        <v>85</v>
      </c>
      <c r="AW702" s="13" t="s">
        <v>40</v>
      </c>
      <c r="AX702" s="13" t="s">
        <v>77</v>
      </c>
      <c r="AY702" s="253" t="s">
        <v>191</v>
      </c>
    </row>
    <row r="703" spans="2:65" s="12" customFormat="1" ht="13.5">
      <c r="B703" s="217"/>
      <c r="C703" s="218"/>
      <c r="D703" s="214" t="s">
        <v>245</v>
      </c>
      <c r="E703" s="219" t="s">
        <v>23</v>
      </c>
      <c r="F703" s="220" t="s">
        <v>3732</v>
      </c>
      <c r="G703" s="218"/>
      <c r="H703" s="221">
        <v>22.5</v>
      </c>
      <c r="I703" s="222"/>
      <c r="J703" s="218"/>
      <c r="K703" s="218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245</v>
      </c>
      <c r="AU703" s="227" t="s">
        <v>88</v>
      </c>
      <c r="AV703" s="12" t="s">
        <v>88</v>
      </c>
      <c r="AW703" s="12" t="s">
        <v>40</v>
      </c>
      <c r="AX703" s="12" t="s">
        <v>77</v>
      </c>
      <c r="AY703" s="227" t="s">
        <v>191</v>
      </c>
    </row>
    <row r="704" spans="2:65" s="14" customFormat="1" ht="13.5">
      <c r="B704" s="254"/>
      <c r="C704" s="255"/>
      <c r="D704" s="214" t="s">
        <v>245</v>
      </c>
      <c r="E704" s="256" t="s">
        <v>23</v>
      </c>
      <c r="F704" s="257" t="s">
        <v>371</v>
      </c>
      <c r="G704" s="255"/>
      <c r="H704" s="258">
        <v>22.5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AT704" s="264" t="s">
        <v>245</v>
      </c>
      <c r="AU704" s="264" t="s">
        <v>88</v>
      </c>
      <c r="AV704" s="14" t="s">
        <v>207</v>
      </c>
      <c r="AW704" s="14" t="s">
        <v>40</v>
      </c>
      <c r="AX704" s="14" t="s">
        <v>77</v>
      </c>
      <c r="AY704" s="264" t="s">
        <v>191</v>
      </c>
    </row>
    <row r="705" spans="2:65" s="13" customFormat="1" ht="13.5">
      <c r="B705" s="244"/>
      <c r="C705" s="245"/>
      <c r="D705" s="214" t="s">
        <v>245</v>
      </c>
      <c r="E705" s="246" t="s">
        <v>23</v>
      </c>
      <c r="F705" s="247" t="s">
        <v>380</v>
      </c>
      <c r="G705" s="245"/>
      <c r="H705" s="246" t="s">
        <v>23</v>
      </c>
      <c r="I705" s="248"/>
      <c r="J705" s="245"/>
      <c r="K705" s="245"/>
      <c r="L705" s="249"/>
      <c r="M705" s="250"/>
      <c r="N705" s="251"/>
      <c r="O705" s="251"/>
      <c r="P705" s="251"/>
      <c r="Q705" s="251"/>
      <c r="R705" s="251"/>
      <c r="S705" s="251"/>
      <c r="T705" s="252"/>
      <c r="AT705" s="253" t="s">
        <v>245</v>
      </c>
      <c r="AU705" s="253" t="s">
        <v>88</v>
      </c>
      <c r="AV705" s="13" t="s">
        <v>85</v>
      </c>
      <c r="AW705" s="13" t="s">
        <v>40</v>
      </c>
      <c r="AX705" s="13" t="s">
        <v>77</v>
      </c>
      <c r="AY705" s="253" t="s">
        <v>191</v>
      </c>
    </row>
    <row r="706" spans="2:65" s="12" customFormat="1" ht="13.5">
      <c r="B706" s="217"/>
      <c r="C706" s="218"/>
      <c r="D706" s="214" t="s">
        <v>245</v>
      </c>
      <c r="E706" s="219" t="s">
        <v>23</v>
      </c>
      <c r="F706" s="220" t="s">
        <v>3733</v>
      </c>
      <c r="G706" s="218"/>
      <c r="H706" s="221">
        <v>22.5</v>
      </c>
      <c r="I706" s="222"/>
      <c r="J706" s="218"/>
      <c r="K706" s="218"/>
      <c r="L706" s="223"/>
      <c r="M706" s="224"/>
      <c r="N706" s="225"/>
      <c r="O706" s="225"/>
      <c r="P706" s="225"/>
      <c r="Q706" s="225"/>
      <c r="R706" s="225"/>
      <c r="S706" s="225"/>
      <c r="T706" s="226"/>
      <c r="AT706" s="227" t="s">
        <v>245</v>
      </c>
      <c r="AU706" s="227" t="s">
        <v>88</v>
      </c>
      <c r="AV706" s="12" t="s">
        <v>88</v>
      </c>
      <c r="AW706" s="12" t="s">
        <v>40</v>
      </c>
      <c r="AX706" s="12" t="s">
        <v>77</v>
      </c>
      <c r="AY706" s="227" t="s">
        <v>191</v>
      </c>
    </row>
    <row r="707" spans="2:65" s="14" customFormat="1" ht="13.5">
      <c r="B707" s="254"/>
      <c r="C707" s="255"/>
      <c r="D707" s="214" t="s">
        <v>245</v>
      </c>
      <c r="E707" s="256" t="s">
        <v>23</v>
      </c>
      <c r="F707" s="257" t="s">
        <v>371</v>
      </c>
      <c r="G707" s="255"/>
      <c r="H707" s="258">
        <v>22.5</v>
      </c>
      <c r="I707" s="259"/>
      <c r="J707" s="255"/>
      <c r="K707" s="255"/>
      <c r="L707" s="260"/>
      <c r="M707" s="261"/>
      <c r="N707" s="262"/>
      <c r="O707" s="262"/>
      <c r="P707" s="262"/>
      <c r="Q707" s="262"/>
      <c r="R707" s="262"/>
      <c r="S707" s="262"/>
      <c r="T707" s="263"/>
      <c r="AT707" s="264" t="s">
        <v>245</v>
      </c>
      <c r="AU707" s="264" t="s">
        <v>88</v>
      </c>
      <c r="AV707" s="14" t="s">
        <v>207</v>
      </c>
      <c r="AW707" s="14" t="s">
        <v>40</v>
      </c>
      <c r="AX707" s="14" t="s">
        <v>77</v>
      </c>
      <c r="AY707" s="264" t="s">
        <v>191</v>
      </c>
    </row>
    <row r="708" spans="2:65" s="13" customFormat="1" ht="13.5">
      <c r="B708" s="244"/>
      <c r="C708" s="245"/>
      <c r="D708" s="214" t="s">
        <v>245</v>
      </c>
      <c r="E708" s="246" t="s">
        <v>23</v>
      </c>
      <c r="F708" s="247" t="s">
        <v>384</v>
      </c>
      <c r="G708" s="245"/>
      <c r="H708" s="246" t="s">
        <v>23</v>
      </c>
      <c r="I708" s="248"/>
      <c r="J708" s="245"/>
      <c r="K708" s="245"/>
      <c r="L708" s="249"/>
      <c r="M708" s="250"/>
      <c r="N708" s="251"/>
      <c r="O708" s="251"/>
      <c r="P708" s="251"/>
      <c r="Q708" s="251"/>
      <c r="R708" s="251"/>
      <c r="S708" s="251"/>
      <c r="T708" s="252"/>
      <c r="AT708" s="253" t="s">
        <v>245</v>
      </c>
      <c r="AU708" s="253" t="s">
        <v>88</v>
      </c>
      <c r="AV708" s="13" t="s">
        <v>85</v>
      </c>
      <c r="AW708" s="13" t="s">
        <v>40</v>
      </c>
      <c r="AX708" s="13" t="s">
        <v>77</v>
      </c>
      <c r="AY708" s="253" t="s">
        <v>191</v>
      </c>
    </row>
    <row r="709" spans="2:65" s="12" customFormat="1" ht="13.5">
      <c r="B709" s="217"/>
      <c r="C709" s="218"/>
      <c r="D709" s="214" t="s">
        <v>245</v>
      </c>
      <c r="E709" s="219" t="s">
        <v>23</v>
      </c>
      <c r="F709" s="220" t="s">
        <v>3734</v>
      </c>
      <c r="G709" s="218"/>
      <c r="H709" s="221">
        <v>22.5</v>
      </c>
      <c r="I709" s="222"/>
      <c r="J709" s="218"/>
      <c r="K709" s="218"/>
      <c r="L709" s="223"/>
      <c r="M709" s="224"/>
      <c r="N709" s="225"/>
      <c r="O709" s="225"/>
      <c r="P709" s="225"/>
      <c r="Q709" s="225"/>
      <c r="R709" s="225"/>
      <c r="S709" s="225"/>
      <c r="T709" s="226"/>
      <c r="AT709" s="227" t="s">
        <v>245</v>
      </c>
      <c r="AU709" s="227" t="s">
        <v>88</v>
      </c>
      <c r="AV709" s="12" t="s">
        <v>88</v>
      </c>
      <c r="AW709" s="12" t="s">
        <v>40</v>
      </c>
      <c r="AX709" s="12" t="s">
        <v>77</v>
      </c>
      <c r="AY709" s="227" t="s">
        <v>191</v>
      </c>
    </row>
    <row r="710" spans="2:65" s="14" customFormat="1" ht="13.5">
      <c r="B710" s="254"/>
      <c r="C710" s="255"/>
      <c r="D710" s="214" t="s">
        <v>245</v>
      </c>
      <c r="E710" s="256" t="s">
        <v>23</v>
      </c>
      <c r="F710" s="257" t="s">
        <v>371</v>
      </c>
      <c r="G710" s="255"/>
      <c r="H710" s="258">
        <v>22.5</v>
      </c>
      <c r="I710" s="259"/>
      <c r="J710" s="255"/>
      <c r="K710" s="255"/>
      <c r="L710" s="260"/>
      <c r="M710" s="261"/>
      <c r="N710" s="262"/>
      <c r="O710" s="262"/>
      <c r="P710" s="262"/>
      <c r="Q710" s="262"/>
      <c r="R710" s="262"/>
      <c r="S710" s="262"/>
      <c r="T710" s="263"/>
      <c r="AT710" s="264" t="s">
        <v>245</v>
      </c>
      <c r="AU710" s="264" t="s">
        <v>88</v>
      </c>
      <c r="AV710" s="14" t="s">
        <v>207</v>
      </c>
      <c r="AW710" s="14" t="s">
        <v>40</v>
      </c>
      <c r="AX710" s="14" t="s">
        <v>77</v>
      </c>
      <c r="AY710" s="264" t="s">
        <v>191</v>
      </c>
    </row>
    <row r="711" spans="2:65" s="15" customFormat="1" ht="13.5">
      <c r="B711" s="265"/>
      <c r="C711" s="266"/>
      <c r="D711" s="214" t="s">
        <v>245</v>
      </c>
      <c r="E711" s="267" t="s">
        <v>23</v>
      </c>
      <c r="F711" s="268" t="s">
        <v>388</v>
      </c>
      <c r="G711" s="266"/>
      <c r="H711" s="269">
        <v>93.28</v>
      </c>
      <c r="I711" s="270"/>
      <c r="J711" s="266"/>
      <c r="K711" s="266"/>
      <c r="L711" s="271"/>
      <c r="M711" s="272"/>
      <c r="N711" s="273"/>
      <c r="O711" s="273"/>
      <c r="P711" s="273"/>
      <c r="Q711" s="273"/>
      <c r="R711" s="273"/>
      <c r="S711" s="273"/>
      <c r="T711" s="274"/>
      <c r="AT711" s="275" t="s">
        <v>245</v>
      </c>
      <c r="AU711" s="275" t="s">
        <v>88</v>
      </c>
      <c r="AV711" s="15" t="s">
        <v>215</v>
      </c>
      <c r="AW711" s="15" t="s">
        <v>40</v>
      </c>
      <c r="AX711" s="15" t="s">
        <v>85</v>
      </c>
      <c r="AY711" s="275" t="s">
        <v>191</v>
      </c>
    </row>
    <row r="712" spans="2:65" s="1" customFormat="1" ht="25.5" customHeight="1">
      <c r="B712" s="42"/>
      <c r="C712" s="202" t="s">
        <v>919</v>
      </c>
      <c r="D712" s="202" t="s">
        <v>194</v>
      </c>
      <c r="E712" s="203" t="s">
        <v>3735</v>
      </c>
      <c r="F712" s="204" t="s">
        <v>3736</v>
      </c>
      <c r="G712" s="205" t="s">
        <v>242</v>
      </c>
      <c r="H712" s="206">
        <v>104.58</v>
      </c>
      <c r="I712" s="207"/>
      <c r="J712" s="208">
        <f>ROUND(I712*H712,2)</f>
        <v>0</v>
      </c>
      <c r="K712" s="204" t="s">
        <v>203</v>
      </c>
      <c r="L712" s="62"/>
      <c r="M712" s="209" t="s">
        <v>23</v>
      </c>
      <c r="N712" s="210" t="s">
        <v>48</v>
      </c>
      <c r="O712" s="43"/>
      <c r="P712" s="211">
        <f>O712*H712</f>
        <v>0</v>
      </c>
      <c r="Q712" s="211">
        <v>0</v>
      </c>
      <c r="R712" s="211">
        <f>Q712*H712</f>
        <v>0</v>
      </c>
      <c r="S712" s="211">
        <v>5.3600000000000002E-3</v>
      </c>
      <c r="T712" s="212">
        <f>S712*H712</f>
        <v>0.56054879999999996</v>
      </c>
      <c r="AR712" s="25" t="s">
        <v>279</v>
      </c>
      <c r="AT712" s="25" t="s">
        <v>194</v>
      </c>
      <c r="AU712" s="25" t="s">
        <v>88</v>
      </c>
      <c r="AY712" s="25" t="s">
        <v>191</v>
      </c>
      <c r="BE712" s="213">
        <f>IF(N712="základní",J712,0)</f>
        <v>0</v>
      </c>
      <c r="BF712" s="213">
        <f>IF(N712="snížená",J712,0)</f>
        <v>0</v>
      </c>
      <c r="BG712" s="213">
        <f>IF(N712="zákl. přenesená",J712,0)</f>
        <v>0</v>
      </c>
      <c r="BH712" s="213">
        <f>IF(N712="sníž. přenesená",J712,0)</f>
        <v>0</v>
      </c>
      <c r="BI712" s="213">
        <f>IF(N712="nulová",J712,0)</f>
        <v>0</v>
      </c>
      <c r="BJ712" s="25" t="s">
        <v>85</v>
      </c>
      <c r="BK712" s="213">
        <f>ROUND(I712*H712,2)</f>
        <v>0</v>
      </c>
      <c r="BL712" s="25" t="s">
        <v>279</v>
      </c>
      <c r="BM712" s="25" t="s">
        <v>3737</v>
      </c>
    </row>
    <row r="713" spans="2:65" s="13" customFormat="1" ht="13.5">
      <c r="B713" s="244"/>
      <c r="C713" s="245"/>
      <c r="D713" s="214" t="s">
        <v>245</v>
      </c>
      <c r="E713" s="246" t="s">
        <v>23</v>
      </c>
      <c r="F713" s="247" t="s">
        <v>372</v>
      </c>
      <c r="G713" s="245"/>
      <c r="H713" s="246" t="s">
        <v>23</v>
      </c>
      <c r="I713" s="248"/>
      <c r="J713" s="245"/>
      <c r="K713" s="245"/>
      <c r="L713" s="249"/>
      <c r="M713" s="250"/>
      <c r="N713" s="251"/>
      <c r="O713" s="251"/>
      <c r="P713" s="251"/>
      <c r="Q713" s="251"/>
      <c r="R713" s="251"/>
      <c r="S713" s="251"/>
      <c r="T713" s="252"/>
      <c r="AT713" s="253" t="s">
        <v>245</v>
      </c>
      <c r="AU713" s="253" t="s">
        <v>88</v>
      </c>
      <c r="AV713" s="13" t="s">
        <v>85</v>
      </c>
      <c r="AW713" s="13" t="s">
        <v>40</v>
      </c>
      <c r="AX713" s="13" t="s">
        <v>77</v>
      </c>
      <c r="AY713" s="253" t="s">
        <v>191</v>
      </c>
    </row>
    <row r="714" spans="2:65" s="12" customFormat="1" ht="13.5">
      <c r="B714" s="217"/>
      <c r="C714" s="218"/>
      <c r="D714" s="214" t="s">
        <v>245</v>
      </c>
      <c r="E714" s="219" t="s">
        <v>23</v>
      </c>
      <c r="F714" s="220" t="s">
        <v>3738</v>
      </c>
      <c r="G714" s="218"/>
      <c r="H714" s="221">
        <v>29.58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245</v>
      </c>
      <c r="AU714" s="227" t="s">
        <v>88</v>
      </c>
      <c r="AV714" s="12" t="s">
        <v>88</v>
      </c>
      <c r="AW714" s="12" t="s">
        <v>40</v>
      </c>
      <c r="AX714" s="12" t="s">
        <v>77</v>
      </c>
      <c r="AY714" s="227" t="s">
        <v>191</v>
      </c>
    </row>
    <row r="715" spans="2:65" s="14" customFormat="1" ht="13.5">
      <c r="B715" s="254"/>
      <c r="C715" s="255"/>
      <c r="D715" s="214" t="s">
        <v>245</v>
      </c>
      <c r="E715" s="256" t="s">
        <v>23</v>
      </c>
      <c r="F715" s="257" t="s">
        <v>371</v>
      </c>
      <c r="G715" s="255"/>
      <c r="H715" s="258">
        <v>29.58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AT715" s="264" t="s">
        <v>245</v>
      </c>
      <c r="AU715" s="264" t="s">
        <v>88</v>
      </c>
      <c r="AV715" s="14" t="s">
        <v>207</v>
      </c>
      <c r="AW715" s="14" t="s">
        <v>40</v>
      </c>
      <c r="AX715" s="14" t="s">
        <v>77</v>
      </c>
      <c r="AY715" s="264" t="s">
        <v>191</v>
      </c>
    </row>
    <row r="716" spans="2:65" s="13" customFormat="1" ht="13.5">
      <c r="B716" s="244"/>
      <c r="C716" s="245"/>
      <c r="D716" s="214" t="s">
        <v>245</v>
      </c>
      <c r="E716" s="246" t="s">
        <v>23</v>
      </c>
      <c r="F716" s="247" t="s">
        <v>376</v>
      </c>
      <c r="G716" s="245"/>
      <c r="H716" s="246" t="s">
        <v>23</v>
      </c>
      <c r="I716" s="248"/>
      <c r="J716" s="245"/>
      <c r="K716" s="245"/>
      <c r="L716" s="249"/>
      <c r="M716" s="250"/>
      <c r="N716" s="251"/>
      <c r="O716" s="251"/>
      <c r="P716" s="251"/>
      <c r="Q716" s="251"/>
      <c r="R716" s="251"/>
      <c r="S716" s="251"/>
      <c r="T716" s="252"/>
      <c r="AT716" s="253" t="s">
        <v>245</v>
      </c>
      <c r="AU716" s="253" t="s">
        <v>88</v>
      </c>
      <c r="AV716" s="13" t="s">
        <v>85</v>
      </c>
      <c r="AW716" s="13" t="s">
        <v>40</v>
      </c>
      <c r="AX716" s="13" t="s">
        <v>77</v>
      </c>
      <c r="AY716" s="253" t="s">
        <v>191</v>
      </c>
    </row>
    <row r="717" spans="2:65" s="12" customFormat="1" ht="13.5">
      <c r="B717" s="217"/>
      <c r="C717" s="218"/>
      <c r="D717" s="214" t="s">
        <v>245</v>
      </c>
      <c r="E717" s="219" t="s">
        <v>23</v>
      </c>
      <c r="F717" s="220" t="s">
        <v>3739</v>
      </c>
      <c r="G717" s="218"/>
      <c r="H717" s="221">
        <v>25</v>
      </c>
      <c r="I717" s="222"/>
      <c r="J717" s="218"/>
      <c r="K717" s="218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245</v>
      </c>
      <c r="AU717" s="227" t="s">
        <v>88</v>
      </c>
      <c r="AV717" s="12" t="s">
        <v>88</v>
      </c>
      <c r="AW717" s="12" t="s">
        <v>40</v>
      </c>
      <c r="AX717" s="12" t="s">
        <v>77</v>
      </c>
      <c r="AY717" s="227" t="s">
        <v>191</v>
      </c>
    </row>
    <row r="718" spans="2:65" s="14" customFormat="1" ht="13.5">
      <c r="B718" s="254"/>
      <c r="C718" s="255"/>
      <c r="D718" s="214" t="s">
        <v>245</v>
      </c>
      <c r="E718" s="256" t="s">
        <v>23</v>
      </c>
      <c r="F718" s="257" t="s">
        <v>371</v>
      </c>
      <c r="G718" s="255"/>
      <c r="H718" s="258">
        <v>25</v>
      </c>
      <c r="I718" s="259"/>
      <c r="J718" s="255"/>
      <c r="K718" s="255"/>
      <c r="L718" s="260"/>
      <c r="M718" s="261"/>
      <c r="N718" s="262"/>
      <c r="O718" s="262"/>
      <c r="P718" s="262"/>
      <c r="Q718" s="262"/>
      <c r="R718" s="262"/>
      <c r="S718" s="262"/>
      <c r="T718" s="263"/>
      <c r="AT718" s="264" t="s">
        <v>245</v>
      </c>
      <c r="AU718" s="264" t="s">
        <v>88</v>
      </c>
      <c r="AV718" s="14" t="s">
        <v>207</v>
      </c>
      <c r="AW718" s="14" t="s">
        <v>40</v>
      </c>
      <c r="AX718" s="14" t="s">
        <v>77</v>
      </c>
      <c r="AY718" s="264" t="s">
        <v>191</v>
      </c>
    </row>
    <row r="719" spans="2:65" s="13" customFormat="1" ht="13.5">
      <c r="B719" s="244"/>
      <c r="C719" s="245"/>
      <c r="D719" s="214" t="s">
        <v>245</v>
      </c>
      <c r="E719" s="246" t="s">
        <v>23</v>
      </c>
      <c r="F719" s="247" t="s">
        <v>380</v>
      </c>
      <c r="G719" s="245"/>
      <c r="H719" s="246" t="s">
        <v>23</v>
      </c>
      <c r="I719" s="248"/>
      <c r="J719" s="245"/>
      <c r="K719" s="245"/>
      <c r="L719" s="249"/>
      <c r="M719" s="250"/>
      <c r="N719" s="251"/>
      <c r="O719" s="251"/>
      <c r="P719" s="251"/>
      <c r="Q719" s="251"/>
      <c r="R719" s="251"/>
      <c r="S719" s="251"/>
      <c r="T719" s="252"/>
      <c r="AT719" s="253" t="s">
        <v>245</v>
      </c>
      <c r="AU719" s="253" t="s">
        <v>88</v>
      </c>
      <c r="AV719" s="13" t="s">
        <v>85</v>
      </c>
      <c r="AW719" s="13" t="s">
        <v>40</v>
      </c>
      <c r="AX719" s="13" t="s">
        <v>77</v>
      </c>
      <c r="AY719" s="253" t="s">
        <v>191</v>
      </c>
    </row>
    <row r="720" spans="2:65" s="12" customFormat="1" ht="13.5">
      <c r="B720" s="217"/>
      <c r="C720" s="218"/>
      <c r="D720" s="214" t="s">
        <v>245</v>
      </c>
      <c r="E720" s="219" t="s">
        <v>23</v>
      </c>
      <c r="F720" s="220" t="s">
        <v>3740</v>
      </c>
      <c r="G720" s="218"/>
      <c r="H720" s="221">
        <v>25</v>
      </c>
      <c r="I720" s="222"/>
      <c r="J720" s="218"/>
      <c r="K720" s="218"/>
      <c r="L720" s="223"/>
      <c r="M720" s="224"/>
      <c r="N720" s="225"/>
      <c r="O720" s="225"/>
      <c r="P720" s="225"/>
      <c r="Q720" s="225"/>
      <c r="R720" s="225"/>
      <c r="S720" s="225"/>
      <c r="T720" s="226"/>
      <c r="AT720" s="227" t="s">
        <v>245</v>
      </c>
      <c r="AU720" s="227" t="s">
        <v>88</v>
      </c>
      <c r="AV720" s="12" t="s">
        <v>88</v>
      </c>
      <c r="AW720" s="12" t="s">
        <v>40</v>
      </c>
      <c r="AX720" s="12" t="s">
        <v>77</v>
      </c>
      <c r="AY720" s="227" t="s">
        <v>191</v>
      </c>
    </row>
    <row r="721" spans="2:65" s="14" customFormat="1" ht="13.5">
      <c r="B721" s="254"/>
      <c r="C721" s="255"/>
      <c r="D721" s="214" t="s">
        <v>245</v>
      </c>
      <c r="E721" s="256" t="s">
        <v>23</v>
      </c>
      <c r="F721" s="257" t="s">
        <v>371</v>
      </c>
      <c r="G721" s="255"/>
      <c r="H721" s="258">
        <v>25</v>
      </c>
      <c r="I721" s="259"/>
      <c r="J721" s="255"/>
      <c r="K721" s="255"/>
      <c r="L721" s="260"/>
      <c r="M721" s="261"/>
      <c r="N721" s="262"/>
      <c r="O721" s="262"/>
      <c r="P721" s="262"/>
      <c r="Q721" s="262"/>
      <c r="R721" s="262"/>
      <c r="S721" s="262"/>
      <c r="T721" s="263"/>
      <c r="AT721" s="264" t="s">
        <v>245</v>
      </c>
      <c r="AU721" s="264" t="s">
        <v>88</v>
      </c>
      <c r="AV721" s="14" t="s">
        <v>207</v>
      </c>
      <c r="AW721" s="14" t="s">
        <v>40</v>
      </c>
      <c r="AX721" s="14" t="s">
        <v>77</v>
      </c>
      <c r="AY721" s="264" t="s">
        <v>191</v>
      </c>
    </row>
    <row r="722" spans="2:65" s="13" customFormat="1" ht="13.5">
      <c r="B722" s="244"/>
      <c r="C722" s="245"/>
      <c r="D722" s="214" t="s">
        <v>245</v>
      </c>
      <c r="E722" s="246" t="s">
        <v>23</v>
      </c>
      <c r="F722" s="247" t="s">
        <v>384</v>
      </c>
      <c r="G722" s="245"/>
      <c r="H722" s="246" t="s">
        <v>23</v>
      </c>
      <c r="I722" s="248"/>
      <c r="J722" s="245"/>
      <c r="K722" s="245"/>
      <c r="L722" s="249"/>
      <c r="M722" s="250"/>
      <c r="N722" s="251"/>
      <c r="O722" s="251"/>
      <c r="P722" s="251"/>
      <c r="Q722" s="251"/>
      <c r="R722" s="251"/>
      <c r="S722" s="251"/>
      <c r="T722" s="252"/>
      <c r="AT722" s="253" t="s">
        <v>245</v>
      </c>
      <c r="AU722" s="253" t="s">
        <v>88</v>
      </c>
      <c r="AV722" s="13" t="s">
        <v>85</v>
      </c>
      <c r="AW722" s="13" t="s">
        <v>40</v>
      </c>
      <c r="AX722" s="13" t="s">
        <v>77</v>
      </c>
      <c r="AY722" s="253" t="s">
        <v>191</v>
      </c>
    </row>
    <row r="723" spans="2:65" s="12" customFormat="1" ht="13.5">
      <c r="B723" s="217"/>
      <c r="C723" s="218"/>
      <c r="D723" s="214" t="s">
        <v>245</v>
      </c>
      <c r="E723" s="219" t="s">
        <v>23</v>
      </c>
      <c r="F723" s="220" t="s">
        <v>3741</v>
      </c>
      <c r="G723" s="218"/>
      <c r="H723" s="221">
        <v>25</v>
      </c>
      <c r="I723" s="222"/>
      <c r="J723" s="218"/>
      <c r="K723" s="218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245</v>
      </c>
      <c r="AU723" s="227" t="s">
        <v>88</v>
      </c>
      <c r="AV723" s="12" t="s">
        <v>88</v>
      </c>
      <c r="AW723" s="12" t="s">
        <v>40</v>
      </c>
      <c r="AX723" s="12" t="s">
        <v>77</v>
      </c>
      <c r="AY723" s="227" t="s">
        <v>191</v>
      </c>
    </row>
    <row r="724" spans="2:65" s="14" customFormat="1" ht="13.5">
      <c r="B724" s="254"/>
      <c r="C724" s="255"/>
      <c r="D724" s="214" t="s">
        <v>245</v>
      </c>
      <c r="E724" s="256" t="s">
        <v>23</v>
      </c>
      <c r="F724" s="257" t="s">
        <v>371</v>
      </c>
      <c r="G724" s="255"/>
      <c r="H724" s="258">
        <v>25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AT724" s="264" t="s">
        <v>245</v>
      </c>
      <c r="AU724" s="264" t="s">
        <v>88</v>
      </c>
      <c r="AV724" s="14" t="s">
        <v>207</v>
      </c>
      <c r="AW724" s="14" t="s">
        <v>40</v>
      </c>
      <c r="AX724" s="14" t="s">
        <v>77</v>
      </c>
      <c r="AY724" s="264" t="s">
        <v>191</v>
      </c>
    </row>
    <row r="725" spans="2:65" s="15" customFormat="1" ht="13.5">
      <c r="B725" s="265"/>
      <c r="C725" s="266"/>
      <c r="D725" s="214" t="s">
        <v>245</v>
      </c>
      <c r="E725" s="267" t="s">
        <v>23</v>
      </c>
      <c r="F725" s="268" t="s">
        <v>388</v>
      </c>
      <c r="G725" s="266"/>
      <c r="H725" s="269">
        <v>104.58</v>
      </c>
      <c r="I725" s="270"/>
      <c r="J725" s="266"/>
      <c r="K725" s="266"/>
      <c r="L725" s="271"/>
      <c r="M725" s="272"/>
      <c r="N725" s="273"/>
      <c r="O725" s="273"/>
      <c r="P725" s="273"/>
      <c r="Q725" s="273"/>
      <c r="R725" s="273"/>
      <c r="S725" s="273"/>
      <c r="T725" s="274"/>
      <c r="AT725" s="275" t="s">
        <v>245</v>
      </c>
      <c r="AU725" s="275" t="s">
        <v>88</v>
      </c>
      <c r="AV725" s="15" t="s">
        <v>215</v>
      </c>
      <c r="AW725" s="15" t="s">
        <v>40</v>
      </c>
      <c r="AX725" s="15" t="s">
        <v>85</v>
      </c>
      <c r="AY725" s="275" t="s">
        <v>191</v>
      </c>
    </row>
    <row r="726" spans="2:65" s="1" customFormat="1" ht="16.5" customHeight="1">
      <c r="B726" s="42"/>
      <c r="C726" s="202" t="s">
        <v>924</v>
      </c>
      <c r="D726" s="202" t="s">
        <v>194</v>
      </c>
      <c r="E726" s="203" t="s">
        <v>3742</v>
      </c>
      <c r="F726" s="204" t="s">
        <v>3743</v>
      </c>
      <c r="G726" s="205" t="s">
        <v>242</v>
      </c>
      <c r="H726" s="206">
        <v>92.28</v>
      </c>
      <c r="I726" s="207"/>
      <c r="J726" s="208">
        <f>ROUND(I726*H726,2)</f>
        <v>0</v>
      </c>
      <c r="K726" s="204" t="s">
        <v>203</v>
      </c>
      <c r="L726" s="62"/>
      <c r="M726" s="209" t="s">
        <v>23</v>
      </c>
      <c r="N726" s="210" t="s">
        <v>48</v>
      </c>
      <c r="O726" s="43"/>
      <c r="P726" s="211">
        <f>O726*H726</f>
        <v>0</v>
      </c>
      <c r="Q726" s="211">
        <v>0</v>
      </c>
      <c r="R726" s="211">
        <f>Q726*H726</f>
        <v>0</v>
      </c>
      <c r="S726" s="211">
        <v>3.2499999999999999E-3</v>
      </c>
      <c r="T726" s="212">
        <f>S726*H726</f>
        <v>0.29991000000000001</v>
      </c>
      <c r="AR726" s="25" t="s">
        <v>279</v>
      </c>
      <c r="AT726" s="25" t="s">
        <v>194</v>
      </c>
      <c r="AU726" s="25" t="s">
        <v>88</v>
      </c>
      <c r="AY726" s="25" t="s">
        <v>191</v>
      </c>
      <c r="BE726" s="213">
        <f>IF(N726="základní",J726,0)</f>
        <v>0</v>
      </c>
      <c r="BF726" s="213">
        <f>IF(N726="snížená",J726,0)</f>
        <v>0</v>
      </c>
      <c r="BG726" s="213">
        <f>IF(N726="zákl. přenesená",J726,0)</f>
        <v>0</v>
      </c>
      <c r="BH726" s="213">
        <f>IF(N726="sníž. přenesená",J726,0)</f>
        <v>0</v>
      </c>
      <c r="BI726" s="213">
        <f>IF(N726="nulová",J726,0)</f>
        <v>0</v>
      </c>
      <c r="BJ726" s="25" t="s">
        <v>85</v>
      </c>
      <c r="BK726" s="213">
        <f>ROUND(I726*H726,2)</f>
        <v>0</v>
      </c>
      <c r="BL726" s="25" t="s">
        <v>279</v>
      </c>
      <c r="BM726" s="25" t="s">
        <v>3744</v>
      </c>
    </row>
    <row r="727" spans="2:65" s="13" customFormat="1" ht="13.5">
      <c r="B727" s="244"/>
      <c r="C727" s="245"/>
      <c r="D727" s="214" t="s">
        <v>245</v>
      </c>
      <c r="E727" s="246" t="s">
        <v>23</v>
      </c>
      <c r="F727" s="247" t="s">
        <v>372</v>
      </c>
      <c r="G727" s="245"/>
      <c r="H727" s="246" t="s">
        <v>23</v>
      </c>
      <c r="I727" s="248"/>
      <c r="J727" s="245"/>
      <c r="K727" s="245"/>
      <c r="L727" s="249"/>
      <c r="M727" s="250"/>
      <c r="N727" s="251"/>
      <c r="O727" s="251"/>
      <c r="P727" s="251"/>
      <c r="Q727" s="251"/>
      <c r="R727" s="251"/>
      <c r="S727" s="251"/>
      <c r="T727" s="252"/>
      <c r="AT727" s="253" t="s">
        <v>245</v>
      </c>
      <c r="AU727" s="253" t="s">
        <v>88</v>
      </c>
      <c r="AV727" s="13" t="s">
        <v>85</v>
      </c>
      <c r="AW727" s="13" t="s">
        <v>40</v>
      </c>
      <c r="AX727" s="13" t="s">
        <v>77</v>
      </c>
      <c r="AY727" s="253" t="s">
        <v>191</v>
      </c>
    </row>
    <row r="728" spans="2:65" s="12" customFormat="1" ht="13.5">
      <c r="B728" s="217"/>
      <c r="C728" s="218"/>
      <c r="D728" s="214" t="s">
        <v>245</v>
      </c>
      <c r="E728" s="219" t="s">
        <v>23</v>
      </c>
      <c r="F728" s="220" t="s">
        <v>3745</v>
      </c>
      <c r="G728" s="218"/>
      <c r="H728" s="221">
        <v>22.52</v>
      </c>
      <c r="I728" s="222"/>
      <c r="J728" s="218"/>
      <c r="K728" s="218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245</v>
      </c>
      <c r="AU728" s="227" t="s">
        <v>88</v>
      </c>
      <c r="AV728" s="12" t="s">
        <v>88</v>
      </c>
      <c r="AW728" s="12" t="s">
        <v>40</v>
      </c>
      <c r="AX728" s="12" t="s">
        <v>77</v>
      </c>
      <c r="AY728" s="227" t="s">
        <v>191</v>
      </c>
    </row>
    <row r="729" spans="2:65" s="12" customFormat="1" ht="13.5">
      <c r="B729" s="217"/>
      <c r="C729" s="218"/>
      <c r="D729" s="214" t="s">
        <v>245</v>
      </c>
      <c r="E729" s="219" t="s">
        <v>23</v>
      </c>
      <c r="F729" s="220" t="s">
        <v>3746</v>
      </c>
      <c r="G729" s="218"/>
      <c r="H729" s="221">
        <v>4.4400000000000004</v>
      </c>
      <c r="I729" s="222"/>
      <c r="J729" s="218"/>
      <c r="K729" s="218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245</v>
      </c>
      <c r="AU729" s="227" t="s">
        <v>88</v>
      </c>
      <c r="AV729" s="12" t="s">
        <v>88</v>
      </c>
      <c r="AW729" s="12" t="s">
        <v>40</v>
      </c>
      <c r="AX729" s="12" t="s">
        <v>77</v>
      </c>
      <c r="AY729" s="227" t="s">
        <v>191</v>
      </c>
    </row>
    <row r="730" spans="2:65" s="12" customFormat="1" ht="13.5">
      <c r="B730" s="217"/>
      <c r="C730" s="218"/>
      <c r="D730" s="214" t="s">
        <v>245</v>
      </c>
      <c r="E730" s="219" t="s">
        <v>23</v>
      </c>
      <c r="F730" s="220" t="s">
        <v>3747</v>
      </c>
      <c r="G730" s="218"/>
      <c r="H730" s="221">
        <v>0.8</v>
      </c>
      <c r="I730" s="222"/>
      <c r="J730" s="218"/>
      <c r="K730" s="218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245</v>
      </c>
      <c r="AU730" s="227" t="s">
        <v>88</v>
      </c>
      <c r="AV730" s="12" t="s">
        <v>88</v>
      </c>
      <c r="AW730" s="12" t="s">
        <v>40</v>
      </c>
      <c r="AX730" s="12" t="s">
        <v>77</v>
      </c>
      <c r="AY730" s="227" t="s">
        <v>191</v>
      </c>
    </row>
    <row r="731" spans="2:65" s="12" customFormat="1" ht="13.5">
      <c r="B731" s="217"/>
      <c r="C731" s="218"/>
      <c r="D731" s="214" t="s">
        <v>245</v>
      </c>
      <c r="E731" s="219" t="s">
        <v>23</v>
      </c>
      <c r="F731" s="220" t="s">
        <v>3748</v>
      </c>
      <c r="G731" s="218"/>
      <c r="H731" s="221">
        <v>0.8</v>
      </c>
      <c r="I731" s="222"/>
      <c r="J731" s="218"/>
      <c r="K731" s="218"/>
      <c r="L731" s="223"/>
      <c r="M731" s="224"/>
      <c r="N731" s="225"/>
      <c r="O731" s="225"/>
      <c r="P731" s="225"/>
      <c r="Q731" s="225"/>
      <c r="R731" s="225"/>
      <c r="S731" s="225"/>
      <c r="T731" s="226"/>
      <c r="AT731" s="227" t="s">
        <v>245</v>
      </c>
      <c r="AU731" s="227" t="s">
        <v>88</v>
      </c>
      <c r="AV731" s="12" t="s">
        <v>88</v>
      </c>
      <c r="AW731" s="12" t="s">
        <v>40</v>
      </c>
      <c r="AX731" s="12" t="s">
        <v>77</v>
      </c>
      <c r="AY731" s="227" t="s">
        <v>191</v>
      </c>
    </row>
    <row r="732" spans="2:65" s="14" customFormat="1" ht="13.5">
      <c r="B732" s="254"/>
      <c r="C732" s="255"/>
      <c r="D732" s="214" t="s">
        <v>245</v>
      </c>
      <c r="E732" s="256" t="s">
        <v>23</v>
      </c>
      <c r="F732" s="257" t="s">
        <v>371</v>
      </c>
      <c r="G732" s="255"/>
      <c r="H732" s="258">
        <v>28.56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AT732" s="264" t="s">
        <v>245</v>
      </c>
      <c r="AU732" s="264" t="s">
        <v>88</v>
      </c>
      <c r="AV732" s="14" t="s">
        <v>207</v>
      </c>
      <c r="AW732" s="14" t="s">
        <v>40</v>
      </c>
      <c r="AX732" s="14" t="s">
        <v>77</v>
      </c>
      <c r="AY732" s="264" t="s">
        <v>191</v>
      </c>
    </row>
    <row r="733" spans="2:65" s="13" customFormat="1" ht="13.5">
      <c r="B733" s="244"/>
      <c r="C733" s="245"/>
      <c r="D733" s="214" t="s">
        <v>245</v>
      </c>
      <c r="E733" s="246" t="s">
        <v>23</v>
      </c>
      <c r="F733" s="247" t="s">
        <v>376</v>
      </c>
      <c r="G733" s="245"/>
      <c r="H733" s="246" t="s">
        <v>23</v>
      </c>
      <c r="I733" s="248"/>
      <c r="J733" s="245"/>
      <c r="K733" s="245"/>
      <c r="L733" s="249"/>
      <c r="M733" s="250"/>
      <c r="N733" s="251"/>
      <c r="O733" s="251"/>
      <c r="P733" s="251"/>
      <c r="Q733" s="251"/>
      <c r="R733" s="251"/>
      <c r="S733" s="251"/>
      <c r="T733" s="252"/>
      <c r="AT733" s="253" t="s">
        <v>245</v>
      </c>
      <c r="AU733" s="253" t="s">
        <v>88</v>
      </c>
      <c r="AV733" s="13" t="s">
        <v>85</v>
      </c>
      <c r="AW733" s="13" t="s">
        <v>40</v>
      </c>
      <c r="AX733" s="13" t="s">
        <v>77</v>
      </c>
      <c r="AY733" s="253" t="s">
        <v>191</v>
      </c>
    </row>
    <row r="734" spans="2:65" s="12" customFormat="1" ht="13.5">
      <c r="B734" s="217"/>
      <c r="C734" s="218"/>
      <c r="D734" s="214" t="s">
        <v>245</v>
      </c>
      <c r="E734" s="219" t="s">
        <v>23</v>
      </c>
      <c r="F734" s="220" t="s">
        <v>3749</v>
      </c>
      <c r="G734" s="218"/>
      <c r="H734" s="221">
        <v>15.14</v>
      </c>
      <c r="I734" s="222"/>
      <c r="J734" s="218"/>
      <c r="K734" s="218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245</v>
      </c>
      <c r="AU734" s="227" t="s">
        <v>88</v>
      </c>
      <c r="AV734" s="12" t="s">
        <v>88</v>
      </c>
      <c r="AW734" s="12" t="s">
        <v>40</v>
      </c>
      <c r="AX734" s="12" t="s">
        <v>77</v>
      </c>
      <c r="AY734" s="227" t="s">
        <v>191</v>
      </c>
    </row>
    <row r="735" spans="2:65" s="12" customFormat="1" ht="13.5">
      <c r="B735" s="217"/>
      <c r="C735" s="218"/>
      <c r="D735" s="214" t="s">
        <v>245</v>
      </c>
      <c r="E735" s="219" t="s">
        <v>23</v>
      </c>
      <c r="F735" s="220" t="s">
        <v>3750</v>
      </c>
      <c r="G735" s="218"/>
      <c r="H735" s="221">
        <v>4.5</v>
      </c>
      <c r="I735" s="222"/>
      <c r="J735" s="218"/>
      <c r="K735" s="218"/>
      <c r="L735" s="223"/>
      <c r="M735" s="224"/>
      <c r="N735" s="225"/>
      <c r="O735" s="225"/>
      <c r="P735" s="225"/>
      <c r="Q735" s="225"/>
      <c r="R735" s="225"/>
      <c r="S735" s="225"/>
      <c r="T735" s="226"/>
      <c r="AT735" s="227" t="s">
        <v>245</v>
      </c>
      <c r="AU735" s="227" t="s">
        <v>88</v>
      </c>
      <c r="AV735" s="12" t="s">
        <v>88</v>
      </c>
      <c r="AW735" s="12" t="s">
        <v>40</v>
      </c>
      <c r="AX735" s="12" t="s">
        <v>77</v>
      </c>
      <c r="AY735" s="227" t="s">
        <v>191</v>
      </c>
    </row>
    <row r="736" spans="2:65" s="12" customFormat="1" ht="13.5">
      <c r="B736" s="217"/>
      <c r="C736" s="218"/>
      <c r="D736" s="214" t="s">
        <v>245</v>
      </c>
      <c r="E736" s="219" t="s">
        <v>23</v>
      </c>
      <c r="F736" s="220" t="s">
        <v>3751</v>
      </c>
      <c r="G736" s="218"/>
      <c r="H736" s="221">
        <v>0.8</v>
      </c>
      <c r="I736" s="222"/>
      <c r="J736" s="218"/>
      <c r="K736" s="218"/>
      <c r="L736" s="223"/>
      <c r="M736" s="224"/>
      <c r="N736" s="225"/>
      <c r="O736" s="225"/>
      <c r="P736" s="225"/>
      <c r="Q736" s="225"/>
      <c r="R736" s="225"/>
      <c r="S736" s="225"/>
      <c r="T736" s="226"/>
      <c r="AT736" s="227" t="s">
        <v>245</v>
      </c>
      <c r="AU736" s="227" t="s">
        <v>88</v>
      </c>
      <c r="AV736" s="12" t="s">
        <v>88</v>
      </c>
      <c r="AW736" s="12" t="s">
        <v>40</v>
      </c>
      <c r="AX736" s="12" t="s">
        <v>77</v>
      </c>
      <c r="AY736" s="227" t="s">
        <v>191</v>
      </c>
    </row>
    <row r="737" spans="2:65" s="12" customFormat="1" ht="13.5">
      <c r="B737" s="217"/>
      <c r="C737" s="218"/>
      <c r="D737" s="214" t="s">
        <v>245</v>
      </c>
      <c r="E737" s="219" t="s">
        <v>23</v>
      </c>
      <c r="F737" s="220" t="s">
        <v>3752</v>
      </c>
      <c r="G737" s="218"/>
      <c r="H737" s="221">
        <v>0.8</v>
      </c>
      <c r="I737" s="222"/>
      <c r="J737" s="218"/>
      <c r="K737" s="218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245</v>
      </c>
      <c r="AU737" s="227" t="s">
        <v>88</v>
      </c>
      <c r="AV737" s="12" t="s">
        <v>88</v>
      </c>
      <c r="AW737" s="12" t="s">
        <v>40</v>
      </c>
      <c r="AX737" s="12" t="s">
        <v>77</v>
      </c>
      <c r="AY737" s="227" t="s">
        <v>191</v>
      </c>
    </row>
    <row r="738" spans="2:65" s="14" customFormat="1" ht="13.5">
      <c r="B738" s="254"/>
      <c r="C738" s="255"/>
      <c r="D738" s="214" t="s">
        <v>245</v>
      </c>
      <c r="E738" s="256" t="s">
        <v>23</v>
      </c>
      <c r="F738" s="257" t="s">
        <v>371</v>
      </c>
      <c r="G738" s="255"/>
      <c r="H738" s="258">
        <v>21.24</v>
      </c>
      <c r="I738" s="259"/>
      <c r="J738" s="255"/>
      <c r="K738" s="255"/>
      <c r="L738" s="260"/>
      <c r="M738" s="261"/>
      <c r="N738" s="262"/>
      <c r="O738" s="262"/>
      <c r="P738" s="262"/>
      <c r="Q738" s="262"/>
      <c r="R738" s="262"/>
      <c r="S738" s="262"/>
      <c r="T738" s="263"/>
      <c r="AT738" s="264" t="s">
        <v>245</v>
      </c>
      <c r="AU738" s="264" t="s">
        <v>88</v>
      </c>
      <c r="AV738" s="14" t="s">
        <v>207</v>
      </c>
      <c r="AW738" s="14" t="s">
        <v>40</v>
      </c>
      <c r="AX738" s="14" t="s">
        <v>77</v>
      </c>
      <c r="AY738" s="264" t="s">
        <v>191</v>
      </c>
    </row>
    <row r="739" spans="2:65" s="13" customFormat="1" ht="13.5">
      <c r="B739" s="244"/>
      <c r="C739" s="245"/>
      <c r="D739" s="214" t="s">
        <v>245</v>
      </c>
      <c r="E739" s="246" t="s">
        <v>23</v>
      </c>
      <c r="F739" s="247" t="s">
        <v>380</v>
      </c>
      <c r="G739" s="245"/>
      <c r="H739" s="246" t="s">
        <v>23</v>
      </c>
      <c r="I739" s="248"/>
      <c r="J739" s="245"/>
      <c r="K739" s="245"/>
      <c r="L739" s="249"/>
      <c r="M739" s="250"/>
      <c r="N739" s="251"/>
      <c r="O739" s="251"/>
      <c r="P739" s="251"/>
      <c r="Q739" s="251"/>
      <c r="R739" s="251"/>
      <c r="S739" s="251"/>
      <c r="T739" s="252"/>
      <c r="AT739" s="253" t="s">
        <v>245</v>
      </c>
      <c r="AU739" s="253" t="s">
        <v>88</v>
      </c>
      <c r="AV739" s="13" t="s">
        <v>85</v>
      </c>
      <c r="AW739" s="13" t="s">
        <v>40</v>
      </c>
      <c r="AX739" s="13" t="s">
        <v>77</v>
      </c>
      <c r="AY739" s="253" t="s">
        <v>191</v>
      </c>
    </row>
    <row r="740" spans="2:65" s="12" customFormat="1" ht="13.5">
      <c r="B740" s="217"/>
      <c r="C740" s="218"/>
      <c r="D740" s="214" t="s">
        <v>245</v>
      </c>
      <c r="E740" s="219" t="s">
        <v>23</v>
      </c>
      <c r="F740" s="220" t="s">
        <v>3753</v>
      </c>
      <c r="G740" s="218"/>
      <c r="H740" s="221">
        <v>15.14</v>
      </c>
      <c r="I740" s="222"/>
      <c r="J740" s="218"/>
      <c r="K740" s="218"/>
      <c r="L740" s="223"/>
      <c r="M740" s="224"/>
      <c r="N740" s="225"/>
      <c r="O740" s="225"/>
      <c r="P740" s="225"/>
      <c r="Q740" s="225"/>
      <c r="R740" s="225"/>
      <c r="S740" s="225"/>
      <c r="T740" s="226"/>
      <c r="AT740" s="227" t="s">
        <v>245</v>
      </c>
      <c r="AU740" s="227" t="s">
        <v>88</v>
      </c>
      <c r="AV740" s="12" t="s">
        <v>88</v>
      </c>
      <c r="AW740" s="12" t="s">
        <v>40</v>
      </c>
      <c r="AX740" s="12" t="s">
        <v>77</v>
      </c>
      <c r="AY740" s="227" t="s">
        <v>191</v>
      </c>
    </row>
    <row r="741" spans="2:65" s="12" customFormat="1" ht="13.5">
      <c r="B741" s="217"/>
      <c r="C741" s="218"/>
      <c r="D741" s="214" t="s">
        <v>245</v>
      </c>
      <c r="E741" s="219" t="s">
        <v>23</v>
      </c>
      <c r="F741" s="220" t="s">
        <v>3754</v>
      </c>
      <c r="G741" s="218"/>
      <c r="H741" s="221">
        <v>4.5</v>
      </c>
      <c r="I741" s="222"/>
      <c r="J741" s="218"/>
      <c r="K741" s="218"/>
      <c r="L741" s="223"/>
      <c r="M741" s="224"/>
      <c r="N741" s="225"/>
      <c r="O741" s="225"/>
      <c r="P741" s="225"/>
      <c r="Q741" s="225"/>
      <c r="R741" s="225"/>
      <c r="S741" s="225"/>
      <c r="T741" s="226"/>
      <c r="AT741" s="227" t="s">
        <v>245</v>
      </c>
      <c r="AU741" s="227" t="s">
        <v>88</v>
      </c>
      <c r="AV741" s="12" t="s">
        <v>88</v>
      </c>
      <c r="AW741" s="12" t="s">
        <v>40</v>
      </c>
      <c r="AX741" s="12" t="s">
        <v>77</v>
      </c>
      <c r="AY741" s="227" t="s">
        <v>191</v>
      </c>
    </row>
    <row r="742" spans="2:65" s="12" customFormat="1" ht="13.5">
      <c r="B742" s="217"/>
      <c r="C742" s="218"/>
      <c r="D742" s="214" t="s">
        <v>245</v>
      </c>
      <c r="E742" s="219" t="s">
        <v>23</v>
      </c>
      <c r="F742" s="220" t="s">
        <v>3755</v>
      </c>
      <c r="G742" s="218"/>
      <c r="H742" s="221">
        <v>0.8</v>
      </c>
      <c r="I742" s="222"/>
      <c r="J742" s="218"/>
      <c r="K742" s="218"/>
      <c r="L742" s="223"/>
      <c r="M742" s="224"/>
      <c r="N742" s="225"/>
      <c r="O742" s="225"/>
      <c r="P742" s="225"/>
      <c r="Q742" s="225"/>
      <c r="R742" s="225"/>
      <c r="S742" s="225"/>
      <c r="T742" s="226"/>
      <c r="AT742" s="227" t="s">
        <v>245</v>
      </c>
      <c r="AU742" s="227" t="s">
        <v>88</v>
      </c>
      <c r="AV742" s="12" t="s">
        <v>88</v>
      </c>
      <c r="AW742" s="12" t="s">
        <v>40</v>
      </c>
      <c r="AX742" s="12" t="s">
        <v>77</v>
      </c>
      <c r="AY742" s="227" t="s">
        <v>191</v>
      </c>
    </row>
    <row r="743" spans="2:65" s="12" customFormat="1" ht="13.5">
      <c r="B743" s="217"/>
      <c r="C743" s="218"/>
      <c r="D743" s="214" t="s">
        <v>245</v>
      </c>
      <c r="E743" s="219" t="s">
        <v>23</v>
      </c>
      <c r="F743" s="220" t="s">
        <v>3756</v>
      </c>
      <c r="G743" s="218"/>
      <c r="H743" s="221">
        <v>0.8</v>
      </c>
      <c r="I743" s="222"/>
      <c r="J743" s="218"/>
      <c r="K743" s="218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245</v>
      </c>
      <c r="AU743" s="227" t="s">
        <v>88</v>
      </c>
      <c r="AV743" s="12" t="s">
        <v>88</v>
      </c>
      <c r="AW743" s="12" t="s">
        <v>40</v>
      </c>
      <c r="AX743" s="12" t="s">
        <v>77</v>
      </c>
      <c r="AY743" s="227" t="s">
        <v>191</v>
      </c>
    </row>
    <row r="744" spans="2:65" s="14" customFormat="1" ht="13.5">
      <c r="B744" s="254"/>
      <c r="C744" s="255"/>
      <c r="D744" s="214" t="s">
        <v>245</v>
      </c>
      <c r="E744" s="256" t="s">
        <v>23</v>
      </c>
      <c r="F744" s="257" t="s">
        <v>371</v>
      </c>
      <c r="G744" s="255"/>
      <c r="H744" s="258">
        <v>21.24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AT744" s="264" t="s">
        <v>245</v>
      </c>
      <c r="AU744" s="264" t="s">
        <v>88</v>
      </c>
      <c r="AV744" s="14" t="s">
        <v>207</v>
      </c>
      <c r="AW744" s="14" t="s">
        <v>40</v>
      </c>
      <c r="AX744" s="14" t="s">
        <v>77</v>
      </c>
      <c r="AY744" s="264" t="s">
        <v>191</v>
      </c>
    </row>
    <row r="745" spans="2:65" s="13" customFormat="1" ht="13.5">
      <c r="B745" s="244"/>
      <c r="C745" s="245"/>
      <c r="D745" s="214" t="s">
        <v>245</v>
      </c>
      <c r="E745" s="246" t="s">
        <v>23</v>
      </c>
      <c r="F745" s="247" t="s">
        <v>384</v>
      </c>
      <c r="G745" s="245"/>
      <c r="H745" s="246" t="s">
        <v>23</v>
      </c>
      <c r="I745" s="248"/>
      <c r="J745" s="245"/>
      <c r="K745" s="245"/>
      <c r="L745" s="249"/>
      <c r="M745" s="250"/>
      <c r="N745" s="251"/>
      <c r="O745" s="251"/>
      <c r="P745" s="251"/>
      <c r="Q745" s="251"/>
      <c r="R745" s="251"/>
      <c r="S745" s="251"/>
      <c r="T745" s="252"/>
      <c r="AT745" s="253" t="s">
        <v>245</v>
      </c>
      <c r="AU745" s="253" t="s">
        <v>88</v>
      </c>
      <c r="AV745" s="13" t="s">
        <v>85</v>
      </c>
      <c r="AW745" s="13" t="s">
        <v>40</v>
      </c>
      <c r="AX745" s="13" t="s">
        <v>77</v>
      </c>
      <c r="AY745" s="253" t="s">
        <v>191</v>
      </c>
    </row>
    <row r="746" spans="2:65" s="12" customFormat="1" ht="13.5">
      <c r="B746" s="217"/>
      <c r="C746" s="218"/>
      <c r="D746" s="214" t="s">
        <v>245</v>
      </c>
      <c r="E746" s="219" t="s">
        <v>23</v>
      </c>
      <c r="F746" s="220" t="s">
        <v>3757</v>
      </c>
      <c r="G746" s="218"/>
      <c r="H746" s="221">
        <v>15.14</v>
      </c>
      <c r="I746" s="222"/>
      <c r="J746" s="218"/>
      <c r="K746" s="218"/>
      <c r="L746" s="223"/>
      <c r="M746" s="224"/>
      <c r="N746" s="225"/>
      <c r="O746" s="225"/>
      <c r="P746" s="225"/>
      <c r="Q746" s="225"/>
      <c r="R746" s="225"/>
      <c r="S746" s="225"/>
      <c r="T746" s="226"/>
      <c r="AT746" s="227" t="s">
        <v>245</v>
      </c>
      <c r="AU746" s="227" t="s">
        <v>88</v>
      </c>
      <c r="AV746" s="12" t="s">
        <v>88</v>
      </c>
      <c r="AW746" s="12" t="s">
        <v>40</v>
      </c>
      <c r="AX746" s="12" t="s">
        <v>77</v>
      </c>
      <c r="AY746" s="227" t="s">
        <v>191</v>
      </c>
    </row>
    <row r="747" spans="2:65" s="12" customFormat="1" ht="13.5">
      <c r="B747" s="217"/>
      <c r="C747" s="218"/>
      <c r="D747" s="214" t="s">
        <v>245</v>
      </c>
      <c r="E747" s="219" t="s">
        <v>23</v>
      </c>
      <c r="F747" s="220" t="s">
        <v>3758</v>
      </c>
      <c r="G747" s="218"/>
      <c r="H747" s="221">
        <v>4.5</v>
      </c>
      <c r="I747" s="222"/>
      <c r="J747" s="218"/>
      <c r="K747" s="218"/>
      <c r="L747" s="223"/>
      <c r="M747" s="224"/>
      <c r="N747" s="225"/>
      <c r="O747" s="225"/>
      <c r="P747" s="225"/>
      <c r="Q747" s="225"/>
      <c r="R747" s="225"/>
      <c r="S747" s="225"/>
      <c r="T747" s="226"/>
      <c r="AT747" s="227" t="s">
        <v>245</v>
      </c>
      <c r="AU747" s="227" t="s">
        <v>88</v>
      </c>
      <c r="AV747" s="12" t="s">
        <v>88</v>
      </c>
      <c r="AW747" s="12" t="s">
        <v>40</v>
      </c>
      <c r="AX747" s="12" t="s">
        <v>77</v>
      </c>
      <c r="AY747" s="227" t="s">
        <v>191</v>
      </c>
    </row>
    <row r="748" spans="2:65" s="12" customFormat="1" ht="13.5">
      <c r="B748" s="217"/>
      <c r="C748" s="218"/>
      <c r="D748" s="214" t="s">
        <v>245</v>
      </c>
      <c r="E748" s="219" t="s">
        <v>23</v>
      </c>
      <c r="F748" s="220" t="s">
        <v>3759</v>
      </c>
      <c r="G748" s="218"/>
      <c r="H748" s="221">
        <v>0.8</v>
      </c>
      <c r="I748" s="222"/>
      <c r="J748" s="218"/>
      <c r="K748" s="218"/>
      <c r="L748" s="223"/>
      <c r="M748" s="224"/>
      <c r="N748" s="225"/>
      <c r="O748" s="225"/>
      <c r="P748" s="225"/>
      <c r="Q748" s="225"/>
      <c r="R748" s="225"/>
      <c r="S748" s="225"/>
      <c r="T748" s="226"/>
      <c r="AT748" s="227" t="s">
        <v>245</v>
      </c>
      <c r="AU748" s="227" t="s">
        <v>88</v>
      </c>
      <c r="AV748" s="12" t="s">
        <v>88</v>
      </c>
      <c r="AW748" s="12" t="s">
        <v>40</v>
      </c>
      <c r="AX748" s="12" t="s">
        <v>77</v>
      </c>
      <c r="AY748" s="227" t="s">
        <v>191</v>
      </c>
    </row>
    <row r="749" spans="2:65" s="12" customFormat="1" ht="13.5">
      <c r="B749" s="217"/>
      <c r="C749" s="218"/>
      <c r="D749" s="214" t="s">
        <v>245</v>
      </c>
      <c r="E749" s="219" t="s">
        <v>23</v>
      </c>
      <c r="F749" s="220" t="s">
        <v>3760</v>
      </c>
      <c r="G749" s="218"/>
      <c r="H749" s="221">
        <v>0.8</v>
      </c>
      <c r="I749" s="222"/>
      <c r="J749" s="218"/>
      <c r="K749" s="218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245</v>
      </c>
      <c r="AU749" s="227" t="s">
        <v>88</v>
      </c>
      <c r="AV749" s="12" t="s">
        <v>88</v>
      </c>
      <c r="AW749" s="12" t="s">
        <v>40</v>
      </c>
      <c r="AX749" s="12" t="s">
        <v>77</v>
      </c>
      <c r="AY749" s="227" t="s">
        <v>191</v>
      </c>
    </row>
    <row r="750" spans="2:65" s="14" customFormat="1" ht="13.5">
      <c r="B750" s="254"/>
      <c r="C750" s="255"/>
      <c r="D750" s="214" t="s">
        <v>245</v>
      </c>
      <c r="E750" s="256" t="s">
        <v>23</v>
      </c>
      <c r="F750" s="257" t="s">
        <v>371</v>
      </c>
      <c r="G750" s="255"/>
      <c r="H750" s="258">
        <v>21.24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AT750" s="264" t="s">
        <v>245</v>
      </c>
      <c r="AU750" s="264" t="s">
        <v>88</v>
      </c>
      <c r="AV750" s="14" t="s">
        <v>207</v>
      </c>
      <c r="AW750" s="14" t="s">
        <v>40</v>
      </c>
      <c r="AX750" s="14" t="s">
        <v>77</v>
      </c>
      <c r="AY750" s="264" t="s">
        <v>191</v>
      </c>
    </row>
    <row r="751" spans="2:65" s="15" customFormat="1" ht="13.5">
      <c r="B751" s="265"/>
      <c r="C751" s="266"/>
      <c r="D751" s="214" t="s">
        <v>245</v>
      </c>
      <c r="E751" s="267" t="s">
        <v>23</v>
      </c>
      <c r="F751" s="268" t="s">
        <v>388</v>
      </c>
      <c r="G751" s="266"/>
      <c r="H751" s="269">
        <v>92.28</v>
      </c>
      <c r="I751" s="270"/>
      <c r="J751" s="266"/>
      <c r="K751" s="266"/>
      <c r="L751" s="271"/>
      <c r="M751" s="272"/>
      <c r="N751" s="273"/>
      <c r="O751" s="273"/>
      <c r="P751" s="273"/>
      <c r="Q751" s="273"/>
      <c r="R751" s="273"/>
      <c r="S751" s="273"/>
      <c r="T751" s="274"/>
      <c r="AT751" s="275" t="s">
        <v>245</v>
      </c>
      <c r="AU751" s="275" t="s">
        <v>88</v>
      </c>
      <c r="AV751" s="15" t="s">
        <v>215</v>
      </c>
      <c r="AW751" s="15" t="s">
        <v>40</v>
      </c>
      <c r="AX751" s="15" t="s">
        <v>85</v>
      </c>
      <c r="AY751" s="275" t="s">
        <v>191</v>
      </c>
    </row>
    <row r="752" spans="2:65" s="1" customFormat="1" ht="16.5" customHeight="1">
      <c r="B752" s="42"/>
      <c r="C752" s="202" t="s">
        <v>930</v>
      </c>
      <c r="D752" s="202" t="s">
        <v>194</v>
      </c>
      <c r="E752" s="203" t="s">
        <v>3761</v>
      </c>
      <c r="F752" s="204" t="s">
        <v>3762</v>
      </c>
      <c r="G752" s="205" t="s">
        <v>242</v>
      </c>
      <c r="H752" s="206">
        <v>28.8</v>
      </c>
      <c r="I752" s="207"/>
      <c r="J752" s="208">
        <f>ROUND(I752*H752,2)</f>
        <v>0</v>
      </c>
      <c r="K752" s="204" t="s">
        <v>203</v>
      </c>
      <c r="L752" s="62"/>
      <c r="M752" s="209" t="s">
        <v>23</v>
      </c>
      <c r="N752" s="210" t="s">
        <v>48</v>
      </c>
      <c r="O752" s="43"/>
      <c r="P752" s="211">
        <f>O752*H752</f>
        <v>0</v>
      </c>
      <c r="Q752" s="211">
        <v>0</v>
      </c>
      <c r="R752" s="211">
        <f>Q752*H752</f>
        <v>0</v>
      </c>
      <c r="S752" s="211">
        <v>3.2499999999999999E-3</v>
      </c>
      <c r="T752" s="212">
        <f>S752*H752</f>
        <v>9.3600000000000003E-2</v>
      </c>
      <c r="AR752" s="25" t="s">
        <v>279</v>
      </c>
      <c r="AT752" s="25" t="s">
        <v>194</v>
      </c>
      <c r="AU752" s="25" t="s">
        <v>88</v>
      </c>
      <c r="AY752" s="25" t="s">
        <v>191</v>
      </c>
      <c r="BE752" s="213">
        <f>IF(N752="základní",J752,0)</f>
        <v>0</v>
      </c>
      <c r="BF752" s="213">
        <f>IF(N752="snížená",J752,0)</f>
        <v>0</v>
      </c>
      <c r="BG752" s="213">
        <f>IF(N752="zákl. přenesená",J752,0)</f>
        <v>0</v>
      </c>
      <c r="BH752" s="213">
        <f>IF(N752="sníž. přenesená",J752,0)</f>
        <v>0</v>
      </c>
      <c r="BI752" s="213">
        <f>IF(N752="nulová",J752,0)</f>
        <v>0</v>
      </c>
      <c r="BJ752" s="25" t="s">
        <v>85</v>
      </c>
      <c r="BK752" s="213">
        <f>ROUND(I752*H752,2)</f>
        <v>0</v>
      </c>
      <c r="BL752" s="25" t="s">
        <v>279</v>
      </c>
      <c r="BM752" s="25" t="s">
        <v>3763</v>
      </c>
    </row>
    <row r="753" spans="2:65" s="13" customFormat="1" ht="13.5">
      <c r="B753" s="244"/>
      <c r="C753" s="245"/>
      <c r="D753" s="214" t="s">
        <v>245</v>
      </c>
      <c r="E753" s="246" t="s">
        <v>23</v>
      </c>
      <c r="F753" s="247" t="s">
        <v>372</v>
      </c>
      <c r="G753" s="245"/>
      <c r="H753" s="246" t="s">
        <v>23</v>
      </c>
      <c r="I753" s="248"/>
      <c r="J753" s="245"/>
      <c r="K753" s="245"/>
      <c r="L753" s="249"/>
      <c r="M753" s="250"/>
      <c r="N753" s="251"/>
      <c r="O753" s="251"/>
      <c r="P753" s="251"/>
      <c r="Q753" s="251"/>
      <c r="R753" s="251"/>
      <c r="S753" s="251"/>
      <c r="T753" s="252"/>
      <c r="AT753" s="253" t="s">
        <v>245</v>
      </c>
      <c r="AU753" s="253" t="s">
        <v>88</v>
      </c>
      <c r="AV753" s="13" t="s">
        <v>85</v>
      </c>
      <c r="AW753" s="13" t="s">
        <v>40</v>
      </c>
      <c r="AX753" s="13" t="s">
        <v>77</v>
      </c>
      <c r="AY753" s="253" t="s">
        <v>191</v>
      </c>
    </row>
    <row r="754" spans="2:65" s="12" customFormat="1" ht="13.5">
      <c r="B754" s="217"/>
      <c r="C754" s="218"/>
      <c r="D754" s="214" t="s">
        <v>245</v>
      </c>
      <c r="E754" s="219" t="s">
        <v>23</v>
      </c>
      <c r="F754" s="220" t="s">
        <v>3764</v>
      </c>
      <c r="G754" s="218"/>
      <c r="H754" s="221">
        <v>12.6</v>
      </c>
      <c r="I754" s="222"/>
      <c r="J754" s="218"/>
      <c r="K754" s="218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245</v>
      </c>
      <c r="AU754" s="227" t="s">
        <v>88</v>
      </c>
      <c r="AV754" s="12" t="s">
        <v>88</v>
      </c>
      <c r="AW754" s="12" t="s">
        <v>40</v>
      </c>
      <c r="AX754" s="12" t="s">
        <v>77</v>
      </c>
      <c r="AY754" s="227" t="s">
        <v>191</v>
      </c>
    </row>
    <row r="755" spans="2:65" s="14" customFormat="1" ht="13.5">
      <c r="B755" s="254"/>
      <c r="C755" s="255"/>
      <c r="D755" s="214" t="s">
        <v>245</v>
      </c>
      <c r="E755" s="256" t="s">
        <v>23</v>
      </c>
      <c r="F755" s="257" t="s">
        <v>371</v>
      </c>
      <c r="G755" s="255"/>
      <c r="H755" s="258">
        <v>12.6</v>
      </c>
      <c r="I755" s="259"/>
      <c r="J755" s="255"/>
      <c r="K755" s="255"/>
      <c r="L755" s="260"/>
      <c r="M755" s="261"/>
      <c r="N755" s="262"/>
      <c r="O755" s="262"/>
      <c r="P755" s="262"/>
      <c r="Q755" s="262"/>
      <c r="R755" s="262"/>
      <c r="S755" s="262"/>
      <c r="T755" s="263"/>
      <c r="AT755" s="264" t="s">
        <v>245</v>
      </c>
      <c r="AU755" s="264" t="s">
        <v>88</v>
      </c>
      <c r="AV755" s="14" t="s">
        <v>207</v>
      </c>
      <c r="AW755" s="14" t="s">
        <v>40</v>
      </c>
      <c r="AX755" s="14" t="s">
        <v>77</v>
      </c>
      <c r="AY755" s="264" t="s">
        <v>191</v>
      </c>
    </row>
    <row r="756" spans="2:65" s="13" customFormat="1" ht="13.5">
      <c r="B756" s="244"/>
      <c r="C756" s="245"/>
      <c r="D756" s="214" t="s">
        <v>245</v>
      </c>
      <c r="E756" s="246" t="s">
        <v>23</v>
      </c>
      <c r="F756" s="247" t="s">
        <v>376</v>
      </c>
      <c r="G756" s="245"/>
      <c r="H756" s="246" t="s">
        <v>23</v>
      </c>
      <c r="I756" s="248"/>
      <c r="J756" s="245"/>
      <c r="K756" s="245"/>
      <c r="L756" s="249"/>
      <c r="M756" s="250"/>
      <c r="N756" s="251"/>
      <c r="O756" s="251"/>
      <c r="P756" s="251"/>
      <c r="Q756" s="251"/>
      <c r="R756" s="251"/>
      <c r="S756" s="251"/>
      <c r="T756" s="252"/>
      <c r="AT756" s="253" t="s">
        <v>245</v>
      </c>
      <c r="AU756" s="253" t="s">
        <v>88</v>
      </c>
      <c r="AV756" s="13" t="s">
        <v>85</v>
      </c>
      <c r="AW756" s="13" t="s">
        <v>40</v>
      </c>
      <c r="AX756" s="13" t="s">
        <v>77</v>
      </c>
      <c r="AY756" s="253" t="s">
        <v>191</v>
      </c>
    </row>
    <row r="757" spans="2:65" s="12" customFormat="1" ht="13.5">
      <c r="B757" s="217"/>
      <c r="C757" s="218"/>
      <c r="D757" s="214" t="s">
        <v>245</v>
      </c>
      <c r="E757" s="219" t="s">
        <v>23</v>
      </c>
      <c r="F757" s="220" t="s">
        <v>3765</v>
      </c>
      <c r="G757" s="218"/>
      <c r="H757" s="221">
        <v>5.4</v>
      </c>
      <c r="I757" s="222"/>
      <c r="J757" s="218"/>
      <c r="K757" s="218"/>
      <c r="L757" s="223"/>
      <c r="M757" s="224"/>
      <c r="N757" s="225"/>
      <c r="O757" s="225"/>
      <c r="P757" s="225"/>
      <c r="Q757" s="225"/>
      <c r="R757" s="225"/>
      <c r="S757" s="225"/>
      <c r="T757" s="226"/>
      <c r="AT757" s="227" t="s">
        <v>245</v>
      </c>
      <c r="AU757" s="227" t="s">
        <v>88</v>
      </c>
      <c r="AV757" s="12" t="s">
        <v>88</v>
      </c>
      <c r="AW757" s="12" t="s">
        <v>40</v>
      </c>
      <c r="AX757" s="12" t="s">
        <v>77</v>
      </c>
      <c r="AY757" s="227" t="s">
        <v>191</v>
      </c>
    </row>
    <row r="758" spans="2:65" s="14" customFormat="1" ht="13.5">
      <c r="B758" s="254"/>
      <c r="C758" s="255"/>
      <c r="D758" s="214" t="s">
        <v>245</v>
      </c>
      <c r="E758" s="256" t="s">
        <v>23</v>
      </c>
      <c r="F758" s="257" t="s">
        <v>371</v>
      </c>
      <c r="G758" s="255"/>
      <c r="H758" s="258">
        <v>5.4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AT758" s="264" t="s">
        <v>245</v>
      </c>
      <c r="AU758" s="264" t="s">
        <v>88</v>
      </c>
      <c r="AV758" s="14" t="s">
        <v>207</v>
      </c>
      <c r="AW758" s="14" t="s">
        <v>40</v>
      </c>
      <c r="AX758" s="14" t="s">
        <v>77</v>
      </c>
      <c r="AY758" s="264" t="s">
        <v>191</v>
      </c>
    </row>
    <row r="759" spans="2:65" s="13" customFormat="1" ht="13.5">
      <c r="B759" s="244"/>
      <c r="C759" s="245"/>
      <c r="D759" s="214" t="s">
        <v>245</v>
      </c>
      <c r="E759" s="246" t="s">
        <v>23</v>
      </c>
      <c r="F759" s="247" t="s">
        <v>380</v>
      </c>
      <c r="G759" s="245"/>
      <c r="H759" s="246" t="s">
        <v>23</v>
      </c>
      <c r="I759" s="248"/>
      <c r="J759" s="245"/>
      <c r="K759" s="245"/>
      <c r="L759" s="249"/>
      <c r="M759" s="250"/>
      <c r="N759" s="251"/>
      <c r="O759" s="251"/>
      <c r="P759" s="251"/>
      <c r="Q759" s="251"/>
      <c r="R759" s="251"/>
      <c r="S759" s="251"/>
      <c r="T759" s="252"/>
      <c r="AT759" s="253" t="s">
        <v>245</v>
      </c>
      <c r="AU759" s="253" t="s">
        <v>88</v>
      </c>
      <c r="AV759" s="13" t="s">
        <v>85</v>
      </c>
      <c r="AW759" s="13" t="s">
        <v>40</v>
      </c>
      <c r="AX759" s="13" t="s">
        <v>77</v>
      </c>
      <c r="AY759" s="253" t="s">
        <v>191</v>
      </c>
    </row>
    <row r="760" spans="2:65" s="12" customFormat="1" ht="13.5">
      <c r="B760" s="217"/>
      <c r="C760" s="218"/>
      <c r="D760" s="214" t="s">
        <v>245</v>
      </c>
      <c r="E760" s="219" t="s">
        <v>23</v>
      </c>
      <c r="F760" s="220" t="s">
        <v>3766</v>
      </c>
      <c r="G760" s="218"/>
      <c r="H760" s="221">
        <v>5.4</v>
      </c>
      <c r="I760" s="222"/>
      <c r="J760" s="218"/>
      <c r="K760" s="218"/>
      <c r="L760" s="223"/>
      <c r="M760" s="224"/>
      <c r="N760" s="225"/>
      <c r="O760" s="225"/>
      <c r="P760" s="225"/>
      <c r="Q760" s="225"/>
      <c r="R760" s="225"/>
      <c r="S760" s="225"/>
      <c r="T760" s="226"/>
      <c r="AT760" s="227" t="s">
        <v>245</v>
      </c>
      <c r="AU760" s="227" t="s">
        <v>88</v>
      </c>
      <c r="AV760" s="12" t="s">
        <v>88</v>
      </c>
      <c r="AW760" s="12" t="s">
        <v>40</v>
      </c>
      <c r="AX760" s="12" t="s">
        <v>77</v>
      </c>
      <c r="AY760" s="227" t="s">
        <v>191</v>
      </c>
    </row>
    <row r="761" spans="2:65" s="14" customFormat="1" ht="13.5">
      <c r="B761" s="254"/>
      <c r="C761" s="255"/>
      <c r="D761" s="214" t="s">
        <v>245</v>
      </c>
      <c r="E761" s="256" t="s">
        <v>23</v>
      </c>
      <c r="F761" s="257" t="s">
        <v>371</v>
      </c>
      <c r="G761" s="255"/>
      <c r="H761" s="258">
        <v>5.4</v>
      </c>
      <c r="I761" s="259"/>
      <c r="J761" s="255"/>
      <c r="K761" s="255"/>
      <c r="L761" s="260"/>
      <c r="M761" s="261"/>
      <c r="N761" s="262"/>
      <c r="O761" s="262"/>
      <c r="P761" s="262"/>
      <c r="Q761" s="262"/>
      <c r="R761" s="262"/>
      <c r="S761" s="262"/>
      <c r="T761" s="263"/>
      <c r="AT761" s="264" t="s">
        <v>245</v>
      </c>
      <c r="AU761" s="264" t="s">
        <v>88</v>
      </c>
      <c r="AV761" s="14" t="s">
        <v>207</v>
      </c>
      <c r="AW761" s="14" t="s">
        <v>40</v>
      </c>
      <c r="AX761" s="14" t="s">
        <v>77</v>
      </c>
      <c r="AY761" s="264" t="s">
        <v>191</v>
      </c>
    </row>
    <row r="762" spans="2:65" s="13" customFormat="1" ht="13.5">
      <c r="B762" s="244"/>
      <c r="C762" s="245"/>
      <c r="D762" s="214" t="s">
        <v>245</v>
      </c>
      <c r="E762" s="246" t="s">
        <v>23</v>
      </c>
      <c r="F762" s="247" t="s">
        <v>384</v>
      </c>
      <c r="G762" s="245"/>
      <c r="H762" s="246" t="s">
        <v>23</v>
      </c>
      <c r="I762" s="248"/>
      <c r="J762" s="245"/>
      <c r="K762" s="245"/>
      <c r="L762" s="249"/>
      <c r="M762" s="250"/>
      <c r="N762" s="251"/>
      <c r="O762" s="251"/>
      <c r="P762" s="251"/>
      <c r="Q762" s="251"/>
      <c r="R762" s="251"/>
      <c r="S762" s="251"/>
      <c r="T762" s="252"/>
      <c r="AT762" s="253" t="s">
        <v>245</v>
      </c>
      <c r="AU762" s="253" t="s">
        <v>88</v>
      </c>
      <c r="AV762" s="13" t="s">
        <v>85</v>
      </c>
      <c r="AW762" s="13" t="s">
        <v>40</v>
      </c>
      <c r="AX762" s="13" t="s">
        <v>77</v>
      </c>
      <c r="AY762" s="253" t="s">
        <v>191</v>
      </c>
    </row>
    <row r="763" spans="2:65" s="12" customFormat="1" ht="13.5">
      <c r="B763" s="217"/>
      <c r="C763" s="218"/>
      <c r="D763" s="214" t="s">
        <v>245</v>
      </c>
      <c r="E763" s="219" t="s">
        <v>23</v>
      </c>
      <c r="F763" s="220" t="s">
        <v>3767</v>
      </c>
      <c r="G763" s="218"/>
      <c r="H763" s="221">
        <v>5.4</v>
      </c>
      <c r="I763" s="222"/>
      <c r="J763" s="218"/>
      <c r="K763" s="218"/>
      <c r="L763" s="223"/>
      <c r="M763" s="224"/>
      <c r="N763" s="225"/>
      <c r="O763" s="225"/>
      <c r="P763" s="225"/>
      <c r="Q763" s="225"/>
      <c r="R763" s="225"/>
      <c r="S763" s="225"/>
      <c r="T763" s="226"/>
      <c r="AT763" s="227" t="s">
        <v>245</v>
      </c>
      <c r="AU763" s="227" t="s">
        <v>88</v>
      </c>
      <c r="AV763" s="12" t="s">
        <v>88</v>
      </c>
      <c r="AW763" s="12" t="s">
        <v>40</v>
      </c>
      <c r="AX763" s="12" t="s">
        <v>77</v>
      </c>
      <c r="AY763" s="227" t="s">
        <v>191</v>
      </c>
    </row>
    <row r="764" spans="2:65" s="14" customFormat="1" ht="13.5">
      <c r="B764" s="254"/>
      <c r="C764" s="255"/>
      <c r="D764" s="214" t="s">
        <v>245</v>
      </c>
      <c r="E764" s="256" t="s">
        <v>23</v>
      </c>
      <c r="F764" s="257" t="s">
        <v>371</v>
      </c>
      <c r="G764" s="255"/>
      <c r="H764" s="258">
        <v>5.4</v>
      </c>
      <c r="I764" s="259"/>
      <c r="J764" s="255"/>
      <c r="K764" s="255"/>
      <c r="L764" s="260"/>
      <c r="M764" s="261"/>
      <c r="N764" s="262"/>
      <c r="O764" s="262"/>
      <c r="P764" s="262"/>
      <c r="Q764" s="262"/>
      <c r="R764" s="262"/>
      <c r="S764" s="262"/>
      <c r="T764" s="263"/>
      <c r="AT764" s="264" t="s">
        <v>245</v>
      </c>
      <c r="AU764" s="264" t="s">
        <v>88</v>
      </c>
      <c r="AV764" s="14" t="s">
        <v>207</v>
      </c>
      <c r="AW764" s="14" t="s">
        <v>40</v>
      </c>
      <c r="AX764" s="14" t="s">
        <v>77</v>
      </c>
      <c r="AY764" s="264" t="s">
        <v>191</v>
      </c>
    </row>
    <row r="765" spans="2:65" s="15" customFormat="1" ht="13.5">
      <c r="B765" s="265"/>
      <c r="C765" s="266"/>
      <c r="D765" s="214" t="s">
        <v>245</v>
      </c>
      <c r="E765" s="267" t="s">
        <v>23</v>
      </c>
      <c r="F765" s="268" t="s">
        <v>388</v>
      </c>
      <c r="G765" s="266"/>
      <c r="H765" s="269">
        <v>28.8</v>
      </c>
      <c r="I765" s="270"/>
      <c r="J765" s="266"/>
      <c r="K765" s="266"/>
      <c r="L765" s="271"/>
      <c r="M765" s="272"/>
      <c r="N765" s="273"/>
      <c r="O765" s="273"/>
      <c r="P765" s="273"/>
      <c r="Q765" s="273"/>
      <c r="R765" s="273"/>
      <c r="S765" s="273"/>
      <c r="T765" s="274"/>
      <c r="AT765" s="275" t="s">
        <v>245</v>
      </c>
      <c r="AU765" s="275" t="s">
        <v>88</v>
      </c>
      <c r="AV765" s="15" t="s">
        <v>215</v>
      </c>
      <c r="AW765" s="15" t="s">
        <v>40</v>
      </c>
      <c r="AX765" s="15" t="s">
        <v>85</v>
      </c>
      <c r="AY765" s="275" t="s">
        <v>191</v>
      </c>
    </row>
    <row r="766" spans="2:65" s="1" customFormat="1" ht="16.5" customHeight="1">
      <c r="B766" s="42"/>
      <c r="C766" s="202" t="s">
        <v>935</v>
      </c>
      <c r="D766" s="202" t="s">
        <v>194</v>
      </c>
      <c r="E766" s="203" t="s">
        <v>3768</v>
      </c>
      <c r="F766" s="204" t="s">
        <v>3769</v>
      </c>
      <c r="G766" s="205" t="s">
        <v>218</v>
      </c>
      <c r="H766" s="206">
        <v>83.915999999999997</v>
      </c>
      <c r="I766" s="207"/>
      <c r="J766" s="208">
        <f>ROUND(I766*H766,2)</f>
        <v>0</v>
      </c>
      <c r="K766" s="204" t="s">
        <v>203</v>
      </c>
      <c r="L766" s="62"/>
      <c r="M766" s="209" t="s">
        <v>23</v>
      </c>
      <c r="N766" s="210" t="s">
        <v>48</v>
      </c>
      <c r="O766" s="43"/>
      <c r="P766" s="211">
        <f>O766*H766</f>
        <v>0</v>
      </c>
      <c r="Q766" s="211">
        <v>0</v>
      </c>
      <c r="R766" s="211">
        <f>Q766*H766</f>
        <v>0</v>
      </c>
      <c r="S766" s="211">
        <v>2.7220000000000001E-2</v>
      </c>
      <c r="T766" s="212">
        <f>S766*H766</f>
        <v>2.2841935200000001</v>
      </c>
      <c r="AR766" s="25" t="s">
        <v>279</v>
      </c>
      <c r="AT766" s="25" t="s">
        <v>194</v>
      </c>
      <c r="AU766" s="25" t="s">
        <v>88</v>
      </c>
      <c r="AY766" s="25" t="s">
        <v>191</v>
      </c>
      <c r="BE766" s="213">
        <f>IF(N766="základní",J766,0)</f>
        <v>0</v>
      </c>
      <c r="BF766" s="213">
        <f>IF(N766="snížená",J766,0)</f>
        <v>0</v>
      </c>
      <c r="BG766" s="213">
        <f>IF(N766="zákl. přenesená",J766,0)</f>
        <v>0</v>
      </c>
      <c r="BH766" s="213">
        <f>IF(N766="sníž. přenesená",J766,0)</f>
        <v>0</v>
      </c>
      <c r="BI766" s="213">
        <f>IF(N766="nulová",J766,0)</f>
        <v>0</v>
      </c>
      <c r="BJ766" s="25" t="s">
        <v>85</v>
      </c>
      <c r="BK766" s="213">
        <f>ROUND(I766*H766,2)</f>
        <v>0</v>
      </c>
      <c r="BL766" s="25" t="s">
        <v>279</v>
      </c>
      <c r="BM766" s="25" t="s">
        <v>3770</v>
      </c>
    </row>
    <row r="767" spans="2:65" s="13" customFormat="1" ht="13.5">
      <c r="B767" s="244"/>
      <c r="C767" s="245"/>
      <c r="D767" s="214" t="s">
        <v>245</v>
      </c>
      <c r="E767" s="246" t="s">
        <v>23</v>
      </c>
      <c r="F767" s="247" t="s">
        <v>372</v>
      </c>
      <c r="G767" s="245"/>
      <c r="H767" s="246" t="s">
        <v>23</v>
      </c>
      <c r="I767" s="248"/>
      <c r="J767" s="245"/>
      <c r="K767" s="245"/>
      <c r="L767" s="249"/>
      <c r="M767" s="250"/>
      <c r="N767" s="251"/>
      <c r="O767" s="251"/>
      <c r="P767" s="251"/>
      <c r="Q767" s="251"/>
      <c r="R767" s="251"/>
      <c r="S767" s="251"/>
      <c r="T767" s="252"/>
      <c r="AT767" s="253" t="s">
        <v>245</v>
      </c>
      <c r="AU767" s="253" t="s">
        <v>88</v>
      </c>
      <c r="AV767" s="13" t="s">
        <v>85</v>
      </c>
      <c r="AW767" s="13" t="s">
        <v>40</v>
      </c>
      <c r="AX767" s="13" t="s">
        <v>77</v>
      </c>
      <c r="AY767" s="253" t="s">
        <v>191</v>
      </c>
    </row>
    <row r="768" spans="2:65" s="12" customFormat="1" ht="13.5">
      <c r="B768" s="217"/>
      <c r="C768" s="218"/>
      <c r="D768" s="214" t="s">
        <v>245</v>
      </c>
      <c r="E768" s="219" t="s">
        <v>23</v>
      </c>
      <c r="F768" s="220" t="s">
        <v>3771</v>
      </c>
      <c r="G768" s="218"/>
      <c r="H768" s="221">
        <v>20.265999999999998</v>
      </c>
      <c r="I768" s="222"/>
      <c r="J768" s="218"/>
      <c r="K768" s="218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245</v>
      </c>
      <c r="AU768" s="227" t="s">
        <v>88</v>
      </c>
      <c r="AV768" s="12" t="s">
        <v>88</v>
      </c>
      <c r="AW768" s="12" t="s">
        <v>40</v>
      </c>
      <c r="AX768" s="12" t="s">
        <v>77</v>
      </c>
      <c r="AY768" s="227" t="s">
        <v>191</v>
      </c>
    </row>
    <row r="769" spans="2:51" s="12" customFormat="1" ht="13.5">
      <c r="B769" s="217"/>
      <c r="C769" s="218"/>
      <c r="D769" s="214" t="s">
        <v>245</v>
      </c>
      <c r="E769" s="219" t="s">
        <v>23</v>
      </c>
      <c r="F769" s="220" t="s">
        <v>3476</v>
      </c>
      <c r="G769" s="218"/>
      <c r="H769" s="221">
        <v>1.2</v>
      </c>
      <c r="I769" s="222"/>
      <c r="J769" s="218"/>
      <c r="K769" s="218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245</v>
      </c>
      <c r="AU769" s="227" t="s">
        <v>88</v>
      </c>
      <c r="AV769" s="12" t="s">
        <v>88</v>
      </c>
      <c r="AW769" s="12" t="s">
        <v>40</v>
      </c>
      <c r="AX769" s="12" t="s">
        <v>77</v>
      </c>
      <c r="AY769" s="227" t="s">
        <v>191</v>
      </c>
    </row>
    <row r="770" spans="2:51" s="12" customFormat="1" ht="13.5">
      <c r="B770" s="217"/>
      <c r="C770" s="218"/>
      <c r="D770" s="214" t="s">
        <v>245</v>
      </c>
      <c r="E770" s="219" t="s">
        <v>23</v>
      </c>
      <c r="F770" s="220" t="s">
        <v>3772</v>
      </c>
      <c r="G770" s="218"/>
      <c r="H770" s="221">
        <v>2.1</v>
      </c>
      <c r="I770" s="222"/>
      <c r="J770" s="218"/>
      <c r="K770" s="218"/>
      <c r="L770" s="223"/>
      <c r="M770" s="224"/>
      <c r="N770" s="225"/>
      <c r="O770" s="225"/>
      <c r="P770" s="225"/>
      <c r="Q770" s="225"/>
      <c r="R770" s="225"/>
      <c r="S770" s="225"/>
      <c r="T770" s="226"/>
      <c r="AT770" s="227" t="s">
        <v>245</v>
      </c>
      <c r="AU770" s="227" t="s">
        <v>88</v>
      </c>
      <c r="AV770" s="12" t="s">
        <v>88</v>
      </c>
      <c r="AW770" s="12" t="s">
        <v>40</v>
      </c>
      <c r="AX770" s="12" t="s">
        <v>77</v>
      </c>
      <c r="AY770" s="227" t="s">
        <v>191</v>
      </c>
    </row>
    <row r="771" spans="2:51" s="12" customFormat="1" ht="13.5">
      <c r="B771" s="217"/>
      <c r="C771" s="218"/>
      <c r="D771" s="214" t="s">
        <v>245</v>
      </c>
      <c r="E771" s="219" t="s">
        <v>23</v>
      </c>
      <c r="F771" s="220" t="s">
        <v>3773</v>
      </c>
      <c r="G771" s="218"/>
      <c r="H771" s="221">
        <v>1.1000000000000001</v>
      </c>
      <c r="I771" s="222"/>
      <c r="J771" s="218"/>
      <c r="K771" s="218"/>
      <c r="L771" s="223"/>
      <c r="M771" s="224"/>
      <c r="N771" s="225"/>
      <c r="O771" s="225"/>
      <c r="P771" s="225"/>
      <c r="Q771" s="225"/>
      <c r="R771" s="225"/>
      <c r="S771" s="225"/>
      <c r="T771" s="226"/>
      <c r="AT771" s="227" t="s">
        <v>245</v>
      </c>
      <c r="AU771" s="227" t="s">
        <v>88</v>
      </c>
      <c r="AV771" s="12" t="s">
        <v>88</v>
      </c>
      <c r="AW771" s="12" t="s">
        <v>40</v>
      </c>
      <c r="AX771" s="12" t="s">
        <v>77</v>
      </c>
      <c r="AY771" s="227" t="s">
        <v>191</v>
      </c>
    </row>
    <row r="772" spans="2:51" s="12" customFormat="1" ht="13.5">
      <c r="B772" s="217"/>
      <c r="C772" s="218"/>
      <c r="D772" s="214" t="s">
        <v>245</v>
      </c>
      <c r="E772" s="219" t="s">
        <v>23</v>
      </c>
      <c r="F772" s="220" t="s">
        <v>3774</v>
      </c>
      <c r="G772" s="218"/>
      <c r="H772" s="221">
        <v>1.1000000000000001</v>
      </c>
      <c r="I772" s="222"/>
      <c r="J772" s="218"/>
      <c r="K772" s="218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245</v>
      </c>
      <c r="AU772" s="227" t="s">
        <v>88</v>
      </c>
      <c r="AV772" s="12" t="s">
        <v>88</v>
      </c>
      <c r="AW772" s="12" t="s">
        <v>40</v>
      </c>
      <c r="AX772" s="12" t="s">
        <v>77</v>
      </c>
      <c r="AY772" s="227" t="s">
        <v>191</v>
      </c>
    </row>
    <row r="773" spans="2:51" s="14" customFormat="1" ht="13.5">
      <c r="B773" s="254"/>
      <c r="C773" s="255"/>
      <c r="D773" s="214" t="s">
        <v>245</v>
      </c>
      <c r="E773" s="256" t="s">
        <v>23</v>
      </c>
      <c r="F773" s="257" t="s">
        <v>371</v>
      </c>
      <c r="G773" s="255"/>
      <c r="H773" s="258">
        <v>25.765999999999998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AT773" s="264" t="s">
        <v>245</v>
      </c>
      <c r="AU773" s="264" t="s">
        <v>88</v>
      </c>
      <c r="AV773" s="14" t="s">
        <v>207</v>
      </c>
      <c r="AW773" s="14" t="s">
        <v>40</v>
      </c>
      <c r="AX773" s="14" t="s">
        <v>77</v>
      </c>
      <c r="AY773" s="264" t="s">
        <v>191</v>
      </c>
    </row>
    <row r="774" spans="2:51" s="13" customFormat="1" ht="13.5">
      <c r="B774" s="244"/>
      <c r="C774" s="245"/>
      <c r="D774" s="214" t="s">
        <v>245</v>
      </c>
      <c r="E774" s="246" t="s">
        <v>23</v>
      </c>
      <c r="F774" s="247" t="s">
        <v>376</v>
      </c>
      <c r="G774" s="245"/>
      <c r="H774" s="246" t="s">
        <v>23</v>
      </c>
      <c r="I774" s="248"/>
      <c r="J774" s="245"/>
      <c r="K774" s="245"/>
      <c r="L774" s="249"/>
      <c r="M774" s="250"/>
      <c r="N774" s="251"/>
      <c r="O774" s="251"/>
      <c r="P774" s="251"/>
      <c r="Q774" s="251"/>
      <c r="R774" s="251"/>
      <c r="S774" s="251"/>
      <c r="T774" s="252"/>
      <c r="AT774" s="253" t="s">
        <v>245</v>
      </c>
      <c r="AU774" s="253" t="s">
        <v>88</v>
      </c>
      <c r="AV774" s="13" t="s">
        <v>85</v>
      </c>
      <c r="AW774" s="13" t="s">
        <v>40</v>
      </c>
      <c r="AX774" s="13" t="s">
        <v>77</v>
      </c>
      <c r="AY774" s="253" t="s">
        <v>191</v>
      </c>
    </row>
    <row r="775" spans="2:51" s="12" customFormat="1" ht="13.5">
      <c r="B775" s="217"/>
      <c r="C775" s="218"/>
      <c r="D775" s="214" t="s">
        <v>245</v>
      </c>
      <c r="E775" s="219" t="s">
        <v>23</v>
      </c>
      <c r="F775" s="220" t="s">
        <v>3775</v>
      </c>
      <c r="G775" s="218"/>
      <c r="H775" s="221">
        <v>13.75</v>
      </c>
      <c r="I775" s="222"/>
      <c r="J775" s="218"/>
      <c r="K775" s="218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245</v>
      </c>
      <c r="AU775" s="227" t="s">
        <v>88</v>
      </c>
      <c r="AV775" s="12" t="s">
        <v>88</v>
      </c>
      <c r="AW775" s="12" t="s">
        <v>40</v>
      </c>
      <c r="AX775" s="12" t="s">
        <v>77</v>
      </c>
      <c r="AY775" s="227" t="s">
        <v>191</v>
      </c>
    </row>
    <row r="776" spans="2:51" s="12" customFormat="1" ht="13.5">
      <c r="B776" s="217"/>
      <c r="C776" s="218"/>
      <c r="D776" s="214" t="s">
        <v>245</v>
      </c>
      <c r="E776" s="219" t="s">
        <v>23</v>
      </c>
      <c r="F776" s="220" t="s">
        <v>548</v>
      </c>
      <c r="G776" s="218"/>
      <c r="H776" s="221">
        <v>1.2</v>
      </c>
      <c r="I776" s="222"/>
      <c r="J776" s="218"/>
      <c r="K776" s="218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245</v>
      </c>
      <c r="AU776" s="227" t="s">
        <v>88</v>
      </c>
      <c r="AV776" s="12" t="s">
        <v>88</v>
      </c>
      <c r="AW776" s="12" t="s">
        <v>40</v>
      </c>
      <c r="AX776" s="12" t="s">
        <v>77</v>
      </c>
      <c r="AY776" s="227" t="s">
        <v>191</v>
      </c>
    </row>
    <row r="777" spans="2:51" s="12" customFormat="1" ht="13.5">
      <c r="B777" s="217"/>
      <c r="C777" s="218"/>
      <c r="D777" s="214" t="s">
        <v>245</v>
      </c>
      <c r="E777" s="219" t="s">
        <v>23</v>
      </c>
      <c r="F777" s="220" t="s">
        <v>3776</v>
      </c>
      <c r="G777" s="218"/>
      <c r="H777" s="221">
        <v>2.1</v>
      </c>
      <c r="I777" s="222"/>
      <c r="J777" s="218"/>
      <c r="K777" s="218"/>
      <c r="L777" s="223"/>
      <c r="M777" s="224"/>
      <c r="N777" s="225"/>
      <c r="O777" s="225"/>
      <c r="P777" s="225"/>
      <c r="Q777" s="225"/>
      <c r="R777" s="225"/>
      <c r="S777" s="225"/>
      <c r="T777" s="226"/>
      <c r="AT777" s="227" t="s">
        <v>245</v>
      </c>
      <c r="AU777" s="227" t="s">
        <v>88</v>
      </c>
      <c r="AV777" s="12" t="s">
        <v>88</v>
      </c>
      <c r="AW777" s="12" t="s">
        <v>40</v>
      </c>
      <c r="AX777" s="12" t="s">
        <v>77</v>
      </c>
      <c r="AY777" s="227" t="s">
        <v>191</v>
      </c>
    </row>
    <row r="778" spans="2:51" s="12" customFormat="1" ht="13.5">
      <c r="B778" s="217"/>
      <c r="C778" s="218"/>
      <c r="D778" s="214" t="s">
        <v>245</v>
      </c>
      <c r="E778" s="219" t="s">
        <v>23</v>
      </c>
      <c r="F778" s="220" t="s">
        <v>3777</v>
      </c>
      <c r="G778" s="218"/>
      <c r="H778" s="221">
        <v>1.1000000000000001</v>
      </c>
      <c r="I778" s="222"/>
      <c r="J778" s="218"/>
      <c r="K778" s="218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245</v>
      </c>
      <c r="AU778" s="227" t="s">
        <v>88</v>
      </c>
      <c r="AV778" s="12" t="s">
        <v>88</v>
      </c>
      <c r="AW778" s="12" t="s">
        <v>40</v>
      </c>
      <c r="AX778" s="12" t="s">
        <v>77</v>
      </c>
      <c r="AY778" s="227" t="s">
        <v>191</v>
      </c>
    </row>
    <row r="779" spans="2:51" s="12" customFormat="1" ht="13.5">
      <c r="B779" s="217"/>
      <c r="C779" s="218"/>
      <c r="D779" s="214" t="s">
        <v>245</v>
      </c>
      <c r="E779" s="219" t="s">
        <v>23</v>
      </c>
      <c r="F779" s="220" t="s">
        <v>3778</v>
      </c>
      <c r="G779" s="218"/>
      <c r="H779" s="221">
        <v>1.1000000000000001</v>
      </c>
      <c r="I779" s="222"/>
      <c r="J779" s="218"/>
      <c r="K779" s="218"/>
      <c r="L779" s="223"/>
      <c r="M779" s="224"/>
      <c r="N779" s="225"/>
      <c r="O779" s="225"/>
      <c r="P779" s="225"/>
      <c r="Q779" s="225"/>
      <c r="R779" s="225"/>
      <c r="S779" s="225"/>
      <c r="T779" s="226"/>
      <c r="AT779" s="227" t="s">
        <v>245</v>
      </c>
      <c r="AU779" s="227" t="s">
        <v>88</v>
      </c>
      <c r="AV779" s="12" t="s">
        <v>88</v>
      </c>
      <c r="AW779" s="12" t="s">
        <v>40</v>
      </c>
      <c r="AX779" s="12" t="s">
        <v>77</v>
      </c>
      <c r="AY779" s="227" t="s">
        <v>191</v>
      </c>
    </row>
    <row r="780" spans="2:51" s="14" customFormat="1" ht="13.5">
      <c r="B780" s="254"/>
      <c r="C780" s="255"/>
      <c r="D780" s="214" t="s">
        <v>245</v>
      </c>
      <c r="E780" s="256" t="s">
        <v>23</v>
      </c>
      <c r="F780" s="257" t="s">
        <v>371</v>
      </c>
      <c r="G780" s="255"/>
      <c r="H780" s="258">
        <v>19.25</v>
      </c>
      <c r="I780" s="259"/>
      <c r="J780" s="255"/>
      <c r="K780" s="255"/>
      <c r="L780" s="260"/>
      <c r="M780" s="261"/>
      <c r="N780" s="262"/>
      <c r="O780" s="262"/>
      <c r="P780" s="262"/>
      <c r="Q780" s="262"/>
      <c r="R780" s="262"/>
      <c r="S780" s="262"/>
      <c r="T780" s="263"/>
      <c r="AT780" s="264" t="s">
        <v>245</v>
      </c>
      <c r="AU780" s="264" t="s">
        <v>88</v>
      </c>
      <c r="AV780" s="14" t="s">
        <v>207</v>
      </c>
      <c r="AW780" s="14" t="s">
        <v>40</v>
      </c>
      <c r="AX780" s="14" t="s">
        <v>77</v>
      </c>
      <c r="AY780" s="264" t="s">
        <v>191</v>
      </c>
    </row>
    <row r="781" spans="2:51" s="13" customFormat="1" ht="13.5">
      <c r="B781" s="244"/>
      <c r="C781" s="245"/>
      <c r="D781" s="214" t="s">
        <v>245</v>
      </c>
      <c r="E781" s="246" t="s">
        <v>23</v>
      </c>
      <c r="F781" s="247" t="s">
        <v>380</v>
      </c>
      <c r="G781" s="245"/>
      <c r="H781" s="246" t="s">
        <v>23</v>
      </c>
      <c r="I781" s="248"/>
      <c r="J781" s="245"/>
      <c r="K781" s="245"/>
      <c r="L781" s="249"/>
      <c r="M781" s="250"/>
      <c r="N781" s="251"/>
      <c r="O781" s="251"/>
      <c r="P781" s="251"/>
      <c r="Q781" s="251"/>
      <c r="R781" s="251"/>
      <c r="S781" s="251"/>
      <c r="T781" s="252"/>
      <c r="AT781" s="253" t="s">
        <v>245</v>
      </c>
      <c r="AU781" s="253" t="s">
        <v>88</v>
      </c>
      <c r="AV781" s="13" t="s">
        <v>85</v>
      </c>
      <c r="AW781" s="13" t="s">
        <v>40</v>
      </c>
      <c r="AX781" s="13" t="s">
        <v>77</v>
      </c>
      <c r="AY781" s="253" t="s">
        <v>191</v>
      </c>
    </row>
    <row r="782" spans="2:51" s="12" customFormat="1" ht="13.5">
      <c r="B782" s="217"/>
      <c r="C782" s="218"/>
      <c r="D782" s="214" t="s">
        <v>245</v>
      </c>
      <c r="E782" s="219" t="s">
        <v>23</v>
      </c>
      <c r="F782" s="220" t="s">
        <v>3779</v>
      </c>
      <c r="G782" s="218"/>
      <c r="H782" s="221">
        <v>13.95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245</v>
      </c>
      <c r="AU782" s="227" t="s">
        <v>88</v>
      </c>
      <c r="AV782" s="12" t="s">
        <v>88</v>
      </c>
      <c r="AW782" s="12" t="s">
        <v>40</v>
      </c>
      <c r="AX782" s="12" t="s">
        <v>77</v>
      </c>
      <c r="AY782" s="227" t="s">
        <v>191</v>
      </c>
    </row>
    <row r="783" spans="2:51" s="12" customFormat="1" ht="13.5">
      <c r="B783" s="217"/>
      <c r="C783" s="218"/>
      <c r="D783" s="214" t="s">
        <v>245</v>
      </c>
      <c r="E783" s="219" t="s">
        <v>23</v>
      </c>
      <c r="F783" s="220" t="s">
        <v>550</v>
      </c>
      <c r="G783" s="218"/>
      <c r="H783" s="221">
        <v>1.2</v>
      </c>
      <c r="I783" s="222"/>
      <c r="J783" s="218"/>
      <c r="K783" s="218"/>
      <c r="L783" s="223"/>
      <c r="M783" s="224"/>
      <c r="N783" s="225"/>
      <c r="O783" s="225"/>
      <c r="P783" s="225"/>
      <c r="Q783" s="225"/>
      <c r="R783" s="225"/>
      <c r="S783" s="225"/>
      <c r="T783" s="226"/>
      <c r="AT783" s="227" t="s">
        <v>245</v>
      </c>
      <c r="AU783" s="227" t="s">
        <v>88</v>
      </c>
      <c r="AV783" s="12" t="s">
        <v>88</v>
      </c>
      <c r="AW783" s="12" t="s">
        <v>40</v>
      </c>
      <c r="AX783" s="12" t="s">
        <v>77</v>
      </c>
      <c r="AY783" s="227" t="s">
        <v>191</v>
      </c>
    </row>
    <row r="784" spans="2:51" s="12" customFormat="1" ht="13.5">
      <c r="B784" s="217"/>
      <c r="C784" s="218"/>
      <c r="D784" s="214" t="s">
        <v>245</v>
      </c>
      <c r="E784" s="219" t="s">
        <v>23</v>
      </c>
      <c r="F784" s="220" t="s">
        <v>3780</v>
      </c>
      <c r="G784" s="218"/>
      <c r="H784" s="221">
        <v>2.1</v>
      </c>
      <c r="I784" s="222"/>
      <c r="J784" s="218"/>
      <c r="K784" s="218"/>
      <c r="L784" s="223"/>
      <c r="M784" s="224"/>
      <c r="N784" s="225"/>
      <c r="O784" s="225"/>
      <c r="P784" s="225"/>
      <c r="Q784" s="225"/>
      <c r="R784" s="225"/>
      <c r="S784" s="225"/>
      <c r="T784" s="226"/>
      <c r="AT784" s="227" t="s">
        <v>245</v>
      </c>
      <c r="AU784" s="227" t="s">
        <v>88</v>
      </c>
      <c r="AV784" s="12" t="s">
        <v>88</v>
      </c>
      <c r="AW784" s="12" t="s">
        <v>40</v>
      </c>
      <c r="AX784" s="12" t="s">
        <v>77</v>
      </c>
      <c r="AY784" s="227" t="s">
        <v>191</v>
      </c>
    </row>
    <row r="785" spans="2:65" s="12" customFormat="1" ht="13.5">
      <c r="B785" s="217"/>
      <c r="C785" s="218"/>
      <c r="D785" s="214" t="s">
        <v>245</v>
      </c>
      <c r="E785" s="219" t="s">
        <v>23</v>
      </c>
      <c r="F785" s="220" t="s">
        <v>3781</v>
      </c>
      <c r="G785" s="218"/>
      <c r="H785" s="221">
        <v>1.1000000000000001</v>
      </c>
      <c r="I785" s="222"/>
      <c r="J785" s="218"/>
      <c r="K785" s="218"/>
      <c r="L785" s="223"/>
      <c r="M785" s="224"/>
      <c r="N785" s="225"/>
      <c r="O785" s="225"/>
      <c r="P785" s="225"/>
      <c r="Q785" s="225"/>
      <c r="R785" s="225"/>
      <c r="S785" s="225"/>
      <c r="T785" s="226"/>
      <c r="AT785" s="227" t="s">
        <v>245</v>
      </c>
      <c r="AU785" s="227" t="s">
        <v>88</v>
      </c>
      <c r="AV785" s="12" t="s">
        <v>88</v>
      </c>
      <c r="AW785" s="12" t="s">
        <v>40</v>
      </c>
      <c r="AX785" s="12" t="s">
        <v>77</v>
      </c>
      <c r="AY785" s="227" t="s">
        <v>191</v>
      </c>
    </row>
    <row r="786" spans="2:65" s="12" customFormat="1" ht="13.5">
      <c r="B786" s="217"/>
      <c r="C786" s="218"/>
      <c r="D786" s="214" t="s">
        <v>245</v>
      </c>
      <c r="E786" s="219" t="s">
        <v>23</v>
      </c>
      <c r="F786" s="220" t="s">
        <v>3782</v>
      </c>
      <c r="G786" s="218"/>
      <c r="H786" s="221">
        <v>1.1000000000000001</v>
      </c>
      <c r="I786" s="222"/>
      <c r="J786" s="218"/>
      <c r="K786" s="218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245</v>
      </c>
      <c r="AU786" s="227" t="s">
        <v>88</v>
      </c>
      <c r="AV786" s="12" t="s">
        <v>88</v>
      </c>
      <c r="AW786" s="12" t="s">
        <v>40</v>
      </c>
      <c r="AX786" s="12" t="s">
        <v>77</v>
      </c>
      <c r="AY786" s="227" t="s">
        <v>191</v>
      </c>
    </row>
    <row r="787" spans="2:65" s="14" customFormat="1" ht="13.5">
      <c r="B787" s="254"/>
      <c r="C787" s="255"/>
      <c r="D787" s="214" t="s">
        <v>245</v>
      </c>
      <c r="E787" s="256" t="s">
        <v>23</v>
      </c>
      <c r="F787" s="257" t="s">
        <v>371</v>
      </c>
      <c r="G787" s="255"/>
      <c r="H787" s="258">
        <v>19.45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AT787" s="264" t="s">
        <v>245</v>
      </c>
      <c r="AU787" s="264" t="s">
        <v>88</v>
      </c>
      <c r="AV787" s="14" t="s">
        <v>207</v>
      </c>
      <c r="AW787" s="14" t="s">
        <v>40</v>
      </c>
      <c r="AX787" s="14" t="s">
        <v>77</v>
      </c>
      <c r="AY787" s="264" t="s">
        <v>191</v>
      </c>
    </row>
    <row r="788" spans="2:65" s="13" customFormat="1" ht="13.5">
      <c r="B788" s="244"/>
      <c r="C788" s="245"/>
      <c r="D788" s="214" t="s">
        <v>245</v>
      </c>
      <c r="E788" s="246" t="s">
        <v>23</v>
      </c>
      <c r="F788" s="247" t="s">
        <v>384</v>
      </c>
      <c r="G788" s="245"/>
      <c r="H788" s="246" t="s">
        <v>23</v>
      </c>
      <c r="I788" s="248"/>
      <c r="J788" s="245"/>
      <c r="K788" s="245"/>
      <c r="L788" s="249"/>
      <c r="M788" s="250"/>
      <c r="N788" s="251"/>
      <c r="O788" s="251"/>
      <c r="P788" s="251"/>
      <c r="Q788" s="251"/>
      <c r="R788" s="251"/>
      <c r="S788" s="251"/>
      <c r="T788" s="252"/>
      <c r="AT788" s="253" t="s">
        <v>245</v>
      </c>
      <c r="AU788" s="253" t="s">
        <v>88</v>
      </c>
      <c r="AV788" s="13" t="s">
        <v>85</v>
      </c>
      <c r="AW788" s="13" t="s">
        <v>40</v>
      </c>
      <c r="AX788" s="13" t="s">
        <v>77</v>
      </c>
      <c r="AY788" s="253" t="s">
        <v>191</v>
      </c>
    </row>
    <row r="789" spans="2:65" s="12" customFormat="1" ht="13.5">
      <c r="B789" s="217"/>
      <c r="C789" s="218"/>
      <c r="D789" s="214" t="s">
        <v>245</v>
      </c>
      <c r="E789" s="219" t="s">
        <v>23</v>
      </c>
      <c r="F789" s="220" t="s">
        <v>3783</v>
      </c>
      <c r="G789" s="218"/>
      <c r="H789" s="221">
        <v>13.95</v>
      </c>
      <c r="I789" s="222"/>
      <c r="J789" s="218"/>
      <c r="K789" s="218"/>
      <c r="L789" s="223"/>
      <c r="M789" s="224"/>
      <c r="N789" s="225"/>
      <c r="O789" s="225"/>
      <c r="P789" s="225"/>
      <c r="Q789" s="225"/>
      <c r="R789" s="225"/>
      <c r="S789" s="225"/>
      <c r="T789" s="226"/>
      <c r="AT789" s="227" t="s">
        <v>245</v>
      </c>
      <c r="AU789" s="227" t="s">
        <v>88</v>
      </c>
      <c r="AV789" s="12" t="s">
        <v>88</v>
      </c>
      <c r="AW789" s="12" t="s">
        <v>40</v>
      </c>
      <c r="AX789" s="12" t="s">
        <v>77</v>
      </c>
      <c r="AY789" s="227" t="s">
        <v>191</v>
      </c>
    </row>
    <row r="790" spans="2:65" s="12" customFormat="1" ht="13.5">
      <c r="B790" s="217"/>
      <c r="C790" s="218"/>
      <c r="D790" s="214" t="s">
        <v>245</v>
      </c>
      <c r="E790" s="219" t="s">
        <v>23</v>
      </c>
      <c r="F790" s="220" t="s">
        <v>551</v>
      </c>
      <c r="G790" s="218"/>
      <c r="H790" s="221">
        <v>1.2</v>
      </c>
      <c r="I790" s="222"/>
      <c r="J790" s="218"/>
      <c r="K790" s="218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245</v>
      </c>
      <c r="AU790" s="227" t="s">
        <v>88</v>
      </c>
      <c r="AV790" s="12" t="s">
        <v>88</v>
      </c>
      <c r="AW790" s="12" t="s">
        <v>40</v>
      </c>
      <c r="AX790" s="12" t="s">
        <v>77</v>
      </c>
      <c r="AY790" s="227" t="s">
        <v>191</v>
      </c>
    </row>
    <row r="791" spans="2:65" s="12" customFormat="1" ht="13.5">
      <c r="B791" s="217"/>
      <c r="C791" s="218"/>
      <c r="D791" s="214" t="s">
        <v>245</v>
      </c>
      <c r="E791" s="219" t="s">
        <v>23</v>
      </c>
      <c r="F791" s="220" t="s">
        <v>3478</v>
      </c>
      <c r="G791" s="218"/>
      <c r="H791" s="221">
        <v>2.1</v>
      </c>
      <c r="I791" s="222"/>
      <c r="J791" s="218"/>
      <c r="K791" s="218"/>
      <c r="L791" s="223"/>
      <c r="M791" s="224"/>
      <c r="N791" s="225"/>
      <c r="O791" s="225"/>
      <c r="P791" s="225"/>
      <c r="Q791" s="225"/>
      <c r="R791" s="225"/>
      <c r="S791" s="225"/>
      <c r="T791" s="226"/>
      <c r="AT791" s="227" t="s">
        <v>245</v>
      </c>
      <c r="AU791" s="227" t="s">
        <v>88</v>
      </c>
      <c r="AV791" s="12" t="s">
        <v>88</v>
      </c>
      <c r="AW791" s="12" t="s">
        <v>40</v>
      </c>
      <c r="AX791" s="12" t="s">
        <v>77</v>
      </c>
      <c r="AY791" s="227" t="s">
        <v>191</v>
      </c>
    </row>
    <row r="792" spans="2:65" s="12" customFormat="1" ht="13.5">
      <c r="B792" s="217"/>
      <c r="C792" s="218"/>
      <c r="D792" s="214" t="s">
        <v>245</v>
      </c>
      <c r="E792" s="219" t="s">
        <v>23</v>
      </c>
      <c r="F792" s="220" t="s">
        <v>3479</v>
      </c>
      <c r="G792" s="218"/>
      <c r="H792" s="221">
        <v>1.1000000000000001</v>
      </c>
      <c r="I792" s="222"/>
      <c r="J792" s="218"/>
      <c r="K792" s="218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245</v>
      </c>
      <c r="AU792" s="227" t="s">
        <v>88</v>
      </c>
      <c r="AV792" s="12" t="s">
        <v>88</v>
      </c>
      <c r="AW792" s="12" t="s">
        <v>40</v>
      </c>
      <c r="AX792" s="12" t="s">
        <v>77</v>
      </c>
      <c r="AY792" s="227" t="s">
        <v>191</v>
      </c>
    </row>
    <row r="793" spans="2:65" s="12" customFormat="1" ht="13.5">
      <c r="B793" s="217"/>
      <c r="C793" s="218"/>
      <c r="D793" s="214" t="s">
        <v>245</v>
      </c>
      <c r="E793" s="219" t="s">
        <v>23</v>
      </c>
      <c r="F793" s="220" t="s">
        <v>3480</v>
      </c>
      <c r="G793" s="218"/>
      <c r="H793" s="221">
        <v>1.1000000000000001</v>
      </c>
      <c r="I793" s="222"/>
      <c r="J793" s="218"/>
      <c r="K793" s="218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245</v>
      </c>
      <c r="AU793" s="227" t="s">
        <v>88</v>
      </c>
      <c r="AV793" s="12" t="s">
        <v>88</v>
      </c>
      <c r="AW793" s="12" t="s">
        <v>40</v>
      </c>
      <c r="AX793" s="12" t="s">
        <v>77</v>
      </c>
      <c r="AY793" s="227" t="s">
        <v>191</v>
      </c>
    </row>
    <row r="794" spans="2:65" s="14" customFormat="1" ht="13.5">
      <c r="B794" s="254"/>
      <c r="C794" s="255"/>
      <c r="D794" s="214" t="s">
        <v>245</v>
      </c>
      <c r="E794" s="256" t="s">
        <v>23</v>
      </c>
      <c r="F794" s="257" t="s">
        <v>371</v>
      </c>
      <c r="G794" s="255"/>
      <c r="H794" s="258">
        <v>19.45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AT794" s="264" t="s">
        <v>245</v>
      </c>
      <c r="AU794" s="264" t="s">
        <v>88</v>
      </c>
      <c r="AV794" s="14" t="s">
        <v>207</v>
      </c>
      <c r="AW794" s="14" t="s">
        <v>40</v>
      </c>
      <c r="AX794" s="14" t="s">
        <v>77</v>
      </c>
      <c r="AY794" s="264" t="s">
        <v>191</v>
      </c>
    </row>
    <row r="795" spans="2:65" s="15" customFormat="1" ht="13.5">
      <c r="B795" s="265"/>
      <c r="C795" s="266"/>
      <c r="D795" s="214" t="s">
        <v>245</v>
      </c>
      <c r="E795" s="267" t="s">
        <v>23</v>
      </c>
      <c r="F795" s="268" t="s">
        <v>388</v>
      </c>
      <c r="G795" s="266"/>
      <c r="H795" s="269">
        <v>83.915999999999997</v>
      </c>
      <c r="I795" s="270"/>
      <c r="J795" s="266"/>
      <c r="K795" s="266"/>
      <c r="L795" s="271"/>
      <c r="M795" s="272"/>
      <c r="N795" s="273"/>
      <c r="O795" s="273"/>
      <c r="P795" s="273"/>
      <c r="Q795" s="273"/>
      <c r="R795" s="273"/>
      <c r="S795" s="273"/>
      <c r="T795" s="274"/>
      <c r="AT795" s="275" t="s">
        <v>245</v>
      </c>
      <c r="AU795" s="275" t="s">
        <v>88</v>
      </c>
      <c r="AV795" s="15" t="s">
        <v>215</v>
      </c>
      <c r="AW795" s="15" t="s">
        <v>40</v>
      </c>
      <c r="AX795" s="15" t="s">
        <v>85</v>
      </c>
      <c r="AY795" s="275" t="s">
        <v>191</v>
      </c>
    </row>
    <row r="796" spans="2:65" s="11" customFormat="1" ht="29.85" customHeight="1">
      <c r="B796" s="186"/>
      <c r="C796" s="187"/>
      <c r="D796" s="188" t="s">
        <v>76</v>
      </c>
      <c r="E796" s="200" t="s">
        <v>1884</v>
      </c>
      <c r="F796" s="200" t="s">
        <v>1885</v>
      </c>
      <c r="G796" s="187"/>
      <c r="H796" s="187"/>
      <c r="I796" s="190"/>
      <c r="J796" s="201">
        <f>BK796</f>
        <v>0</v>
      </c>
      <c r="K796" s="187"/>
      <c r="L796" s="192"/>
      <c r="M796" s="193"/>
      <c r="N796" s="194"/>
      <c r="O796" s="194"/>
      <c r="P796" s="195">
        <f>SUM(P797:P862)</f>
        <v>0</v>
      </c>
      <c r="Q796" s="194"/>
      <c r="R796" s="195">
        <f>SUM(R797:R862)</f>
        <v>0</v>
      </c>
      <c r="S796" s="194"/>
      <c r="T796" s="196">
        <f>SUM(T797:T862)</f>
        <v>1.1551740000000001</v>
      </c>
      <c r="AR796" s="197" t="s">
        <v>88</v>
      </c>
      <c r="AT796" s="198" t="s">
        <v>76</v>
      </c>
      <c r="AU796" s="198" t="s">
        <v>85</v>
      </c>
      <c r="AY796" s="197" t="s">
        <v>191</v>
      </c>
      <c r="BK796" s="199">
        <f>SUM(BK797:BK862)</f>
        <v>0</v>
      </c>
    </row>
    <row r="797" spans="2:65" s="1" customFormat="1" ht="16.5" customHeight="1">
      <c r="B797" s="42"/>
      <c r="C797" s="202" t="s">
        <v>940</v>
      </c>
      <c r="D797" s="202" t="s">
        <v>194</v>
      </c>
      <c r="E797" s="203" t="s">
        <v>3784</v>
      </c>
      <c r="F797" s="204" t="s">
        <v>3785</v>
      </c>
      <c r="G797" s="205" t="s">
        <v>218</v>
      </c>
      <c r="H797" s="206">
        <v>356.79</v>
      </c>
      <c r="I797" s="207"/>
      <c r="J797" s="208">
        <f>ROUND(I797*H797,2)</f>
        <v>0</v>
      </c>
      <c r="K797" s="204" t="s">
        <v>203</v>
      </c>
      <c r="L797" s="62"/>
      <c r="M797" s="209" t="s">
        <v>23</v>
      </c>
      <c r="N797" s="210" t="s">
        <v>48</v>
      </c>
      <c r="O797" s="43"/>
      <c r="P797" s="211">
        <f>O797*H797</f>
        <v>0</v>
      </c>
      <c r="Q797" s="211">
        <v>0</v>
      </c>
      <c r="R797" s="211">
        <f>Q797*H797</f>
        <v>0</v>
      </c>
      <c r="S797" s="211">
        <v>3.0000000000000001E-3</v>
      </c>
      <c r="T797" s="212">
        <f>S797*H797</f>
        <v>1.07037</v>
      </c>
      <c r="AR797" s="25" t="s">
        <v>279</v>
      </c>
      <c r="AT797" s="25" t="s">
        <v>194</v>
      </c>
      <c r="AU797" s="25" t="s">
        <v>88</v>
      </c>
      <c r="AY797" s="25" t="s">
        <v>191</v>
      </c>
      <c r="BE797" s="213">
        <f>IF(N797="základní",J797,0)</f>
        <v>0</v>
      </c>
      <c r="BF797" s="213">
        <f>IF(N797="snížená",J797,0)</f>
        <v>0</v>
      </c>
      <c r="BG797" s="213">
        <f>IF(N797="zákl. přenesená",J797,0)</f>
        <v>0</v>
      </c>
      <c r="BH797" s="213">
        <f>IF(N797="sníž. přenesená",J797,0)</f>
        <v>0</v>
      </c>
      <c r="BI797" s="213">
        <f>IF(N797="nulová",J797,0)</f>
        <v>0</v>
      </c>
      <c r="BJ797" s="25" t="s">
        <v>85</v>
      </c>
      <c r="BK797" s="213">
        <f>ROUND(I797*H797,2)</f>
        <v>0</v>
      </c>
      <c r="BL797" s="25" t="s">
        <v>279</v>
      </c>
      <c r="BM797" s="25" t="s">
        <v>3786</v>
      </c>
    </row>
    <row r="798" spans="2:65" s="13" customFormat="1" ht="13.5">
      <c r="B798" s="244"/>
      <c r="C798" s="245"/>
      <c r="D798" s="214" t="s">
        <v>245</v>
      </c>
      <c r="E798" s="246" t="s">
        <v>23</v>
      </c>
      <c r="F798" s="247" t="s">
        <v>372</v>
      </c>
      <c r="G798" s="245"/>
      <c r="H798" s="246" t="s">
        <v>23</v>
      </c>
      <c r="I798" s="248"/>
      <c r="J798" s="245"/>
      <c r="K798" s="245"/>
      <c r="L798" s="249"/>
      <c r="M798" s="250"/>
      <c r="N798" s="251"/>
      <c r="O798" s="251"/>
      <c r="P798" s="251"/>
      <c r="Q798" s="251"/>
      <c r="R798" s="251"/>
      <c r="S798" s="251"/>
      <c r="T798" s="252"/>
      <c r="AT798" s="253" t="s">
        <v>245</v>
      </c>
      <c r="AU798" s="253" t="s">
        <v>88</v>
      </c>
      <c r="AV798" s="13" t="s">
        <v>85</v>
      </c>
      <c r="AW798" s="13" t="s">
        <v>40</v>
      </c>
      <c r="AX798" s="13" t="s">
        <v>77</v>
      </c>
      <c r="AY798" s="253" t="s">
        <v>191</v>
      </c>
    </row>
    <row r="799" spans="2:65" s="12" customFormat="1" ht="13.5">
      <c r="B799" s="217"/>
      <c r="C799" s="218"/>
      <c r="D799" s="214" t="s">
        <v>245</v>
      </c>
      <c r="E799" s="219" t="s">
        <v>23</v>
      </c>
      <c r="F799" s="220" t="s">
        <v>3605</v>
      </c>
      <c r="G799" s="218"/>
      <c r="H799" s="221">
        <v>4.5</v>
      </c>
      <c r="I799" s="222"/>
      <c r="J799" s="218"/>
      <c r="K799" s="218"/>
      <c r="L799" s="223"/>
      <c r="M799" s="224"/>
      <c r="N799" s="225"/>
      <c r="O799" s="225"/>
      <c r="P799" s="225"/>
      <c r="Q799" s="225"/>
      <c r="R799" s="225"/>
      <c r="S799" s="225"/>
      <c r="T799" s="226"/>
      <c r="AT799" s="227" t="s">
        <v>245</v>
      </c>
      <c r="AU799" s="227" t="s">
        <v>88</v>
      </c>
      <c r="AV799" s="12" t="s">
        <v>88</v>
      </c>
      <c r="AW799" s="12" t="s">
        <v>40</v>
      </c>
      <c r="AX799" s="12" t="s">
        <v>77</v>
      </c>
      <c r="AY799" s="227" t="s">
        <v>191</v>
      </c>
    </row>
    <row r="800" spans="2:65" s="12" customFormat="1" ht="13.5">
      <c r="B800" s="217"/>
      <c r="C800" s="218"/>
      <c r="D800" s="214" t="s">
        <v>245</v>
      </c>
      <c r="E800" s="219" t="s">
        <v>23</v>
      </c>
      <c r="F800" s="220" t="s">
        <v>3606</v>
      </c>
      <c r="G800" s="218"/>
      <c r="H800" s="221">
        <v>14.2</v>
      </c>
      <c r="I800" s="222"/>
      <c r="J800" s="218"/>
      <c r="K800" s="218"/>
      <c r="L800" s="223"/>
      <c r="M800" s="224"/>
      <c r="N800" s="225"/>
      <c r="O800" s="225"/>
      <c r="P800" s="225"/>
      <c r="Q800" s="225"/>
      <c r="R800" s="225"/>
      <c r="S800" s="225"/>
      <c r="T800" s="226"/>
      <c r="AT800" s="227" t="s">
        <v>245</v>
      </c>
      <c r="AU800" s="227" t="s">
        <v>88</v>
      </c>
      <c r="AV800" s="12" t="s">
        <v>88</v>
      </c>
      <c r="AW800" s="12" t="s">
        <v>40</v>
      </c>
      <c r="AX800" s="12" t="s">
        <v>77</v>
      </c>
      <c r="AY800" s="227" t="s">
        <v>191</v>
      </c>
    </row>
    <row r="801" spans="2:51" s="12" customFormat="1" ht="13.5">
      <c r="B801" s="217"/>
      <c r="C801" s="218"/>
      <c r="D801" s="214" t="s">
        <v>245</v>
      </c>
      <c r="E801" s="219" t="s">
        <v>23</v>
      </c>
      <c r="F801" s="220" t="s">
        <v>3607</v>
      </c>
      <c r="G801" s="218"/>
      <c r="H801" s="221">
        <v>12.1</v>
      </c>
      <c r="I801" s="222"/>
      <c r="J801" s="218"/>
      <c r="K801" s="218"/>
      <c r="L801" s="223"/>
      <c r="M801" s="224"/>
      <c r="N801" s="225"/>
      <c r="O801" s="225"/>
      <c r="P801" s="225"/>
      <c r="Q801" s="225"/>
      <c r="R801" s="225"/>
      <c r="S801" s="225"/>
      <c r="T801" s="226"/>
      <c r="AT801" s="227" t="s">
        <v>245</v>
      </c>
      <c r="AU801" s="227" t="s">
        <v>88</v>
      </c>
      <c r="AV801" s="12" t="s">
        <v>88</v>
      </c>
      <c r="AW801" s="12" t="s">
        <v>40</v>
      </c>
      <c r="AX801" s="12" t="s">
        <v>77</v>
      </c>
      <c r="AY801" s="227" t="s">
        <v>191</v>
      </c>
    </row>
    <row r="802" spans="2:51" s="12" customFormat="1" ht="13.5">
      <c r="B802" s="217"/>
      <c r="C802" s="218"/>
      <c r="D802" s="214" t="s">
        <v>245</v>
      </c>
      <c r="E802" s="219" t="s">
        <v>23</v>
      </c>
      <c r="F802" s="220" t="s">
        <v>3608</v>
      </c>
      <c r="G802" s="218"/>
      <c r="H802" s="221">
        <v>14.2</v>
      </c>
      <c r="I802" s="222"/>
      <c r="J802" s="218"/>
      <c r="K802" s="218"/>
      <c r="L802" s="223"/>
      <c r="M802" s="224"/>
      <c r="N802" s="225"/>
      <c r="O802" s="225"/>
      <c r="P802" s="225"/>
      <c r="Q802" s="225"/>
      <c r="R802" s="225"/>
      <c r="S802" s="225"/>
      <c r="T802" s="226"/>
      <c r="AT802" s="227" t="s">
        <v>245</v>
      </c>
      <c r="AU802" s="227" t="s">
        <v>88</v>
      </c>
      <c r="AV802" s="12" t="s">
        <v>88</v>
      </c>
      <c r="AW802" s="12" t="s">
        <v>40</v>
      </c>
      <c r="AX802" s="12" t="s">
        <v>77</v>
      </c>
      <c r="AY802" s="227" t="s">
        <v>191</v>
      </c>
    </row>
    <row r="803" spans="2:51" s="12" customFormat="1" ht="13.5">
      <c r="B803" s="217"/>
      <c r="C803" s="218"/>
      <c r="D803" s="214" t="s">
        <v>245</v>
      </c>
      <c r="E803" s="219" t="s">
        <v>23</v>
      </c>
      <c r="F803" s="220" t="s">
        <v>3609</v>
      </c>
      <c r="G803" s="218"/>
      <c r="H803" s="221">
        <v>19.5</v>
      </c>
      <c r="I803" s="222"/>
      <c r="J803" s="218"/>
      <c r="K803" s="218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245</v>
      </c>
      <c r="AU803" s="227" t="s">
        <v>88</v>
      </c>
      <c r="AV803" s="12" t="s">
        <v>88</v>
      </c>
      <c r="AW803" s="12" t="s">
        <v>40</v>
      </c>
      <c r="AX803" s="12" t="s">
        <v>77</v>
      </c>
      <c r="AY803" s="227" t="s">
        <v>191</v>
      </c>
    </row>
    <row r="804" spans="2:51" s="12" customFormat="1" ht="13.5">
      <c r="B804" s="217"/>
      <c r="C804" s="218"/>
      <c r="D804" s="214" t="s">
        <v>245</v>
      </c>
      <c r="E804" s="219" t="s">
        <v>23</v>
      </c>
      <c r="F804" s="220" t="s">
        <v>3610</v>
      </c>
      <c r="G804" s="218"/>
      <c r="H804" s="221">
        <v>15.6</v>
      </c>
      <c r="I804" s="222"/>
      <c r="J804" s="218"/>
      <c r="K804" s="218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245</v>
      </c>
      <c r="AU804" s="227" t="s">
        <v>88</v>
      </c>
      <c r="AV804" s="12" t="s">
        <v>88</v>
      </c>
      <c r="AW804" s="12" t="s">
        <v>40</v>
      </c>
      <c r="AX804" s="12" t="s">
        <v>77</v>
      </c>
      <c r="AY804" s="227" t="s">
        <v>191</v>
      </c>
    </row>
    <row r="805" spans="2:51" s="14" customFormat="1" ht="13.5">
      <c r="B805" s="254"/>
      <c r="C805" s="255"/>
      <c r="D805" s="214" t="s">
        <v>245</v>
      </c>
      <c r="E805" s="256" t="s">
        <v>23</v>
      </c>
      <c r="F805" s="257" t="s">
        <v>371</v>
      </c>
      <c r="G805" s="255"/>
      <c r="H805" s="258">
        <v>80.099999999999994</v>
      </c>
      <c r="I805" s="259"/>
      <c r="J805" s="255"/>
      <c r="K805" s="255"/>
      <c r="L805" s="260"/>
      <c r="M805" s="261"/>
      <c r="N805" s="262"/>
      <c r="O805" s="262"/>
      <c r="P805" s="262"/>
      <c r="Q805" s="262"/>
      <c r="R805" s="262"/>
      <c r="S805" s="262"/>
      <c r="T805" s="263"/>
      <c r="AT805" s="264" t="s">
        <v>245</v>
      </c>
      <c r="AU805" s="264" t="s">
        <v>88</v>
      </c>
      <c r="AV805" s="14" t="s">
        <v>207</v>
      </c>
      <c r="AW805" s="14" t="s">
        <v>40</v>
      </c>
      <c r="AX805" s="14" t="s">
        <v>77</v>
      </c>
      <c r="AY805" s="264" t="s">
        <v>191</v>
      </c>
    </row>
    <row r="806" spans="2:51" s="13" customFormat="1" ht="13.5">
      <c r="B806" s="244"/>
      <c r="C806" s="245"/>
      <c r="D806" s="214" t="s">
        <v>245</v>
      </c>
      <c r="E806" s="246" t="s">
        <v>23</v>
      </c>
      <c r="F806" s="247" t="s">
        <v>376</v>
      </c>
      <c r="G806" s="245"/>
      <c r="H806" s="246" t="s">
        <v>23</v>
      </c>
      <c r="I806" s="248"/>
      <c r="J806" s="245"/>
      <c r="K806" s="245"/>
      <c r="L806" s="249"/>
      <c r="M806" s="250"/>
      <c r="N806" s="251"/>
      <c r="O806" s="251"/>
      <c r="P806" s="251"/>
      <c r="Q806" s="251"/>
      <c r="R806" s="251"/>
      <c r="S806" s="251"/>
      <c r="T806" s="252"/>
      <c r="AT806" s="253" t="s">
        <v>245</v>
      </c>
      <c r="AU806" s="253" t="s">
        <v>88</v>
      </c>
      <c r="AV806" s="13" t="s">
        <v>85</v>
      </c>
      <c r="AW806" s="13" t="s">
        <v>40</v>
      </c>
      <c r="AX806" s="13" t="s">
        <v>77</v>
      </c>
      <c r="AY806" s="253" t="s">
        <v>191</v>
      </c>
    </row>
    <row r="807" spans="2:51" s="12" customFormat="1" ht="13.5">
      <c r="B807" s="217"/>
      <c r="C807" s="218"/>
      <c r="D807" s="214" t="s">
        <v>245</v>
      </c>
      <c r="E807" s="219" t="s">
        <v>23</v>
      </c>
      <c r="F807" s="220" t="s">
        <v>3612</v>
      </c>
      <c r="G807" s="218"/>
      <c r="H807" s="221">
        <v>4.7</v>
      </c>
      <c r="I807" s="222"/>
      <c r="J807" s="218"/>
      <c r="K807" s="218"/>
      <c r="L807" s="223"/>
      <c r="M807" s="224"/>
      <c r="N807" s="225"/>
      <c r="O807" s="225"/>
      <c r="P807" s="225"/>
      <c r="Q807" s="225"/>
      <c r="R807" s="225"/>
      <c r="S807" s="225"/>
      <c r="T807" s="226"/>
      <c r="AT807" s="227" t="s">
        <v>245</v>
      </c>
      <c r="AU807" s="227" t="s">
        <v>88</v>
      </c>
      <c r="AV807" s="12" t="s">
        <v>88</v>
      </c>
      <c r="AW807" s="12" t="s">
        <v>40</v>
      </c>
      <c r="AX807" s="12" t="s">
        <v>77</v>
      </c>
      <c r="AY807" s="227" t="s">
        <v>191</v>
      </c>
    </row>
    <row r="808" spans="2:51" s="12" customFormat="1" ht="13.5">
      <c r="B808" s="217"/>
      <c r="C808" s="218"/>
      <c r="D808" s="214" t="s">
        <v>245</v>
      </c>
      <c r="E808" s="219" t="s">
        <v>23</v>
      </c>
      <c r="F808" s="220" t="s">
        <v>3613</v>
      </c>
      <c r="G808" s="218"/>
      <c r="H808" s="221">
        <v>14.2</v>
      </c>
      <c r="I808" s="222"/>
      <c r="J808" s="218"/>
      <c r="K808" s="218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245</v>
      </c>
      <c r="AU808" s="227" t="s">
        <v>88</v>
      </c>
      <c r="AV808" s="12" t="s">
        <v>88</v>
      </c>
      <c r="AW808" s="12" t="s">
        <v>40</v>
      </c>
      <c r="AX808" s="12" t="s">
        <v>77</v>
      </c>
      <c r="AY808" s="227" t="s">
        <v>191</v>
      </c>
    </row>
    <row r="809" spans="2:51" s="12" customFormat="1" ht="13.5">
      <c r="B809" s="217"/>
      <c r="C809" s="218"/>
      <c r="D809" s="214" t="s">
        <v>245</v>
      </c>
      <c r="E809" s="219" t="s">
        <v>23</v>
      </c>
      <c r="F809" s="220" t="s">
        <v>3614</v>
      </c>
      <c r="G809" s="218"/>
      <c r="H809" s="221">
        <v>19.2</v>
      </c>
      <c r="I809" s="222"/>
      <c r="J809" s="218"/>
      <c r="K809" s="218"/>
      <c r="L809" s="223"/>
      <c r="M809" s="224"/>
      <c r="N809" s="225"/>
      <c r="O809" s="225"/>
      <c r="P809" s="225"/>
      <c r="Q809" s="225"/>
      <c r="R809" s="225"/>
      <c r="S809" s="225"/>
      <c r="T809" s="226"/>
      <c r="AT809" s="227" t="s">
        <v>245</v>
      </c>
      <c r="AU809" s="227" t="s">
        <v>88</v>
      </c>
      <c r="AV809" s="12" t="s">
        <v>88</v>
      </c>
      <c r="AW809" s="12" t="s">
        <v>40</v>
      </c>
      <c r="AX809" s="12" t="s">
        <v>77</v>
      </c>
      <c r="AY809" s="227" t="s">
        <v>191</v>
      </c>
    </row>
    <row r="810" spans="2:51" s="12" customFormat="1" ht="13.5">
      <c r="B810" s="217"/>
      <c r="C810" s="218"/>
      <c r="D810" s="214" t="s">
        <v>245</v>
      </c>
      <c r="E810" s="219" t="s">
        <v>23</v>
      </c>
      <c r="F810" s="220" t="s">
        <v>3615</v>
      </c>
      <c r="G810" s="218"/>
      <c r="H810" s="221">
        <v>16.399999999999999</v>
      </c>
      <c r="I810" s="222"/>
      <c r="J810" s="218"/>
      <c r="K810" s="218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245</v>
      </c>
      <c r="AU810" s="227" t="s">
        <v>88</v>
      </c>
      <c r="AV810" s="12" t="s">
        <v>88</v>
      </c>
      <c r="AW810" s="12" t="s">
        <v>40</v>
      </c>
      <c r="AX810" s="12" t="s">
        <v>77</v>
      </c>
      <c r="AY810" s="227" t="s">
        <v>191</v>
      </c>
    </row>
    <row r="811" spans="2:51" s="12" customFormat="1" ht="13.5">
      <c r="B811" s="217"/>
      <c r="C811" s="218"/>
      <c r="D811" s="214" t="s">
        <v>245</v>
      </c>
      <c r="E811" s="219" t="s">
        <v>23</v>
      </c>
      <c r="F811" s="220" t="s">
        <v>3616</v>
      </c>
      <c r="G811" s="218"/>
      <c r="H811" s="221">
        <v>20.3</v>
      </c>
      <c r="I811" s="222"/>
      <c r="J811" s="218"/>
      <c r="K811" s="218"/>
      <c r="L811" s="223"/>
      <c r="M811" s="224"/>
      <c r="N811" s="225"/>
      <c r="O811" s="225"/>
      <c r="P811" s="225"/>
      <c r="Q811" s="225"/>
      <c r="R811" s="225"/>
      <c r="S811" s="225"/>
      <c r="T811" s="226"/>
      <c r="AT811" s="227" t="s">
        <v>245</v>
      </c>
      <c r="AU811" s="227" t="s">
        <v>88</v>
      </c>
      <c r="AV811" s="12" t="s">
        <v>88</v>
      </c>
      <c r="AW811" s="12" t="s">
        <v>40</v>
      </c>
      <c r="AX811" s="12" t="s">
        <v>77</v>
      </c>
      <c r="AY811" s="227" t="s">
        <v>191</v>
      </c>
    </row>
    <row r="812" spans="2:51" s="12" customFormat="1" ht="13.5">
      <c r="B812" s="217"/>
      <c r="C812" s="218"/>
      <c r="D812" s="214" t="s">
        <v>245</v>
      </c>
      <c r="E812" s="219" t="s">
        <v>23</v>
      </c>
      <c r="F812" s="220" t="s">
        <v>3617</v>
      </c>
      <c r="G812" s="218"/>
      <c r="H812" s="221">
        <v>16.100000000000001</v>
      </c>
      <c r="I812" s="222"/>
      <c r="J812" s="218"/>
      <c r="K812" s="218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245</v>
      </c>
      <c r="AU812" s="227" t="s">
        <v>88</v>
      </c>
      <c r="AV812" s="12" t="s">
        <v>88</v>
      </c>
      <c r="AW812" s="12" t="s">
        <v>40</v>
      </c>
      <c r="AX812" s="12" t="s">
        <v>77</v>
      </c>
      <c r="AY812" s="227" t="s">
        <v>191</v>
      </c>
    </row>
    <row r="813" spans="2:51" s="14" customFormat="1" ht="13.5">
      <c r="B813" s="254"/>
      <c r="C813" s="255"/>
      <c r="D813" s="214" t="s">
        <v>245</v>
      </c>
      <c r="E813" s="256" t="s">
        <v>23</v>
      </c>
      <c r="F813" s="257" t="s">
        <v>371</v>
      </c>
      <c r="G813" s="255"/>
      <c r="H813" s="258">
        <v>90.9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AT813" s="264" t="s">
        <v>245</v>
      </c>
      <c r="AU813" s="264" t="s">
        <v>88</v>
      </c>
      <c r="AV813" s="14" t="s">
        <v>207</v>
      </c>
      <c r="AW813" s="14" t="s">
        <v>40</v>
      </c>
      <c r="AX813" s="14" t="s">
        <v>77</v>
      </c>
      <c r="AY813" s="264" t="s">
        <v>191</v>
      </c>
    </row>
    <row r="814" spans="2:51" s="13" customFormat="1" ht="13.5">
      <c r="B814" s="244"/>
      <c r="C814" s="245"/>
      <c r="D814" s="214" t="s">
        <v>245</v>
      </c>
      <c r="E814" s="246" t="s">
        <v>23</v>
      </c>
      <c r="F814" s="247" t="s">
        <v>380</v>
      </c>
      <c r="G814" s="245"/>
      <c r="H814" s="246" t="s">
        <v>23</v>
      </c>
      <c r="I814" s="248"/>
      <c r="J814" s="245"/>
      <c r="K814" s="245"/>
      <c r="L814" s="249"/>
      <c r="M814" s="250"/>
      <c r="N814" s="251"/>
      <c r="O814" s="251"/>
      <c r="P814" s="251"/>
      <c r="Q814" s="251"/>
      <c r="R814" s="251"/>
      <c r="S814" s="251"/>
      <c r="T814" s="252"/>
      <c r="AT814" s="253" t="s">
        <v>245</v>
      </c>
      <c r="AU814" s="253" t="s">
        <v>88</v>
      </c>
      <c r="AV814" s="13" t="s">
        <v>85</v>
      </c>
      <c r="AW814" s="13" t="s">
        <v>40</v>
      </c>
      <c r="AX814" s="13" t="s">
        <v>77</v>
      </c>
      <c r="AY814" s="253" t="s">
        <v>191</v>
      </c>
    </row>
    <row r="815" spans="2:51" s="12" customFormat="1" ht="13.5">
      <c r="B815" s="217"/>
      <c r="C815" s="218"/>
      <c r="D815" s="214" t="s">
        <v>245</v>
      </c>
      <c r="E815" s="219" t="s">
        <v>23</v>
      </c>
      <c r="F815" s="220" t="s">
        <v>3618</v>
      </c>
      <c r="G815" s="218"/>
      <c r="H815" s="221">
        <v>4.5</v>
      </c>
      <c r="I815" s="222"/>
      <c r="J815" s="218"/>
      <c r="K815" s="218"/>
      <c r="L815" s="223"/>
      <c r="M815" s="224"/>
      <c r="N815" s="225"/>
      <c r="O815" s="225"/>
      <c r="P815" s="225"/>
      <c r="Q815" s="225"/>
      <c r="R815" s="225"/>
      <c r="S815" s="225"/>
      <c r="T815" s="226"/>
      <c r="AT815" s="227" t="s">
        <v>245</v>
      </c>
      <c r="AU815" s="227" t="s">
        <v>88</v>
      </c>
      <c r="AV815" s="12" t="s">
        <v>88</v>
      </c>
      <c r="AW815" s="12" t="s">
        <v>40</v>
      </c>
      <c r="AX815" s="12" t="s">
        <v>77</v>
      </c>
      <c r="AY815" s="227" t="s">
        <v>191</v>
      </c>
    </row>
    <row r="816" spans="2:51" s="12" customFormat="1" ht="13.5">
      <c r="B816" s="217"/>
      <c r="C816" s="218"/>
      <c r="D816" s="214" t="s">
        <v>245</v>
      </c>
      <c r="E816" s="219" t="s">
        <v>23</v>
      </c>
      <c r="F816" s="220" t="s">
        <v>3619</v>
      </c>
      <c r="G816" s="218"/>
      <c r="H816" s="221">
        <v>14.7</v>
      </c>
      <c r="I816" s="222"/>
      <c r="J816" s="218"/>
      <c r="K816" s="218"/>
      <c r="L816" s="223"/>
      <c r="M816" s="224"/>
      <c r="N816" s="225"/>
      <c r="O816" s="225"/>
      <c r="P816" s="225"/>
      <c r="Q816" s="225"/>
      <c r="R816" s="225"/>
      <c r="S816" s="225"/>
      <c r="T816" s="226"/>
      <c r="AT816" s="227" t="s">
        <v>245</v>
      </c>
      <c r="AU816" s="227" t="s">
        <v>88</v>
      </c>
      <c r="AV816" s="12" t="s">
        <v>88</v>
      </c>
      <c r="AW816" s="12" t="s">
        <v>40</v>
      </c>
      <c r="AX816" s="12" t="s">
        <v>77</v>
      </c>
      <c r="AY816" s="227" t="s">
        <v>191</v>
      </c>
    </row>
    <row r="817" spans="2:65" s="12" customFormat="1" ht="13.5">
      <c r="B817" s="217"/>
      <c r="C817" s="218"/>
      <c r="D817" s="214" t="s">
        <v>245</v>
      </c>
      <c r="E817" s="219" t="s">
        <v>23</v>
      </c>
      <c r="F817" s="220" t="s">
        <v>3620</v>
      </c>
      <c r="G817" s="218"/>
      <c r="H817" s="221">
        <v>19.2</v>
      </c>
      <c r="I817" s="222"/>
      <c r="J817" s="218"/>
      <c r="K817" s="218"/>
      <c r="L817" s="223"/>
      <c r="M817" s="224"/>
      <c r="N817" s="225"/>
      <c r="O817" s="225"/>
      <c r="P817" s="225"/>
      <c r="Q817" s="225"/>
      <c r="R817" s="225"/>
      <c r="S817" s="225"/>
      <c r="T817" s="226"/>
      <c r="AT817" s="227" t="s">
        <v>245</v>
      </c>
      <c r="AU817" s="227" t="s">
        <v>88</v>
      </c>
      <c r="AV817" s="12" t="s">
        <v>88</v>
      </c>
      <c r="AW817" s="12" t="s">
        <v>40</v>
      </c>
      <c r="AX817" s="12" t="s">
        <v>77</v>
      </c>
      <c r="AY817" s="227" t="s">
        <v>191</v>
      </c>
    </row>
    <row r="818" spans="2:65" s="12" customFormat="1" ht="13.5">
      <c r="B818" s="217"/>
      <c r="C818" s="218"/>
      <c r="D818" s="214" t="s">
        <v>245</v>
      </c>
      <c r="E818" s="219" t="s">
        <v>23</v>
      </c>
      <c r="F818" s="220" t="s">
        <v>3621</v>
      </c>
      <c r="G818" s="218"/>
      <c r="H818" s="221">
        <v>16.5</v>
      </c>
      <c r="I818" s="222"/>
      <c r="J818" s="218"/>
      <c r="K818" s="218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245</v>
      </c>
      <c r="AU818" s="227" t="s">
        <v>88</v>
      </c>
      <c r="AV818" s="12" t="s">
        <v>88</v>
      </c>
      <c r="AW818" s="12" t="s">
        <v>40</v>
      </c>
      <c r="AX818" s="12" t="s">
        <v>77</v>
      </c>
      <c r="AY818" s="227" t="s">
        <v>191</v>
      </c>
    </row>
    <row r="819" spans="2:65" s="12" customFormat="1" ht="13.5">
      <c r="B819" s="217"/>
      <c r="C819" s="218"/>
      <c r="D819" s="214" t="s">
        <v>245</v>
      </c>
      <c r="E819" s="219" t="s">
        <v>23</v>
      </c>
      <c r="F819" s="220" t="s">
        <v>3622</v>
      </c>
      <c r="G819" s="218"/>
      <c r="H819" s="221">
        <v>20.45</v>
      </c>
      <c r="I819" s="222"/>
      <c r="J819" s="218"/>
      <c r="K819" s="218"/>
      <c r="L819" s="223"/>
      <c r="M819" s="224"/>
      <c r="N819" s="225"/>
      <c r="O819" s="225"/>
      <c r="P819" s="225"/>
      <c r="Q819" s="225"/>
      <c r="R819" s="225"/>
      <c r="S819" s="225"/>
      <c r="T819" s="226"/>
      <c r="AT819" s="227" t="s">
        <v>245</v>
      </c>
      <c r="AU819" s="227" t="s">
        <v>88</v>
      </c>
      <c r="AV819" s="12" t="s">
        <v>88</v>
      </c>
      <c r="AW819" s="12" t="s">
        <v>40</v>
      </c>
      <c r="AX819" s="12" t="s">
        <v>77</v>
      </c>
      <c r="AY819" s="227" t="s">
        <v>191</v>
      </c>
    </row>
    <row r="820" spans="2:65" s="12" customFormat="1" ht="13.5">
      <c r="B820" s="217"/>
      <c r="C820" s="218"/>
      <c r="D820" s="214" t="s">
        <v>245</v>
      </c>
      <c r="E820" s="219" t="s">
        <v>23</v>
      </c>
      <c r="F820" s="220" t="s">
        <v>3623</v>
      </c>
      <c r="G820" s="218"/>
      <c r="H820" s="221">
        <v>16.14</v>
      </c>
      <c r="I820" s="222"/>
      <c r="J820" s="218"/>
      <c r="K820" s="218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245</v>
      </c>
      <c r="AU820" s="227" t="s">
        <v>88</v>
      </c>
      <c r="AV820" s="12" t="s">
        <v>88</v>
      </c>
      <c r="AW820" s="12" t="s">
        <v>40</v>
      </c>
      <c r="AX820" s="12" t="s">
        <v>77</v>
      </c>
      <c r="AY820" s="227" t="s">
        <v>191</v>
      </c>
    </row>
    <row r="821" spans="2:65" s="14" customFormat="1" ht="13.5">
      <c r="B821" s="254"/>
      <c r="C821" s="255"/>
      <c r="D821" s="214" t="s">
        <v>245</v>
      </c>
      <c r="E821" s="256" t="s">
        <v>23</v>
      </c>
      <c r="F821" s="257" t="s">
        <v>371</v>
      </c>
      <c r="G821" s="255"/>
      <c r="H821" s="258">
        <v>91.49</v>
      </c>
      <c r="I821" s="259"/>
      <c r="J821" s="255"/>
      <c r="K821" s="255"/>
      <c r="L821" s="260"/>
      <c r="M821" s="261"/>
      <c r="N821" s="262"/>
      <c r="O821" s="262"/>
      <c r="P821" s="262"/>
      <c r="Q821" s="262"/>
      <c r="R821" s="262"/>
      <c r="S821" s="262"/>
      <c r="T821" s="263"/>
      <c r="AT821" s="264" t="s">
        <v>245</v>
      </c>
      <c r="AU821" s="264" t="s">
        <v>88</v>
      </c>
      <c r="AV821" s="14" t="s">
        <v>207</v>
      </c>
      <c r="AW821" s="14" t="s">
        <v>40</v>
      </c>
      <c r="AX821" s="14" t="s">
        <v>77</v>
      </c>
      <c r="AY821" s="264" t="s">
        <v>191</v>
      </c>
    </row>
    <row r="822" spans="2:65" s="13" customFormat="1" ht="13.5">
      <c r="B822" s="244"/>
      <c r="C822" s="245"/>
      <c r="D822" s="214" t="s">
        <v>245</v>
      </c>
      <c r="E822" s="246" t="s">
        <v>23</v>
      </c>
      <c r="F822" s="247" t="s">
        <v>384</v>
      </c>
      <c r="G822" s="245"/>
      <c r="H822" s="246" t="s">
        <v>23</v>
      </c>
      <c r="I822" s="248"/>
      <c r="J822" s="245"/>
      <c r="K822" s="245"/>
      <c r="L822" s="249"/>
      <c r="M822" s="250"/>
      <c r="N822" s="251"/>
      <c r="O822" s="251"/>
      <c r="P822" s="251"/>
      <c r="Q822" s="251"/>
      <c r="R822" s="251"/>
      <c r="S822" s="251"/>
      <c r="T822" s="252"/>
      <c r="AT822" s="253" t="s">
        <v>245</v>
      </c>
      <c r="AU822" s="253" t="s">
        <v>88</v>
      </c>
      <c r="AV822" s="13" t="s">
        <v>85</v>
      </c>
      <c r="AW822" s="13" t="s">
        <v>40</v>
      </c>
      <c r="AX822" s="13" t="s">
        <v>77</v>
      </c>
      <c r="AY822" s="253" t="s">
        <v>191</v>
      </c>
    </row>
    <row r="823" spans="2:65" s="12" customFormat="1" ht="13.5">
      <c r="B823" s="217"/>
      <c r="C823" s="218"/>
      <c r="D823" s="214" t="s">
        <v>245</v>
      </c>
      <c r="E823" s="219" t="s">
        <v>23</v>
      </c>
      <c r="F823" s="220" t="s">
        <v>3589</v>
      </c>
      <c r="G823" s="218"/>
      <c r="H823" s="221">
        <v>4.7</v>
      </c>
      <c r="I823" s="222"/>
      <c r="J823" s="218"/>
      <c r="K823" s="218"/>
      <c r="L823" s="223"/>
      <c r="M823" s="224"/>
      <c r="N823" s="225"/>
      <c r="O823" s="225"/>
      <c r="P823" s="225"/>
      <c r="Q823" s="225"/>
      <c r="R823" s="225"/>
      <c r="S823" s="225"/>
      <c r="T823" s="226"/>
      <c r="AT823" s="227" t="s">
        <v>245</v>
      </c>
      <c r="AU823" s="227" t="s">
        <v>88</v>
      </c>
      <c r="AV823" s="12" t="s">
        <v>88</v>
      </c>
      <c r="AW823" s="12" t="s">
        <v>40</v>
      </c>
      <c r="AX823" s="12" t="s">
        <v>77</v>
      </c>
      <c r="AY823" s="227" t="s">
        <v>191</v>
      </c>
    </row>
    <row r="824" spans="2:65" s="12" customFormat="1" ht="13.5">
      <c r="B824" s="217"/>
      <c r="C824" s="218"/>
      <c r="D824" s="214" t="s">
        <v>245</v>
      </c>
      <c r="E824" s="219" t="s">
        <v>23</v>
      </c>
      <c r="F824" s="220" t="s">
        <v>3590</v>
      </c>
      <c r="G824" s="218"/>
      <c r="H824" s="221">
        <v>14.8</v>
      </c>
      <c r="I824" s="222"/>
      <c r="J824" s="218"/>
      <c r="K824" s="218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245</v>
      </c>
      <c r="AU824" s="227" t="s">
        <v>88</v>
      </c>
      <c r="AV824" s="12" t="s">
        <v>88</v>
      </c>
      <c r="AW824" s="12" t="s">
        <v>40</v>
      </c>
      <c r="AX824" s="12" t="s">
        <v>77</v>
      </c>
      <c r="AY824" s="227" t="s">
        <v>191</v>
      </c>
    </row>
    <row r="825" spans="2:65" s="12" customFormat="1" ht="13.5">
      <c r="B825" s="217"/>
      <c r="C825" s="218"/>
      <c r="D825" s="214" t="s">
        <v>245</v>
      </c>
      <c r="E825" s="219" t="s">
        <v>23</v>
      </c>
      <c r="F825" s="220" t="s">
        <v>3591</v>
      </c>
      <c r="G825" s="218"/>
      <c r="H825" s="221">
        <v>11.8</v>
      </c>
      <c r="I825" s="222"/>
      <c r="J825" s="218"/>
      <c r="K825" s="218"/>
      <c r="L825" s="223"/>
      <c r="M825" s="224"/>
      <c r="N825" s="225"/>
      <c r="O825" s="225"/>
      <c r="P825" s="225"/>
      <c r="Q825" s="225"/>
      <c r="R825" s="225"/>
      <c r="S825" s="225"/>
      <c r="T825" s="226"/>
      <c r="AT825" s="227" t="s">
        <v>245</v>
      </c>
      <c r="AU825" s="227" t="s">
        <v>88</v>
      </c>
      <c r="AV825" s="12" t="s">
        <v>88</v>
      </c>
      <c r="AW825" s="12" t="s">
        <v>40</v>
      </c>
      <c r="AX825" s="12" t="s">
        <v>77</v>
      </c>
      <c r="AY825" s="227" t="s">
        <v>191</v>
      </c>
    </row>
    <row r="826" spans="2:65" s="12" customFormat="1" ht="13.5">
      <c r="B826" s="217"/>
      <c r="C826" s="218"/>
      <c r="D826" s="214" t="s">
        <v>245</v>
      </c>
      <c r="E826" s="219" t="s">
        <v>23</v>
      </c>
      <c r="F826" s="220" t="s">
        <v>3592</v>
      </c>
      <c r="G826" s="218"/>
      <c r="H826" s="221">
        <v>46.45</v>
      </c>
      <c r="I826" s="222"/>
      <c r="J826" s="218"/>
      <c r="K826" s="218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245</v>
      </c>
      <c r="AU826" s="227" t="s">
        <v>88</v>
      </c>
      <c r="AV826" s="12" t="s">
        <v>88</v>
      </c>
      <c r="AW826" s="12" t="s">
        <v>40</v>
      </c>
      <c r="AX826" s="12" t="s">
        <v>77</v>
      </c>
      <c r="AY826" s="227" t="s">
        <v>191</v>
      </c>
    </row>
    <row r="827" spans="2:65" s="12" customFormat="1" ht="13.5">
      <c r="B827" s="217"/>
      <c r="C827" s="218"/>
      <c r="D827" s="214" t="s">
        <v>245</v>
      </c>
      <c r="E827" s="219" t="s">
        <v>23</v>
      </c>
      <c r="F827" s="220" t="s">
        <v>3593</v>
      </c>
      <c r="G827" s="218"/>
      <c r="H827" s="221">
        <v>16.55</v>
      </c>
      <c r="I827" s="222"/>
      <c r="J827" s="218"/>
      <c r="K827" s="218"/>
      <c r="L827" s="223"/>
      <c r="M827" s="224"/>
      <c r="N827" s="225"/>
      <c r="O827" s="225"/>
      <c r="P827" s="225"/>
      <c r="Q827" s="225"/>
      <c r="R827" s="225"/>
      <c r="S827" s="225"/>
      <c r="T827" s="226"/>
      <c r="AT827" s="227" t="s">
        <v>245</v>
      </c>
      <c r="AU827" s="227" t="s">
        <v>88</v>
      </c>
      <c r="AV827" s="12" t="s">
        <v>88</v>
      </c>
      <c r="AW827" s="12" t="s">
        <v>40</v>
      </c>
      <c r="AX827" s="12" t="s">
        <v>77</v>
      </c>
      <c r="AY827" s="227" t="s">
        <v>191</v>
      </c>
    </row>
    <row r="828" spans="2:65" s="14" customFormat="1" ht="13.5">
      <c r="B828" s="254"/>
      <c r="C828" s="255"/>
      <c r="D828" s="214" t="s">
        <v>245</v>
      </c>
      <c r="E828" s="256" t="s">
        <v>23</v>
      </c>
      <c r="F828" s="257" t="s">
        <v>371</v>
      </c>
      <c r="G828" s="255"/>
      <c r="H828" s="258">
        <v>94.3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AT828" s="264" t="s">
        <v>245</v>
      </c>
      <c r="AU828" s="264" t="s">
        <v>88</v>
      </c>
      <c r="AV828" s="14" t="s">
        <v>207</v>
      </c>
      <c r="AW828" s="14" t="s">
        <v>40</v>
      </c>
      <c r="AX828" s="14" t="s">
        <v>77</v>
      </c>
      <c r="AY828" s="264" t="s">
        <v>191</v>
      </c>
    </row>
    <row r="829" spans="2:65" s="15" customFormat="1" ht="13.5">
      <c r="B829" s="265"/>
      <c r="C829" s="266"/>
      <c r="D829" s="214" t="s">
        <v>245</v>
      </c>
      <c r="E829" s="267" t="s">
        <v>23</v>
      </c>
      <c r="F829" s="268" t="s">
        <v>388</v>
      </c>
      <c r="G829" s="266"/>
      <c r="H829" s="269">
        <v>356.79</v>
      </c>
      <c r="I829" s="270"/>
      <c r="J829" s="266"/>
      <c r="K829" s="266"/>
      <c r="L829" s="271"/>
      <c r="M829" s="272"/>
      <c r="N829" s="273"/>
      <c r="O829" s="273"/>
      <c r="P829" s="273"/>
      <c r="Q829" s="273"/>
      <c r="R829" s="273"/>
      <c r="S829" s="273"/>
      <c r="T829" s="274"/>
      <c r="AT829" s="275" t="s">
        <v>245</v>
      </c>
      <c r="AU829" s="275" t="s">
        <v>88</v>
      </c>
      <c r="AV829" s="15" t="s">
        <v>215</v>
      </c>
      <c r="AW829" s="15" t="s">
        <v>40</v>
      </c>
      <c r="AX829" s="15" t="s">
        <v>85</v>
      </c>
      <c r="AY829" s="275" t="s">
        <v>191</v>
      </c>
    </row>
    <row r="830" spans="2:65" s="1" customFormat="1" ht="16.5" customHeight="1">
      <c r="B830" s="42"/>
      <c r="C830" s="202" t="s">
        <v>946</v>
      </c>
      <c r="D830" s="202" t="s">
        <v>194</v>
      </c>
      <c r="E830" s="203" t="s">
        <v>3787</v>
      </c>
      <c r="F830" s="204" t="s">
        <v>3788</v>
      </c>
      <c r="G830" s="205" t="s">
        <v>242</v>
      </c>
      <c r="H830" s="206">
        <v>282.68</v>
      </c>
      <c r="I830" s="207"/>
      <c r="J830" s="208">
        <f>ROUND(I830*H830,2)</f>
        <v>0</v>
      </c>
      <c r="K830" s="204" t="s">
        <v>203</v>
      </c>
      <c r="L830" s="62"/>
      <c r="M830" s="209" t="s">
        <v>23</v>
      </c>
      <c r="N830" s="210" t="s">
        <v>48</v>
      </c>
      <c r="O830" s="43"/>
      <c r="P830" s="211">
        <f>O830*H830</f>
        <v>0</v>
      </c>
      <c r="Q830" s="211">
        <v>0</v>
      </c>
      <c r="R830" s="211">
        <f>Q830*H830</f>
        <v>0</v>
      </c>
      <c r="S830" s="211">
        <v>2.9999999999999997E-4</v>
      </c>
      <c r="T830" s="212">
        <f>S830*H830</f>
        <v>8.4803999999999991E-2</v>
      </c>
      <c r="AR830" s="25" t="s">
        <v>279</v>
      </c>
      <c r="AT830" s="25" t="s">
        <v>194</v>
      </c>
      <c r="AU830" s="25" t="s">
        <v>88</v>
      </c>
      <c r="AY830" s="25" t="s">
        <v>191</v>
      </c>
      <c r="BE830" s="213">
        <f>IF(N830="základní",J830,0)</f>
        <v>0</v>
      </c>
      <c r="BF830" s="213">
        <f>IF(N830="snížená",J830,0)</f>
        <v>0</v>
      </c>
      <c r="BG830" s="213">
        <f>IF(N830="zákl. přenesená",J830,0)</f>
        <v>0</v>
      </c>
      <c r="BH830" s="213">
        <f>IF(N830="sníž. přenesená",J830,0)</f>
        <v>0</v>
      </c>
      <c r="BI830" s="213">
        <f>IF(N830="nulová",J830,0)</f>
        <v>0</v>
      </c>
      <c r="BJ830" s="25" t="s">
        <v>85</v>
      </c>
      <c r="BK830" s="213">
        <f>ROUND(I830*H830,2)</f>
        <v>0</v>
      </c>
      <c r="BL830" s="25" t="s">
        <v>279</v>
      </c>
      <c r="BM830" s="25" t="s">
        <v>3789</v>
      </c>
    </row>
    <row r="831" spans="2:65" s="13" customFormat="1" ht="13.5">
      <c r="B831" s="244"/>
      <c r="C831" s="245"/>
      <c r="D831" s="214" t="s">
        <v>245</v>
      </c>
      <c r="E831" s="246" t="s">
        <v>23</v>
      </c>
      <c r="F831" s="247" t="s">
        <v>372</v>
      </c>
      <c r="G831" s="245"/>
      <c r="H831" s="246" t="s">
        <v>23</v>
      </c>
      <c r="I831" s="248"/>
      <c r="J831" s="245"/>
      <c r="K831" s="245"/>
      <c r="L831" s="249"/>
      <c r="M831" s="250"/>
      <c r="N831" s="251"/>
      <c r="O831" s="251"/>
      <c r="P831" s="251"/>
      <c r="Q831" s="251"/>
      <c r="R831" s="251"/>
      <c r="S831" s="251"/>
      <c r="T831" s="252"/>
      <c r="AT831" s="253" t="s">
        <v>245</v>
      </c>
      <c r="AU831" s="253" t="s">
        <v>88</v>
      </c>
      <c r="AV831" s="13" t="s">
        <v>85</v>
      </c>
      <c r="AW831" s="13" t="s">
        <v>40</v>
      </c>
      <c r="AX831" s="13" t="s">
        <v>77</v>
      </c>
      <c r="AY831" s="253" t="s">
        <v>191</v>
      </c>
    </row>
    <row r="832" spans="2:65" s="12" customFormat="1" ht="13.5">
      <c r="B832" s="217"/>
      <c r="C832" s="218"/>
      <c r="D832" s="214" t="s">
        <v>245</v>
      </c>
      <c r="E832" s="219" t="s">
        <v>23</v>
      </c>
      <c r="F832" s="220" t="s">
        <v>3790</v>
      </c>
      <c r="G832" s="218"/>
      <c r="H832" s="221">
        <v>4.22</v>
      </c>
      <c r="I832" s="222"/>
      <c r="J832" s="218"/>
      <c r="K832" s="218"/>
      <c r="L832" s="223"/>
      <c r="M832" s="224"/>
      <c r="N832" s="225"/>
      <c r="O832" s="225"/>
      <c r="P832" s="225"/>
      <c r="Q832" s="225"/>
      <c r="R832" s="225"/>
      <c r="S832" s="225"/>
      <c r="T832" s="226"/>
      <c r="AT832" s="227" t="s">
        <v>245</v>
      </c>
      <c r="AU832" s="227" t="s">
        <v>88</v>
      </c>
      <c r="AV832" s="12" t="s">
        <v>88</v>
      </c>
      <c r="AW832" s="12" t="s">
        <v>40</v>
      </c>
      <c r="AX832" s="12" t="s">
        <v>77</v>
      </c>
      <c r="AY832" s="227" t="s">
        <v>191</v>
      </c>
    </row>
    <row r="833" spans="2:51" s="12" customFormat="1" ht="13.5">
      <c r="B833" s="217"/>
      <c r="C833" s="218"/>
      <c r="D833" s="214" t="s">
        <v>245</v>
      </c>
      <c r="E833" s="219" t="s">
        <v>23</v>
      </c>
      <c r="F833" s="220" t="s">
        <v>3791</v>
      </c>
      <c r="G833" s="218"/>
      <c r="H833" s="221">
        <v>10.75</v>
      </c>
      <c r="I833" s="222"/>
      <c r="J833" s="218"/>
      <c r="K833" s="218"/>
      <c r="L833" s="223"/>
      <c r="M833" s="224"/>
      <c r="N833" s="225"/>
      <c r="O833" s="225"/>
      <c r="P833" s="225"/>
      <c r="Q833" s="225"/>
      <c r="R833" s="225"/>
      <c r="S833" s="225"/>
      <c r="T833" s="226"/>
      <c r="AT833" s="227" t="s">
        <v>245</v>
      </c>
      <c r="AU833" s="227" t="s">
        <v>88</v>
      </c>
      <c r="AV833" s="12" t="s">
        <v>88</v>
      </c>
      <c r="AW833" s="12" t="s">
        <v>40</v>
      </c>
      <c r="AX833" s="12" t="s">
        <v>77</v>
      </c>
      <c r="AY833" s="227" t="s">
        <v>191</v>
      </c>
    </row>
    <row r="834" spans="2:51" s="12" customFormat="1" ht="13.5">
      <c r="B834" s="217"/>
      <c r="C834" s="218"/>
      <c r="D834" s="214" t="s">
        <v>245</v>
      </c>
      <c r="E834" s="219" t="s">
        <v>23</v>
      </c>
      <c r="F834" s="220" t="s">
        <v>3792</v>
      </c>
      <c r="G834" s="218"/>
      <c r="H834" s="221">
        <v>9.6999999999999993</v>
      </c>
      <c r="I834" s="222"/>
      <c r="J834" s="218"/>
      <c r="K834" s="218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245</v>
      </c>
      <c r="AU834" s="227" t="s">
        <v>88</v>
      </c>
      <c r="AV834" s="12" t="s">
        <v>88</v>
      </c>
      <c r="AW834" s="12" t="s">
        <v>40</v>
      </c>
      <c r="AX834" s="12" t="s">
        <v>77</v>
      </c>
      <c r="AY834" s="227" t="s">
        <v>191</v>
      </c>
    </row>
    <row r="835" spans="2:51" s="12" customFormat="1" ht="13.5">
      <c r="B835" s="217"/>
      <c r="C835" s="218"/>
      <c r="D835" s="214" t="s">
        <v>245</v>
      </c>
      <c r="E835" s="219" t="s">
        <v>23</v>
      </c>
      <c r="F835" s="220" t="s">
        <v>3793</v>
      </c>
      <c r="G835" s="218"/>
      <c r="H835" s="221">
        <v>10.74</v>
      </c>
      <c r="I835" s="222"/>
      <c r="J835" s="218"/>
      <c r="K835" s="218"/>
      <c r="L835" s="223"/>
      <c r="M835" s="224"/>
      <c r="N835" s="225"/>
      <c r="O835" s="225"/>
      <c r="P835" s="225"/>
      <c r="Q835" s="225"/>
      <c r="R835" s="225"/>
      <c r="S835" s="225"/>
      <c r="T835" s="226"/>
      <c r="AT835" s="227" t="s">
        <v>245</v>
      </c>
      <c r="AU835" s="227" t="s">
        <v>88</v>
      </c>
      <c r="AV835" s="12" t="s">
        <v>88</v>
      </c>
      <c r="AW835" s="12" t="s">
        <v>40</v>
      </c>
      <c r="AX835" s="12" t="s">
        <v>77</v>
      </c>
      <c r="AY835" s="227" t="s">
        <v>191</v>
      </c>
    </row>
    <row r="836" spans="2:51" s="12" customFormat="1" ht="13.5">
      <c r="B836" s="217"/>
      <c r="C836" s="218"/>
      <c r="D836" s="214" t="s">
        <v>245</v>
      </c>
      <c r="E836" s="219" t="s">
        <v>23</v>
      </c>
      <c r="F836" s="220" t="s">
        <v>3794</v>
      </c>
      <c r="G836" s="218"/>
      <c r="H836" s="221">
        <v>17.579999999999998</v>
      </c>
      <c r="I836" s="222"/>
      <c r="J836" s="218"/>
      <c r="K836" s="218"/>
      <c r="L836" s="223"/>
      <c r="M836" s="224"/>
      <c r="N836" s="225"/>
      <c r="O836" s="225"/>
      <c r="P836" s="225"/>
      <c r="Q836" s="225"/>
      <c r="R836" s="225"/>
      <c r="S836" s="225"/>
      <c r="T836" s="226"/>
      <c r="AT836" s="227" t="s">
        <v>245</v>
      </c>
      <c r="AU836" s="227" t="s">
        <v>88</v>
      </c>
      <c r="AV836" s="12" t="s">
        <v>88</v>
      </c>
      <c r="AW836" s="12" t="s">
        <v>40</v>
      </c>
      <c r="AX836" s="12" t="s">
        <v>77</v>
      </c>
      <c r="AY836" s="227" t="s">
        <v>191</v>
      </c>
    </row>
    <row r="837" spans="2:51" s="12" customFormat="1" ht="13.5">
      <c r="B837" s="217"/>
      <c r="C837" s="218"/>
      <c r="D837" s="214" t="s">
        <v>245</v>
      </c>
      <c r="E837" s="219" t="s">
        <v>23</v>
      </c>
      <c r="F837" s="220" t="s">
        <v>3795</v>
      </c>
      <c r="G837" s="218"/>
      <c r="H837" s="221">
        <v>16</v>
      </c>
      <c r="I837" s="222"/>
      <c r="J837" s="218"/>
      <c r="K837" s="218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245</v>
      </c>
      <c r="AU837" s="227" t="s">
        <v>88</v>
      </c>
      <c r="AV837" s="12" t="s">
        <v>88</v>
      </c>
      <c r="AW837" s="12" t="s">
        <v>40</v>
      </c>
      <c r="AX837" s="12" t="s">
        <v>77</v>
      </c>
      <c r="AY837" s="227" t="s">
        <v>191</v>
      </c>
    </row>
    <row r="838" spans="2:51" s="14" customFormat="1" ht="13.5">
      <c r="B838" s="254"/>
      <c r="C838" s="255"/>
      <c r="D838" s="214" t="s">
        <v>245</v>
      </c>
      <c r="E838" s="256" t="s">
        <v>23</v>
      </c>
      <c r="F838" s="257" t="s">
        <v>371</v>
      </c>
      <c r="G838" s="255"/>
      <c r="H838" s="258">
        <v>68.989999999999995</v>
      </c>
      <c r="I838" s="259"/>
      <c r="J838" s="255"/>
      <c r="K838" s="255"/>
      <c r="L838" s="260"/>
      <c r="M838" s="261"/>
      <c r="N838" s="262"/>
      <c r="O838" s="262"/>
      <c r="P838" s="262"/>
      <c r="Q838" s="262"/>
      <c r="R838" s="262"/>
      <c r="S838" s="262"/>
      <c r="T838" s="263"/>
      <c r="AT838" s="264" t="s">
        <v>245</v>
      </c>
      <c r="AU838" s="264" t="s">
        <v>88</v>
      </c>
      <c r="AV838" s="14" t="s">
        <v>207</v>
      </c>
      <c r="AW838" s="14" t="s">
        <v>40</v>
      </c>
      <c r="AX838" s="14" t="s">
        <v>77</v>
      </c>
      <c r="AY838" s="264" t="s">
        <v>191</v>
      </c>
    </row>
    <row r="839" spans="2:51" s="13" customFormat="1" ht="13.5">
      <c r="B839" s="244"/>
      <c r="C839" s="245"/>
      <c r="D839" s="214" t="s">
        <v>245</v>
      </c>
      <c r="E839" s="246" t="s">
        <v>23</v>
      </c>
      <c r="F839" s="247" t="s">
        <v>376</v>
      </c>
      <c r="G839" s="245"/>
      <c r="H839" s="246" t="s">
        <v>23</v>
      </c>
      <c r="I839" s="248"/>
      <c r="J839" s="245"/>
      <c r="K839" s="245"/>
      <c r="L839" s="249"/>
      <c r="M839" s="250"/>
      <c r="N839" s="251"/>
      <c r="O839" s="251"/>
      <c r="P839" s="251"/>
      <c r="Q839" s="251"/>
      <c r="R839" s="251"/>
      <c r="S839" s="251"/>
      <c r="T839" s="252"/>
      <c r="AT839" s="253" t="s">
        <v>245</v>
      </c>
      <c r="AU839" s="253" t="s">
        <v>88</v>
      </c>
      <c r="AV839" s="13" t="s">
        <v>85</v>
      </c>
      <c r="AW839" s="13" t="s">
        <v>40</v>
      </c>
      <c r="AX839" s="13" t="s">
        <v>77</v>
      </c>
      <c r="AY839" s="253" t="s">
        <v>191</v>
      </c>
    </row>
    <row r="840" spans="2:51" s="12" customFormat="1" ht="13.5">
      <c r="B840" s="217"/>
      <c r="C840" s="218"/>
      <c r="D840" s="214" t="s">
        <v>245</v>
      </c>
      <c r="E840" s="219" t="s">
        <v>23</v>
      </c>
      <c r="F840" s="220" t="s">
        <v>3796</v>
      </c>
      <c r="G840" s="218"/>
      <c r="H840" s="221">
        <v>4.47</v>
      </c>
      <c r="I840" s="222"/>
      <c r="J840" s="218"/>
      <c r="K840" s="218"/>
      <c r="L840" s="223"/>
      <c r="M840" s="224"/>
      <c r="N840" s="225"/>
      <c r="O840" s="225"/>
      <c r="P840" s="225"/>
      <c r="Q840" s="225"/>
      <c r="R840" s="225"/>
      <c r="S840" s="225"/>
      <c r="T840" s="226"/>
      <c r="AT840" s="227" t="s">
        <v>245</v>
      </c>
      <c r="AU840" s="227" t="s">
        <v>88</v>
      </c>
      <c r="AV840" s="12" t="s">
        <v>88</v>
      </c>
      <c r="AW840" s="12" t="s">
        <v>40</v>
      </c>
      <c r="AX840" s="12" t="s">
        <v>77</v>
      </c>
      <c r="AY840" s="227" t="s">
        <v>191</v>
      </c>
    </row>
    <row r="841" spans="2:51" s="12" customFormat="1" ht="13.5">
      <c r="B841" s="217"/>
      <c r="C841" s="218"/>
      <c r="D841" s="214" t="s">
        <v>245</v>
      </c>
      <c r="E841" s="219" t="s">
        <v>23</v>
      </c>
      <c r="F841" s="220" t="s">
        <v>3797</v>
      </c>
      <c r="G841" s="218"/>
      <c r="H841" s="221">
        <v>10.9</v>
      </c>
      <c r="I841" s="222"/>
      <c r="J841" s="218"/>
      <c r="K841" s="218"/>
      <c r="L841" s="223"/>
      <c r="M841" s="224"/>
      <c r="N841" s="225"/>
      <c r="O841" s="225"/>
      <c r="P841" s="225"/>
      <c r="Q841" s="225"/>
      <c r="R841" s="225"/>
      <c r="S841" s="225"/>
      <c r="T841" s="226"/>
      <c r="AT841" s="227" t="s">
        <v>245</v>
      </c>
      <c r="AU841" s="227" t="s">
        <v>88</v>
      </c>
      <c r="AV841" s="12" t="s">
        <v>88</v>
      </c>
      <c r="AW841" s="12" t="s">
        <v>40</v>
      </c>
      <c r="AX841" s="12" t="s">
        <v>77</v>
      </c>
      <c r="AY841" s="227" t="s">
        <v>191</v>
      </c>
    </row>
    <row r="842" spans="2:51" s="12" customFormat="1" ht="13.5">
      <c r="B842" s="217"/>
      <c r="C842" s="218"/>
      <c r="D842" s="214" t="s">
        <v>245</v>
      </c>
      <c r="E842" s="219" t="s">
        <v>23</v>
      </c>
      <c r="F842" s="220" t="s">
        <v>3798</v>
      </c>
      <c r="G842" s="218"/>
      <c r="H842" s="221">
        <v>12.8</v>
      </c>
      <c r="I842" s="222"/>
      <c r="J842" s="218"/>
      <c r="K842" s="218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245</v>
      </c>
      <c r="AU842" s="227" t="s">
        <v>88</v>
      </c>
      <c r="AV842" s="12" t="s">
        <v>88</v>
      </c>
      <c r="AW842" s="12" t="s">
        <v>40</v>
      </c>
      <c r="AX842" s="12" t="s">
        <v>77</v>
      </c>
      <c r="AY842" s="227" t="s">
        <v>191</v>
      </c>
    </row>
    <row r="843" spans="2:51" s="12" customFormat="1" ht="13.5">
      <c r="B843" s="217"/>
      <c r="C843" s="218"/>
      <c r="D843" s="214" t="s">
        <v>245</v>
      </c>
      <c r="E843" s="219" t="s">
        <v>23</v>
      </c>
      <c r="F843" s="220" t="s">
        <v>3799</v>
      </c>
      <c r="G843" s="218"/>
      <c r="H843" s="221">
        <v>6.98</v>
      </c>
      <c r="I843" s="222"/>
      <c r="J843" s="218"/>
      <c r="K843" s="218"/>
      <c r="L843" s="223"/>
      <c r="M843" s="224"/>
      <c r="N843" s="225"/>
      <c r="O843" s="225"/>
      <c r="P843" s="225"/>
      <c r="Q843" s="225"/>
      <c r="R843" s="225"/>
      <c r="S843" s="225"/>
      <c r="T843" s="226"/>
      <c r="AT843" s="227" t="s">
        <v>245</v>
      </c>
      <c r="AU843" s="227" t="s">
        <v>88</v>
      </c>
      <c r="AV843" s="12" t="s">
        <v>88</v>
      </c>
      <c r="AW843" s="12" t="s">
        <v>40</v>
      </c>
      <c r="AX843" s="12" t="s">
        <v>77</v>
      </c>
      <c r="AY843" s="227" t="s">
        <v>191</v>
      </c>
    </row>
    <row r="844" spans="2:51" s="12" customFormat="1" ht="13.5">
      <c r="B844" s="217"/>
      <c r="C844" s="218"/>
      <c r="D844" s="214" t="s">
        <v>245</v>
      </c>
      <c r="E844" s="219" t="s">
        <v>23</v>
      </c>
      <c r="F844" s="220" t="s">
        <v>3800</v>
      </c>
      <c r="G844" s="218"/>
      <c r="H844" s="221">
        <v>13.28</v>
      </c>
      <c r="I844" s="222"/>
      <c r="J844" s="218"/>
      <c r="K844" s="218"/>
      <c r="L844" s="223"/>
      <c r="M844" s="224"/>
      <c r="N844" s="225"/>
      <c r="O844" s="225"/>
      <c r="P844" s="225"/>
      <c r="Q844" s="225"/>
      <c r="R844" s="225"/>
      <c r="S844" s="225"/>
      <c r="T844" s="226"/>
      <c r="AT844" s="227" t="s">
        <v>245</v>
      </c>
      <c r="AU844" s="227" t="s">
        <v>88</v>
      </c>
      <c r="AV844" s="12" t="s">
        <v>88</v>
      </c>
      <c r="AW844" s="12" t="s">
        <v>40</v>
      </c>
      <c r="AX844" s="12" t="s">
        <v>77</v>
      </c>
      <c r="AY844" s="227" t="s">
        <v>191</v>
      </c>
    </row>
    <row r="845" spans="2:51" s="12" customFormat="1" ht="13.5">
      <c r="B845" s="217"/>
      <c r="C845" s="218"/>
      <c r="D845" s="214" t="s">
        <v>245</v>
      </c>
      <c r="E845" s="219" t="s">
        <v>23</v>
      </c>
      <c r="F845" s="220" t="s">
        <v>3801</v>
      </c>
      <c r="G845" s="218"/>
      <c r="H845" s="221">
        <v>16.32</v>
      </c>
      <c r="I845" s="222"/>
      <c r="J845" s="218"/>
      <c r="K845" s="218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245</v>
      </c>
      <c r="AU845" s="227" t="s">
        <v>88</v>
      </c>
      <c r="AV845" s="12" t="s">
        <v>88</v>
      </c>
      <c r="AW845" s="12" t="s">
        <v>40</v>
      </c>
      <c r="AX845" s="12" t="s">
        <v>77</v>
      </c>
      <c r="AY845" s="227" t="s">
        <v>191</v>
      </c>
    </row>
    <row r="846" spans="2:51" s="14" customFormat="1" ht="13.5">
      <c r="B846" s="254"/>
      <c r="C846" s="255"/>
      <c r="D846" s="214" t="s">
        <v>245</v>
      </c>
      <c r="E846" s="256" t="s">
        <v>23</v>
      </c>
      <c r="F846" s="257" t="s">
        <v>371</v>
      </c>
      <c r="G846" s="255"/>
      <c r="H846" s="258">
        <v>64.75</v>
      </c>
      <c r="I846" s="259"/>
      <c r="J846" s="255"/>
      <c r="K846" s="255"/>
      <c r="L846" s="260"/>
      <c r="M846" s="261"/>
      <c r="N846" s="262"/>
      <c r="O846" s="262"/>
      <c r="P846" s="262"/>
      <c r="Q846" s="262"/>
      <c r="R846" s="262"/>
      <c r="S846" s="262"/>
      <c r="T846" s="263"/>
      <c r="AT846" s="264" t="s">
        <v>245</v>
      </c>
      <c r="AU846" s="264" t="s">
        <v>88</v>
      </c>
      <c r="AV846" s="14" t="s">
        <v>207</v>
      </c>
      <c r="AW846" s="14" t="s">
        <v>40</v>
      </c>
      <c r="AX846" s="14" t="s">
        <v>77</v>
      </c>
      <c r="AY846" s="264" t="s">
        <v>191</v>
      </c>
    </row>
    <row r="847" spans="2:51" s="13" customFormat="1" ht="13.5">
      <c r="B847" s="244"/>
      <c r="C847" s="245"/>
      <c r="D847" s="214" t="s">
        <v>245</v>
      </c>
      <c r="E847" s="246" t="s">
        <v>23</v>
      </c>
      <c r="F847" s="247" t="s">
        <v>380</v>
      </c>
      <c r="G847" s="245"/>
      <c r="H847" s="246" t="s">
        <v>23</v>
      </c>
      <c r="I847" s="248"/>
      <c r="J847" s="245"/>
      <c r="K847" s="245"/>
      <c r="L847" s="249"/>
      <c r="M847" s="250"/>
      <c r="N847" s="251"/>
      <c r="O847" s="251"/>
      <c r="P847" s="251"/>
      <c r="Q847" s="251"/>
      <c r="R847" s="251"/>
      <c r="S847" s="251"/>
      <c r="T847" s="252"/>
      <c r="AT847" s="253" t="s">
        <v>245</v>
      </c>
      <c r="AU847" s="253" t="s">
        <v>88</v>
      </c>
      <c r="AV847" s="13" t="s">
        <v>85</v>
      </c>
      <c r="AW847" s="13" t="s">
        <v>40</v>
      </c>
      <c r="AX847" s="13" t="s">
        <v>77</v>
      </c>
      <c r="AY847" s="253" t="s">
        <v>191</v>
      </c>
    </row>
    <row r="848" spans="2:51" s="12" customFormat="1" ht="13.5">
      <c r="B848" s="217"/>
      <c r="C848" s="218"/>
      <c r="D848" s="214" t="s">
        <v>245</v>
      </c>
      <c r="E848" s="219" t="s">
        <v>23</v>
      </c>
      <c r="F848" s="220" t="s">
        <v>3802</v>
      </c>
      <c r="G848" s="218"/>
      <c r="H848" s="221">
        <v>4.3600000000000003</v>
      </c>
      <c r="I848" s="222"/>
      <c r="J848" s="218"/>
      <c r="K848" s="218"/>
      <c r="L848" s="223"/>
      <c r="M848" s="224"/>
      <c r="N848" s="225"/>
      <c r="O848" s="225"/>
      <c r="P848" s="225"/>
      <c r="Q848" s="225"/>
      <c r="R848" s="225"/>
      <c r="S848" s="225"/>
      <c r="T848" s="226"/>
      <c r="AT848" s="227" t="s">
        <v>245</v>
      </c>
      <c r="AU848" s="227" t="s">
        <v>88</v>
      </c>
      <c r="AV848" s="12" t="s">
        <v>88</v>
      </c>
      <c r="AW848" s="12" t="s">
        <v>40</v>
      </c>
      <c r="AX848" s="12" t="s">
        <v>77</v>
      </c>
      <c r="AY848" s="227" t="s">
        <v>191</v>
      </c>
    </row>
    <row r="849" spans="2:65" s="12" customFormat="1" ht="13.5">
      <c r="B849" s="217"/>
      <c r="C849" s="218"/>
      <c r="D849" s="214" t="s">
        <v>245</v>
      </c>
      <c r="E849" s="219" t="s">
        <v>23</v>
      </c>
      <c r="F849" s="220" t="s">
        <v>3803</v>
      </c>
      <c r="G849" s="218"/>
      <c r="H849" s="221">
        <v>10.9</v>
      </c>
      <c r="I849" s="222"/>
      <c r="J849" s="218"/>
      <c r="K849" s="218"/>
      <c r="L849" s="223"/>
      <c r="M849" s="224"/>
      <c r="N849" s="225"/>
      <c r="O849" s="225"/>
      <c r="P849" s="225"/>
      <c r="Q849" s="225"/>
      <c r="R849" s="225"/>
      <c r="S849" s="225"/>
      <c r="T849" s="226"/>
      <c r="AT849" s="227" t="s">
        <v>245</v>
      </c>
      <c r="AU849" s="227" t="s">
        <v>88</v>
      </c>
      <c r="AV849" s="12" t="s">
        <v>88</v>
      </c>
      <c r="AW849" s="12" t="s">
        <v>40</v>
      </c>
      <c r="AX849" s="12" t="s">
        <v>77</v>
      </c>
      <c r="AY849" s="227" t="s">
        <v>191</v>
      </c>
    </row>
    <row r="850" spans="2:65" s="12" customFormat="1" ht="13.5">
      <c r="B850" s="217"/>
      <c r="C850" s="218"/>
      <c r="D850" s="214" t="s">
        <v>245</v>
      </c>
      <c r="E850" s="219" t="s">
        <v>23</v>
      </c>
      <c r="F850" s="220" t="s">
        <v>3804</v>
      </c>
      <c r="G850" s="218"/>
      <c r="H850" s="221">
        <v>17.38</v>
      </c>
      <c r="I850" s="222"/>
      <c r="J850" s="218"/>
      <c r="K850" s="218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245</v>
      </c>
      <c r="AU850" s="227" t="s">
        <v>88</v>
      </c>
      <c r="AV850" s="12" t="s">
        <v>88</v>
      </c>
      <c r="AW850" s="12" t="s">
        <v>40</v>
      </c>
      <c r="AX850" s="12" t="s">
        <v>77</v>
      </c>
      <c r="AY850" s="227" t="s">
        <v>191</v>
      </c>
    </row>
    <row r="851" spans="2:65" s="12" customFormat="1" ht="13.5">
      <c r="B851" s="217"/>
      <c r="C851" s="218"/>
      <c r="D851" s="214" t="s">
        <v>245</v>
      </c>
      <c r="E851" s="219" t="s">
        <v>23</v>
      </c>
      <c r="F851" s="220" t="s">
        <v>3805</v>
      </c>
      <c r="G851" s="218"/>
      <c r="H851" s="221">
        <v>16.2</v>
      </c>
      <c r="I851" s="222"/>
      <c r="J851" s="218"/>
      <c r="K851" s="218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245</v>
      </c>
      <c r="AU851" s="227" t="s">
        <v>88</v>
      </c>
      <c r="AV851" s="12" t="s">
        <v>88</v>
      </c>
      <c r="AW851" s="12" t="s">
        <v>40</v>
      </c>
      <c r="AX851" s="12" t="s">
        <v>77</v>
      </c>
      <c r="AY851" s="227" t="s">
        <v>191</v>
      </c>
    </row>
    <row r="852" spans="2:65" s="12" customFormat="1" ht="13.5">
      <c r="B852" s="217"/>
      <c r="C852" s="218"/>
      <c r="D852" s="214" t="s">
        <v>245</v>
      </c>
      <c r="E852" s="219" t="s">
        <v>23</v>
      </c>
      <c r="F852" s="220" t="s">
        <v>3806</v>
      </c>
      <c r="G852" s="218"/>
      <c r="H852" s="221">
        <v>17.920000000000002</v>
      </c>
      <c r="I852" s="222"/>
      <c r="J852" s="218"/>
      <c r="K852" s="218"/>
      <c r="L852" s="223"/>
      <c r="M852" s="224"/>
      <c r="N852" s="225"/>
      <c r="O852" s="225"/>
      <c r="P852" s="225"/>
      <c r="Q852" s="225"/>
      <c r="R852" s="225"/>
      <c r="S852" s="225"/>
      <c r="T852" s="226"/>
      <c r="AT852" s="227" t="s">
        <v>245</v>
      </c>
      <c r="AU852" s="227" t="s">
        <v>88</v>
      </c>
      <c r="AV852" s="12" t="s">
        <v>88</v>
      </c>
      <c r="AW852" s="12" t="s">
        <v>40</v>
      </c>
      <c r="AX852" s="12" t="s">
        <v>77</v>
      </c>
      <c r="AY852" s="227" t="s">
        <v>191</v>
      </c>
    </row>
    <row r="853" spans="2:65" s="12" customFormat="1" ht="13.5">
      <c r="B853" s="217"/>
      <c r="C853" s="218"/>
      <c r="D853" s="214" t="s">
        <v>245</v>
      </c>
      <c r="E853" s="219" t="s">
        <v>23</v>
      </c>
      <c r="F853" s="220" t="s">
        <v>3807</v>
      </c>
      <c r="G853" s="218"/>
      <c r="H853" s="221">
        <v>16.32</v>
      </c>
      <c r="I853" s="222"/>
      <c r="J853" s="218"/>
      <c r="K853" s="218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245</v>
      </c>
      <c r="AU853" s="227" t="s">
        <v>88</v>
      </c>
      <c r="AV853" s="12" t="s">
        <v>88</v>
      </c>
      <c r="AW853" s="12" t="s">
        <v>40</v>
      </c>
      <c r="AX853" s="12" t="s">
        <v>77</v>
      </c>
      <c r="AY853" s="227" t="s">
        <v>191</v>
      </c>
    </row>
    <row r="854" spans="2:65" s="14" customFormat="1" ht="13.5">
      <c r="B854" s="254"/>
      <c r="C854" s="255"/>
      <c r="D854" s="214" t="s">
        <v>245</v>
      </c>
      <c r="E854" s="256" t="s">
        <v>23</v>
      </c>
      <c r="F854" s="257" t="s">
        <v>371</v>
      </c>
      <c r="G854" s="255"/>
      <c r="H854" s="258">
        <v>83.08</v>
      </c>
      <c r="I854" s="259"/>
      <c r="J854" s="255"/>
      <c r="K854" s="255"/>
      <c r="L854" s="260"/>
      <c r="M854" s="261"/>
      <c r="N854" s="262"/>
      <c r="O854" s="262"/>
      <c r="P854" s="262"/>
      <c r="Q854" s="262"/>
      <c r="R854" s="262"/>
      <c r="S854" s="262"/>
      <c r="T854" s="263"/>
      <c r="AT854" s="264" t="s">
        <v>245</v>
      </c>
      <c r="AU854" s="264" t="s">
        <v>88</v>
      </c>
      <c r="AV854" s="14" t="s">
        <v>207</v>
      </c>
      <c r="AW854" s="14" t="s">
        <v>40</v>
      </c>
      <c r="AX854" s="14" t="s">
        <v>77</v>
      </c>
      <c r="AY854" s="264" t="s">
        <v>191</v>
      </c>
    </row>
    <row r="855" spans="2:65" s="13" customFormat="1" ht="13.5">
      <c r="B855" s="244"/>
      <c r="C855" s="245"/>
      <c r="D855" s="214" t="s">
        <v>245</v>
      </c>
      <c r="E855" s="246" t="s">
        <v>23</v>
      </c>
      <c r="F855" s="247" t="s">
        <v>384</v>
      </c>
      <c r="G855" s="245"/>
      <c r="H855" s="246" t="s">
        <v>23</v>
      </c>
      <c r="I855" s="248"/>
      <c r="J855" s="245"/>
      <c r="K855" s="245"/>
      <c r="L855" s="249"/>
      <c r="M855" s="250"/>
      <c r="N855" s="251"/>
      <c r="O855" s="251"/>
      <c r="P855" s="251"/>
      <c r="Q855" s="251"/>
      <c r="R855" s="251"/>
      <c r="S855" s="251"/>
      <c r="T855" s="252"/>
      <c r="AT855" s="253" t="s">
        <v>245</v>
      </c>
      <c r="AU855" s="253" t="s">
        <v>88</v>
      </c>
      <c r="AV855" s="13" t="s">
        <v>85</v>
      </c>
      <c r="AW855" s="13" t="s">
        <v>40</v>
      </c>
      <c r="AX855" s="13" t="s">
        <v>77</v>
      </c>
      <c r="AY855" s="253" t="s">
        <v>191</v>
      </c>
    </row>
    <row r="856" spans="2:65" s="12" customFormat="1" ht="13.5">
      <c r="B856" s="217"/>
      <c r="C856" s="218"/>
      <c r="D856" s="214" t="s">
        <v>245</v>
      </c>
      <c r="E856" s="219" t="s">
        <v>23</v>
      </c>
      <c r="F856" s="220" t="s">
        <v>3808</v>
      </c>
      <c r="G856" s="218"/>
      <c r="H856" s="221">
        <v>4.46</v>
      </c>
      <c r="I856" s="222"/>
      <c r="J856" s="218"/>
      <c r="K856" s="218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245</v>
      </c>
      <c r="AU856" s="227" t="s">
        <v>88</v>
      </c>
      <c r="AV856" s="12" t="s">
        <v>88</v>
      </c>
      <c r="AW856" s="12" t="s">
        <v>40</v>
      </c>
      <c r="AX856" s="12" t="s">
        <v>77</v>
      </c>
      <c r="AY856" s="227" t="s">
        <v>191</v>
      </c>
    </row>
    <row r="857" spans="2:65" s="12" customFormat="1" ht="13.5">
      <c r="B857" s="217"/>
      <c r="C857" s="218"/>
      <c r="D857" s="214" t="s">
        <v>245</v>
      </c>
      <c r="E857" s="219" t="s">
        <v>23</v>
      </c>
      <c r="F857" s="220" t="s">
        <v>3809</v>
      </c>
      <c r="G857" s="218"/>
      <c r="H857" s="221">
        <v>10.93</v>
      </c>
      <c r="I857" s="222"/>
      <c r="J857" s="218"/>
      <c r="K857" s="218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245</v>
      </c>
      <c r="AU857" s="227" t="s">
        <v>88</v>
      </c>
      <c r="AV857" s="12" t="s">
        <v>88</v>
      </c>
      <c r="AW857" s="12" t="s">
        <v>40</v>
      </c>
      <c r="AX857" s="12" t="s">
        <v>77</v>
      </c>
      <c r="AY857" s="227" t="s">
        <v>191</v>
      </c>
    </row>
    <row r="858" spans="2:65" s="12" customFormat="1" ht="13.5">
      <c r="B858" s="217"/>
      <c r="C858" s="218"/>
      <c r="D858" s="214" t="s">
        <v>245</v>
      </c>
      <c r="E858" s="219" t="s">
        <v>23</v>
      </c>
      <c r="F858" s="220" t="s">
        <v>3810</v>
      </c>
      <c r="G858" s="218"/>
      <c r="H858" s="221">
        <v>9.65</v>
      </c>
      <c r="I858" s="222"/>
      <c r="J858" s="218"/>
      <c r="K858" s="218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245</v>
      </c>
      <c r="AU858" s="227" t="s">
        <v>88</v>
      </c>
      <c r="AV858" s="12" t="s">
        <v>88</v>
      </c>
      <c r="AW858" s="12" t="s">
        <v>40</v>
      </c>
      <c r="AX858" s="12" t="s">
        <v>77</v>
      </c>
      <c r="AY858" s="227" t="s">
        <v>191</v>
      </c>
    </row>
    <row r="859" spans="2:65" s="12" customFormat="1" ht="13.5">
      <c r="B859" s="217"/>
      <c r="C859" s="218"/>
      <c r="D859" s="214" t="s">
        <v>245</v>
      </c>
      <c r="E859" s="219" t="s">
        <v>23</v>
      </c>
      <c r="F859" s="220" t="s">
        <v>3811</v>
      </c>
      <c r="G859" s="218"/>
      <c r="H859" s="221">
        <v>24.26</v>
      </c>
      <c r="I859" s="222"/>
      <c r="J859" s="218"/>
      <c r="K859" s="218"/>
      <c r="L859" s="223"/>
      <c r="M859" s="224"/>
      <c r="N859" s="225"/>
      <c r="O859" s="225"/>
      <c r="P859" s="225"/>
      <c r="Q859" s="225"/>
      <c r="R859" s="225"/>
      <c r="S859" s="225"/>
      <c r="T859" s="226"/>
      <c r="AT859" s="227" t="s">
        <v>245</v>
      </c>
      <c r="AU859" s="227" t="s">
        <v>88</v>
      </c>
      <c r="AV859" s="12" t="s">
        <v>88</v>
      </c>
      <c r="AW859" s="12" t="s">
        <v>40</v>
      </c>
      <c r="AX859" s="12" t="s">
        <v>77</v>
      </c>
      <c r="AY859" s="227" t="s">
        <v>191</v>
      </c>
    </row>
    <row r="860" spans="2:65" s="12" customFormat="1" ht="13.5">
      <c r="B860" s="217"/>
      <c r="C860" s="218"/>
      <c r="D860" s="214" t="s">
        <v>245</v>
      </c>
      <c r="E860" s="219" t="s">
        <v>23</v>
      </c>
      <c r="F860" s="220" t="s">
        <v>3812</v>
      </c>
      <c r="G860" s="218"/>
      <c r="H860" s="221">
        <v>16.559999999999999</v>
      </c>
      <c r="I860" s="222"/>
      <c r="J860" s="218"/>
      <c r="K860" s="218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245</v>
      </c>
      <c r="AU860" s="227" t="s">
        <v>88</v>
      </c>
      <c r="AV860" s="12" t="s">
        <v>88</v>
      </c>
      <c r="AW860" s="12" t="s">
        <v>40</v>
      </c>
      <c r="AX860" s="12" t="s">
        <v>77</v>
      </c>
      <c r="AY860" s="227" t="s">
        <v>191</v>
      </c>
    </row>
    <row r="861" spans="2:65" s="14" customFormat="1" ht="13.5">
      <c r="B861" s="254"/>
      <c r="C861" s="255"/>
      <c r="D861" s="214" t="s">
        <v>245</v>
      </c>
      <c r="E861" s="256" t="s">
        <v>23</v>
      </c>
      <c r="F861" s="257" t="s">
        <v>371</v>
      </c>
      <c r="G861" s="255"/>
      <c r="H861" s="258">
        <v>65.86</v>
      </c>
      <c r="I861" s="259"/>
      <c r="J861" s="255"/>
      <c r="K861" s="255"/>
      <c r="L861" s="260"/>
      <c r="M861" s="261"/>
      <c r="N861" s="262"/>
      <c r="O861" s="262"/>
      <c r="P861" s="262"/>
      <c r="Q861" s="262"/>
      <c r="R861" s="262"/>
      <c r="S861" s="262"/>
      <c r="T861" s="263"/>
      <c r="AT861" s="264" t="s">
        <v>245</v>
      </c>
      <c r="AU861" s="264" t="s">
        <v>88</v>
      </c>
      <c r="AV861" s="14" t="s">
        <v>207</v>
      </c>
      <c r="AW861" s="14" t="s">
        <v>40</v>
      </c>
      <c r="AX861" s="14" t="s">
        <v>77</v>
      </c>
      <c r="AY861" s="264" t="s">
        <v>191</v>
      </c>
    </row>
    <row r="862" spans="2:65" s="15" customFormat="1" ht="13.5">
      <c r="B862" s="265"/>
      <c r="C862" s="266"/>
      <c r="D862" s="214" t="s">
        <v>245</v>
      </c>
      <c r="E862" s="267" t="s">
        <v>23</v>
      </c>
      <c r="F862" s="268" t="s">
        <v>388</v>
      </c>
      <c r="G862" s="266"/>
      <c r="H862" s="269">
        <v>282.68</v>
      </c>
      <c r="I862" s="270"/>
      <c r="J862" s="266"/>
      <c r="K862" s="266"/>
      <c r="L862" s="271"/>
      <c r="M862" s="272"/>
      <c r="N862" s="273"/>
      <c r="O862" s="273"/>
      <c r="P862" s="273"/>
      <c r="Q862" s="273"/>
      <c r="R862" s="273"/>
      <c r="S862" s="273"/>
      <c r="T862" s="274"/>
      <c r="AT862" s="275" t="s">
        <v>245</v>
      </c>
      <c r="AU862" s="275" t="s">
        <v>88</v>
      </c>
      <c r="AV862" s="15" t="s">
        <v>215</v>
      </c>
      <c r="AW862" s="15" t="s">
        <v>40</v>
      </c>
      <c r="AX862" s="15" t="s">
        <v>85</v>
      </c>
      <c r="AY862" s="275" t="s">
        <v>191</v>
      </c>
    </row>
    <row r="863" spans="2:65" s="11" customFormat="1" ht="29.85" customHeight="1">
      <c r="B863" s="186"/>
      <c r="C863" s="187"/>
      <c r="D863" s="188" t="s">
        <v>76</v>
      </c>
      <c r="E863" s="200" t="s">
        <v>2014</v>
      </c>
      <c r="F863" s="200" t="s">
        <v>2015</v>
      </c>
      <c r="G863" s="187"/>
      <c r="H863" s="187"/>
      <c r="I863" s="190"/>
      <c r="J863" s="201">
        <f>BK863</f>
        <v>0</v>
      </c>
      <c r="K863" s="187"/>
      <c r="L863" s="192"/>
      <c r="M863" s="193"/>
      <c r="N863" s="194"/>
      <c r="O863" s="194"/>
      <c r="P863" s="195">
        <f>SUM(P864:P870)</f>
        <v>0</v>
      </c>
      <c r="Q863" s="194"/>
      <c r="R863" s="195">
        <f>SUM(R864:R870)</f>
        <v>0</v>
      </c>
      <c r="S863" s="194"/>
      <c r="T863" s="196">
        <f>SUM(T864:T870)</f>
        <v>3.41527</v>
      </c>
      <c r="AR863" s="197" t="s">
        <v>88</v>
      </c>
      <c r="AT863" s="198" t="s">
        <v>76</v>
      </c>
      <c r="AU863" s="198" t="s">
        <v>85</v>
      </c>
      <c r="AY863" s="197" t="s">
        <v>191</v>
      </c>
      <c r="BK863" s="199">
        <f>SUM(BK864:BK870)</f>
        <v>0</v>
      </c>
    </row>
    <row r="864" spans="2:65" s="1" customFormat="1" ht="25.5" customHeight="1">
      <c r="B864" s="42"/>
      <c r="C864" s="202" t="s">
        <v>951</v>
      </c>
      <c r="D864" s="202" t="s">
        <v>194</v>
      </c>
      <c r="E864" s="203" t="s">
        <v>3813</v>
      </c>
      <c r="F864" s="204" t="s">
        <v>3814</v>
      </c>
      <c r="G864" s="205" t="s">
        <v>218</v>
      </c>
      <c r="H864" s="206">
        <v>47.9</v>
      </c>
      <c r="I864" s="207"/>
      <c r="J864" s="208">
        <f>ROUND(I864*H864,2)</f>
        <v>0</v>
      </c>
      <c r="K864" s="204" t="s">
        <v>203</v>
      </c>
      <c r="L864" s="62"/>
      <c r="M864" s="209" t="s">
        <v>23</v>
      </c>
      <c r="N864" s="210" t="s">
        <v>48</v>
      </c>
      <c r="O864" s="43"/>
      <c r="P864" s="211">
        <f>O864*H864</f>
        <v>0</v>
      </c>
      <c r="Q864" s="211">
        <v>0</v>
      </c>
      <c r="R864" s="211">
        <f>Q864*H864</f>
        <v>0</v>
      </c>
      <c r="S864" s="211">
        <v>7.1300000000000002E-2</v>
      </c>
      <c r="T864" s="212">
        <f>S864*H864</f>
        <v>3.41527</v>
      </c>
      <c r="AR864" s="25" t="s">
        <v>279</v>
      </c>
      <c r="AT864" s="25" t="s">
        <v>194</v>
      </c>
      <c r="AU864" s="25" t="s">
        <v>88</v>
      </c>
      <c r="AY864" s="25" t="s">
        <v>191</v>
      </c>
      <c r="BE864" s="213">
        <f>IF(N864="základní",J864,0)</f>
        <v>0</v>
      </c>
      <c r="BF864" s="213">
        <f>IF(N864="snížená",J864,0)</f>
        <v>0</v>
      </c>
      <c r="BG864" s="213">
        <f>IF(N864="zákl. přenesená",J864,0)</f>
        <v>0</v>
      </c>
      <c r="BH864" s="213">
        <f>IF(N864="sníž. přenesená",J864,0)</f>
        <v>0</v>
      </c>
      <c r="BI864" s="213">
        <f>IF(N864="nulová",J864,0)</f>
        <v>0</v>
      </c>
      <c r="BJ864" s="25" t="s">
        <v>85</v>
      </c>
      <c r="BK864" s="213">
        <f>ROUND(I864*H864,2)</f>
        <v>0</v>
      </c>
      <c r="BL864" s="25" t="s">
        <v>279</v>
      </c>
      <c r="BM864" s="25" t="s">
        <v>3815</v>
      </c>
    </row>
    <row r="865" spans="2:65" s="13" customFormat="1" ht="13.5">
      <c r="B865" s="244"/>
      <c r="C865" s="245"/>
      <c r="D865" s="214" t="s">
        <v>245</v>
      </c>
      <c r="E865" s="246" t="s">
        <v>23</v>
      </c>
      <c r="F865" s="247" t="s">
        <v>3816</v>
      </c>
      <c r="G865" s="245"/>
      <c r="H865" s="246" t="s">
        <v>23</v>
      </c>
      <c r="I865" s="248"/>
      <c r="J865" s="245"/>
      <c r="K865" s="245"/>
      <c r="L865" s="249"/>
      <c r="M865" s="250"/>
      <c r="N865" s="251"/>
      <c r="O865" s="251"/>
      <c r="P865" s="251"/>
      <c r="Q865" s="251"/>
      <c r="R865" s="251"/>
      <c r="S865" s="251"/>
      <c r="T865" s="252"/>
      <c r="AT865" s="253" t="s">
        <v>245</v>
      </c>
      <c r="AU865" s="253" t="s">
        <v>88</v>
      </c>
      <c r="AV865" s="13" t="s">
        <v>85</v>
      </c>
      <c r="AW865" s="13" t="s">
        <v>40</v>
      </c>
      <c r="AX865" s="13" t="s">
        <v>77</v>
      </c>
      <c r="AY865" s="253" t="s">
        <v>191</v>
      </c>
    </row>
    <row r="866" spans="2:65" s="12" customFormat="1" ht="13.5">
      <c r="B866" s="217"/>
      <c r="C866" s="218"/>
      <c r="D866" s="214" t="s">
        <v>245</v>
      </c>
      <c r="E866" s="219" t="s">
        <v>23</v>
      </c>
      <c r="F866" s="220" t="s">
        <v>3817</v>
      </c>
      <c r="G866" s="218"/>
      <c r="H866" s="221">
        <v>15.7</v>
      </c>
      <c r="I866" s="222"/>
      <c r="J866" s="218"/>
      <c r="K866" s="218"/>
      <c r="L866" s="223"/>
      <c r="M866" s="224"/>
      <c r="N866" s="225"/>
      <c r="O866" s="225"/>
      <c r="P866" s="225"/>
      <c r="Q866" s="225"/>
      <c r="R866" s="225"/>
      <c r="S866" s="225"/>
      <c r="T866" s="226"/>
      <c r="AT866" s="227" t="s">
        <v>245</v>
      </c>
      <c r="AU866" s="227" t="s">
        <v>88</v>
      </c>
      <c r="AV866" s="12" t="s">
        <v>88</v>
      </c>
      <c r="AW866" s="12" t="s">
        <v>40</v>
      </c>
      <c r="AX866" s="12" t="s">
        <v>77</v>
      </c>
      <c r="AY866" s="227" t="s">
        <v>191</v>
      </c>
    </row>
    <row r="867" spans="2:65" s="12" customFormat="1" ht="13.5">
      <c r="B867" s="217"/>
      <c r="C867" s="218"/>
      <c r="D867" s="214" t="s">
        <v>245</v>
      </c>
      <c r="E867" s="219" t="s">
        <v>23</v>
      </c>
      <c r="F867" s="220" t="s">
        <v>3818</v>
      </c>
      <c r="G867" s="218"/>
      <c r="H867" s="221">
        <v>13.3</v>
      </c>
      <c r="I867" s="222"/>
      <c r="J867" s="218"/>
      <c r="K867" s="218"/>
      <c r="L867" s="223"/>
      <c r="M867" s="224"/>
      <c r="N867" s="225"/>
      <c r="O867" s="225"/>
      <c r="P867" s="225"/>
      <c r="Q867" s="225"/>
      <c r="R867" s="225"/>
      <c r="S867" s="225"/>
      <c r="T867" s="226"/>
      <c r="AT867" s="227" t="s">
        <v>245</v>
      </c>
      <c r="AU867" s="227" t="s">
        <v>88</v>
      </c>
      <c r="AV867" s="12" t="s">
        <v>88</v>
      </c>
      <c r="AW867" s="12" t="s">
        <v>40</v>
      </c>
      <c r="AX867" s="12" t="s">
        <v>77</v>
      </c>
      <c r="AY867" s="227" t="s">
        <v>191</v>
      </c>
    </row>
    <row r="868" spans="2:65" s="12" customFormat="1" ht="13.5">
      <c r="B868" s="217"/>
      <c r="C868" s="218"/>
      <c r="D868" s="214" t="s">
        <v>245</v>
      </c>
      <c r="E868" s="219" t="s">
        <v>23</v>
      </c>
      <c r="F868" s="220" t="s">
        <v>3819</v>
      </c>
      <c r="G868" s="218"/>
      <c r="H868" s="221">
        <v>4.4000000000000004</v>
      </c>
      <c r="I868" s="222"/>
      <c r="J868" s="218"/>
      <c r="K868" s="218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245</v>
      </c>
      <c r="AU868" s="227" t="s">
        <v>88</v>
      </c>
      <c r="AV868" s="12" t="s">
        <v>88</v>
      </c>
      <c r="AW868" s="12" t="s">
        <v>40</v>
      </c>
      <c r="AX868" s="12" t="s">
        <v>77</v>
      </c>
      <c r="AY868" s="227" t="s">
        <v>191</v>
      </c>
    </row>
    <row r="869" spans="2:65" s="12" customFormat="1" ht="13.5">
      <c r="B869" s="217"/>
      <c r="C869" s="218"/>
      <c r="D869" s="214" t="s">
        <v>245</v>
      </c>
      <c r="E869" s="219" t="s">
        <v>23</v>
      </c>
      <c r="F869" s="220" t="s">
        <v>3820</v>
      </c>
      <c r="G869" s="218"/>
      <c r="H869" s="221">
        <v>14.5</v>
      </c>
      <c r="I869" s="222"/>
      <c r="J869" s="218"/>
      <c r="K869" s="218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245</v>
      </c>
      <c r="AU869" s="227" t="s">
        <v>88</v>
      </c>
      <c r="AV869" s="12" t="s">
        <v>88</v>
      </c>
      <c r="AW869" s="12" t="s">
        <v>40</v>
      </c>
      <c r="AX869" s="12" t="s">
        <v>77</v>
      </c>
      <c r="AY869" s="227" t="s">
        <v>191</v>
      </c>
    </row>
    <row r="870" spans="2:65" s="15" customFormat="1" ht="13.5">
      <c r="B870" s="265"/>
      <c r="C870" s="266"/>
      <c r="D870" s="214" t="s">
        <v>245</v>
      </c>
      <c r="E870" s="267" t="s">
        <v>23</v>
      </c>
      <c r="F870" s="268" t="s">
        <v>388</v>
      </c>
      <c r="G870" s="266"/>
      <c r="H870" s="269">
        <v>47.9</v>
      </c>
      <c r="I870" s="270"/>
      <c r="J870" s="266"/>
      <c r="K870" s="266"/>
      <c r="L870" s="271"/>
      <c r="M870" s="272"/>
      <c r="N870" s="273"/>
      <c r="O870" s="273"/>
      <c r="P870" s="273"/>
      <c r="Q870" s="273"/>
      <c r="R870" s="273"/>
      <c r="S870" s="273"/>
      <c r="T870" s="274"/>
      <c r="AT870" s="275" t="s">
        <v>245</v>
      </c>
      <c r="AU870" s="275" t="s">
        <v>88</v>
      </c>
      <c r="AV870" s="15" t="s">
        <v>215</v>
      </c>
      <c r="AW870" s="15" t="s">
        <v>40</v>
      </c>
      <c r="AX870" s="15" t="s">
        <v>85</v>
      </c>
      <c r="AY870" s="275" t="s">
        <v>191</v>
      </c>
    </row>
    <row r="871" spans="2:65" s="11" customFormat="1" ht="37.35" customHeight="1">
      <c r="B871" s="186"/>
      <c r="C871" s="187"/>
      <c r="D871" s="188" t="s">
        <v>76</v>
      </c>
      <c r="E871" s="189" t="s">
        <v>2326</v>
      </c>
      <c r="F871" s="189" t="s">
        <v>2327</v>
      </c>
      <c r="G871" s="187"/>
      <c r="H871" s="187"/>
      <c r="I871" s="190"/>
      <c r="J871" s="191">
        <f>BK871</f>
        <v>0</v>
      </c>
      <c r="K871" s="187"/>
      <c r="L871" s="192"/>
      <c r="M871" s="193"/>
      <c r="N871" s="194"/>
      <c r="O871" s="194"/>
      <c r="P871" s="195">
        <f>SUM(P872:P873)</f>
        <v>0</v>
      </c>
      <c r="Q871" s="194"/>
      <c r="R871" s="195">
        <f>SUM(R872:R873)</f>
        <v>0</v>
      </c>
      <c r="S871" s="194"/>
      <c r="T871" s="196">
        <f>SUM(T872:T873)</f>
        <v>0</v>
      </c>
      <c r="AR871" s="197" t="s">
        <v>215</v>
      </c>
      <c r="AT871" s="198" t="s">
        <v>76</v>
      </c>
      <c r="AU871" s="198" t="s">
        <v>77</v>
      </c>
      <c r="AY871" s="197" t="s">
        <v>191</v>
      </c>
      <c r="BK871" s="199">
        <f>SUM(BK872:BK873)</f>
        <v>0</v>
      </c>
    </row>
    <row r="872" spans="2:65" s="1" customFormat="1" ht="25.5" customHeight="1">
      <c r="B872" s="42"/>
      <c r="C872" s="202" t="s">
        <v>956</v>
      </c>
      <c r="D872" s="202" t="s">
        <v>194</v>
      </c>
      <c r="E872" s="203" t="s">
        <v>2329</v>
      </c>
      <c r="F872" s="204" t="s">
        <v>2330</v>
      </c>
      <c r="G872" s="205" t="s">
        <v>2331</v>
      </c>
      <c r="H872" s="206">
        <v>100</v>
      </c>
      <c r="I872" s="207"/>
      <c r="J872" s="208">
        <f>ROUND(I872*H872,2)</f>
        <v>0</v>
      </c>
      <c r="K872" s="204" t="s">
        <v>203</v>
      </c>
      <c r="L872" s="62"/>
      <c r="M872" s="209" t="s">
        <v>23</v>
      </c>
      <c r="N872" s="210" t="s">
        <v>48</v>
      </c>
      <c r="O872" s="43"/>
      <c r="P872" s="211">
        <f>O872*H872</f>
        <v>0</v>
      </c>
      <c r="Q872" s="211">
        <v>0</v>
      </c>
      <c r="R872" s="211">
        <f>Q872*H872</f>
        <v>0</v>
      </c>
      <c r="S872" s="211">
        <v>0</v>
      </c>
      <c r="T872" s="212">
        <f>S872*H872</f>
        <v>0</v>
      </c>
      <c r="AR872" s="25" t="s">
        <v>2332</v>
      </c>
      <c r="AT872" s="25" t="s">
        <v>194</v>
      </c>
      <c r="AU872" s="25" t="s">
        <v>85</v>
      </c>
      <c r="AY872" s="25" t="s">
        <v>191</v>
      </c>
      <c r="BE872" s="213">
        <f>IF(N872="základní",J872,0)</f>
        <v>0</v>
      </c>
      <c r="BF872" s="213">
        <f>IF(N872="snížená",J872,0)</f>
        <v>0</v>
      </c>
      <c r="BG872" s="213">
        <f>IF(N872="zákl. přenesená",J872,0)</f>
        <v>0</v>
      </c>
      <c r="BH872" s="213">
        <f>IF(N872="sníž. přenesená",J872,0)</f>
        <v>0</v>
      </c>
      <c r="BI872" s="213">
        <f>IF(N872="nulová",J872,0)</f>
        <v>0</v>
      </c>
      <c r="BJ872" s="25" t="s">
        <v>85</v>
      </c>
      <c r="BK872" s="213">
        <f>ROUND(I872*H872,2)</f>
        <v>0</v>
      </c>
      <c r="BL872" s="25" t="s">
        <v>2332</v>
      </c>
      <c r="BM872" s="25" t="s">
        <v>3821</v>
      </c>
    </row>
    <row r="873" spans="2:65" s="1" customFormat="1" ht="40.5">
      <c r="B873" s="42"/>
      <c r="C873" s="64"/>
      <c r="D873" s="214" t="s">
        <v>205</v>
      </c>
      <c r="E873" s="64"/>
      <c r="F873" s="215" t="s">
        <v>2334</v>
      </c>
      <c r="G873" s="64"/>
      <c r="H873" s="64"/>
      <c r="I873" s="173"/>
      <c r="J873" s="64"/>
      <c r="K873" s="64"/>
      <c r="L873" s="62"/>
      <c r="M873" s="238"/>
      <c r="N873" s="239"/>
      <c r="O873" s="239"/>
      <c r="P873" s="239"/>
      <c r="Q873" s="239"/>
      <c r="R873" s="239"/>
      <c r="S873" s="239"/>
      <c r="T873" s="240"/>
      <c r="AT873" s="25" t="s">
        <v>205</v>
      </c>
      <c r="AU873" s="25" t="s">
        <v>85</v>
      </c>
    </row>
    <row r="874" spans="2:65" s="1" customFormat="1" ht="6.95" customHeight="1">
      <c r="B874" s="57"/>
      <c r="C874" s="58"/>
      <c r="D874" s="58"/>
      <c r="E874" s="58"/>
      <c r="F874" s="58"/>
      <c r="G874" s="58"/>
      <c r="H874" s="58"/>
      <c r="I874" s="149"/>
      <c r="J874" s="58"/>
      <c r="K874" s="58"/>
      <c r="L874" s="62"/>
    </row>
  </sheetData>
  <sheetProtection algorithmName="SHA-512" hashValue="NS9sbt64U8ppXa/T/4QRRUO0xaX4yylxbIDbg4bQlr8Wxw0v3I6xZQJLNRJDFMJ06e5s5r1piSEd1APgJRgZAA==" saltValue="ukbEhy/Z4SG0lLrYIdaqzJpQsEYnMpVSWnEStxwpdaBkdLMjSsaiD5Ms+YF/RvLdbCVqRCJzPOFWYuO/4LilZA==" spinCount="100000" sheet="1" objects="1" scenarios="1" formatColumns="0" formatRows="0" autoFilter="0"/>
  <autoFilter ref="C96:K873"/>
  <mergeCells count="13">
    <mergeCell ref="E89:H89"/>
    <mergeCell ref="G1:H1"/>
    <mergeCell ref="L2:V2"/>
    <mergeCell ref="E49:H49"/>
    <mergeCell ref="E51:H51"/>
    <mergeCell ref="J55:J56"/>
    <mergeCell ref="E85:H85"/>
    <mergeCell ref="E87:H8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107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340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3822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ROUND(J91,2)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ROUND(SUM(BE91:BE306), 2)</f>
        <v>0</v>
      </c>
      <c r="G32" s="43"/>
      <c r="H32" s="43"/>
      <c r="I32" s="141">
        <v>0.21</v>
      </c>
      <c r="J32" s="140">
        <f>ROUND(ROUND((SUM(BE91:BE306)),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ROUND(SUM(BF91:BF306), 2)</f>
        <v>0</v>
      </c>
      <c r="G33" s="43"/>
      <c r="H33" s="43"/>
      <c r="I33" s="141">
        <v>0.15</v>
      </c>
      <c r="J33" s="140">
        <f>ROUND(ROUND((SUM(BF91:BF306)),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ROUND(SUM(BG91:BG306),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ROUND(SUM(BH91:BH306),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ROUND(SUM(BI91:BI306),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340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TI-001 - Elektroinstalace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J91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348</v>
      </c>
      <c r="E61" s="162"/>
      <c r="F61" s="162"/>
      <c r="G61" s="162"/>
      <c r="H61" s="162"/>
      <c r="I61" s="163"/>
      <c r="J61" s="164">
        <f>J92</f>
        <v>0</v>
      </c>
      <c r="K61" s="165"/>
    </row>
    <row r="62" spans="2:47" s="9" customFormat="1" ht="19.899999999999999" customHeight="1">
      <c r="B62" s="166"/>
      <c r="C62" s="167"/>
      <c r="D62" s="168" t="s">
        <v>3823</v>
      </c>
      <c r="E62" s="169"/>
      <c r="F62" s="169"/>
      <c r="G62" s="169"/>
      <c r="H62" s="169"/>
      <c r="I62" s="170"/>
      <c r="J62" s="171">
        <f>J93</f>
        <v>0</v>
      </c>
      <c r="K62" s="172"/>
    </row>
    <row r="63" spans="2:47" s="9" customFormat="1" ht="14.85" customHeight="1">
      <c r="B63" s="166"/>
      <c r="C63" s="167"/>
      <c r="D63" s="168" t="s">
        <v>3824</v>
      </c>
      <c r="E63" s="169"/>
      <c r="F63" s="169"/>
      <c r="G63" s="169"/>
      <c r="H63" s="169"/>
      <c r="I63" s="170"/>
      <c r="J63" s="171">
        <f>J207</f>
        <v>0</v>
      </c>
      <c r="K63" s="172"/>
    </row>
    <row r="64" spans="2:47" s="9" customFormat="1" ht="14.85" customHeight="1">
      <c r="B64" s="166"/>
      <c r="C64" s="167"/>
      <c r="D64" s="168" t="s">
        <v>3825</v>
      </c>
      <c r="E64" s="169"/>
      <c r="F64" s="169"/>
      <c r="G64" s="169"/>
      <c r="H64" s="169"/>
      <c r="I64" s="170"/>
      <c r="J64" s="171">
        <f>J217</f>
        <v>0</v>
      </c>
      <c r="K64" s="172"/>
    </row>
    <row r="65" spans="2:12" s="9" customFormat="1" ht="14.85" customHeight="1">
      <c r="B65" s="166"/>
      <c r="C65" s="167"/>
      <c r="D65" s="168" t="s">
        <v>3826</v>
      </c>
      <c r="E65" s="169"/>
      <c r="F65" s="169"/>
      <c r="G65" s="169"/>
      <c r="H65" s="169"/>
      <c r="I65" s="170"/>
      <c r="J65" s="171">
        <f>J240</f>
        <v>0</v>
      </c>
      <c r="K65" s="172"/>
    </row>
    <row r="66" spans="2:12" s="9" customFormat="1" ht="14.85" customHeight="1">
      <c r="B66" s="166"/>
      <c r="C66" s="167"/>
      <c r="D66" s="168" t="s">
        <v>3827</v>
      </c>
      <c r="E66" s="169"/>
      <c r="F66" s="169"/>
      <c r="G66" s="169"/>
      <c r="H66" s="169"/>
      <c r="I66" s="170"/>
      <c r="J66" s="171">
        <f>J254</f>
        <v>0</v>
      </c>
      <c r="K66" s="172"/>
    </row>
    <row r="67" spans="2:12" s="9" customFormat="1" ht="14.85" customHeight="1">
      <c r="B67" s="166"/>
      <c r="C67" s="167"/>
      <c r="D67" s="168" t="s">
        <v>3828</v>
      </c>
      <c r="E67" s="169"/>
      <c r="F67" s="169"/>
      <c r="G67" s="169"/>
      <c r="H67" s="169"/>
      <c r="I67" s="170"/>
      <c r="J67" s="171">
        <f>J268</f>
        <v>0</v>
      </c>
      <c r="K67" s="172"/>
    </row>
    <row r="68" spans="2:12" s="8" customFormat="1" ht="24.95" customHeight="1">
      <c r="B68" s="159"/>
      <c r="C68" s="160"/>
      <c r="D68" s="161" t="s">
        <v>360</v>
      </c>
      <c r="E68" s="162"/>
      <c r="F68" s="162"/>
      <c r="G68" s="162"/>
      <c r="H68" s="162"/>
      <c r="I68" s="163"/>
      <c r="J68" s="164">
        <f>J284</f>
        <v>0</v>
      </c>
      <c r="K68" s="165"/>
    </row>
    <row r="69" spans="2:12" s="8" customFormat="1" ht="24.95" customHeight="1">
      <c r="B69" s="159"/>
      <c r="C69" s="160"/>
      <c r="D69" s="161" t="s">
        <v>3829</v>
      </c>
      <c r="E69" s="162"/>
      <c r="F69" s="162"/>
      <c r="G69" s="162"/>
      <c r="H69" s="162"/>
      <c r="I69" s="163"/>
      <c r="J69" s="164">
        <f>J293</f>
        <v>0</v>
      </c>
      <c r="K69" s="165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28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49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52"/>
      <c r="J75" s="61"/>
      <c r="K75" s="61"/>
      <c r="L75" s="62"/>
    </row>
    <row r="76" spans="2:12" s="1" customFormat="1" ht="36.950000000000003" customHeight="1">
      <c r="B76" s="42"/>
      <c r="C76" s="63" t="s">
        <v>175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4.45" customHeight="1">
      <c r="B78" s="42"/>
      <c r="C78" s="66" t="s">
        <v>18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6.5" customHeight="1">
      <c r="B79" s="42"/>
      <c r="C79" s="64"/>
      <c r="D79" s="64"/>
      <c r="E79" s="408" t="str">
        <f>E7</f>
        <v>Výstavba poradenského centra UJEP, č.p. 771, ul. Pasteurova - Rekonstrukce</v>
      </c>
      <c r="F79" s="409"/>
      <c r="G79" s="409"/>
      <c r="H79" s="409"/>
      <c r="I79" s="173"/>
      <c r="J79" s="64"/>
      <c r="K79" s="64"/>
      <c r="L79" s="62"/>
    </row>
    <row r="80" spans="2:12">
      <c r="B80" s="29"/>
      <c r="C80" s="66" t="s">
        <v>161</v>
      </c>
      <c r="D80" s="242"/>
      <c r="E80" s="242"/>
      <c r="F80" s="242"/>
      <c r="G80" s="242"/>
      <c r="H80" s="242"/>
      <c r="J80" s="242"/>
      <c r="K80" s="242"/>
      <c r="L80" s="243"/>
    </row>
    <row r="81" spans="2:65" s="1" customFormat="1" ht="16.5" customHeight="1">
      <c r="B81" s="42"/>
      <c r="C81" s="64"/>
      <c r="D81" s="64"/>
      <c r="E81" s="408" t="s">
        <v>340</v>
      </c>
      <c r="F81" s="410"/>
      <c r="G81" s="410"/>
      <c r="H81" s="410"/>
      <c r="I81" s="173"/>
      <c r="J81" s="64"/>
      <c r="K81" s="64"/>
      <c r="L81" s="62"/>
    </row>
    <row r="82" spans="2:65" s="1" customFormat="1" ht="14.45" customHeight="1">
      <c r="B82" s="42"/>
      <c r="C82" s="66" t="s">
        <v>341</v>
      </c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7.25" customHeight="1">
      <c r="B83" s="42"/>
      <c r="C83" s="64"/>
      <c r="D83" s="64"/>
      <c r="E83" s="379" t="str">
        <f>E11</f>
        <v>TI-001 - Elektroinstalace</v>
      </c>
      <c r="F83" s="410"/>
      <c r="G83" s="410"/>
      <c r="H83" s="410"/>
      <c r="I83" s="173"/>
      <c r="J83" s="64"/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 ht="18" customHeight="1">
      <c r="B85" s="42"/>
      <c r="C85" s="66" t="s">
        <v>24</v>
      </c>
      <c r="D85" s="64"/>
      <c r="E85" s="64"/>
      <c r="F85" s="174" t="str">
        <f>F14</f>
        <v>Ústí nad Labem</v>
      </c>
      <c r="G85" s="64"/>
      <c r="H85" s="64"/>
      <c r="I85" s="175" t="s">
        <v>26</v>
      </c>
      <c r="J85" s="74" t="str">
        <f>IF(J14="","",J14)</f>
        <v>19. 7. 2018</v>
      </c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" customFormat="1">
      <c r="B87" s="42"/>
      <c r="C87" s="66" t="s">
        <v>28</v>
      </c>
      <c r="D87" s="64"/>
      <c r="E87" s="64"/>
      <c r="F87" s="174" t="str">
        <f>E17</f>
        <v>UJEP Pasteurova 3544/1, 400 96 ÚnL</v>
      </c>
      <c r="G87" s="64"/>
      <c r="H87" s="64"/>
      <c r="I87" s="175" t="s">
        <v>36</v>
      </c>
      <c r="J87" s="174" t="str">
        <f>E23</f>
        <v>Correct BC, s.r.o.</v>
      </c>
      <c r="K87" s="64"/>
      <c r="L87" s="62"/>
    </row>
    <row r="88" spans="2:65" s="1" customFormat="1" ht="14.45" customHeight="1">
      <c r="B88" s="42"/>
      <c r="C88" s="66" t="s">
        <v>34</v>
      </c>
      <c r="D88" s="64"/>
      <c r="E88" s="64"/>
      <c r="F88" s="174" t="str">
        <f>IF(E20="","",E20)</f>
        <v/>
      </c>
      <c r="G88" s="64"/>
      <c r="H88" s="64"/>
      <c r="I88" s="173"/>
      <c r="J88" s="64"/>
      <c r="K88" s="64"/>
      <c r="L88" s="62"/>
    </row>
    <row r="89" spans="2:65" s="1" customFormat="1" ht="10.35" customHeight="1">
      <c r="B89" s="42"/>
      <c r="C89" s="64"/>
      <c r="D89" s="64"/>
      <c r="E89" s="64"/>
      <c r="F89" s="64"/>
      <c r="G89" s="64"/>
      <c r="H89" s="64"/>
      <c r="I89" s="173"/>
      <c r="J89" s="64"/>
      <c r="K89" s="64"/>
      <c r="L89" s="62"/>
    </row>
    <row r="90" spans="2:65" s="10" customFormat="1" ht="29.25" customHeight="1">
      <c r="B90" s="176"/>
      <c r="C90" s="177" t="s">
        <v>176</v>
      </c>
      <c r="D90" s="178" t="s">
        <v>62</v>
      </c>
      <c r="E90" s="178" t="s">
        <v>58</v>
      </c>
      <c r="F90" s="178" t="s">
        <v>177</v>
      </c>
      <c r="G90" s="178" t="s">
        <v>178</v>
      </c>
      <c r="H90" s="178" t="s">
        <v>179</v>
      </c>
      <c r="I90" s="179" t="s">
        <v>180</v>
      </c>
      <c r="J90" s="178" t="s">
        <v>166</v>
      </c>
      <c r="K90" s="180" t="s">
        <v>181</v>
      </c>
      <c r="L90" s="181"/>
      <c r="M90" s="82" t="s">
        <v>182</v>
      </c>
      <c r="N90" s="83" t="s">
        <v>47</v>
      </c>
      <c r="O90" s="83" t="s">
        <v>183</v>
      </c>
      <c r="P90" s="83" t="s">
        <v>184</v>
      </c>
      <c r="Q90" s="83" t="s">
        <v>185</v>
      </c>
      <c r="R90" s="83" t="s">
        <v>186</v>
      </c>
      <c r="S90" s="83" t="s">
        <v>187</v>
      </c>
      <c r="T90" s="84" t="s">
        <v>188</v>
      </c>
    </row>
    <row r="91" spans="2:65" s="1" customFormat="1" ht="29.25" customHeight="1">
      <c r="B91" s="42"/>
      <c r="C91" s="88" t="s">
        <v>167</v>
      </c>
      <c r="D91" s="64"/>
      <c r="E91" s="64"/>
      <c r="F91" s="64"/>
      <c r="G91" s="64"/>
      <c r="H91" s="64"/>
      <c r="I91" s="173"/>
      <c r="J91" s="182">
        <f>BK91</f>
        <v>0</v>
      </c>
      <c r="K91" s="64"/>
      <c r="L91" s="62"/>
      <c r="M91" s="85"/>
      <c r="N91" s="86"/>
      <c r="O91" s="86"/>
      <c r="P91" s="183">
        <f>P92+P284+P293</f>
        <v>0</v>
      </c>
      <c r="Q91" s="86"/>
      <c r="R91" s="183">
        <f>R92+R284+R293</f>
        <v>0</v>
      </c>
      <c r="S91" s="86"/>
      <c r="T91" s="184">
        <f>T92+T284+T293</f>
        <v>0</v>
      </c>
      <c r="AT91" s="25" t="s">
        <v>76</v>
      </c>
      <c r="AU91" s="25" t="s">
        <v>168</v>
      </c>
      <c r="BK91" s="185">
        <f>BK92+BK284+BK293</f>
        <v>0</v>
      </c>
    </row>
    <row r="92" spans="2:65" s="11" customFormat="1" ht="37.35" customHeight="1">
      <c r="B92" s="186"/>
      <c r="C92" s="187"/>
      <c r="D92" s="188" t="s">
        <v>76</v>
      </c>
      <c r="E92" s="189" t="s">
        <v>821</v>
      </c>
      <c r="F92" s="189" t="s">
        <v>822</v>
      </c>
      <c r="G92" s="187"/>
      <c r="H92" s="187"/>
      <c r="I92" s="190"/>
      <c r="J92" s="191">
        <f>BK92</f>
        <v>0</v>
      </c>
      <c r="K92" s="187"/>
      <c r="L92" s="192"/>
      <c r="M92" s="193"/>
      <c r="N92" s="194"/>
      <c r="O92" s="194"/>
      <c r="P92" s="195">
        <f>P93</f>
        <v>0</v>
      </c>
      <c r="Q92" s="194"/>
      <c r="R92" s="195">
        <f>R93</f>
        <v>0</v>
      </c>
      <c r="S92" s="194"/>
      <c r="T92" s="196">
        <f>T93</f>
        <v>0</v>
      </c>
      <c r="AR92" s="197" t="s">
        <v>88</v>
      </c>
      <c r="AT92" s="198" t="s">
        <v>76</v>
      </c>
      <c r="AU92" s="198" t="s">
        <v>77</v>
      </c>
      <c r="AY92" s="197" t="s">
        <v>191</v>
      </c>
      <c r="BK92" s="199">
        <f>BK93</f>
        <v>0</v>
      </c>
    </row>
    <row r="93" spans="2:65" s="11" customFormat="1" ht="19.899999999999999" customHeight="1">
      <c r="B93" s="186"/>
      <c r="C93" s="187"/>
      <c r="D93" s="188" t="s">
        <v>76</v>
      </c>
      <c r="E93" s="200" t="s">
        <v>3830</v>
      </c>
      <c r="F93" s="200" t="s">
        <v>3831</v>
      </c>
      <c r="G93" s="187"/>
      <c r="H93" s="187"/>
      <c r="I93" s="190"/>
      <c r="J93" s="201">
        <f>BK93</f>
        <v>0</v>
      </c>
      <c r="K93" s="187"/>
      <c r="L93" s="192"/>
      <c r="M93" s="193"/>
      <c r="N93" s="194"/>
      <c r="O93" s="194"/>
      <c r="P93" s="195">
        <f>P94+SUM(P95:P207)+P217+P240+P254+P268</f>
        <v>0</v>
      </c>
      <c r="Q93" s="194"/>
      <c r="R93" s="195">
        <f>R94+SUM(R95:R207)+R217+R240+R254+R268</f>
        <v>0</v>
      </c>
      <c r="S93" s="194"/>
      <c r="T93" s="196">
        <f>T94+SUM(T95:T207)+T217+T240+T254+T268</f>
        <v>0</v>
      </c>
      <c r="AR93" s="197" t="s">
        <v>88</v>
      </c>
      <c r="AT93" s="198" t="s">
        <v>76</v>
      </c>
      <c r="AU93" s="198" t="s">
        <v>85</v>
      </c>
      <c r="AY93" s="197" t="s">
        <v>191</v>
      </c>
      <c r="BK93" s="199">
        <f>BK94+SUM(BK95:BK207)+BK217+BK240+BK254+BK268</f>
        <v>0</v>
      </c>
    </row>
    <row r="94" spans="2:65" s="1" customFormat="1" ht="16.5" customHeight="1">
      <c r="B94" s="42"/>
      <c r="C94" s="202" t="s">
        <v>85</v>
      </c>
      <c r="D94" s="202" t="s">
        <v>194</v>
      </c>
      <c r="E94" s="203" t="s">
        <v>3832</v>
      </c>
      <c r="F94" s="204" t="s">
        <v>3833</v>
      </c>
      <c r="G94" s="205" t="s">
        <v>197</v>
      </c>
      <c r="H94" s="206">
        <v>1</v>
      </c>
      <c r="I94" s="207"/>
      <c r="J94" s="208">
        <f>ROUND(I94*H94,2)</f>
        <v>0</v>
      </c>
      <c r="K94" s="204" t="s">
        <v>23</v>
      </c>
      <c r="L94" s="62"/>
      <c r="M94" s="209" t="s">
        <v>23</v>
      </c>
      <c r="N94" s="210" t="s">
        <v>48</v>
      </c>
      <c r="O94" s="43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215</v>
      </c>
      <c r="AT94" s="25" t="s">
        <v>194</v>
      </c>
      <c r="AU94" s="25" t="s">
        <v>88</v>
      </c>
      <c r="AY94" s="25" t="s">
        <v>191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85</v>
      </c>
      <c r="BK94" s="213">
        <f>ROUND(I94*H94,2)</f>
        <v>0</v>
      </c>
      <c r="BL94" s="25" t="s">
        <v>215</v>
      </c>
      <c r="BM94" s="25" t="s">
        <v>3834</v>
      </c>
    </row>
    <row r="95" spans="2:65" s="1" customFormat="1" ht="94.5">
      <c r="B95" s="42"/>
      <c r="C95" s="64"/>
      <c r="D95" s="214" t="s">
        <v>205</v>
      </c>
      <c r="E95" s="64"/>
      <c r="F95" s="215" t="s">
        <v>3835</v>
      </c>
      <c r="G95" s="64"/>
      <c r="H95" s="64"/>
      <c r="I95" s="173"/>
      <c r="J95" s="64"/>
      <c r="K95" s="64"/>
      <c r="L95" s="62"/>
      <c r="M95" s="216"/>
      <c r="N95" s="43"/>
      <c r="O95" s="43"/>
      <c r="P95" s="43"/>
      <c r="Q95" s="43"/>
      <c r="R95" s="43"/>
      <c r="S95" s="43"/>
      <c r="T95" s="79"/>
      <c r="AT95" s="25" t="s">
        <v>205</v>
      </c>
      <c r="AU95" s="25" t="s">
        <v>88</v>
      </c>
    </row>
    <row r="96" spans="2:65" s="1" customFormat="1" ht="16.5" customHeight="1">
      <c r="B96" s="42"/>
      <c r="C96" s="202" t="s">
        <v>88</v>
      </c>
      <c r="D96" s="202" t="s">
        <v>194</v>
      </c>
      <c r="E96" s="203" t="s">
        <v>3836</v>
      </c>
      <c r="F96" s="204" t="s">
        <v>3837</v>
      </c>
      <c r="G96" s="205" t="s">
        <v>197</v>
      </c>
      <c r="H96" s="206">
        <v>420</v>
      </c>
      <c r="I96" s="207"/>
      <c r="J96" s="208">
        <f t="shared" ref="J96:J127" si="0">ROUND(I96*H96,2)</f>
        <v>0</v>
      </c>
      <c r="K96" s="204" t="s">
        <v>23</v>
      </c>
      <c r="L96" s="62"/>
      <c r="M96" s="209" t="s">
        <v>23</v>
      </c>
      <c r="N96" s="210" t="s">
        <v>48</v>
      </c>
      <c r="O96" s="43"/>
      <c r="P96" s="211">
        <f t="shared" ref="P96:P127" si="1">O96*H96</f>
        <v>0</v>
      </c>
      <c r="Q96" s="211">
        <v>0</v>
      </c>
      <c r="R96" s="211">
        <f t="shared" ref="R96:R127" si="2">Q96*H96</f>
        <v>0</v>
      </c>
      <c r="S96" s="211">
        <v>0</v>
      </c>
      <c r="T96" s="212">
        <f t="shared" ref="T96:T127" si="3">S96*H96</f>
        <v>0</v>
      </c>
      <c r="AR96" s="25" t="s">
        <v>215</v>
      </c>
      <c r="AT96" s="25" t="s">
        <v>194</v>
      </c>
      <c r="AU96" s="25" t="s">
        <v>88</v>
      </c>
      <c r="AY96" s="25" t="s">
        <v>191</v>
      </c>
      <c r="BE96" s="213">
        <f t="shared" ref="BE96:BE127" si="4">IF(N96="základní",J96,0)</f>
        <v>0</v>
      </c>
      <c r="BF96" s="213">
        <f t="shared" ref="BF96:BF127" si="5">IF(N96="snížená",J96,0)</f>
        <v>0</v>
      </c>
      <c r="BG96" s="213">
        <f t="shared" ref="BG96:BG127" si="6">IF(N96="zákl. přenesená",J96,0)</f>
        <v>0</v>
      </c>
      <c r="BH96" s="213">
        <f t="shared" ref="BH96:BH127" si="7">IF(N96="sníž. přenesená",J96,0)</f>
        <v>0</v>
      </c>
      <c r="BI96" s="213">
        <f t="shared" ref="BI96:BI127" si="8">IF(N96="nulová",J96,0)</f>
        <v>0</v>
      </c>
      <c r="BJ96" s="25" t="s">
        <v>85</v>
      </c>
      <c r="BK96" s="213">
        <f t="shared" ref="BK96:BK127" si="9">ROUND(I96*H96,2)</f>
        <v>0</v>
      </c>
      <c r="BL96" s="25" t="s">
        <v>215</v>
      </c>
      <c r="BM96" s="25" t="s">
        <v>3838</v>
      </c>
    </row>
    <row r="97" spans="2:65" s="1" customFormat="1" ht="16.5" customHeight="1">
      <c r="B97" s="42"/>
      <c r="C97" s="228" t="s">
        <v>207</v>
      </c>
      <c r="D97" s="228" t="s">
        <v>302</v>
      </c>
      <c r="E97" s="229" t="s">
        <v>3839</v>
      </c>
      <c r="F97" s="230" t="s">
        <v>3840</v>
      </c>
      <c r="G97" s="231" t="s">
        <v>197</v>
      </c>
      <c r="H97" s="232">
        <v>420</v>
      </c>
      <c r="I97" s="233"/>
      <c r="J97" s="234">
        <f t="shared" si="0"/>
        <v>0</v>
      </c>
      <c r="K97" s="230" t="s">
        <v>23</v>
      </c>
      <c r="L97" s="235"/>
      <c r="M97" s="236" t="s">
        <v>23</v>
      </c>
      <c r="N97" s="237" t="s">
        <v>48</v>
      </c>
      <c r="O97" s="43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5" t="s">
        <v>234</v>
      </c>
      <c r="AT97" s="25" t="s">
        <v>302</v>
      </c>
      <c r="AU97" s="25" t="s">
        <v>88</v>
      </c>
      <c r="AY97" s="25" t="s">
        <v>191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5" t="s">
        <v>85</v>
      </c>
      <c r="BK97" s="213">
        <f t="shared" si="9"/>
        <v>0</v>
      </c>
      <c r="BL97" s="25" t="s">
        <v>215</v>
      </c>
      <c r="BM97" s="25" t="s">
        <v>3841</v>
      </c>
    </row>
    <row r="98" spans="2:65" s="1" customFormat="1" ht="16.5" customHeight="1">
      <c r="B98" s="42"/>
      <c r="C98" s="202" t="s">
        <v>215</v>
      </c>
      <c r="D98" s="202" t="s">
        <v>194</v>
      </c>
      <c r="E98" s="203" t="s">
        <v>3842</v>
      </c>
      <c r="F98" s="204" t="s">
        <v>3843</v>
      </c>
      <c r="G98" s="205" t="s">
        <v>197</v>
      </c>
      <c r="H98" s="206">
        <v>80</v>
      </c>
      <c r="I98" s="207"/>
      <c r="J98" s="208">
        <f t="shared" si="0"/>
        <v>0</v>
      </c>
      <c r="K98" s="204" t="s">
        <v>23</v>
      </c>
      <c r="L98" s="62"/>
      <c r="M98" s="209" t="s">
        <v>23</v>
      </c>
      <c r="N98" s="210" t="s">
        <v>48</v>
      </c>
      <c r="O98" s="43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5" t="s">
        <v>215</v>
      </c>
      <c r="AT98" s="25" t="s">
        <v>194</v>
      </c>
      <c r="AU98" s="25" t="s">
        <v>88</v>
      </c>
      <c r="AY98" s="25" t="s">
        <v>191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5" t="s">
        <v>85</v>
      </c>
      <c r="BK98" s="213">
        <f t="shared" si="9"/>
        <v>0</v>
      </c>
      <c r="BL98" s="25" t="s">
        <v>215</v>
      </c>
      <c r="BM98" s="25" t="s">
        <v>3844</v>
      </c>
    </row>
    <row r="99" spans="2:65" s="1" customFormat="1" ht="16.5" customHeight="1">
      <c r="B99" s="42"/>
      <c r="C99" s="228" t="s">
        <v>190</v>
      </c>
      <c r="D99" s="228" t="s">
        <v>302</v>
      </c>
      <c r="E99" s="229" t="s">
        <v>3845</v>
      </c>
      <c r="F99" s="230" t="s">
        <v>3846</v>
      </c>
      <c r="G99" s="231" t="s">
        <v>197</v>
      </c>
      <c r="H99" s="232">
        <v>80</v>
      </c>
      <c r="I99" s="233"/>
      <c r="J99" s="234">
        <f t="shared" si="0"/>
        <v>0</v>
      </c>
      <c r="K99" s="230" t="s">
        <v>23</v>
      </c>
      <c r="L99" s="235"/>
      <c r="M99" s="236" t="s">
        <v>23</v>
      </c>
      <c r="N99" s="237" t="s">
        <v>48</v>
      </c>
      <c r="O99" s="43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5" t="s">
        <v>234</v>
      </c>
      <c r="AT99" s="25" t="s">
        <v>302</v>
      </c>
      <c r="AU99" s="25" t="s">
        <v>88</v>
      </c>
      <c r="AY99" s="25" t="s">
        <v>191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5" t="s">
        <v>85</v>
      </c>
      <c r="BK99" s="213">
        <f t="shared" si="9"/>
        <v>0</v>
      </c>
      <c r="BL99" s="25" t="s">
        <v>215</v>
      </c>
      <c r="BM99" s="25" t="s">
        <v>3847</v>
      </c>
    </row>
    <row r="100" spans="2:65" s="1" customFormat="1" ht="16.5" customHeight="1">
      <c r="B100" s="42"/>
      <c r="C100" s="202" t="s">
        <v>225</v>
      </c>
      <c r="D100" s="202" t="s">
        <v>194</v>
      </c>
      <c r="E100" s="203" t="s">
        <v>3848</v>
      </c>
      <c r="F100" s="204" t="s">
        <v>3849</v>
      </c>
      <c r="G100" s="205" t="s">
        <v>197</v>
      </c>
      <c r="H100" s="206">
        <v>38</v>
      </c>
      <c r="I100" s="207"/>
      <c r="J100" s="208">
        <f t="shared" si="0"/>
        <v>0</v>
      </c>
      <c r="K100" s="204" t="s">
        <v>23</v>
      </c>
      <c r="L100" s="62"/>
      <c r="M100" s="209" t="s">
        <v>23</v>
      </c>
      <c r="N100" s="210" t="s">
        <v>48</v>
      </c>
      <c r="O100" s="43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5" t="s">
        <v>215</v>
      </c>
      <c r="AT100" s="25" t="s">
        <v>194</v>
      </c>
      <c r="AU100" s="25" t="s">
        <v>88</v>
      </c>
      <c r="AY100" s="25" t="s">
        <v>191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5" t="s">
        <v>85</v>
      </c>
      <c r="BK100" s="213">
        <f t="shared" si="9"/>
        <v>0</v>
      </c>
      <c r="BL100" s="25" t="s">
        <v>215</v>
      </c>
      <c r="BM100" s="25" t="s">
        <v>3850</v>
      </c>
    </row>
    <row r="101" spans="2:65" s="1" customFormat="1" ht="16.5" customHeight="1">
      <c r="B101" s="42"/>
      <c r="C101" s="228" t="s">
        <v>229</v>
      </c>
      <c r="D101" s="228" t="s">
        <v>302</v>
      </c>
      <c r="E101" s="229" t="s">
        <v>3851</v>
      </c>
      <c r="F101" s="230" t="s">
        <v>3852</v>
      </c>
      <c r="G101" s="231" t="s">
        <v>197</v>
      </c>
      <c r="H101" s="232">
        <v>38</v>
      </c>
      <c r="I101" s="233"/>
      <c r="J101" s="234">
        <f t="shared" si="0"/>
        <v>0</v>
      </c>
      <c r="K101" s="230" t="s">
        <v>23</v>
      </c>
      <c r="L101" s="235"/>
      <c r="M101" s="236" t="s">
        <v>23</v>
      </c>
      <c r="N101" s="237" t="s">
        <v>48</v>
      </c>
      <c r="O101" s="43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5" t="s">
        <v>234</v>
      </c>
      <c r="AT101" s="25" t="s">
        <v>302</v>
      </c>
      <c r="AU101" s="25" t="s">
        <v>88</v>
      </c>
      <c r="AY101" s="25" t="s">
        <v>191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5" t="s">
        <v>85</v>
      </c>
      <c r="BK101" s="213">
        <f t="shared" si="9"/>
        <v>0</v>
      </c>
      <c r="BL101" s="25" t="s">
        <v>215</v>
      </c>
      <c r="BM101" s="25" t="s">
        <v>3853</v>
      </c>
    </row>
    <row r="102" spans="2:65" s="1" customFormat="1" ht="16.5" customHeight="1">
      <c r="B102" s="42"/>
      <c r="C102" s="202" t="s">
        <v>234</v>
      </c>
      <c r="D102" s="202" t="s">
        <v>194</v>
      </c>
      <c r="E102" s="203" t="s">
        <v>3854</v>
      </c>
      <c r="F102" s="204" t="s">
        <v>3855</v>
      </c>
      <c r="G102" s="205" t="s">
        <v>197</v>
      </c>
      <c r="H102" s="206">
        <v>21</v>
      </c>
      <c r="I102" s="207"/>
      <c r="J102" s="208">
        <f t="shared" si="0"/>
        <v>0</v>
      </c>
      <c r="K102" s="204" t="s">
        <v>23</v>
      </c>
      <c r="L102" s="62"/>
      <c r="M102" s="209" t="s">
        <v>23</v>
      </c>
      <c r="N102" s="210" t="s">
        <v>48</v>
      </c>
      <c r="O102" s="43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5" t="s">
        <v>215</v>
      </c>
      <c r="AT102" s="25" t="s">
        <v>194</v>
      </c>
      <c r="AU102" s="25" t="s">
        <v>88</v>
      </c>
      <c r="AY102" s="25" t="s">
        <v>191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5" t="s">
        <v>85</v>
      </c>
      <c r="BK102" s="213">
        <f t="shared" si="9"/>
        <v>0</v>
      </c>
      <c r="BL102" s="25" t="s">
        <v>215</v>
      </c>
      <c r="BM102" s="25" t="s">
        <v>3856</v>
      </c>
    </row>
    <row r="103" spans="2:65" s="1" customFormat="1" ht="16.5" customHeight="1">
      <c r="B103" s="42"/>
      <c r="C103" s="228" t="s">
        <v>239</v>
      </c>
      <c r="D103" s="228" t="s">
        <v>302</v>
      </c>
      <c r="E103" s="229" t="s">
        <v>3857</v>
      </c>
      <c r="F103" s="230" t="s">
        <v>3858</v>
      </c>
      <c r="G103" s="231" t="s">
        <v>197</v>
      </c>
      <c r="H103" s="232">
        <v>21</v>
      </c>
      <c r="I103" s="233"/>
      <c r="J103" s="234">
        <f t="shared" si="0"/>
        <v>0</v>
      </c>
      <c r="K103" s="230" t="s">
        <v>23</v>
      </c>
      <c r="L103" s="235"/>
      <c r="M103" s="236" t="s">
        <v>23</v>
      </c>
      <c r="N103" s="237" t="s">
        <v>48</v>
      </c>
      <c r="O103" s="43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5" t="s">
        <v>234</v>
      </c>
      <c r="AT103" s="25" t="s">
        <v>302</v>
      </c>
      <c r="AU103" s="25" t="s">
        <v>88</v>
      </c>
      <c r="AY103" s="25" t="s">
        <v>191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5" t="s">
        <v>85</v>
      </c>
      <c r="BK103" s="213">
        <f t="shared" si="9"/>
        <v>0</v>
      </c>
      <c r="BL103" s="25" t="s">
        <v>215</v>
      </c>
      <c r="BM103" s="25" t="s">
        <v>3859</v>
      </c>
    </row>
    <row r="104" spans="2:65" s="1" customFormat="1" ht="16.5" customHeight="1">
      <c r="B104" s="42"/>
      <c r="C104" s="202" t="s">
        <v>247</v>
      </c>
      <c r="D104" s="202" t="s">
        <v>194</v>
      </c>
      <c r="E104" s="203" t="s">
        <v>3860</v>
      </c>
      <c r="F104" s="204" t="s">
        <v>3861</v>
      </c>
      <c r="G104" s="205" t="s">
        <v>197</v>
      </c>
      <c r="H104" s="206">
        <v>15</v>
      </c>
      <c r="I104" s="207"/>
      <c r="J104" s="208">
        <f t="shared" si="0"/>
        <v>0</v>
      </c>
      <c r="K104" s="204" t="s">
        <v>23</v>
      </c>
      <c r="L104" s="62"/>
      <c r="M104" s="209" t="s">
        <v>23</v>
      </c>
      <c r="N104" s="210" t="s">
        <v>48</v>
      </c>
      <c r="O104" s="43"/>
      <c r="P104" s="211">
        <f t="shared" si="1"/>
        <v>0</v>
      </c>
      <c r="Q104" s="211">
        <v>0</v>
      </c>
      <c r="R104" s="211">
        <f t="shared" si="2"/>
        <v>0</v>
      </c>
      <c r="S104" s="211">
        <v>0</v>
      </c>
      <c r="T104" s="212">
        <f t="shared" si="3"/>
        <v>0</v>
      </c>
      <c r="AR104" s="25" t="s">
        <v>215</v>
      </c>
      <c r="AT104" s="25" t="s">
        <v>194</v>
      </c>
      <c r="AU104" s="25" t="s">
        <v>88</v>
      </c>
      <c r="AY104" s="25" t="s">
        <v>191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5" t="s">
        <v>85</v>
      </c>
      <c r="BK104" s="213">
        <f t="shared" si="9"/>
        <v>0</v>
      </c>
      <c r="BL104" s="25" t="s">
        <v>215</v>
      </c>
      <c r="BM104" s="25" t="s">
        <v>3862</v>
      </c>
    </row>
    <row r="105" spans="2:65" s="1" customFormat="1" ht="16.5" customHeight="1">
      <c r="B105" s="42"/>
      <c r="C105" s="228" t="s">
        <v>251</v>
      </c>
      <c r="D105" s="228" t="s">
        <v>302</v>
      </c>
      <c r="E105" s="229" t="s">
        <v>3863</v>
      </c>
      <c r="F105" s="230" t="s">
        <v>3864</v>
      </c>
      <c r="G105" s="231" t="s">
        <v>197</v>
      </c>
      <c r="H105" s="232">
        <v>15</v>
      </c>
      <c r="I105" s="233"/>
      <c r="J105" s="234">
        <f t="shared" si="0"/>
        <v>0</v>
      </c>
      <c r="K105" s="230" t="s">
        <v>23</v>
      </c>
      <c r="L105" s="235"/>
      <c r="M105" s="236" t="s">
        <v>23</v>
      </c>
      <c r="N105" s="237" t="s">
        <v>48</v>
      </c>
      <c r="O105" s="43"/>
      <c r="P105" s="211">
        <f t="shared" si="1"/>
        <v>0</v>
      </c>
      <c r="Q105" s="211">
        <v>0</v>
      </c>
      <c r="R105" s="211">
        <f t="shared" si="2"/>
        <v>0</v>
      </c>
      <c r="S105" s="211">
        <v>0</v>
      </c>
      <c r="T105" s="212">
        <f t="shared" si="3"/>
        <v>0</v>
      </c>
      <c r="AR105" s="25" t="s">
        <v>234</v>
      </c>
      <c r="AT105" s="25" t="s">
        <v>302</v>
      </c>
      <c r="AU105" s="25" t="s">
        <v>88</v>
      </c>
      <c r="AY105" s="25" t="s">
        <v>191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5" t="s">
        <v>85</v>
      </c>
      <c r="BK105" s="213">
        <f t="shared" si="9"/>
        <v>0</v>
      </c>
      <c r="BL105" s="25" t="s">
        <v>215</v>
      </c>
      <c r="BM105" s="25" t="s">
        <v>3865</v>
      </c>
    </row>
    <row r="106" spans="2:65" s="1" customFormat="1" ht="16.5" customHeight="1">
      <c r="B106" s="42"/>
      <c r="C106" s="202" t="s">
        <v>256</v>
      </c>
      <c r="D106" s="202" t="s">
        <v>194</v>
      </c>
      <c r="E106" s="203" t="s">
        <v>3866</v>
      </c>
      <c r="F106" s="204" t="s">
        <v>3867</v>
      </c>
      <c r="G106" s="205" t="s">
        <v>197</v>
      </c>
      <c r="H106" s="206">
        <v>2</v>
      </c>
      <c r="I106" s="207"/>
      <c r="J106" s="208">
        <f t="shared" si="0"/>
        <v>0</v>
      </c>
      <c r="K106" s="204" t="s">
        <v>23</v>
      </c>
      <c r="L106" s="62"/>
      <c r="M106" s="209" t="s">
        <v>23</v>
      </c>
      <c r="N106" s="210" t="s">
        <v>48</v>
      </c>
      <c r="O106" s="43"/>
      <c r="P106" s="211">
        <f t="shared" si="1"/>
        <v>0</v>
      </c>
      <c r="Q106" s="211">
        <v>0</v>
      </c>
      <c r="R106" s="211">
        <f t="shared" si="2"/>
        <v>0</v>
      </c>
      <c r="S106" s="211">
        <v>0</v>
      </c>
      <c r="T106" s="212">
        <f t="shared" si="3"/>
        <v>0</v>
      </c>
      <c r="AR106" s="25" t="s">
        <v>215</v>
      </c>
      <c r="AT106" s="25" t="s">
        <v>194</v>
      </c>
      <c r="AU106" s="25" t="s">
        <v>88</v>
      </c>
      <c r="AY106" s="25" t="s">
        <v>191</v>
      </c>
      <c r="BE106" s="213">
        <f t="shared" si="4"/>
        <v>0</v>
      </c>
      <c r="BF106" s="213">
        <f t="shared" si="5"/>
        <v>0</v>
      </c>
      <c r="BG106" s="213">
        <f t="shared" si="6"/>
        <v>0</v>
      </c>
      <c r="BH106" s="213">
        <f t="shared" si="7"/>
        <v>0</v>
      </c>
      <c r="BI106" s="213">
        <f t="shared" si="8"/>
        <v>0</v>
      </c>
      <c r="BJ106" s="25" t="s">
        <v>85</v>
      </c>
      <c r="BK106" s="213">
        <f t="shared" si="9"/>
        <v>0</v>
      </c>
      <c r="BL106" s="25" t="s">
        <v>215</v>
      </c>
      <c r="BM106" s="25" t="s">
        <v>3868</v>
      </c>
    </row>
    <row r="107" spans="2:65" s="1" customFormat="1" ht="16.5" customHeight="1">
      <c r="B107" s="42"/>
      <c r="C107" s="228" t="s">
        <v>263</v>
      </c>
      <c r="D107" s="228" t="s">
        <v>302</v>
      </c>
      <c r="E107" s="229" t="s">
        <v>3869</v>
      </c>
      <c r="F107" s="230" t="s">
        <v>3870</v>
      </c>
      <c r="G107" s="231" t="s">
        <v>197</v>
      </c>
      <c r="H107" s="232">
        <v>2</v>
      </c>
      <c r="I107" s="233"/>
      <c r="J107" s="234">
        <f t="shared" si="0"/>
        <v>0</v>
      </c>
      <c r="K107" s="230" t="s">
        <v>23</v>
      </c>
      <c r="L107" s="235"/>
      <c r="M107" s="236" t="s">
        <v>23</v>
      </c>
      <c r="N107" s="237" t="s">
        <v>48</v>
      </c>
      <c r="O107" s="43"/>
      <c r="P107" s="211">
        <f t="shared" si="1"/>
        <v>0</v>
      </c>
      <c r="Q107" s="211">
        <v>0</v>
      </c>
      <c r="R107" s="211">
        <f t="shared" si="2"/>
        <v>0</v>
      </c>
      <c r="S107" s="211">
        <v>0</v>
      </c>
      <c r="T107" s="212">
        <f t="shared" si="3"/>
        <v>0</v>
      </c>
      <c r="AR107" s="25" t="s">
        <v>234</v>
      </c>
      <c r="AT107" s="25" t="s">
        <v>302</v>
      </c>
      <c r="AU107" s="25" t="s">
        <v>88</v>
      </c>
      <c r="AY107" s="25" t="s">
        <v>191</v>
      </c>
      <c r="BE107" s="213">
        <f t="shared" si="4"/>
        <v>0</v>
      </c>
      <c r="BF107" s="213">
        <f t="shared" si="5"/>
        <v>0</v>
      </c>
      <c r="BG107" s="213">
        <f t="shared" si="6"/>
        <v>0</v>
      </c>
      <c r="BH107" s="213">
        <f t="shared" si="7"/>
        <v>0</v>
      </c>
      <c r="BI107" s="213">
        <f t="shared" si="8"/>
        <v>0</v>
      </c>
      <c r="BJ107" s="25" t="s">
        <v>85</v>
      </c>
      <c r="BK107" s="213">
        <f t="shared" si="9"/>
        <v>0</v>
      </c>
      <c r="BL107" s="25" t="s">
        <v>215</v>
      </c>
      <c r="BM107" s="25" t="s">
        <v>3871</v>
      </c>
    </row>
    <row r="108" spans="2:65" s="1" customFormat="1" ht="16.5" customHeight="1">
      <c r="B108" s="42"/>
      <c r="C108" s="228" t="s">
        <v>268</v>
      </c>
      <c r="D108" s="228" t="s">
        <v>302</v>
      </c>
      <c r="E108" s="229" t="s">
        <v>3872</v>
      </c>
      <c r="F108" s="230" t="s">
        <v>3873</v>
      </c>
      <c r="G108" s="231" t="s">
        <v>197</v>
      </c>
      <c r="H108" s="232">
        <v>2</v>
      </c>
      <c r="I108" s="233"/>
      <c r="J108" s="234">
        <f t="shared" si="0"/>
        <v>0</v>
      </c>
      <c r="K108" s="230" t="s">
        <v>23</v>
      </c>
      <c r="L108" s="235"/>
      <c r="M108" s="236" t="s">
        <v>23</v>
      </c>
      <c r="N108" s="237" t="s">
        <v>48</v>
      </c>
      <c r="O108" s="43"/>
      <c r="P108" s="211">
        <f t="shared" si="1"/>
        <v>0</v>
      </c>
      <c r="Q108" s="211">
        <v>0</v>
      </c>
      <c r="R108" s="211">
        <f t="shared" si="2"/>
        <v>0</v>
      </c>
      <c r="S108" s="211">
        <v>0</v>
      </c>
      <c r="T108" s="212">
        <f t="shared" si="3"/>
        <v>0</v>
      </c>
      <c r="AR108" s="25" t="s">
        <v>234</v>
      </c>
      <c r="AT108" s="25" t="s">
        <v>302</v>
      </c>
      <c r="AU108" s="25" t="s">
        <v>88</v>
      </c>
      <c r="AY108" s="25" t="s">
        <v>191</v>
      </c>
      <c r="BE108" s="213">
        <f t="shared" si="4"/>
        <v>0</v>
      </c>
      <c r="BF108" s="213">
        <f t="shared" si="5"/>
        <v>0</v>
      </c>
      <c r="BG108" s="213">
        <f t="shared" si="6"/>
        <v>0</v>
      </c>
      <c r="BH108" s="213">
        <f t="shared" si="7"/>
        <v>0</v>
      </c>
      <c r="BI108" s="213">
        <f t="shared" si="8"/>
        <v>0</v>
      </c>
      <c r="BJ108" s="25" t="s">
        <v>85</v>
      </c>
      <c r="BK108" s="213">
        <f t="shared" si="9"/>
        <v>0</v>
      </c>
      <c r="BL108" s="25" t="s">
        <v>215</v>
      </c>
      <c r="BM108" s="25" t="s">
        <v>3874</v>
      </c>
    </row>
    <row r="109" spans="2:65" s="1" customFormat="1" ht="16.5" customHeight="1">
      <c r="B109" s="42"/>
      <c r="C109" s="202" t="s">
        <v>10</v>
      </c>
      <c r="D109" s="202" t="s">
        <v>194</v>
      </c>
      <c r="E109" s="203" t="s">
        <v>3875</v>
      </c>
      <c r="F109" s="204" t="s">
        <v>3876</v>
      </c>
      <c r="G109" s="205" t="s">
        <v>197</v>
      </c>
      <c r="H109" s="206">
        <v>195</v>
      </c>
      <c r="I109" s="207"/>
      <c r="J109" s="208">
        <f t="shared" si="0"/>
        <v>0</v>
      </c>
      <c r="K109" s="204" t="s">
        <v>23</v>
      </c>
      <c r="L109" s="62"/>
      <c r="M109" s="209" t="s">
        <v>23</v>
      </c>
      <c r="N109" s="210" t="s">
        <v>48</v>
      </c>
      <c r="O109" s="43"/>
      <c r="P109" s="211">
        <f t="shared" si="1"/>
        <v>0</v>
      </c>
      <c r="Q109" s="211">
        <v>0</v>
      </c>
      <c r="R109" s="211">
        <f t="shared" si="2"/>
        <v>0</v>
      </c>
      <c r="S109" s="211">
        <v>0</v>
      </c>
      <c r="T109" s="212">
        <f t="shared" si="3"/>
        <v>0</v>
      </c>
      <c r="AR109" s="25" t="s">
        <v>215</v>
      </c>
      <c r="AT109" s="25" t="s">
        <v>194</v>
      </c>
      <c r="AU109" s="25" t="s">
        <v>88</v>
      </c>
      <c r="AY109" s="25" t="s">
        <v>191</v>
      </c>
      <c r="BE109" s="213">
        <f t="shared" si="4"/>
        <v>0</v>
      </c>
      <c r="BF109" s="213">
        <f t="shared" si="5"/>
        <v>0</v>
      </c>
      <c r="BG109" s="213">
        <f t="shared" si="6"/>
        <v>0</v>
      </c>
      <c r="BH109" s="213">
        <f t="shared" si="7"/>
        <v>0</v>
      </c>
      <c r="BI109" s="213">
        <f t="shared" si="8"/>
        <v>0</v>
      </c>
      <c r="BJ109" s="25" t="s">
        <v>85</v>
      </c>
      <c r="BK109" s="213">
        <f t="shared" si="9"/>
        <v>0</v>
      </c>
      <c r="BL109" s="25" t="s">
        <v>215</v>
      </c>
      <c r="BM109" s="25" t="s">
        <v>3877</v>
      </c>
    </row>
    <row r="110" spans="2:65" s="1" customFormat="1" ht="16.5" customHeight="1">
      <c r="B110" s="42"/>
      <c r="C110" s="228" t="s">
        <v>279</v>
      </c>
      <c r="D110" s="228" t="s">
        <v>302</v>
      </c>
      <c r="E110" s="229" t="s">
        <v>3878</v>
      </c>
      <c r="F110" s="230" t="s">
        <v>3879</v>
      </c>
      <c r="G110" s="231" t="s">
        <v>197</v>
      </c>
      <c r="H110" s="232">
        <v>195</v>
      </c>
      <c r="I110" s="233"/>
      <c r="J110" s="234">
        <f t="shared" si="0"/>
        <v>0</v>
      </c>
      <c r="K110" s="230" t="s">
        <v>23</v>
      </c>
      <c r="L110" s="235"/>
      <c r="M110" s="236" t="s">
        <v>23</v>
      </c>
      <c r="N110" s="237" t="s">
        <v>48</v>
      </c>
      <c r="O110" s="43"/>
      <c r="P110" s="211">
        <f t="shared" si="1"/>
        <v>0</v>
      </c>
      <c r="Q110" s="211">
        <v>0</v>
      </c>
      <c r="R110" s="211">
        <f t="shared" si="2"/>
        <v>0</v>
      </c>
      <c r="S110" s="211">
        <v>0</v>
      </c>
      <c r="T110" s="212">
        <f t="shared" si="3"/>
        <v>0</v>
      </c>
      <c r="AR110" s="25" t="s">
        <v>234</v>
      </c>
      <c r="AT110" s="25" t="s">
        <v>302</v>
      </c>
      <c r="AU110" s="25" t="s">
        <v>88</v>
      </c>
      <c r="AY110" s="25" t="s">
        <v>191</v>
      </c>
      <c r="BE110" s="213">
        <f t="shared" si="4"/>
        <v>0</v>
      </c>
      <c r="BF110" s="213">
        <f t="shared" si="5"/>
        <v>0</v>
      </c>
      <c r="BG110" s="213">
        <f t="shared" si="6"/>
        <v>0</v>
      </c>
      <c r="BH110" s="213">
        <f t="shared" si="7"/>
        <v>0</v>
      </c>
      <c r="BI110" s="213">
        <f t="shared" si="8"/>
        <v>0</v>
      </c>
      <c r="BJ110" s="25" t="s">
        <v>85</v>
      </c>
      <c r="BK110" s="213">
        <f t="shared" si="9"/>
        <v>0</v>
      </c>
      <c r="BL110" s="25" t="s">
        <v>215</v>
      </c>
      <c r="BM110" s="25" t="s">
        <v>3880</v>
      </c>
    </row>
    <row r="111" spans="2:65" s="1" customFormat="1" ht="16.5" customHeight="1">
      <c r="B111" s="42"/>
      <c r="C111" s="228" t="s">
        <v>284</v>
      </c>
      <c r="D111" s="228" t="s">
        <v>302</v>
      </c>
      <c r="E111" s="229" t="s">
        <v>3869</v>
      </c>
      <c r="F111" s="230" t="s">
        <v>3870</v>
      </c>
      <c r="G111" s="231" t="s">
        <v>197</v>
      </c>
      <c r="H111" s="232">
        <v>195</v>
      </c>
      <c r="I111" s="233"/>
      <c r="J111" s="234">
        <f t="shared" si="0"/>
        <v>0</v>
      </c>
      <c r="K111" s="230" t="s">
        <v>23</v>
      </c>
      <c r="L111" s="235"/>
      <c r="M111" s="236" t="s">
        <v>23</v>
      </c>
      <c r="N111" s="237" t="s">
        <v>48</v>
      </c>
      <c r="O111" s="43"/>
      <c r="P111" s="211">
        <f t="shared" si="1"/>
        <v>0</v>
      </c>
      <c r="Q111" s="211">
        <v>0</v>
      </c>
      <c r="R111" s="211">
        <f t="shared" si="2"/>
        <v>0</v>
      </c>
      <c r="S111" s="211">
        <v>0</v>
      </c>
      <c r="T111" s="212">
        <f t="shared" si="3"/>
        <v>0</v>
      </c>
      <c r="AR111" s="25" t="s">
        <v>234</v>
      </c>
      <c r="AT111" s="25" t="s">
        <v>302</v>
      </c>
      <c r="AU111" s="25" t="s">
        <v>88</v>
      </c>
      <c r="AY111" s="25" t="s">
        <v>191</v>
      </c>
      <c r="BE111" s="213">
        <f t="shared" si="4"/>
        <v>0</v>
      </c>
      <c r="BF111" s="213">
        <f t="shared" si="5"/>
        <v>0</v>
      </c>
      <c r="BG111" s="213">
        <f t="shared" si="6"/>
        <v>0</v>
      </c>
      <c r="BH111" s="213">
        <f t="shared" si="7"/>
        <v>0</v>
      </c>
      <c r="BI111" s="213">
        <f t="shared" si="8"/>
        <v>0</v>
      </c>
      <c r="BJ111" s="25" t="s">
        <v>85</v>
      </c>
      <c r="BK111" s="213">
        <f t="shared" si="9"/>
        <v>0</v>
      </c>
      <c r="BL111" s="25" t="s">
        <v>215</v>
      </c>
      <c r="BM111" s="25" t="s">
        <v>3881</v>
      </c>
    </row>
    <row r="112" spans="2:65" s="1" customFormat="1" ht="16.5" customHeight="1">
      <c r="B112" s="42"/>
      <c r="C112" s="202" t="s">
        <v>289</v>
      </c>
      <c r="D112" s="202" t="s">
        <v>194</v>
      </c>
      <c r="E112" s="203" t="s">
        <v>3882</v>
      </c>
      <c r="F112" s="204" t="s">
        <v>3883</v>
      </c>
      <c r="G112" s="205" t="s">
        <v>197</v>
      </c>
      <c r="H112" s="206">
        <v>4</v>
      </c>
      <c r="I112" s="207"/>
      <c r="J112" s="208">
        <f t="shared" si="0"/>
        <v>0</v>
      </c>
      <c r="K112" s="204" t="s">
        <v>23</v>
      </c>
      <c r="L112" s="62"/>
      <c r="M112" s="209" t="s">
        <v>23</v>
      </c>
      <c r="N112" s="210" t="s">
        <v>48</v>
      </c>
      <c r="O112" s="43"/>
      <c r="P112" s="211">
        <f t="shared" si="1"/>
        <v>0</v>
      </c>
      <c r="Q112" s="211">
        <v>0</v>
      </c>
      <c r="R112" s="211">
        <f t="shared" si="2"/>
        <v>0</v>
      </c>
      <c r="S112" s="211">
        <v>0</v>
      </c>
      <c r="T112" s="212">
        <f t="shared" si="3"/>
        <v>0</v>
      </c>
      <c r="AR112" s="25" t="s">
        <v>215</v>
      </c>
      <c r="AT112" s="25" t="s">
        <v>194</v>
      </c>
      <c r="AU112" s="25" t="s">
        <v>88</v>
      </c>
      <c r="AY112" s="25" t="s">
        <v>191</v>
      </c>
      <c r="BE112" s="213">
        <f t="shared" si="4"/>
        <v>0</v>
      </c>
      <c r="BF112" s="213">
        <f t="shared" si="5"/>
        <v>0</v>
      </c>
      <c r="BG112" s="213">
        <f t="shared" si="6"/>
        <v>0</v>
      </c>
      <c r="BH112" s="213">
        <f t="shared" si="7"/>
        <v>0</v>
      </c>
      <c r="BI112" s="213">
        <f t="shared" si="8"/>
        <v>0</v>
      </c>
      <c r="BJ112" s="25" t="s">
        <v>85</v>
      </c>
      <c r="BK112" s="213">
        <f t="shared" si="9"/>
        <v>0</v>
      </c>
      <c r="BL112" s="25" t="s">
        <v>215</v>
      </c>
      <c r="BM112" s="25" t="s">
        <v>3884</v>
      </c>
    </row>
    <row r="113" spans="2:65" s="1" customFormat="1" ht="16.5" customHeight="1">
      <c r="B113" s="42"/>
      <c r="C113" s="228" t="s">
        <v>296</v>
      </c>
      <c r="D113" s="228" t="s">
        <v>302</v>
      </c>
      <c r="E113" s="229" t="s">
        <v>3885</v>
      </c>
      <c r="F113" s="230" t="s">
        <v>3886</v>
      </c>
      <c r="G113" s="231" t="s">
        <v>197</v>
      </c>
      <c r="H113" s="232">
        <v>4</v>
      </c>
      <c r="I113" s="233"/>
      <c r="J113" s="234">
        <f t="shared" si="0"/>
        <v>0</v>
      </c>
      <c r="K113" s="230" t="s">
        <v>23</v>
      </c>
      <c r="L113" s="235"/>
      <c r="M113" s="236" t="s">
        <v>23</v>
      </c>
      <c r="N113" s="237" t="s">
        <v>48</v>
      </c>
      <c r="O113" s="43"/>
      <c r="P113" s="211">
        <f t="shared" si="1"/>
        <v>0</v>
      </c>
      <c r="Q113" s="211">
        <v>0</v>
      </c>
      <c r="R113" s="211">
        <f t="shared" si="2"/>
        <v>0</v>
      </c>
      <c r="S113" s="211">
        <v>0</v>
      </c>
      <c r="T113" s="212">
        <f t="shared" si="3"/>
        <v>0</v>
      </c>
      <c r="AR113" s="25" t="s">
        <v>234</v>
      </c>
      <c r="AT113" s="25" t="s">
        <v>302</v>
      </c>
      <c r="AU113" s="25" t="s">
        <v>88</v>
      </c>
      <c r="AY113" s="25" t="s">
        <v>191</v>
      </c>
      <c r="BE113" s="213">
        <f t="shared" si="4"/>
        <v>0</v>
      </c>
      <c r="BF113" s="213">
        <f t="shared" si="5"/>
        <v>0</v>
      </c>
      <c r="BG113" s="213">
        <f t="shared" si="6"/>
        <v>0</v>
      </c>
      <c r="BH113" s="213">
        <f t="shared" si="7"/>
        <v>0</v>
      </c>
      <c r="BI113" s="213">
        <f t="shared" si="8"/>
        <v>0</v>
      </c>
      <c r="BJ113" s="25" t="s">
        <v>85</v>
      </c>
      <c r="BK113" s="213">
        <f t="shared" si="9"/>
        <v>0</v>
      </c>
      <c r="BL113" s="25" t="s">
        <v>215</v>
      </c>
      <c r="BM113" s="25" t="s">
        <v>3887</v>
      </c>
    </row>
    <row r="114" spans="2:65" s="1" customFormat="1" ht="16.5" customHeight="1">
      <c r="B114" s="42"/>
      <c r="C114" s="202" t="s">
        <v>301</v>
      </c>
      <c r="D114" s="202" t="s">
        <v>194</v>
      </c>
      <c r="E114" s="203" t="s">
        <v>3888</v>
      </c>
      <c r="F114" s="204" t="s">
        <v>3889</v>
      </c>
      <c r="G114" s="205" t="s">
        <v>197</v>
      </c>
      <c r="H114" s="206">
        <v>1</v>
      </c>
      <c r="I114" s="207"/>
      <c r="J114" s="208">
        <f t="shared" si="0"/>
        <v>0</v>
      </c>
      <c r="K114" s="204" t="s">
        <v>23</v>
      </c>
      <c r="L114" s="62"/>
      <c r="M114" s="209" t="s">
        <v>23</v>
      </c>
      <c r="N114" s="210" t="s">
        <v>48</v>
      </c>
      <c r="O114" s="43"/>
      <c r="P114" s="211">
        <f t="shared" si="1"/>
        <v>0</v>
      </c>
      <c r="Q114" s="211">
        <v>0</v>
      </c>
      <c r="R114" s="211">
        <f t="shared" si="2"/>
        <v>0</v>
      </c>
      <c r="S114" s="211">
        <v>0</v>
      </c>
      <c r="T114" s="212">
        <f t="shared" si="3"/>
        <v>0</v>
      </c>
      <c r="AR114" s="25" t="s">
        <v>215</v>
      </c>
      <c r="AT114" s="25" t="s">
        <v>194</v>
      </c>
      <c r="AU114" s="25" t="s">
        <v>88</v>
      </c>
      <c r="AY114" s="25" t="s">
        <v>191</v>
      </c>
      <c r="BE114" s="213">
        <f t="shared" si="4"/>
        <v>0</v>
      </c>
      <c r="BF114" s="213">
        <f t="shared" si="5"/>
        <v>0</v>
      </c>
      <c r="BG114" s="213">
        <f t="shared" si="6"/>
        <v>0</v>
      </c>
      <c r="BH114" s="213">
        <f t="shared" si="7"/>
        <v>0</v>
      </c>
      <c r="BI114" s="213">
        <f t="shared" si="8"/>
        <v>0</v>
      </c>
      <c r="BJ114" s="25" t="s">
        <v>85</v>
      </c>
      <c r="BK114" s="213">
        <f t="shared" si="9"/>
        <v>0</v>
      </c>
      <c r="BL114" s="25" t="s">
        <v>215</v>
      </c>
      <c r="BM114" s="25" t="s">
        <v>3890</v>
      </c>
    </row>
    <row r="115" spans="2:65" s="1" customFormat="1" ht="16.5" customHeight="1">
      <c r="B115" s="42"/>
      <c r="C115" s="228" t="s">
        <v>9</v>
      </c>
      <c r="D115" s="228" t="s">
        <v>302</v>
      </c>
      <c r="E115" s="229" t="s">
        <v>3891</v>
      </c>
      <c r="F115" s="230" t="s">
        <v>3892</v>
      </c>
      <c r="G115" s="231" t="s">
        <v>197</v>
      </c>
      <c r="H115" s="232">
        <v>1</v>
      </c>
      <c r="I115" s="233"/>
      <c r="J115" s="234">
        <f t="shared" si="0"/>
        <v>0</v>
      </c>
      <c r="K115" s="230" t="s">
        <v>23</v>
      </c>
      <c r="L115" s="235"/>
      <c r="M115" s="236" t="s">
        <v>23</v>
      </c>
      <c r="N115" s="237" t="s">
        <v>48</v>
      </c>
      <c r="O115" s="43"/>
      <c r="P115" s="211">
        <f t="shared" si="1"/>
        <v>0</v>
      </c>
      <c r="Q115" s="211">
        <v>0</v>
      </c>
      <c r="R115" s="211">
        <f t="shared" si="2"/>
        <v>0</v>
      </c>
      <c r="S115" s="211">
        <v>0</v>
      </c>
      <c r="T115" s="212">
        <f t="shared" si="3"/>
        <v>0</v>
      </c>
      <c r="AR115" s="25" t="s">
        <v>234</v>
      </c>
      <c r="AT115" s="25" t="s">
        <v>302</v>
      </c>
      <c r="AU115" s="25" t="s">
        <v>88</v>
      </c>
      <c r="AY115" s="25" t="s">
        <v>191</v>
      </c>
      <c r="BE115" s="213">
        <f t="shared" si="4"/>
        <v>0</v>
      </c>
      <c r="BF115" s="213">
        <f t="shared" si="5"/>
        <v>0</v>
      </c>
      <c r="BG115" s="213">
        <f t="shared" si="6"/>
        <v>0</v>
      </c>
      <c r="BH115" s="213">
        <f t="shared" si="7"/>
        <v>0</v>
      </c>
      <c r="BI115" s="213">
        <f t="shared" si="8"/>
        <v>0</v>
      </c>
      <c r="BJ115" s="25" t="s">
        <v>85</v>
      </c>
      <c r="BK115" s="213">
        <f t="shared" si="9"/>
        <v>0</v>
      </c>
      <c r="BL115" s="25" t="s">
        <v>215</v>
      </c>
      <c r="BM115" s="25" t="s">
        <v>3893</v>
      </c>
    </row>
    <row r="116" spans="2:65" s="1" customFormat="1" ht="16.5" customHeight="1">
      <c r="B116" s="42"/>
      <c r="C116" s="202" t="s">
        <v>311</v>
      </c>
      <c r="D116" s="202" t="s">
        <v>194</v>
      </c>
      <c r="E116" s="203" t="s">
        <v>3894</v>
      </c>
      <c r="F116" s="204" t="s">
        <v>3895</v>
      </c>
      <c r="G116" s="205" t="s">
        <v>197</v>
      </c>
      <c r="H116" s="206">
        <v>1</v>
      </c>
      <c r="I116" s="207"/>
      <c r="J116" s="208">
        <f t="shared" si="0"/>
        <v>0</v>
      </c>
      <c r="K116" s="204" t="s">
        <v>23</v>
      </c>
      <c r="L116" s="62"/>
      <c r="M116" s="209" t="s">
        <v>23</v>
      </c>
      <c r="N116" s="210" t="s">
        <v>48</v>
      </c>
      <c r="O116" s="43"/>
      <c r="P116" s="211">
        <f t="shared" si="1"/>
        <v>0</v>
      </c>
      <c r="Q116" s="211">
        <v>0</v>
      </c>
      <c r="R116" s="211">
        <f t="shared" si="2"/>
        <v>0</v>
      </c>
      <c r="S116" s="211">
        <v>0</v>
      </c>
      <c r="T116" s="212">
        <f t="shared" si="3"/>
        <v>0</v>
      </c>
      <c r="AR116" s="25" t="s">
        <v>215</v>
      </c>
      <c r="AT116" s="25" t="s">
        <v>194</v>
      </c>
      <c r="AU116" s="25" t="s">
        <v>88</v>
      </c>
      <c r="AY116" s="25" t="s">
        <v>191</v>
      </c>
      <c r="BE116" s="213">
        <f t="shared" si="4"/>
        <v>0</v>
      </c>
      <c r="BF116" s="213">
        <f t="shared" si="5"/>
        <v>0</v>
      </c>
      <c r="BG116" s="213">
        <f t="shared" si="6"/>
        <v>0</v>
      </c>
      <c r="BH116" s="213">
        <f t="shared" si="7"/>
        <v>0</v>
      </c>
      <c r="BI116" s="213">
        <f t="shared" si="8"/>
        <v>0</v>
      </c>
      <c r="BJ116" s="25" t="s">
        <v>85</v>
      </c>
      <c r="BK116" s="213">
        <f t="shared" si="9"/>
        <v>0</v>
      </c>
      <c r="BL116" s="25" t="s">
        <v>215</v>
      </c>
      <c r="BM116" s="25" t="s">
        <v>3896</v>
      </c>
    </row>
    <row r="117" spans="2:65" s="1" customFormat="1" ht="16.5" customHeight="1">
      <c r="B117" s="42"/>
      <c r="C117" s="228" t="s">
        <v>317</v>
      </c>
      <c r="D117" s="228" t="s">
        <v>302</v>
      </c>
      <c r="E117" s="229" t="s">
        <v>3897</v>
      </c>
      <c r="F117" s="230" t="s">
        <v>3898</v>
      </c>
      <c r="G117" s="231" t="s">
        <v>197</v>
      </c>
      <c r="H117" s="232">
        <v>1</v>
      </c>
      <c r="I117" s="233"/>
      <c r="J117" s="234">
        <f t="shared" si="0"/>
        <v>0</v>
      </c>
      <c r="K117" s="230" t="s">
        <v>23</v>
      </c>
      <c r="L117" s="235"/>
      <c r="M117" s="236" t="s">
        <v>23</v>
      </c>
      <c r="N117" s="237" t="s">
        <v>48</v>
      </c>
      <c r="O117" s="43"/>
      <c r="P117" s="211">
        <f t="shared" si="1"/>
        <v>0</v>
      </c>
      <c r="Q117" s="211">
        <v>0</v>
      </c>
      <c r="R117" s="211">
        <f t="shared" si="2"/>
        <v>0</v>
      </c>
      <c r="S117" s="211">
        <v>0</v>
      </c>
      <c r="T117" s="212">
        <f t="shared" si="3"/>
        <v>0</v>
      </c>
      <c r="AR117" s="25" t="s">
        <v>234</v>
      </c>
      <c r="AT117" s="25" t="s">
        <v>302</v>
      </c>
      <c r="AU117" s="25" t="s">
        <v>88</v>
      </c>
      <c r="AY117" s="25" t="s">
        <v>191</v>
      </c>
      <c r="BE117" s="213">
        <f t="shared" si="4"/>
        <v>0</v>
      </c>
      <c r="BF117" s="213">
        <f t="shared" si="5"/>
        <v>0</v>
      </c>
      <c r="BG117" s="213">
        <f t="shared" si="6"/>
        <v>0</v>
      </c>
      <c r="BH117" s="213">
        <f t="shared" si="7"/>
        <v>0</v>
      </c>
      <c r="BI117" s="213">
        <f t="shared" si="8"/>
        <v>0</v>
      </c>
      <c r="BJ117" s="25" t="s">
        <v>85</v>
      </c>
      <c r="BK117" s="213">
        <f t="shared" si="9"/>
        <v>0</v>
      </c>
      <c r="BL117" s="25" t="s">
        <v>215</v>
      </c>
      <c r="BM117" s="25" t="s">
        <v>3899</v>
      </c>
    </row>
    <row r="118" spans="2:65" s="1" customFormat="1" ht="16.5" customHeight="1">
      <c r="B118" s="42"/>
      <c r="C118" s="202" t="s">
        <v>327</v>
      </c>
      <c r="D118" s="202" t="s">
        <v>194</v>
      </c>
      <c r="E118" s="203" t="s">
        <v>3900</v>
      </c>
      <c r="F118" s="204" t="s">
        <v>3901</v>
      </c>
      <c r="G118" s="205" t="s">
        <v>197</v>
      </c>
      <c r="H118" s="206">
        <v>50</v>
      </c>
      <c r="I118" s="207"/>
      <c r="J118" s="208">
        <f t="shared" si="0"/>
        <v>0</v>
      </c>
      <c r="K118" s="204" t="s">
        <v>23</v>
      </c>
      <c r="L118" s="62"/>
      <c r="M118" s="209" t="s">
        <v>23</v>
      </c>
      <c r="N118" s="210" t="s">
        <v>48</v>
      </c>
      <c r="O118" s="43"/>
      <c r="P118" s="211">
        <f t="shared" si="1"/>
        <v>0</v>
      </c>
      <c r="Q118" s="211">
        <v>0</v>
      </c>
      <c r="R118" s="211">
        <f t="shared" si="2"/>
        <v>0</v>
      </c>
      <c r="S118" s="211">
        <v>0</v>
      </c>
      <c r="T118" s="212">
        <f t="shared" si="3"/>
        <v>0</v>
      </c>
      <c r="AR118" s="25" t="s">
        <v>215</v>
      </c>
      <c r="AT118" s="25" t="s">
        <v>194</v>
      </c>
      <c r="AU118" s="25" t="s">
        <v>88</v>
      </c>
      <c r="AY118" s="25" t="s">
        <v>191</v>
      </c>
      <c r="BE118" s="213">
        <f t="shared" si="4"/>
        <v>0</v>
      </c>
      <c r="BF118" s="213">
        <f t="shared" si="5"/>
        <v>0</v>
      </c>
      <c r="BG118" s="213">
        <f t="shared" si="6"/>
        <v>0</v>
      </c>
      <c r="BH118" s="213">
        <f t="shared" si="7"/>
        <v>0</v>
      </c>
      <c r="BI118" s="213">
        <f t="shared" si="8"/>
        <v>0</v>
      </c>
      <c r="BJ118" s="25" t="s">
        <v>85</v>
      </c>
      <c r="BK118" s="213">
        <f t="shared" si="9"/>
        <v>0</v>
      </c>
      <c r="BL118" s="25" t="s">
        <v>215</v>
      </c>
      <c r="BM118" s="25" t="s">
        <v>3902</v>
      </c>
    </row>
    <row r="119" spans="2:65" s="1" customFormat="1" ht="16.5" customHeight="1">
      <c r="B119" s="42"/>
      <c r="C119" s="228" t="s">
        <v>322</v>
      </c>
      <c r="D119" s="228" t="s">
        <v>302</v>
      </c>
      <c r="E119" s="229" t="s">
        <v>3903</v>
      </c>
      <c r="F119" s="230" t="s">
        <v>3904</v>
      </c>
      <c r="G119" s="231" t="s">
        <v>197</v>
      </c>
      <c r="H119" s="232">
        <v>50</v>
      </c>
      <c r="I119" s="233"/>
      <c r="J119" s="234">
        <f t="shared" si="0"/>
        <v>0</v>
      </c>
      <c r="K119" s="230" t="s">
        <v>23</v>
      </c>
      <c r="L119" s="235"/>
      <c r="M119" s="236" t="s">
        <v>23</v>
      </c>
      <c r="N119" s="237" t="s">
        <v>48</v>
      </c>
      <c r="O119" s="43"/>
      <c r="P119" s="211">
        <f t="shared" si="1"/>
        <v>0</v>
      </c>
      <c r="Q119" s="211">
        <v>0</v>
      </c>
      <c r="R119" s="211">
        <f t="shared" si="2"/>
        <v>0</v>
      </c>
      <c r="S119" s="211">
        <v>0</v>
      </c>
      <c r="T119" s="212">
        <f t="shared" si="3"/>
        <v>0</v>
      </c>
      <c r="AR119" s="25" t="s">
        <v>234</v>
      </c>
      <c r="AT119" s="25" t="s">
        <v>302</v>
      </c>
      <c r="AU119" s="25" t="s">
        <v>88</v>
      </c>
      <c r="AY119" s="25" t="s">
        <v>191</v>
      </c>
      <c r="BE119" s="213">
        <f t="shared" si="4"/>
        <v>0</v>
      </c>
      <c r="BF119" s="213">
        <f t="shared" si="5"/>
        <v>0</v>
      </c>
      <c r="BG119" s="213">
        <f t="shared" si="6"/>
        <v>0</v>
      </c>
      <c r="BH119" s="213">
        <f t="shared" si="7"/>
        <v>0</v>
      </c>
      <c r="BI119" s="213">
        <f t="shared" si="8"/>
        <v>0</v>
      </c>
      <c r="BJ119" s="25" t="s">
        <v>85</v>
      </c>
      <c r="BK119" s="213">
        <f t="shared" si="9"/>
        <v>0</v>
      </c>
      <c r="BL119" s="25" t="s">
        <v>215</v>
      </c>
      <c r="BM119" s="25" t="s">
        <v>3905</v>
      </c>
    </row>
    <row r="120" spans="2:65" s="1" customFormat="1" ht="16.5" customHeight="1">
      <c r="B120" s="42"/>
      <c r="C120" s="202" t="s">
        <v>574</v>
      </c>
      <c r="D120" s="202" t="s">
        <v>194</v>
      </c>
      <c r="E120" s="203" t="s">
        <v>3900</v>
      </c>
      <c r="F120" s="204" t="s">
        <v>3901</v>
      </c>
      <c r="G120" s="205" t="s">
        <v>197</v>
      </c>
      <c r="H120" s="206">
        <v>54</v>
      </c>
      <c r="I120" s="207"/>
      <c r="J120" s="208">
        <f t="shared" si="0"/>
        <v>0</v>
      </c>
      <c r="K120" s="204" t="s">
        <v>23</v>
      </c>
      <c r="L120" s="62"/>
      <c r="M120" s="209" t="s">
        <v>23</v>
      </c>
      <c r="N120" s="210" t="s">
        <v>48</v>
      </c>
      <c r="O120" s="43"/>
      <c r="P120" s="211">
        <f t="shared" si="1"/>
        <v>0</v>
      </c>
      <c r="Q120" s="211">
        <v>0</v>
      </c>
      <c r="R120" s="211">
        <f t="shared" si="2"/>
        <v>0</v>
      </c>
      <c r="S120" s="211">
        <v>0</v>
      </c>
      <c r="T120" s="212">
        <f t="shared" si="3"/>
        <v>0</v>
      </c>
      <c r="AR120" s="25" t="s">
        <v>215</v>
      </c>
      <c r="AT120" s="25" t="s">
        <v>194</v>
      </c>
      <c r="AU120" s="25" t="s">
        <v>88</v>
      </c>
      <c r="AY120" s="25" t="s">
        <v>191</v>
      </c>
      <c r="BE120" s="213">
        <f t="shared" si="4"/>
        <v>0</v>
      </c>
      <c r="BF120" s="213">
        <f t="shared" si="5"/>
        <v>0</v>
      </c>
      <c r="BG120" s="213">
        <f t="shared" si="6"/>
        <v>0</v>
      </c>
      <c r="BH120" s="213">
        <f t="shared" si="7"/>
        <v>0</v>
      </c>
      <c r="BI120" s="213">
        <f t="shared" si="8"/>
        <v>0</v>
      </c>
      <c r="BJ120" s="25" t="s">
        <v>85</v>
      </c>
      <c r="BK120" s="213">
        <f t="shared" si="9"/>
        <v>0</v>
      </c>
      <c r="BL120" s="25" t="s">
        <v>215</v>
      </c>
      <c r="BM120" s="25" t="s">
        <v>3906</v>
      </c>
    </row>
    <row r="121" spans="2:65" s="1" customFormat="1" ht="16.5" customHeight="1">
      <c r="B121" s="42"/>
      <c r="C121" s="228" t="s">
        <v>578</v>
      </c>
      <c r="D121" s="228" t="s">
        <v>302</v>
      </c>
      <c r="E121" s="229" t="s">
        <v>3907</v>
      </c>
      <c r="F121" s="230" t="s">
        <v>3908</v>
      </c>
      <c r="G121" s="231" t="s">
        <v>197</v>
      </c>
      <c r="H121" s="232">
        <v>54</v>
      </c>
      <c r="I121" s="233"/>
      <c r="J121" s="234">
        <f t="shared" si="0"/>
        <v>0</v>
      </c>
      <c r="K121" s="230" t="s">
        <v>23</v>
      </c>
      <c r="L121" s="235"/>
      <c r="M121" s="236" t="s">
        <v>23</v>
      </c>
      <c r="N121" s="237" t="s">
        <v>48</v>
      </c>
      <c r="O121" s="43"/>
      <c r="P121" s="211">
        <f t="shared" si="1"/>
        <v>0</v>
      </c>
      <c r="Q121" s="211">
        <v>0</v>
      </c>
      <c r="R121" s="211">
        <f t="shared" si="2"/>
        <v>0</v>
      </c>
      <c r="S121" s="211">
        <v>0</v>
      </c>
      <c r="T121" s="212">
        <f t="shared" si="3"/>
        <v>0</v>
      </c>
      <c r="AR121" s="25" t="s">
        <v>234</v>
      </c>
      <c r="AT121" s="25" t="s">
        <v>302</v>
      </c>
      <c r="AU121" s="25" t="s">
        <v>88</v>
      </c>
      <c r="AY121" s="25" t="s">
        <v>191</v>
      </c>
      <c r="BE121" s="213">
        <f t="shared" si="4"/>
        <v>0</v>
      </c>
      <c r="BF121" s="213">
        <f t="shared" si="5"/>
        <v>0</v>
      </c>
      <c r="BG121" s="213">
        <f t="shared" si="6"/>
        <v>0</v>
      </c>
      <c r="BH121" s="213">
        <f t="shared" si="7"/>
        <v>0</v>
      </c>
      <c r="BI121" s="213">
        <f t="shared" si="8"/>
        <v>0</v>
      </c>
      <c r="BJ121" s="25" t="s">
        <v>85</v>
      </c>
      <c r="BK121" s="213">
        <f t="shared" si="9"/>
        <v>0</v>
      </c>
      <c r="BL121" s="25" t="s">
        <v>215</v>
      </c>
      <c r="BM121" s="25" t="s">
        <v>3909</v>
      </c>
    </row>
    <row r="122" spans="2:65" s="1" customFormat="1" ht="16.5" customHeight="1">
      <c r="B122" s="42"/>
      <c r="C122" s="202" t="s">
        <v>637</v>
      </c>
      <c r="D122" s="202" t="s">
        <v>194</v>
      </c>
      <c r="E122" s="203" t="s">
        <v>3900</v>
      </c>
      <c r="F122" s="204" t="s">
        <v>3901</v>
      </c>
      <c r="G122" s="205" t="s">
        <v>197</v>
      </c>
      <c r="H122" s="206">
        <v>17</v>
      </c>
      <c r="I122" s="207"/>
      <c r="J122" s="208">
        <f t="shared" si="0"/>
        <v>0</v>
      </c>
      <c r="K122" s="204" t="s">
        <v>23</v>
      </c>
      <c r="L122" s="62"/>
      <c r="M122" s="209" t="s">
        <v>23</v>
      </c>
      <c r="N122" s="210" t="s">
        <v>48</v>
      </c>
      <c r="O122" s="43"/>
      <c r="P122" s="211">
        <f t="shared" si="1"/>
        <v>0</v>
      </c>
      <c r="Q122" s="211">
        <v>0</v>
      </c>
      <c r="R122" s="211">
        <f t="shared" si="2"/>
        <v>0</v>
      </c>
      <c r="S122" s="211">
        <v>0</v>
      </c>
      <c r="T122" s="212">
        <f t="shared" si="3"/>
        <v>0</v>
      </c>
      <c r="AR122" s="25" t="s">
        <v>215</v>
      </c>
      <c r="AT122" s="25" t="s">
        <v>194</v>
      </c>
      <c r="AU122" s="25" t="s">
        <v>88</v>
      </c>
      <c r="AY122" s="25" t="s">
        <v>191</v>
      </c>
      <c r="BE122" s="213">
        <f t="shared" si="4"/>
        <v>0</v>
      </c>
      <c r="BF122" s="213">
        <f t="shared" si="5"/>
        <v>0</v>
      </c>
      <c r="BG122" s="213">
        <f t="shared" si="6"/>
        <v>0</v>
      </c>
      <c r="BH122" s="213">
        <f t="shared" si="7"/>
        <v>0</v>
      </c>
      <c r="BI122" s="213">
        <f t="shared" si="8"/>
        <v>0</v>
      </c>
      <c r="BJ122" s="25" t="s">
        <v>85</v>
      </c>
      <c r="BK122" s="213">
        <f t="shared" si="9"/>
        <v>0</v>
      </c>
      <c r="BL122" s="25" t="s">
        <v>215</v>
      </c>
      <c r="BM122" s="25" t="s">
        <v>3910</v>
      </c>
    </row>
    <row r="123" spans="2:65" s="1" customFormat="1" ht="16.5" customHeight="1">
      <c r="B123" s="42"/>
      <c r="C123" s="228" t="s">
        <v>643</v>
      </c>
      <c r="D123" s="228" t="s">
        <v>302</v>
      </c>
      <c r="E123" s="229" t="s">
        <v>3911</v>
      </c>
      <c r="F123" s="230" t="s">
        <v>3912</v>
      </c>
      <c r="G123" s="231" t="s">
        <v>197</v>
      </c>
      <c r="H123" s="232">
        <v>17</v>
      </c>
      <c r="I123" s="233"/>
      <c r="J123" s="234">
        <f t="shared" si="0"/>
        <v>0</v>
      </c>
      <c r="K123" s="230" t="s">
        <v>23</v>
      </c>
      <c r="L123" s="235"/>
      <c r="M123" s="236" t="s">
        <v>23</v>
      </c>
      <c r="N123" s="237" t="s">
        <v>48</v>
      </c>
      <c r="O123" s="43"/>
      <c r="P123" s="211">
        <f t="shared" si="1"/>
        <v>0</v>
      </c>
      <c r="Q123" s="211">
        <v>0</v>
      </c>
      <c r="R123" s="211">
        <f t="shared" si="2"/>
        <v>0</v>
      </c>
      <c r="S123" s="211">
        <v>0</v>
      </c>
      <c r="T123" s="212">
        <f t="shared" si="3"/>
        <v>0</v>
      </c>
      <c r="AR123" s="25" t="s">
        <v>234</v>
      </c>
      <c r="AT123" s="25" t="s">
        <v>302</v>
      </c>
      <c r="AU123" s="25" t="s">
        <v>88</v>
      </c>
      <c r="AY123" s="25" t="s">
        <v>191</v>
      </c>
      <c r="BE123" s="213">
        <f t="shared" si="4"/>
        <v>0</v>
      </c>
      <c r="BF123" s="213">
        <f t="shared" si="5"/>
        <v>0</v>
      </c>
      <c r="BG123" s="213">
        <f t="shared" si="6"/>
        <v>0</v>
      </c>
      <c r="BH123" s="213">
        <f t="shared" si="7"/>
        <v>0</v>
      </c>
      <c r="BI123" s="213">
        <f t="shared" si="8"/>
        <v>0</v>
      </c>
      <c r="BJ123" s="25" t="s">
        <v>85</v>
      </c>
      <c r="BK123" s="213">
        <f t="shared" si="9"/>
        <v>0</v>
      </c>
      <c r="BL123" s="25" t="s">
        <v>215</v>
      </c>
      <c r="BM123" s="25" t="s">
        <v>3913</v>
      </c>
    </row>
    <row r="124" spans="2:65" s="1" customFormat="1" ht="16.5" customHeight="1">
      <c r="B124" s="42"/>
      <c r="C124" s="202" t="s">
        <v>661</v>
      </c>
      <c r="D124" s="202" t="s">
        <v>194</v>
      </c>
      <c r="E124" s="203" t="s">
        <v>3900</v>
      </c>
      <c r="F124" s="204" t="s">
        <v>3901</v>
      </c>
      <c r="G124" s="205" t="s">
        <v>197</v>
      </c>
      <c r="H124" s="206">
        <v>4</v>
      </c>
      <c r="I124" s="207"/>
      <c r="J124" s="208">
        <f t="shared" si="0"/>
        <v>0</v>
      </c>
      <c r="K124" s="204" t="s">
        <v>23</v>
      </c>
      <c r="L124" s="62"/>
      <c r="M124" s="209" t="s">
        <v>23</v>
      </c>
      <c r="N124" s="210" t="s">
        <v>48</v>
      </c>
      <c r="O124" s="43"/>
      <c r="P124" s="211">
        <f t="shared" si="1"/>
        <v>0</v>
      </c>
      <c r="Q124" s="211">
        <v>0</v>
      </c>
      <c r="R124" s="211">
        <f t="shared" si="2"/>
        <v>0</v>
      </c>
      <c r="S124" s="211">
        <v>0</v>
      </c>
      <c r="T124" s="212">
        <f t="shared" si="3"/>
        <v>0</v>
      </c>
      <c r="AR124" s="25" t="s">
        <v>215</v>
      </c>
      <c r="AT124" s="25" t="s">
        <v>194</v>
      </c>
      <c r="AU124" s="25" t="s">
        <v>88</v>
      </c>
      <c r="AY124" s="25" t="s">
        <v>191</v>
      </c>
      <c r="BE124" s="213">
        <f t="shared" si="4"/>
        <v>0</v>
      </c>
      <c r="BF124" s="213">
        <f t="shared" si="5"/>
        <v>0</v>
      </c>
      <c r="BG124" s="213">
        <f t="shared" si="6"/>
        <v>0</v>
      </c>
      <c r="BH124" s="213">
        <f t="shared" si="7"/>
        <v>0</v>
      </c>
      <c r="BI124" s="213">
        <f t="shared" si="8"/>
        <v>0</v>
      </c>
      <c r="BJ124" s="25" t="s">
        <v>85</v>
      </c>
      <c r="BK124" s="213">
        <f t="shared" si="9"/>
        <v>0</v>
      </c>
      <c r="BL124" s="25" t="s">
        <v>215</v>
      </c>
      <c r="BM124" s="25" t="s">
        <v>3914</v>
      </c>
    </row>
    <row r="125" spans="2:65" s="1" customFormat="1" ht="16.5" customHeight="1">
      <c r="B125" s="42"/>
      <c r="C125" s="228" t="s">
        <v>665</v>
      </c>
      <c r="D125" s="228" t="s">
        <v>302</v>
      </c>
      <c r="E125" s="229" t="s">
        <v>3915</v>
      </c>
      <c r="F125" s="230" t="s">
        <v>3916</v>
      </c>
      <c r="G125" s="231" t="s">
        <v>197</v>
      </c>
      <c r="H125" s="232">
        <v>4</v>
      </c>
      <c r="I125" s="233"/>
      <c r="J125" s="234">
        <f t="shared" si="0"/>
        <v>0</v>
      </c>
      <c r="K125" s="230" t="s">
        <v>23</v>
      </c>
      <c r="L125" s="235"/>
      <c r="M125" s="236" t="s">
        <v>23</v>
      </c>
      <c r="N125" s="237" t="s">
        <v>48</v>
      </c>
      <c r="O125" s="43"/>
      <c r="P125" s="211">
        <f t="shared" si="1"/>
        <v>0</v>
      </c>
      <c r="Q125" s="211">
        <v>0</v>
      </c>
      <c r="R125" s="211">
        <f t="shared" si="2"/>
        <v>0</v>
      </c>
      <c r="S125" s="211">
        <v>0</v>
      </c>
      <c r="T125" s="212">
        <f t="shared" si="3"/>
        <v>0</v>
      </c>
      <c r="AR125" s="25" t="s">
        <v>234</v>
      </c>
      <c r="AT125" s="25" t="s">
        <v>302</v>
      </c>
      <c r="AU125" s="25" t="s">
        <v>88</v>
      </c>
      <c r="AY125" s="25" t="s">
        <v>191</v>
      </c>
      <c r="BE125" s="213">
        <f t="shared" si="4"/>
        <v>0</v>
      </c>
      <c r="BF125" s="213">
        <f t="shared" si="5"/>
        <v>0</v>
      </c>
      <c r="BG125" s="213">
        <f t="shared" si="6"/>
        <v>0</v>
      </c>
      <c r="BH125" s="213">
        <f t="shared" si="7"/>
        <v>0</v>
      </c>
      <c r="BI125" s="213">
        <f t="shared" si="8"/>
        <v>0</v>
      </c>
      <c r="BJ125" s="25" t="s">
        <v>85</v>
      </c>
      <c r="BK125" s="213">
        <f t="shared" si="9"/>
        <v>0</v>
      </c>
      <c r="BL125" s="25" t="s">
        <v>215</v>
      </c>
      <c r="BM125" s="25" t="s">
        <v>3917</v>
      </c>
    </row>
    <row r="126" spans="2:65" s="1" customFormat="1" ht="16.5" customHeight="1">
      <c r="B126" s="42"/>
      <c r="C126" s="202" t="s">
        <v>669</v>
      </c>
      <c r="D126" s="202" t="s">
        <v>194</v>
      </c>
      <c r="E126" s="203" t="s">
        <v>3900</v>
      </c>
      <c r="F126" s="204" t="s">
        <v>3901</v>
      </c>
      <c r="G126" s="205" t="s">
        <v>197</v>
      </c>
      <c r="H126" s="206">
        <v>3</v>
      </c>
      <c r="I126" s="207"/>
      <c r="J126" s="208">
        <f t="shared" si="0"/>
        <v>0</v>
      </c>
      <c r="K126" s="204" t="s">
        <v>23</v>
      </c>
      <c r="L126" s="62"/>
      <c r="M126" s="209" t="s">
        <v>23</v>
      </c>
      <c r="N126" s="210" t="s">
        <v>48</v>
      </c>
      <c r="O126" s="43"/>
      <c r="P126" s="211">
        <f t="shared" si="1"/>
        <v>0</v>
      </c>
      <c r="Q126" s="211">
        <v>0</v>
      </c>
      <c r="R126" s="211">
        <f t="shared" si="2"/>
        <v>0</v>
      </c>
      <c r="S126" s="211">
        <v>0</v>
      </c>
      <c r="T126" s="212">
        <f t="shared" si="3"/>
        <v>0</v>
      </c>
      <c r="AR126" s="25" t="s">
        <v>215</v>
      </c>
      <c r="AT126" s="25" t="s">
        <v>194</v>
      </c>
      <c r="AU126" s="25" t="s">
        <v>88</v>
      </c>
      <c r="AY126" s="25" t="s">
        <v>191</v>
      </c>
      <c r="BE126" s="213">
        <f t="shared" si="4"/>
        <v>0</v>
      </c>
      <c r="BF126" s="213">
        <f t="shared" si="5"/>
        <v>0</v>
      </c>
      <c r="BG126" s="213">
        <f t="shared" si="6"/>
        <v>0</v>
      </c>
      <c r="BH126" s="213">
        <f t="shared" si="7"/>
        <v>0</v>
      </c>
      <c r="BI126" s="213">
        <f t="shared" si="8"/>
        <v>0</v>
      </c>
      <c r="BJ126" s="25" t="s">
        <v>85</v>
      </c>
      <c r="BK126" s="213">
        <f t="shared" si="9"/>
        <v>0</v>
      </c>
      <c r="BL126" s="25" t="s">
        <v>215</v>
      </c>
      <c r="BM126" s="25" t="s">
        <v>3918</v>
      </c>
    </row>
    <row r="127" spans="2:65" s="1" customFormat="1" ht="16.5" customHeight="1">
      <c r="B127" s="42"/>
      <c r="C127" s="228" t="s">
        <v>674</v>
      </c>
      <c r="D127" s="228" t="s">
        <v>302</v>
      </c>
      <c r="E127" s="229" t="s">
        <v>3919</v>
      </c>
      <c r="F127" s="230" t="s">
        <v>3920</v>
      </c>
      <c r="G127" s="231" t="s">
        <v>197</v>
      </c>
      <c r="H127" s="232">
        <v>3</v>
      </c>
      <c r="I127" s="233"/>
      <c r="J127" s="234">
        <f t="shared" si="0"/>
        <v>0</v>
      </c>
      <c r="K127" s="230" t="s">
        <v>23</v>
      </c>
      <c r="L127" s="235"/>
      <c r="M127" s="236" t="s">
        <v>23</v>
      </c>
      <c r="N127" s="237" t="s">
        <v>48</v>
      </c>
      <c r="O127" s="43"/>
      <c r="P127" s="211">
        <f t="shared" si="1"/>
        <v>0</v>
      </c>
      <c r="Q127" s="211">
        <v>0</v>
      </c>
      <c r="R127" s="211">
        <f t="shared" si="2"/>
        <v>0</v>
      </c>
      <c r="S127" s="211">
        <v>0</v>
      </c>
      <c r="T127" s="212">
        <f t="shared" si="3"/>
        <v>0</v>
      </c>
      <c r="AR127" s="25" t="s">
        <v>234</v>
      </c>
      <c r="AT127" s="25" t="s">
        <v>302</v>
      </c>
      <c r="AU127" s="25" t="s">
        <v>88</v>
      </c>
      <c r="AY127" s="25" t="s">
        <v>191</v>
      </c>
      <c r="BE127" s="213">
        <f t="shared" si="4"/>
        <v>0</v>
      </c>
      <c r="BF127" s="213">
        <f t="shared" si="5"/>
        <v>0</v>
      </c>
      <c r="BG127" s="213">
        <f t="shared" si="6"/>
        <v>0</v>
      </c>
      <c r="BH127" s="213">
        <f t="shared" si="7"/>
        <v>0</v>
      </c>
      <c r="BI127" s="213">
        <f t="shared" si="8"/>
        <v>0</v>
      </c>
      <c r="BJ127" s="25" t="s">
        <v>85</v>
      </c>
      <c r="BK127" s="213">
        <f t="shared" si="9"/>
        <v>0</v>
      </c>
      <c r="BL127" s="25" t="s">
        <v>215</v>
      </c>
      <c r="BM127" s="25" t="s">
        <v>3921</v>
      </c>
    </row>
    <row r="128" spans="2:65" s="1" customFormat="1" ht="16.5" customHeight="1">
      <c r="B128" s="42"/>
      <c r="C128" s="202" t="s">
        <v>679</v>
      </c>
      <c r="D128" s="202" t="s">
        <v>194</v>
      </c>
      <c r="E128" s="203" t="s">
        <v>3922</v>
      </c>
      <c r="F128" s="204" t="s">
        <v>3923</v>
      </c>
      <c r="G128" s="205" t="s">
        <v>197</v>
      </c>
      <c r="H128" s="206">
        <v>9</v>
      </c>
      <c r="I128" s="207"/>
      <c r="J128" s="208">
        <f t="shared" ref="J128:J159" si="10">ROUND(I128*H128,2)</f>
        <v>0</v>
      </c>
      <c r="K128" s="204" t="s">
        <v>23</v>
      </c>
      <c r="L128" s="62"/>
      <c r="M128" s="209" t="s">
        <v>23</v>
      </c>
      <c r="N128" s="210" t="s">
        <v>48</v>
      </c>
      <c r="O128" s="43"/>
      <c r="P128" s="211">
        <f t="shared" ref="P128:P159" si="11">O128*H128</f>
        <v>0</v>
      </c>
      <c r="Q128" s="211">
        <v>0</v>
      </c>
      <c r="R128" s="211">
        <f t="shared" ref="R128:R159" si="12">Q128*H128</f>
        <v>0</v>
      </c>
      <c r="S128" s="211">
        <v>0</v>
      </c>
      <c r="T128" s="212">
        <f t="shared" ref="T128:T159" si="13">S128*H128</f>
        <v>0</v>
      </c>
      <c r="AR128" s="25" t="s">
        <v>215</v>
      </c>
      <c r="AT128" s="25" t="s">
        <v>194</v>
      </c>
      <c r="AU128" s="25" t="s">
        <v>88</v>
      </c>
      <c r="AY128" s="25" t="s">
        <v>191</v>
      </c>
      <c r="BE128" s="213">
        <f t="shared" ref="BE128:BE163" si="14">IF(N128="základní",J128,0)</f>
        <v>0</v>
      </c>
      <c r="BF128" s="213">
        <f t="shared" ref="BF128:BF163" si="15">IF(N128="snížená",J128,0)</f>
        <v>0</v>
      </c>
      <c r="BG128" s="213">
        <f t="shared" ref="BG128:BG163" si="16">IF(N128="zákl. přenesená",J128,0)</f>
        <v>0</v>
      </c>
      <c r="BH128" s="213">
        <f t="shared" ref="BH128:BH163" si="17">IF(N128="sníž. přenesená",J128,0)</f>
        <v>0</v>
      </c>
      <c r="BI128" s="213">
        <f t="shared" ref="BI128:BI163" si="18">IF(N128="nulová",J128,0)</f>
        <v>0</v>
      </c>
      <c r="BJ128" s="25" t="s">
        <v>85</v>
      </c>
      <c r="BK128" s="213">
        <f t="shared" ref="BK128:BK163" si="19">ROUND(I128*H128,2)</f>
        <v>0</v>
      </c>
      <c r="BL128" s="25" t="s">
        <v>215</v>
      </c>
      <c r="BM128" s="25" t="s">
        <v>3924</v>
      </c>
    </row>
    <row r="129" spans="2:65" s="1" customFormat="1" ht="16.5" customHeight="1">
      <c r="B129" s="42"/>
      <c r="C129" s="228" t="s">
        <v>683</v>
      </c>
      <c r="D129" s="228" t="s">
        <v>302</v>
      </c>
      <c r="E129" s="229" t="s">
        <v>3925</v>
      </c>
      <c r="F129" s="230" t="s">
        <v>3926</v>
      </c>
      <c r="G129" s="231" t="s">
        <v>197</v>
      </c>
      <c r="H129" s="232">
        <v>9</v>
      </c>
      <c r="I129" s="233"/>
      <c r="J129" s="234">
        <f t="shared" si="10"/>
        <v>0</v>
      </c>
      <c r="K129" s="230" t="s">
        <v>23</v>
      </c>
      <c r="L129" s="235"/>
      <c r="M129" s="236" t="s">
        <v>23</v>
      </c>
      <c r="N129" s="237" t="s">
        <v>48</v>
      </c>
      <c r="O129" s="43"/>
      <c r="P129" s="211">
        <f t="shared" si="11"/>
        <v>0</v>
      </c>
      <c r="Q129" s="211">
        <v>0</v>
      </c>
      <c r="R129" s="211">
        <f t="shared" si="12"/>
        <v>0</v>
      </c>
      <c r="S129" s="211">
        <v>0</v>
      </c>
      <c r="T129" s="212">
        <f t="shared" si="13"/>
        <v>0</v>
      </c>
      <c r="AR129" s="25" t="s">
        <v>234</v>
      </c>
      <c r="AT129" s="25" t="s">
        <v>302</v>
      </c>
      <c r="AU129" s="25" t="s">
        <v>88</v>
      </c>
      <c r="AY129" s="25" t="s">
        <v>191</v>
      </c>
      <c r="BE129" s="213">
        <f t="shared" si="14"/>
        <v>0</v>
      </c>
      <c r="BF129" s="213">
        <f t="shared" si="15"/>
        <v>0</v>
      </c>
      <c r="BG129" s="213">
        <f t="shared" si="16"/>
        <v>0</v>
      </c>
      <c r="BH129" s="213">
        <f t="shared" si="17"/>
        <v>0</v>
      </c>
      <c r="BI129" s="213">
        <f t="shared" si="18"/>
        <v>0</v>
      </c>
      <c r="BJ129" s="25" t="s">
        <v>85</v>
      </c>
      <c r="BK129" s="213">
        <f t="shared" si="19"/>
        <v>0</v>
      </c>
      <c r="BL129" s="25" t="s">
        <v>215</v>
      </c>
      <c r="BM129" s="25" t="s">
        <v>3927</v>
      </c>
    </row>
    <row r="130" spans="2:65" s="1" customFormat="1" ht="38.25" customHeight="1">
      <c r="B130" s="42"/>
      <c r="C130" s="202" t="s">
        <v>739</v>
      </c>
      <c r="D130" s="202" t="s">
        <v>194</v>
      </c>
      <c r="E130" s="203" t="s">
        <v>3928</v>
      </c>
      <c r="F130" s="204" t="s">
        <v>3929</v>
      </c>
      <c r="G130" s="205" t="s">
        <v>242</v>
      </c>
      <c r="H130" s="206">
        <v>85</v>
      </c>
      <c r="I130" s="207"/>
      <c r="J130" s="208">
        <f t="shared" si="10"/>
        <v>0</v>
      </c>
      <c r="K130" s="204" t="s">
        <v>203</v>
      </c>
      <c r="L130" s="62"/>
      <c r="M130" s="209" t="s">
        <v>23</v>
      </c>
      <c r="N130" s="210" t="s">
        <v>48</v>
      </c>
      <c r="O130" s="43"/>
      <c r="P130" s="211">
        <f t="shared" si="11"/>
        <v>0</v>
      </c>
      <c r="Q130" s="211">
        <v>0</v>
      </c>
      <c r="R130" s="211">
        <f t="shared" si="12"/>
        <v>0</v>
      </c>
      <c r="S130" s="211">
        <v>0</v>
      </c>
      <c r="T130" s="212">
        <f t="shared" si="13"/>
        <v>0</v>
      </c>
      <c r="AR130" s="25" t="s">
        <v>215</v>
      </c>
      <c r="AT130" s="25" t="s">
        <v>194</v>
      </c>
      <c r="AU130" s="25" t="s">
        <v>88</v>
      </c>
      <c r="AY130" s="25" t="s">
        <v>191</v>
      </c>
      <c r="BE130" s="213">
        <f t="shared" si="14"/>
        <v>0</v>
      </c>
      <c r="BF130" s="213">
        <f t="shared" si="15"/>
        <v>0</v>
      </c>
      <c r="BG130" s="213">
        <f t="shared" si="16"/>
        <v>0</v>
      </c>
      <c r="BH130" s="213">
        <f t="shared" si="17"/>
        <v>0</v>
      </c>
      <c r="BI130" s="213">
        <f t="shared" si="18"/>
        <v>0</v>
      </c>
      <c r="BJ130" s="25" t="s">
        <v>85</v>
      </c>
      <c r="BK130" s="213">
        <f t="shared" si="19"/>
        <v>0</v>
      </c>
      <c r="BL130" s="25" t="s">
        <v>215</v>
      </c>
      <c r="BM130" s="25" t="s">
        <v>3930</v>
      </c>
    </row>
    <row r="131" spans="2:65" s="1" customFormat="1" ht="16.5" customHeight="1">
      <c r="B131" s="42"/>
      <c r="C131" s="228" t="s">
        <v>747</v>
      </c>
      <c r="D131" s="228" t="s">
        <v>302</v>
      </c>
      <c r="E131" s="229" t="s">
        <v>3931</v>
      </c>
      <c r="F131" s="230" t="s">
        <v>3932</v>
      </c>
      <c r="G131" s="231" t="s">
        <v>242</v>
      </c>
      <c r="H131" s="232">
        <v>85</v>
      </c>
      <c r="I131" s="233"/>
      <c r="J131" s="234">
        <f t="shared" si="10"/>
        <v>0</v>
      </c>
      <c r="K131" s="230" t="s">
        <v>23</v>
      </c>
      <c r="L131" s="235"/>
      <c r="M131" s="236" t="s">
        <v>23</v>
      </c>
      <c r="N131" s="237" t="s">
        <v>48</v>
      </c>
      <c r="O131" s="43"/>
      <c r="P131" s="211">
        <f t="shared" si="11"/>
        <v>0</v>
      </c>
      <c r="Q131" s="211">
        <v>0</v>
      </c>
      <c r="R131" s="211">
        <f t="shared" si="12"/>
        <v>0</v>
      </c>
      <c r="S131" s="211">
        <v>0</v>
      </c>
      <c r="T131" s="212">
        <f t="shared" si="13"/>
        <v>0</v>
      </c>
      <c r="AR131" s="25" t="s">
        <v>234</v>
      </c>
      <c r="AT131" s="25" t="s">
        <v>302</v>
      </c>
      <c r="AU131" s="25" t="s">
        <v>88</v>
      </c>
      <c r="AY131" s="25" t="s">
        <v>191</v>
      </c>
      <c r="BE131" s="213">
        <f t="shared" si="14"/>
        <v>0</v>
      </c>
      <c r="BF131" s="213">
        <f t="shared" si="15"/>
        <v>0</v>
      </c>
      <c r="BG131" s="213">
        <f t="shared" si="16"/>
        <v>0</v>
      </c>
      <c r="BH131" s="213">
        <f t="shared" si="17"/>
        <v>0</v>
      </c>
      <c r="BI131" s="213">
        <f t="shared" si="18"/>
        <v>0</v>
      </c>
      <c r="BJ131" s="25" t="s">
        <v>85</v>
      </c>
      <c r="BK131" s="213">
        <f t="shared" si="19"/>
        <v>0</v>
      </c>
      <c r="BL131" s="25" t="s">
        <v>215</v>
      </c>
      <c r="BM131" s="25" t="s">
        <v>3933</v>
      </c>
    </row>
    <row r="132" spans="2:65" s="1" customFormat="1" ht="16.5" customHeight="1">
      <c r="B132" s="42"/>
      <c r="C132" s="228" t="s">
        <v>753</v>
      </c>
      <c r="D132" s="228" t="s">
        <v>302</v>
      </c>
      <c r="E132" s="229" t="s">
        <v>3934</v>
      </c>
      <c r="F132" s="230" t="s">
        <v>3935</v>
      </c>
      <c r="G132" s="231" t="s">
        <v>197</v>
      </c>
      <c r="H132" s="232">
        <v>5</v>
      </c>
      <c r="I132" s="233"/>
      <c r="J132" s="234">
        <f t="shared" si="10"/>
        <v>0</v>
      </c>
      <c r="K132" s="230" t="s">
        <v>23</v>
      </c>
      <c r="L132" s="235"/>
      <c r="M132" s="236" t="s">
        <v>23</v>
      </c>
      <c r="N132" s="237" t="s">
        <v>48</v>
      </c>
      <c r="O132" s="43"/>
      <c r="P132" s="211">
        <f t="shared" si="11"/>
        <v>0</v>
      </c>
      <c r="Q132" s="211">
        <v>0</v>
      </c>
      <c r="R132" s="211">
        <f t="shared" si="12"/>
        <v>0</v>
      </c>
      <c r="S132" s="211">
        <v>0</v>
      </c>
      <c r="T132" s="212">
        <f t="shared" si="13"/>
        <v>0</v>
      </c>
      <c r="AR132" s="25" t="s">
        <v>234</v>
      </c>
      <c r="AT132" s="25" t="s">
        <v>302</v>
      </c>
      <c r="AU132" s="25" t="s">
        <v>88</v>
      </c>
      <c r="AY132" s="25" t="s">
        <v>191</v>
      </c>
      <c r="BE132" s="213">
        <f t="shared" si="14"/>
        <v>0</v>
      </c>
      <c r="BF132" s="213">
        <f t="shared" si="15"/>
        <v>0</v>
      </c>
      <c r="BG132" s="213">
        <f t="shared" si="16"/>
        <v>0</v>
      </c>
      <c r="BH132" s="213">
        <f t="shared" si="17"/>
        <v>0</v>
      </c>
      <c r="BI132" s="213">
        <f t="shared" si="18"/>
        <v>0</v>
      </c>
      <c r="BJ132" s="25" t="s">
        <v>85</v>
      </c>
      <c r="BK132" s="213">
        <f t="shared" si="19"/>
        <v>0</v>
      </c>
      <c r="BL132" s="25" t="s">
        <v>215</v>
      </c>
      <c r="BM132" s="25" t="s">
        <v>3936</v>
      </c>
    </row>
    <row r="133" spans="2:65" s="1" customFormat="1" ht="38.25" customHeight="1">
      <c r="B133" s="42"/>
      <c r="C133" s="202" t="s">
        <v>792</v>
      </c>
      <c r="D133" s="202" t="s">
        <v>194</v>
      </c>
      <c r="E133" s="203" t="s">
        <v>3937</v>
      </c>
      <c r="F133" s="204" t="s">
        <v>3938</v>
      </c>
      <c r="G133" s="205" t="s">
        <v>242</v>
      </c>
      <c r="H133" s="206">
        <v>30</v>
      </c>
      <c r="I133" s="207"/>
      <c r="J133" s="208">
        <f t="shared" si="10"/>
        <v>0</v>
      </c>
      <c r="K133" s="204" t="s">
        <v>203</v>
      </c>
      <c r="L133" s="62"/>
      <c r="M133" s="209" t="s">
        <v>23</v>
      </c>
      <c r="N133" s="210" t="s">
        <v>48</v>
      </c>
      <c r="O133" s="43"/>
      <c r="P133" s="211">
        <f t="shared" si="11"/>
        <v>0</v>
      </c>
      <c r="Q133" s="211">
        <v>0</v>
      </c>
      <c r="R133" s="211">
        <f t="shared" si="12"/>
        <v>0</v>
      </c>
      <c r="S133" s="211">
        <v>0</v>
      </c>
      <c r="T133" s="212">
        <f t="shared" si="13"/>
        <v>0</v>
      </c>
      <c r="AR133" s="25" t="s">
        <v>215</v>
      </c>
      <c r="AT133" s="25" t="s">
        <v>194</v>
      </c>
      <c r="AU133" s="25" t="s">
        <v>88</v>
      </c>
      <c r="AY133" s="25" t="s">
        <v>191</v>
      </c>
      <c r="BE133" s="213">
        <f t="shared" si="14"/>
        <v>0</v>
      </c>
      <c r="BF133" s="213">
        <f t="shared" si="15"/>
        <v>0</v>
      </c>
      <c r="BG133" s="213">
        <f t="shared" si="16"/>
        <v>0</v>
      </c>
      <c r="BH133" s="213">
        <f t="shared" si="17"/>
        <v>0</v>
      </c>
      <c r="BI133" s="213">
        <f t="shared" si="18"/>
        <v>0</v>
      </c>
      <c r="BJ133" s="25" t="s">
        <v>85</v>
      </c>
      <c r="BK133" s="213">
        <f t="shared" si="19"/>
        <v>0</v>
      </c>
      <c r="BL133" s="25" t="s">
        <v>215</v>
      </c>
      <c r="BM133" s="25" t="s">
        <v>3939</v>
      </c>
    </row>
    <row r="134" spans="2:65" s="1" customFormat="1" ht="16.5" customHeight="1">
      <c r="B134" s="42"/>
      <c r="C134" s="228" t="s">
        <v>797</v>
      </c>
      <c r="D134" s="228" t="s">
        <v>302</v>
      </c>
      <c r="E134" s="229" t="s">
        <v>3940</v>
      </c>
      <c r="F134" s="230" t="s">
        <v>3941</v>
      </c>
      <c r="G134" s="231" t="s">
        <v>242</v>
      </c>
      <c r="H134" s="232">
        <v>30</v>
      </c>
      <c r="I134" s="233"/>
      <c r="J134" s="234">
        <f t="shared" si="10"/>
        <v>0</v>
      </c>
      <c r="K134" s="230" t="s">
        <v>23</v>
      </c>
      <c r="L134" s="235"/>
      <c r="M134" s="236" t="s">
        <v>23</v>
      </c>
      <c r="N134" s="237" t="s">
        <v>48</v>
      </c>
      <c r="O134" s="43"/>
      <c r="P134" s="211">
        <f t="shared" si="11"/>
        <v>0</v>
      </c>
      <c r="Q134" s="211">
        <v>0</v>
      </c>
      <c r="R134" s="211">
        <f t="shared" si="12"/>
        <v>0</v>
      </c>
      <c r="S134" s="211">
        <v>0</v>
      </c>
      <c r="T134" s="212">
        <f t="shared" si="13"/>
        <v>0</v>
      </c>
      <c r="AR134" s="25" t="s">
        <v>234</v>
      </c>
      <c r="AT134" s="25" t="s">
        <v>302</v>
      </c>
      <c r="AU134" s="25" t="s">
        <v>88</v>
      </c>
      <c r="AY134" s="25" t="s">
        <v>191</v>
      </c>
      <c r="BE134" s="213">
        <f t="shared" si="14"/>
        <v>0</v>
      </c>
      <c r="BF134" s="213">
        <f t="shared" si="15"/>
        <v>0</v>
      </c>
      <c r="BG134" s="213">
        <f t="shared" si="16"/>
        <v>0</v>
      </c>
      <c r="BH134" s="213">
        <f t="shared" si="17"/>
        <v>0</v>
      </c>
      <c r="BI134" s="213">
        <f t="shared" si="18"/>
        <v>0</v>
      </c>
      <c r="BJ134" s="25" t="s">
        <v>85</v>
      </c>
      <c r="BK134" s="213">
        <f t="shared" si="19"/>
        <v>0</v>
      </c>
      <c r="BL134" s="25" t="s">
        <v>215</v>
      </c>
      <c r="BM134" s="25" t="s">
        <v>3942</v>
      </c>
    </row>
    <row r="135" spans="2:65" s="1" customFormat="1" ht="16.5" customHeight="1">
      <c r="B135" s="42"/>
      <c r="C135" s="228" t="s">
        <v>801</v>
      </c>
      <c r="D135" s="228" t="s">
        <v>302</v>
      </c>
      <c r="E135" s="229" t="s">
        <v>3943</v>
      </c>
      <c r="F135" s="230" t="s">
        <v>3944</v>
      </c>
      <c r="G135" s="231" t="s">
        <v>197</v>
      </c>
      <c r="H135" s="232">
        <v>4</v>
      </c>
      <c r="I135" s="233"/>
      <c r="J135" s="234">
        <f t="shared" si="10"/>
        <v>0</v>
      </c>
      <c r="K135" s="230" t="s">
        <v>23</v>
      </c>
      <c r="L135" s="235"/>
      <c r="M135" s="236" t="s">
        <v>23</v>
      </c>
      <c r="N135" s="237" t="s">
        <v>48</v>
      </c>
      <c r="O135" s="43"/>
      <c r="P135" s="211">
        <f t="shared" si="11"/>
        <v>0</v>
      </c>
      <c r="Q135" s="211">
        <v>0</v>
      </c>
      <c r="R135" s="211">
        <f t="shared" si="12"/>
        <v>0</v>
      </c>
      <c r="S135" s="211">
        <v>0</v>
      </c>
      <c r="T135" s="212">
        <f t="shared" si="13"/>
        <v>0</v>
      </c>
      <c r="AR135" s="25" t="s">
        <v>234</v>
      </c>
      <c r="AT135" s="25" t="s">
        <v>302</v>
      </c>
      <c r="AU135" s="25" t="s">
        <v>88</v>
      </c>
      <c r="AY135" s="25" t="s">
        <v>191</v>
      </c>
      <c r="BE135" s="213">
        <f t="shared" si="14"/>
        <v>0</v>
      </c>
      <c r="BF135" s="213">
        <f t="shared" si="15"/>
        <v>0</v>
      </c>
      <c r="BG135" s="213">
        <f t="shared" si="16"/>
        <v>0</v>
      </c>
      <c r="BH135" s="213">
        <f t="shared" si="17"/>
        <v>0</v>
      </c>
      <c r="BI135" s="213">
        <f t="shared" si="18"/>
        <v>0</v>
      </c>
      <c r="BJ135" s="25" t="s">
        <v>85</v>
      </c>
      <c r="BK135" s="213">
        <f t="shared" si="19"/>
        <v>0</v>
      </c>
      <c r="BL135" s="25" t="s">
        <v>215</v>
      </c>
      <c r="BM135" s="25" t="s">
        <v>3945</v>
      </c>
    </row>
    <row r="136" spans="2:65" s="1" customFormat="1" ht="25.5" customHeight="1">
      <c r="B136" s="42"/>
      <c r="C136" s="202" t="s">
        <v>807</v>
      </c>
      <c r="D136" s="202" t="s">
        <v>194</v>
      </c>
      <c r="E136" s="203" t="s">
        <v>3946</v>
      </c>
      <c r="F136" s="204" t="s">
        <v>3947</v>
      </c>
      <c r="G136" s="205" t="s">
        <v>242</v>
      </c>
      <c r="H136" s="206">
        <v>145</v>
      </c>
      <c r="I136" s="207"/>
      <c r="J136" s="208">
        <f t="shared" si="10"/>
        <v>0</v>
      </c>
      <c r="K136" s="204" t="s">
        <v>203</v>
      </c>
      <c r="L136" s="62"/>
      <c r="M136" s="209" t="s">
        <v>23</v>
      </c>
      <c r="N136" s="210" t="s">
        <v>48</v>
      </c>
      <c r="O136" s="43"/>
      <c r="P136" s="211">
        <f t="shared" si="11"/>
        <v>0</v>
      </c>
      <c r="Q136" s="211">
        <v>0</v>
      </c>
      <c r="R136" s="211">
        <f t="shared" si="12"/>
        <v>0</v>
      </c>
      <c r="S136" s="211">
        <v>0</v>
      </c>
      <c r="T136" s="212">
        <f t="shared" si="13"/>
        <v>0</v>
      </c>
      <c r="AR136" s="25" t="s">
        <v>215</v>
      </c>
      <c r="AT136" s="25" t="s">
        <v>194</v>
      </c>
      <c r="AU136" s="25" t="s">
        <v>88</v>
      </c>
      <c r="AY136" s="25" t="s">
        <v>191</v>
      </c>
      <c r="BE136" s="213">
        <f t="shared" si="14"/>
        <v>0</v>
      </c>
      <c r="BF136" s="213">
        <f t="shared" si="15"/>
        <v>0</v>
      </c>
      <c r="BG136" s="213">
        <f t="shared" si="16"/>
        <v>0</v>
      </c>
      <c r="BH136" s="213">
        <f t="shared" si="17"/>
        <v>0</v>
      </c>
      <c r="BI136" s="213">
        <f t="shared" si="18"/>
        <v>0</v>
      </c>
      <c r="BJ136" s="25" t="s">
        <v>85</v>
      </c>
      <c r="BK136" s="213">
        <f t="shared" si="19"/>
        <v>0</v>
      </c>
      <c r="BL136" s="25" t="s">
        <v>215</v>
      </c>
      <c r="BM136" s="25" t="s">
        <v>3948</v>
      </c>
    </row>
    <row r="137" spans="2:65" s="1" customFormat="1" ht="16.5" customHeight="1">
      <c r="B137" s="42"/>
      <c r="C137" s="228" t="s">
        <v>812</v>
      </c>
      <c r="D137" s="228" t="s">
        <v>302</v>
      </c>
      <c r="E137" s="229" t="s">
        <v>3949</v>
      </c>
      <c r="F137" s="230" t="s">
        <v>3950</v>
      </c>
      <c r="G137" s="231" t="s">
        <v>242</v>
      </c>
      <c r="H137" s="232">
        <v>145</v>
      </c>
      <c r="I137" s="233"/>
      <c r="J137" s="234">
        <f t="shared" si="10"/>
        <v>0</v>
      </c>
      <c r="K137" s="230" t="s">
        <v>23</v>
      </c>
      <c r="L137" s="235"/>
      <c r="M137" s="236" t="s">
        <v>23</v>
      </c>
      <c r="N137" s="237" t="s">
        <v>48</v>
      </c>
      <c r="O137" s="43"/>
      <c r="P137" s="211">
        <f t="shared" si="11"/>
        <v>0</v>
      </c>
      <c r="Q137" s="211">
        <v>0</v>
      </c>
      <c r="R137" s="211">
        <f t="shared" si="12"/>
        <v>0</v>
      </c>
      <c r="S137" s="211">
        <v>0</v>
      </c>
      <c r="T137" s="212">
        <f t="shared" si="13"/>
        <v>0</v>
      </c>
      <c r="AR137" s="25" t="s">
        <v>234</v>
      </c>
      <c r="AT137" s="25" t="s">
        <v>302</v>
      </c>
      <c r="AU137" s="25" t="s">
        <v>88</v>
      </c>
      <c r="AY137" s="25" t="s">
        <v>191</v>
      </c>
      <c r="BE137" s="213">
        <f t="shared" si="14"/>
        <v>0</v>
      </c>
      <c r="BF137" s="213">
        <f t="shared" si="15"/>
        <v>0</v>
      </c>
      <c r="BG137" s="213">
        <f t="shared" si="16"/>
        <v>0</v>
      </c>
      <c r="BH137" s="213">
        <f t="shared" si="17"/>
        <v>0</v>
      </c>
      <c r="BI137" s="213">
        <f t="shared" si="18"/>
        <v>0</v>
      </c>
      <c r="BJ137" s="25" t="s">
        <v>85</v>
      </c>
      <c r="BK137" s="213">
        <f t="shared" si="19"/>
        <v>0</v>
      </c>
      <c r="BL137" s="25" t="s">
        <v>215</v>
      </c>
      <c r="BM137" s="25" t="s">
        <v>3951</v>
      </c>
    </row>
    <row r="138" spans="2:65" s="1" customFormat="1" ht="16.5" customHeight="1">
      <c r="B138" s="42"/>
      <c r="C138" s="228" t="s">
        <v>817</v>
      </c>
      <c r="D138" s="228" t="s">
        <v>302</v>
      </c>
      <c r="E138" s="229" t="s">
        <v>3952</v>
      </c>
      <c r="F138" s="230" t="s">
        <v>3953</v>
      </c>
      <c r="G138" s="231" t="s">
        <v>197</v>
      </c>
      <c r="H138" s="232">
        <v>46</v>
      </c>
      <c r="I138" s="233"/>
      <c r="J138" s="234">
        <f t="shared" si="10"/>
        <v>0</v>
      </c>
      <c r="K138" s="230" t="s">
        <v>23</v>
      </c>
      <c r="L138" s="235"/>
      <c r="M138" s="236" t="s">
        <v>23</v>
      </c>
      <c r="N138" s="237" t="s">
        <v>48</v>
      </c>
      <c r="O138" s="43"/>
      <c r="P138" s="211">
        <f t="shared" si="11"/>
        <v>0</v>
      </c>
      <c r="Q138" s="211">
        <v>0</v>
      </c>
      <c r="R138" s="211">
        <f t="shared" si="12"/>
        <v>0</v>
      </c>
      <c r="S138" s="211">
        <v>0</v>
      </c>
      <c r="T138" s="212">
        <f t="shared" si="13"/>
        <v>0</v>
      </c>
      <c r="AR138" s="25" t="s">
        <v>234</v>
      </c>
      <c r="AT138" s="25" t="s">
        <v>302</v>
      </c>
      <c r="AU138" s="25" t="s">
        <v>88</v>
      </c>
      <c r="AY138" s="25" t="s">
        <v>191</v>
      </c>
      <c r="BE138" s="213">
        <f t="shared" si="14"/>
        <v>0</v>
      </c>
      <c r="BF138" s="213">
        <f t="shared" si="15"/>
        <v>0</v>
      </c>
      <c r="BG138" s="213">
        <f t="shared" si="16"/>
        <v>0</v>
      </c>
      <c r="BH138" s="213">
        <f t="shared" si="17"/>
        <v>0</v>
      </c>
      <c r="BI138" s="213">
        <f t="shared" si="18"/>
        <v>0</v>
      </c>
      <c r="BJ138" s="25" t="s">
        <v>85</v>
      </c>
      <c r="BK138" s="213">
        <f t="shared" si="19"/>
        <v>0</v>
      </c>
      <c r="BL138" s="25" t="s">
        <v>215</v>
      </c>
      <c r="BM138" s="25" t="s">
        <v>3954</v>
      </c>
    </row>
    <row r="139" spans="2:65" s="1" customFormat="1" ht="16.5" customHeight="1">
      <c r="B139" s="42"/>
      <c r="C139" s="228" t="s">
        <v>825</v>
      </c>
      <c r="D139" s="228" t="s">
        <v>302</v>
      </c>
      <c r="E139" s="229" t="s">
        <v>3955</v>
      </c>
      <c r="F139" s="230" t="s">
        <v>3956</v>
      </c>
      <c r="G139" s="231" t="s">
        <v>197</v>
      </c>
      <c r="H139" s="232">
        <v>30</v>
      </c>
      <c r="I139" s="233"/>
      <c r="J139" s="234">
        <f t="shared" si="10"/>
        <v>0</v>
      </c>
      <c r="K139" s="230" t="s">
        <v>23</v>
      </c>
      <c r="L139" s="235"/>
      <c r="M139" s="236" t="s">
        <v>23</v>
      </c>
      <c r="N139" s="237" t="s">
        <v>48</v>
      </c>
      <c r="O139" s="43"/>
      <c r="P139" s="211">
        <f t="shared" si="11"/>
        <v>0</v>
      </c>
      <c r="Q139" s="211">
        <v>0</v>
      </c>
      <c r="R139" s="211">
        <f t="shared" si="12"/>
        <v>0</v>
      </c>
      <c r="S139" s="211">
        <v>0</v>
      </c>
      <c r="T139" s="212">
        <f t="shared" si="13"/>
        <v>0</v>
      </c>
      <c r="AR139" s="25" t="s">
        <v>234</v>
      </c>
      <c r="AT139" s="25" t="s">
        <v>302</v>
      </c>
      <c r="AU139" s="25" t="s">
        <v>88</v>
      </c>
      <c r="AY139" s="25" t="s">
        <v>191</v>
      </c>
      <c r="BE139" s="213">
        <f t="shared" si="14"/>
        <v>0</v>
      </c>
      <c r="BF139" s="213">
        <f t="shared" si="15"/>
        <v>0</v>
      </c>
      <c r="BG139" s="213">
        <f t="shared" si="16"/>
        <v>0</v>
      </c>
      <c r="BH139" s="213">
        <f t="shared" si="17"/>
        <v>0</v>
      </c>
      <c r="BI139" s="213">
        <f t="shared" si="18"/>
        <v>0</v>
      </c>
      <c r="BJ139" s="25" t="s">
        <v>85</v>
      </c>
      <c r="BK139" s="213">
        <f t="shared" si="19"/>
        <v>0</v>
      </c>
      <c r="BL139" s="25" t="s">
        <v>215</v>
      </c>
      <c r="BM139" s="25" t="s">
        <v>3957</v>
      </c>
    </row>
    <row r="140" spans="2:65" s="1" customFormat="1" ht="16.5" customHeight="1">
      <c r="B140" s="42"/>
      <c r="C140" s="228" t="s">
        <v>829</v>
      </c>
      <c r="D140" s="228" t="s">
        <v>302</v>
      </c>
      <c r="E140" s="229" t="s">
        <v>3958</v>
      </c>
      <c r="F140" s="230" t="s">
        <v>3959</v>
      </c>
      <c r="G140" s="231" t="s">
        <v>197</v>
      </c>
      <c r="H140" s="232">
        <v>28</v>
      </c>
      <c r="I140" s="233"/>
      <c r="J140" s="234">
        <f t="shared" si="10"/>
        <v>0</v>
      </c>
      <c r="K140" s="230" t="s">
        <v>23</v>
      </c>
      <c r="L140" s="235"/>
      <c r="M140" s="236" t="s">
        <v>23</v>
      </c>
      <c r="N140" s="237" t="s">
        <v>48</v>
      </c>
      <c r="O140" s="43"/>
      <c r="P140" s="211">
        <f t="shared" si="11"/>
        <v>0</v>
      </c>
      <c r="Q140" s="211">
        <v>0</v>
      </c>
      <c r="R140" s="211">
        <f t="shared" si="12"/>
        <v>0</v>
      </c>
      <c r="S140" s="211">
        <v>0</v>
      </c>
      <c r="T140" s="212">
        <f t="shared" si="13"/>
        <v>0</v>
      </c>
      <c r="AR140" s="25" t="s">
        <v>234</v>
      </c>
      <c r="AT140" s="25" t="s">
        <v>302</v>
      </c>
      <c r="AU140" s="25" t="s">
        <v>88</v>
      </c>
      <c r="AY140" s="25" t="s">
        <v>191</v>
      </c>
      <c r="BE140" s="213">
        <f t="shared" si="14"/>
        <v>0</v>
      </c>
      <c r="BF140" s="213">
        <f t="shared" si="15"/>
        <v>0</v>
      </c>
      <c r="BG140" s="213">
        <f t="shared" si="16"/>
        <v>0</v>
      </c>
      <c r="BH140" s="213">
        <f t="shared" si="17"/>
        <v>0</v>
      </c>
      <c r="BI140" s="213">
        <f t="shared" si="18"/>
        <v>0</v>
      </c>
      <c r="BJ140" s="25" t="s">
        <v>85</v>
      </c>
      <c r="BK140" s="213">
        <f t="shared" si="19"/>
        <v>0</v>
      </c>
      <c r="BL140" s="25" t="s">
        <v>215</v>
      </c>
      <c r="BM140" s="25" t="s">
        <v>3960</v>
      </c>
    </row>
    <row r="141" spans="2:65" s="1" customFormat="1" ht="16.5" customHeight="1">
      <c r="B141" s="42"/>
      <c r="C141" s="202" t="s">
        <v>834</v>
      </c>
      <c r="D141" s="202" t="s">
        <v>194</v>
      </c>
      <c r="E141" s="203" t="s">
        <v>3961</v>
      </c>
      <c r="F141" s="204" t="s">
        <v>3962</v>
      </c>
      <c r="G141" s="205" t="s">
        <v>197</v>
      </c>
      <c r="H141" s="206">
        <v>3</v>
      </c>
      <c r="I141" s="207"/>
      <c r="J141" s="208">
        <f t="shared" si="10"/>
        <v>0</v>
      </c>
      <c r="K141" s="204" t="s">
        <v>23</v>
      </c>
      <c r="L141" s="62"/>
      <c r="M141" s="209" t="s">
        <v>23</v>
      </c>
      <c r="N141" s="210" t="s">
        <v>48</v>
      </c>
      <c r="O141" s="43"/>
      <c r="P141" s="211">
        <f t="shared" si="11"/>
        <v>0</v>
      </c>
      <c r="Q141" s="211">
        <v>0</v>
      </c>
      <c r="R141" s="211">
        <f t="shared" si="12"/>
        <v>0</v>
      </c>
      <c r="S141" s="211">
        <v>0</v>
      </c>
      <c r="T141" s="212">
        <f t="shared" si="13"/>
        <v>0</v>
      </c>
      <c r="AR141" s="25" t="s">
        <v>215</v>
      </c>
      <c r="AT141" s="25" t="s">
        <v>194</v>
      </c>
      <c r="AU141" s="25" t="s">
        <v>88</v>
      </c>
      <c r="AY141" s="25" t="s">
        <v>191</v>
      </c>
      <c r="BE141" s="213">
        <f t="shared" si="14"/>
        <v>0</v>
      </c>
      <c r="BF141" s="213">
        <f t="shared" si="15"/>
        <v>0</v>
      </c>
      <c r="BG141" s="213">
        <f t="shared" si="16"/>
        <v>0</v>
      </c>
      <c r="BH141" s="213">
        <f t="shared" si="17"/>
        <v>0</v>
      </c>
      <c r="BI141" s="213">
        <f t="shared" si="18"/>
        <v>0</v>
      </c>
      <c r="BJ141" s="25" t="s">
        <v>85</v>
      </c>
      <c r="BK141" s="213">
        <f t="shared" si="19"/>
        <v>0</v>
      </c>
      <c r="BL141" s="25" t="s">
        <v>215</v>
      </c>
      <c r="BM141" s="25" t="s">
        <v>3963</v>
      </c>
    </row>
    <row r="142" spans="2:65" s="1" customFormat="1" ht="16.5" customHeight="1">
      <c r="B142" s="42"/>
      <c r="C142" s="228" t="s">
        <v>839</v>
      </c>
      <c r="D142" s="228" t="s">
        <v>302</v>
      </c>
      <c r="E142" s="229" t="s">
        <v>3964</v>
      </c>
      <c r="F142" s="230" t="s">
        <v>3965</v>
      </c>
      <c r="G142" s="231" t="s">
        <v>197</v>
      </c>
      <c r="H142" s="232">
        <v>3</v>
      </c>
      <c r="I142" s="233"/>
      <c r="J142" s="234">
        <f t="shared" si="10"/>
        <v>0</v>
      </c>
      <c r="K142" s="230" t="s">
        <v>23</v>
      </c>
      <c r="L142" s="235"/>
      <c r="M142" s="236" t="s">
        <v>23</v>
      </c>
      <c r="N142" s="237" t="s">
        <v>48</v>
      </c>
      <c r="O142" s="43"/>
      <c r="P142" s="211">
        <f t="shared" si="11"/>
        <v>0</v>
      </c>
      <c r="Q142" s="211">
        <v>0</v>
      </c>
      <c r="R142" s="211">
        <f t="shared" si="12"/>
        <v>0</v>
      </c>
      <c r="S142" s="211">
        <v>0</v>
      </c>
      <c r="T142" s="212">
        <f t="shared" si="13"/>
        <v>0</v>
      </c>
      <c r="AR142" s="25" t="s">
        <v>234</v>
      </c>
      <c r="AT142" s="25" t="s">
        <v>302</v>
      </c>
      <c r="AU142" s="25" t="s">
        <v>88</v>
      </c>
      <c r="AY142" s="25" t="s">
        <v>191</v>
      </c>
      <c r="BE142" s="213">
        <f t="shared" si="14"/>
        <v>0</v>
      </c>
      <c r="BF142" s="213">
        <f t="shared" si="15"/>
        <v>0</v>
      </c>
      <c r="BG142" s="213">
        <f t="shared" si="16"/>
        <v>0</v>
      </c>
      <c r="BH142" s="213">
        <f t="shared" si="17"/>
        <v>0</v>
      </c>
      <c r="BI142" s="213">
        <f t="shared" si="18"/>
        <v>0</v>
      </c>
      <c r="BJ142" s="25" t="s">
        <v>85</v>
      </c>
      <c r="BK142" s="213">
        <f t="shared" si="19"/>
        <v>0</v>
      </c>
      <c r="BL142" s="25" t="s">
        <v>215</v>
      </c>
      <c r="BM142" s="25" t="s">
        <v>3966</v>
      </c>
    </row>
    <row r="143" spans="2:65" s="1" customFormat="1" ht="16.5" customHeight="1">
      <c r="B143" s="42"/>
      <c r="C143" s="228" t="s">
        <v>844</v>
      </c>
      <c r="D143" s="228" t="s">
        <v>302</v>
      </c>
      <c r="E143" s="229" t="s">
        <v>3967</v>
      </c>
      <c r="F143" s="230" t="s">
        <v>3968</v>
      </c>
      <c r="G143" s="231" t="s">
        <v>197</v>
      </c>
      <c r="H143" s="232">
        <v>3</v>
      </c>
      <c r="I143" s="233"/>
      <c r="J143" s="234">
        <f t="shared" si="10"/>
        <v>0</v>
      </c>
      <c r="K143" s="230" t="s">
        <v>23</v>
      </c>
      <c r="L143" s="235"/>
      <c r="M143" s="236" t="s">
        <v>23</v>
      </c>
      <c r="N143" s="237" t="s">
        <v>48</v>
      </c>
      <c r="O143" s="43"/>
      <c r="P143" s="211">
        <f t="shared" si="11"/>
        <v>0</v>
      </c>
      <c r="Q143" s="211">
        <v>0</v>
      </c>
      <c r="R143" s="211">
        <f t="shared" si="12"/>
        <v>0</v>
      </c>
      <c r="S143" s="211">
        <v>0</v>
      </c>
      <c r="T143" s="212">
        <f t="shared" si="13"/>
        <v>0</v>
      </c>
      <c r="AR143" s="25" t="s">
        <v>234</v>
      </c>
      <c r="AT143" s="25" t="s">
        <v>302</v>
      </c>
      <c r="AU143" s="25" t="s">
        <v>88</v>
      </c>
      <c r="AY143" s="25" t="s">
        <v>191</v>
      </c>
      <c r="BE143" s="213">
        <f t="shared" si="14"/>
        <v>0</v>
      </c>
      <c r="BF143" s="213">
        <f t="shared" si="15"/>
        <v>0</v>
      </c>
      <c r="BG143" s="213">
        <f t="shared" si="16"/>
        <v>0</v>
      </c>
      <c r="BH143" s="213">
        <f t="shared" si="17"/>
        <v>0</v>
      </c>
      <c r="BI143" s="213">
        <f t="shared" si="18"/>
        <v>0</v>
      </c>
      <c r="BJ143" s="25" t="s">
        <v>85</v>
      </c>
      <c r="BK143" s="213">
        <f t="shared" si="19"/>
        <v>0</v>
      </c>
      <c r="BL143" s="25" t="s">
        <v>215</v>
      </c>
      <c r="BM143" s="25" t="s">
        <v>3969</v>
      </c>
    </row>
    <row r="144" spans="2:65" s="1" customFormat="1" ht="16.5" customHeight="1">
      <c r="B144" s="42"/>
      <c r="C144" s="202" t="s">
        <v>849</v>
      </c>
      <c r="D144" s="202" t="s">
        <v>194</v>
      </c>
      <c r="E144" s="203" t="s">
        <v>3961</v>
      </c>
      <c r="F144" s="204" t="s">
        <v>3962</v>
      </c>
      <c r="G144" s="205" t="s">
        <v>197</v>
      </c>
      <c r="H144" s="206">
        <v>1</v>
      </c>
      <c r="I144" s="207"/>
      <c r="J144" s="208">
        <f t="shared" si="10"/>
        <v>0</v>
      </c>
      <c r="K144" s="204" t="s">
        <v>23</v>
      </c>
      <c r="L144" s="62"/>
      <c r="M144" s="209" t="s">
        <v>23</v>
      </c>
      <c r="N144" s="210" t="s">
        <v>48</v>
      </c>
      <c r="O144" s="43"/>
      <c r="P144" s="211">
        <f t="shared" si="11"/>
        <v>0</v>
      </c>
      <c r="Q144" s="211">
        <v>0</v>
      </c>
      <c r="R144" s="211">
        <f t="shared" si="12"/>
        <v>0</v>
      </c>
      <c r="S144" s="211">
        <v>0</v>
      </c>
      <c r="T144" s="212">
        <f t="shared" si="13"/>
        <v>0</v>
      </c>
      <c r="AR144" s="25" t="s">
        <v>215</v>
      </c>
      <c r="AT144" s="25" t="s">
        <v>194</v>
      </c>
      <c r="AU144" s="25" t="s">
        <v>88</v>
      </c>
      <c r="AY144" s="25" t="s">
        <v>191</v>
      </c>
      <c r="BE144" s="213">
        <f t="shared" si="14"/>
        <v>0</v>
      </c>
      <c r="BF144" s="213">
        <f t="shared" si="15"/>
        <v>0</v>
      </c>
      <c r="BG144" s="213">
        <f t="shared" si="16"/>
        <v>0</v>
      </c>
      <c r="BH144" s="213">
        <f t="shared" si="17"/>
        <v>0</v>
      </c>
      <c r="BI144" s="213">
        <f t="shared" si="18"/>
        <v>0</v>
      </c>
      <c r="BJ144" s="25" t="s">
        <v>85</v>
      </c>
      <c r="BK144" s="213">
        <f t="shared" si="19"/>
        <v>0</v>
      </c>
      <c r="BL144" s="25" t="s">
        <v>215</v>
      </c>
      <c r="BM144" s="25" t="s">
        <v>3970</v>
      </c>
    </row>
    <row r="145" spans="2:65" s="1" customFormat="1" ht="16.5" customHeight="1">
      <c r="B145" s="42"/>
      <c r="C145" s="228" t="s">
        <v>853</v>
      </c>
      <c r="D145" s="228" t="s">
        <v>302</v>
      </c>
      <c r="E145" s="229" t="s">
        <v>3971</v>
      </c>
      <c r="F145" s="230" t="s">
        <v>3972</v>
      </c>
      <c r="G145" s="231" t="s">
        <v>197</v>
      </c>
      <c r="H145" s="232">
        <v>1</v>
      </c>
      <c r="I145" s="233"/>
      <c r="J145" s="234">
        <f t="shared" si="10"/>
        <v>0</v>
      </c>
      <c r="K145" s="230" t="s">
        <v>23</v>
      </c>
      <c r="L145" s="235"/>
      <c r="M145" s="236" t="s">
        <v>23</v>
      </c>
      <c r="N145" s="237" t="s">
        <v>48</v>
      </c>
      <c r="O145" s="43"/>
      <c r="P145" s="211">
        <f t="shared" si="11"/>
        <v>0</v>
      </c>
      <c r="Q145" s="211">
        <v>0</v>
      </c>
      <c r="R145" s="211">
        <f t="shared" si="12"/>
        <v>0</v>
      </c>
      <c r="S145" s="211">
        <v>0</v>
      </c>
      <c r="T145" s="212">
        <f t="shared" si="13"/>
        <v>0</v>
      </c>
      <c r="AR145" s="25" t="s">
        <v>234</v>
      </c>
      <c r="AT145" s="25" t="s">
        <v>302</v>
      </c>
      <c r="AU145" s="25" t="s">
        <v>88</v>
      </c>
      <c r="AY145" s="25" t="s">
        <v>191</v>
      </c>
      <c r="BE145" s="213">
        <f t="shared" si="14"/>
        <v>0</v>
      </c>
      <c r="BF145" s="213">
        <f t="shared" si="15"/>
        <v>0</v>
      </c>
      <c r="BG145" s="213">
        <f t="shared" si="16"/>
        <v>0</v>
      </c>
      <c r="BH145" s="213">
        <f t="shared" si="17"/>
        <v>0</v>
      </c>
      <c r="BI145" s="213">
        <f t="shared" si="18"/>
        <v>0</v>
      </c>
      <c r="BJ145" s="25" t="s">
        <v>85</v>
      </c>
      <c r="BK145" s="213">
        <f t="shared" si="19"/>
        <v>0</v>
      </c>
      <c r="BL145" s="25" t="s">
        <v>215</v>
      </c>
      <c r="BM145" s="25" t="s">
        <v>3973</v>
      </c>
    </row>
    <row r="146" spans="2:65" s="1" customFormat="1" ht="16.5" customHeight="1">
      <c r="B146" s="42"/>
      <c r="C146" s="228" t="s">
        <v>857</v>
      </c>
      <c r="D146" s="228" t="s">
        <v>302</v>
      </c>
      <c r="E146" s="229" t="s">
        <v>3967</v>
      </c>
      <c r="F146" s="230" t="s">
        <v>3968</v>
      </c>
      <c r="G146" s="231" t="s">
        <v>197</v>
      </c>
      <c r="H146" s="232">
        <v>1</v>
      </c>
      <c r="I146" s="233"/>
      <c r="J146" s="234">
        <f t="shared" si="10"/>
        <v>0</v>
      </c>
      <c r="K146" s="230" t="s">
        <v>23</v>
      </c>
      <c r="L146" s="235"/>
      <c r="M146" s="236" t="s">
        <v>23</v>
      </c>
      <c r="N146" s="237" t="s">
        <v>48</v>
      </c>
      <c r="O146" s="43"/>
      <c r="P146" s="211">
        <f t="shared" si="11"/>
        <v>0</v>
      </c>
      <c r="Q146" s="211">
        <v>0</v>
      </c>
      <c r="R146" s="211">
        <f t="shared" si="12"/>
        <v>0</v>
      </c>
      <c r="S146" s="211">
        <v>0</v>
      </c>
      <c r="T146" s="212">
        <f t="shared" si="13"/>
        <v>0</v>
      </c>
      <c r="AR146" s="25" t="s">
        <v>234</v>
      </c>
      <c r="AT146" s="25" t="s">
        <v>302</v>
      </c>
      <c r="AU146" s="25" t="s">
        <v>88</v>
      </c>
      <c r="AY146" s="25" t="s">
        <v>191</v>
      </c>
      <c r="BE146" s="213">
        <f t="shared" si="14"/>
        <v>0</v>
      </c>
      <c r="BF146" s="213">
        <f t="shared" si="15"/>
        <v>0</v>
      </c>
      <c r="BG146" s="213">
        <f t="shared" si="16"/>
        <v>0</v>
      </c>
      <c r="BH146" s="213">
        <f t="shared" si="17"/>
        <v>0</v>
      </c>
      <c r="BI146" s="213">
        <f t="shared" si="18"/>
        <v>0</v>
      </c>
      <c r="BJ146" s="25" t="s">
        <v>85</v>
      </c>
      <c r="BK146" s="213">
        <f t="shared" si="19"/>
        <v>0</v>
      </c>
      <c r="BL146" s="25" t="s">
        <v>215</v>
      </c>
      <c r="BM146" s="25" t="s">
        <v>3974</v>
      </c>
    </row>
    <row r="147" spans="2:65" s="1" customFormat="1" ht="16.5" customHeight="1">
      <c r="B147" s="42"/>
      <c r="C147" s="228" t="s">
        <v>863</v>
      </c>
      <c r="D147" s="228" t="s">
        <v>302</v>
      </c>
      <c r="E147" s="229" t="s">
        <v>3975</v>
      </c>
      <c r="F147" s="230" t="s">
        <v>3976</v>
      </c>
      <c r="G147" s="231" t="s">
        <v>197</v>
      </c>
      <c r="H147" s="232">
        <v>1</v>
      </c>
      <c r="I147" s="233"/>
      <c r="J147" s="234">
        <f t="shared" si="10"/>
        <v>0</v>
      </c>
      <c r="K147" s="230" t="s">
        <v>23</v>
      </c>
      <c r="L147" s="235"/>
      <c r="M147" s="236" t="s">
        <v>23</v>
      </c>
      <c r="N147" s="237" t="s">
        <v>48</v>
      </c>
      <c r="O147" s="43"/>
      <c r="P147" s="211">
        <f t="shared" si="11"/>
        <v>0</v>
      </c>
      <c r="Q147" s="211">
        <v>0</v>
      </c>
      <c r="R147" s="211">
        <f t="shared" si="12"/>
        <v>0</v>
      </c>
      <c r="S147" s="211">
        <v>0</v>
      </c>
      <c r="T147" s="212">
        <f t="shared" si="13"/>
        <v>0</v>
      </c>
      <c r="AR147" s="25" t="s">
        <v>234</v>
      </c>
      <c r="AT147" s="25" t="s">
        <v>302</v>
      </c>
      <c r="AU147" s="25" t="s">
        <v>88</v>
      </c>
      <c r="AY147" s="25" t="s">
        <v>191</v>
      </c>
      <c r="BE147" s="213">
        <f t="shared" si="14"/>
        <v>0</v>
      </c>
      <c r="BF147" s="213">
        <f t="shared" si="15"/>
        <v>0</v>
      </c>
      <c r="BG147" s="213">
        <f t="shared" si="16"/>
        <v>0</v>
      </c>
      <c r="BH147" s="213">
        <f t="shared" si="17"/>
        <v>0</v>
      </c>
      <c r="BI147" s="213">
        <f t="shared" si="18"/>
        <v>0</v>
      </c>
      <c r="BJ147" s="25" t="s">
        <v>85</v>
      </c>
      <c r="BK147" s="213">
        <f t="shared" si="19"/>
        <v>0</v>
      </c>
      <c r="BL147" s="25" t="s">
        <v>215</v>
      </c>
      <c r="BM147" s="25" t="s">
        <v>3977</v>
      </c>
    </row>
    <row r="148" spans="2:65" s="1" customFormat="1" ht="16.5" customHeight="1">
      <c r="B148" s="42"/>
      <c r="C148" s="228" t="s">
        <v>868</v>
      </c>
      <c r="D148" s="228" t="s">
        <v>302</v>
      </c>
      <c r="E148" s="229" t="s">
        <v>3978</v>
      </c>
      <c r="F148" s="230" t="s">
        <v>3979</v>
      </c>
      <c r="G148" s="231" t="s">
        <v>197</v>
      </c>
      <c r="H148" s="232">
        <v>1</v>
      </c>
      <c r="I148" s="233"/>
      <c r="J148" s="234">
        <f t="shared" si="10"/>
        <v>0</v>
      </c>
      <c r="K148" s="230" t="s">
        <v>23</v>
      </c>
      <c r="L148" s="235"/>
      <c r="M148" s="236" t="s">
        <v>23</v>
      </c>
      <c r="N148" s="237" t="s">
        <v>48</v>
      </c>
      <c r="O148" s="43"/>
      <c r="P148" s="211">
        <f t="shared" si="11"/>
        <v>0</v>
      </c>
      <c r="Q148" s="211">
        <v>0</v>
      </c>
      <c r="R148" s="211">
        <f t="shared" si="12"/>
        <v>0</v>
      </c>
      <c r="S148" s="211">
        <v>0</v>
      </c>
      <c r="T148" s="212">
        <f t="shared" si="13"/>
        <v>0</v>
      </c>
      <c r="AR148" s="25" t="s">
        <v>234</v>
      </c>
      <c r="AT148" s="25" t="s">
        <v>302</v>
      </c>
      <c r="AU148" s="25" t="s">
        <v>88</v>
      </c>
      <c r="AY148" s="25" t="s">
        <v>191</v>
      </c>
      <c r="BE148" s="213">
        <f t="shared" si="14"/>
        <v>0</v>
      </c>
      <c r="BF148" s="213">
        <f t="shared" si="15"/>
        <v>0</v>
      </c>
      <c r="BG148" s="213">
        <f t="shared" si="16"/>
        <v>0</v>
      </c>
      <c r="BH148" s="213">
        <f t="shared" si="17"/>
        <v>0</v>
      </c>
      <c r="BI148" s="213">
        <f t="shared" si="18"/>
        <v>0</v>
      </c>
      <c r="BJ148" s="25" t="s">
        <v>85</v>
      </c>
      <c r="BK148" s="213">
        <f t="shared" si="19"/>
        <v>0</v>
      </c>
      <c r="BL148" s="25" t="s">
        <v>215</v>
      </c>
      <c r="BM148" s="25" t="s">
        <v>3980</v>
      </c>
    </row>
    <row r="149" spans="2:65" s="1" customFormat="1" ht="16.5" customHeight="1">
      <c r="B149" s="42"/>
      <c r="C149" s="202" t="s">
        <v>873</v>
      </c>
      <c r="D149" s="202" t="s">
        <v>194</v>
      </c>
      <c r="E149" s="203" t="s">
        <v>3981</v>
      </c>
      <c r="F149" s="204" t="s">
        <v>3982</v>
      </c>
      <c r="G149" s="205" t="s">
        <v>197</v>
      </c>
      <c r="H149" s="206">
        <v>80</v>
      </c>
      <c r="I149" s="207"/>
      <c r="J149" s="208">
        <f t="shared" si="10"/>
        <v>0</v>
      </c>
      <c r="K149" s="204" t="s">
        <v>23</v>
      </c>
      <c r="L149" s="62"/>
      <c r="M149" s="209" t="s">
        <v>23</v>
      </c>
      <c r="N149" s="210" t="s">
        <v>48</v>
      </c>
      <c r="O149" s="43"/>
      <c r="P149" s="211">
        <f t="shared" si="11"/>
        <v>0</v>
      </c>
      <c r="Q149" s="211">
        <v>0</v>
      </c>
      <c r="R149" s="211">
        <f t="shared" si="12"/>
        <v>0</v>
      </c>
      <c r="S149" s="211">
        <v>0</v>
      </c>
      <c r="T149" s="212">
        <f t="shared" si="13"/>
        <v>0</v>
      </c>
      <c r="AR149" s="25" t="s">
        <v>215</v>
      </c>
      <c r="AT149" s="25" t="s">
        <v>194</v>
      </c>
      <c r="AU149" s="25" t="s">
        <v>88</v>
      </c>
      <c r="AY149" s="25" t="s">
        <v>191</v>
      </c>
      <c r="BE149" s="213">
        <f t="shared" si="14"/>
        <v>0</v>
      </c>
      <c r="BF149" s="213">
        <f t="shared" si="15"/>
        <v>0</v>
      </c>
      <c r="BG149" s="213">
        <f t="shared" si="16"/>
        <v>0</v>
      </c>
      <c r="BH149" s="213">
        <f t="shared" si="17"/>
        <v>0</v>
      </c>
      <c r="BI149" s="213">
        <f t="shared" si="18"/>
        <v>0</v>
      </c>
      <c r="BJ149" s="25" t="s">
        <v>85</v>
      </c>
      <c r="BK149" s="213">
        <f t="shared" si="19"/>
        <v>0</v>
      </c>
      <c r="BL149" s="25" t="s">
        <v>215</v>
      </c>
      <c r="BM149" s="25" t="s">
        <v>3983</v>
      </c>
    </row>
    <row r="150" spans="2:65" s="1" customFormat="1" ht="16.5" customHeight="1">
      <c r="B150" s="42"/>
      <c r="C150" s="228" t="s">
        <v>878</v>
      </c>
      <c r="D150" s="228" t="s">
        <v>302</v>
      </c>
      <c r="E150" s="229" t="s">
        <v>3984</v>
      </c>
      <c r="F150" s="230" t="s">
        <v>3985</v>
      </c>
      <c r="G150" s="231" t="s">
        <v>197</v>
      </c>
      <c r="H150" s="232">
        <v>80</v>
      </c>
      <c r="I150" s="233"/>
      <c r="J150" s="234">
        <f t="shared" si="10"/>
        <v>0</v>
      </c>
      <c r="K150" s="230" t="s">
        <v>23</v>
      </c>
      <c r="L150" s="235"/>
      <c r="M150" s="236" t="s">
        <v>23</v>
      </c>
      <c r="N150" s="237" t="s">
        <v>48</v>
      </c>
      <c r="O150" s="43"/>
      <c r="P150" s="211">
        <f t="shared" si="11"/>
        <v>0</v>
      </c>
      <c r="Q150" s="211">
        <v>0</v>
      </c>
      <c r="R150" s="211">
        <f t="shared" si="12"/>
        <v>0</v>
      </c>
      <c r="S150" s="211">
        <v>0</v>
      </c>
      <c r="T150" s="212">
        <f t="shared" si="13"/>
        <v>0</v>
      </c>
      <c r="AR150" s="25" t="s">
        <v>234</v>
      </c>
      <c r="AT150" s="25" t="s">
        <v>302</v>
      </c>
      <c r="AU150" s="25" t="s">
        <v>88</v>
      </c>
      <c r="AY150" s="25" t="s">
        <v>191</v>
      </c>
      <c r="BE150" s="213">
        <f t="shared" si="14"/>
        <v>0</v>
      </c>
      <c r="BF150" s="213">
        <f t="shared" si="15"/>
        <v>0</v>
      </c>
      <c r="BG150" s="213">
        <f t="shared" si="16"/>
        <v>0</v>
      </c>
      <c r="BH150" s="213">
        <f t="shared" si="17"/>
        <v>0</v>
      </c>
      <c r="BI150" s="213">
        <f t="shared" si="18"/>
        <v>0</v>
      </c>
      <c r="BJ150" s="25" t="s">
        <v>85</v>
      </c>
      <c r="BK150" s="213">
        <f t="shared" si="19"/>
        <v>0</v>
      </c>
      <c r="BL150" s="25" t="s">
        <v>215</v>
      </c>
      <c r="BM150" s="25" t="s">
        <v>3986</v>
      </c>
    </row>
    <row r="151" spans="2:65" s="1" customFormat="1" ht="16.5" customHeight="1">
      <c r="B151" s="42"/>
      <c r="C151" s="202" t="s">
        <v>883</v>
      </c>
      <c r="D151" s="202" t="s">
        <v>194</v>
      </c>
      <c r="E151" s="203" t="s">
        <v>3981</v>
      </c>
      <c r="F151" s="204" t="s">
        <v>3982</v>
      </c>
      <c r="G151" s="205" t="s">
        <v>197</v>
      </c>
      <c r="H151" s="206">
        <v>4</v>
      </c>
      <c r="I151" s="207"/>
      <c r="J151" s="208">
        <f t="shared" si="10"/>
        <v>0</v>
      </c>
      <c r="K151" s="204" t="s">
        <v>23</v>
      </c>
      <c r="L151" s="62"/>
      <c r="M151" s="209" t="s">
        <v>23</v>
      </c>
      <c r="N151" s="210" t="s">
        <v>48</v>
      </c>
      <c r="O151" s="43"/>
      <c r="P151" s="211">
        <f t="shared" si="11"/>
        <v>0</v>
      </c>
      <c r="Q151" s="211">
        <v>0</v>
      </c>
      <c r="R151" s="211">
        <f t="shared" si="12"/>
        <v>0</v>
      </c>
      <c r="S151" s="211">
        <v>0</v>
      </c>
      <c r="T151" s="212">
        <f t="shared" si="13"/>
        <v>0</v>
      </c>
      <c r="AR151" s="25" t="s">
        <v>215</v>
      </c>
      <c r="AT151" s="25" t="s">
        <v>194</v>
      </c>
      <c r="AU151" s="25" t="s">
        <v>88</v>
      </c>
      <c r="AY151" s="25" t="s">
        <v>191</v>
      </c>
      <c r="BE151" s="213">
        <f t="shared" si="14"/>
        <v>0</v>
      </c>
      <c r="BF151" s="213">
        <f t="shared" si="15"/>
        <v>0</v>
      </c>
      <c r="BG151" s="213">
        <f t="shared" si="16"/>
        <v>0</v>
      </c>
      <c r="BH151" s="213">
        <f t="shared" si="17"/>
        <v>0</v>
      </c>
      <c r="BI151" s="213">
        <f t="shared" si="18"/>
        <v>0</v>
      </c>
      <c r="BJ151" s="25" t="s">
        <v>85</v>
      </c>
      <c r="BK151" s="213">
        <f t="shared" si="19"/>
        <v>0</v>
      </c>
      <c r="BL151" s="25" t="s">
        <v>215</v>
      </c>
      <c r="BM151" s="25" t="s">
        <v>3987</v>
      </c>
    </row>
    <row r="152" spans="2:65" s="1" customFormat="1" ht="16.5" customHeight="1">
      <c r="B152" s="42"/>
      <c r="C152" s="228" t="s">
        <v>887</v>
      </c>
      <c r="D152" s="228" t="s">
        <v>302</v>
      </c>
      <c r="E152" s="229" t="s">
        <v>3988</v>
      </c>
      <c r="F152" s="230" t="s">
        <v>3989</v>
      </c>
      <c r="G152" s="231" t="s">
        <v>197</v>
      </c>
      <c r="H152" s="232">
        <v>4</v>
      </c>
      <c r="I152" s="233"/>
      <c r="J152" s="234">
        <f t="shared" si="10"/>
        <v>0</v>
      </c>
      <c r="K152" s="230" t="s">
        <v>23</v>
      </c>
      <c r="L152" s="235"/>
      <c r="M152" s="236" t="s">
        <v>23</v>
      </c>
      <c r="N152" s="237" t="s">
        <v>48</v>
      </c>
      <c r="O152" s="43"/>
      <c r="P152" s="211">
        <f t="shared" si="11"/>
        <v>0</v>
      </c>
      <c r="Q152" s="211">
        <v>0</v>
      </c>
      <c r="R152" s="211">
        <f t="shared" si="12"/>
        <v>0</v>
      </c>
      <c r="S152" s="211">
        <v>0</v>
      </c>
      <c r="T152" s="212">
        <f t="shared" si="13"/>
        <v>0</v>
      </c>
      <c r="AR152" s="25" t="s">
        <v>234</v>
      </c>
      <c r="AT152" s="25" t="s">
        <v>302</v>
      </c>
      <c r="AU152" s="25" t="s">
        <v>88</v>
      </c>
      <c r="AY152" s="25" t="s">
        <v>191</v>
      </c>
      <c r="BE152" s="213">
        <f t="shared" si="14"/>
        <v>0</v>
      </c>
      <c r="BF152" s="213">
        <f t="shared" si="15"/>
        <v>0</v>
      </c>
      <c r="BG152" s="213">
        <f t="shared" si="16"/>
        <v>0</v>
      </c>
      <c r="BH152" s="213">
        <f t="shared" si="17"/>
        <v>0</v>
      </c>
      <c r="BI152" s="213">
        <f t="shared" si="18"/>
        <v>0</v>
      </c>
      <c r="BJ152" s="25" t="s">
        <v>85</v>
      </c>
      <c r="BK152" s="213">
        <f t="shared" si="19"/>
        <v>0</v>
      </c>
      <c r="BL152" s="25" t="s">
        <v>215</v>
      </c>
      <c r="BM152" s="25" t="s">
        <v>3990</v>
      </c>
    </row>
    <row r="153" spans="2:65" s="1" customFormat="1" ht="16.5" customHeight="1">
      <c r="B153" s="42"/>
      <c r="C153" s="202" t="s">
        <v>891</v>
      </c>
      <c r="D153" s="202" t="s">
        <v>194</v>
      </c>
      <c r="E153" s="203" t="s">
        <v>3981</v>
      </c>
      <c r="F153" s="204" t="s">
        <v>3982</v>
      </c>
      <c r="G153" s="205" t="s">
        <v>197</v>
      </c>
      <c r="H153" s="206">
        <v>4</v>
      </c>
      <c r="I153" s="207"/>
      <c r="J153" s="208">
        <f t="shared" si="10"/>
        <v>0</v>
      </c>
      <c r="K153" s="204" t="s">
        <v>23</v>
      </c>
      <c r="L153" s="62"/>
      <c r="M153" s="209" t="s">
        <v>23</v>
      </c>
      <c r="N153" s="210" t="s">
        <v>48</v>
      </c>
      <c r="O153" s="43"/>
      <c r="P153" s="211">
        <f t="shared" si="11"/>
        <v>0</v>
      </c>
      <c r="Q153" s="211">
        <v>0</v>
      </c>
      <c r="R153" s="211">
        <f t="shared" si="12"/>
        <v>0</v>
      </c>
      <c r="S153" s="211">
        <v>0</v>
      </c>
      <c r="T153" s="212">
        <f t="shared" si="13"/>
        <v>0</v>
      </c>
      <c r="AR153" s="25" t="s">
        <v>215</v>
      </c>
      <c r="AT153" s="25" t="s">
        <v>194</v>
      </c>
      <c r="AU153" s="25" t="s">
        <v>88</v>
      </c>
      <c r="AY153" s="25" t="s">
        <v>191</v>
      </c>
      <c r="BE153" s="213">
        <f t="shared" si="14"/>
        <v>0</v>
      </c>
      <c r="BF153" s="213">
        <f t="shared" si="15"/>
        <v>0</v>
      </c>
      <c r="BG153" s="213">
        <f t="shared" si="16"/>
        <v>0</v>
      </c>
      <c r="BH153" s="213">
        <f t="shared" si="17"/>
        <v>0</v>
      </c>
      <c r="BI153" s="213">
        <f t="shared" si="18"/>
        <v>0</v>
      </c>
      <c r="BJ153" s="25" t="s">
        <v>85</v>
      </c>
      <c r="BK153" s="213">
        <f t="shared" si="19"/>
        <v>0</v>
      </c>
      <c r="BL153" s="25" t="s">
        <v>215</v>
      </c>
      <c r="BM153" s="25" t="s">
        <v>3991</v>
      </c>
    </row>
    <row r="154" spans="2:65" s="1" customFormat="1" ht="16.5" customHeight="1">
      <c r="B154" s="42"/>
      <c r="C154" s="228" t="s">
        <v>896</v>
      </c>
      <c r="D154" s="228" t="s">
        <v>302</v>
      </c>
      <c r="E154" s="229" t="s">
        <v>3992</v>
      </c>
      <c r="F154" s="230" t="s">
        <v>3993</v>
      </c>
      <c r="G154" s="231" t="s">
        <v>197</v>
      </c>
      <c r="H154" s="232">
        <v>4</v>
      </c>
      <c r="I154" s="233"/>
      <c r="J154" s="234">
        <f t="shared" si="10"/>
        <v>0</v>
      </c>
      <c r="K154" s="230" t="s">
        <v>23</v>
      </c>
      <c r="L154" s="235"/>
      <c r="M154" s="236" t="s">
        <v>23</v>
      </c>
      <c r="N154" s="237" t="s">
        <v>48</v>
      </c>
      <c r="O154" s="43"/>
      <c r="P154" s="211">
        <f t="shared" si="11"/>
        <v>0</v>
      </c>
      <c r="Q154" s="211">
        <v>0</v>
      </c>
      <c r="R154" s="211">
        <f t="shared" si="12"/>
        <v>0</v>
      </c>
      <c r="S154" s="211">
        <v>0</v>
      </c>
      <c r="T154" s="212">
        <f t="shared" si="13"/>
        <v>0</v>
      </c>
      <c r="AR154" s="25" t="s">
        <v>234</v>
      </c>
      <c r="AT154" s="25" t="s">
        <v>302</v>
      </c>
      <c r="AU154" s="25" t="s">
        <v>88</v>
      </c>
      <c r="AY154" s="25" t="s">
        <v>191</v>
      </c>
      <c r="BE154" s="213">
        <f t="shared" si="14"/>
        <v>0</v>
      </c>
      <c r="BF154" s="213">
        <f t="shared" si="15"/>
        <v>0</v>
      </c>
      <c r="BG154" s="213">
        <f t="shared" si="16"/>
        <v>0</v>
      </c>
      <c r="BH154" s="213">
        <f t="shared" si="17"/>
        <v>0</v>
      </c>
      <c r="BI154" s="213">
        <f t="shared" si="18"/>
        <v>0</v>
      </c>
      <c r="BJ154" s="25" t="s">
        <v>85</v>
      </c>
      <c r="BK154" s="213">
        <f t="shared" si="19"/>
        <v>0</v>
      </c>
      <c r="BL154" s="25" t="s">
        <v>215</v>
      </c>
      <c r="BM154" s="25" t="s">
        <v>3994</v>
      </c>
    </row>
    <row r="155" spans="2:65" s="1" customFormat="1" ht="16.5" customHeight="1">
      <c r="B155" s="42"/>
      <c r="C155" s="202" t="s">
        <v>901</v>
      </c>
      <c r="D155" s="202" t="s">
        <v>194</v>
      </c>
      <c r="E155" s="203" t="s">
        <v>3981</v>
      </c>
      <c r="F155" s="204" t="s">
        <v>3982</v>
      </c>
      <c r="G155" s="205" t="s">
        <v>197</v>
      </c>
      <c r="H155" s="206">
        <v>20</v>
      </c>
      <c r="I155" s="207"/>
      <c r="J155" s="208">
        <f t="shared" si="10"/>
        <v>0</v>
      </c>
      <c r="K155" s="204" t="s">
        <v>23</v>
      </c>
      <c r="L155" s="62"/>
      <c r="M155" s="209" t="s">
        <v>23</v>
      </c>
      <c r="N155" s="210" t="s">
        <v>48</v>
      </c>
      <c r="O155" s="43"/>
      <c r="P155" s="211">
        <f t="shared" si="11"/>
        <v>0</v>
      </c>
      <c r="Q155" s="211">
        <v>0</v>
      </c>
      <c r="R155" s="211">
        <f t="shared" si="12"/>
        <v>0</v>
      </c>
      <c r="S155" s="211">
        <v>0</v>
      </c>
      <c r="T155" s="212">
        <f t="shared" si="13"/>
        <v>0</v>
      </c>
      <c r="AR155" s="25" t="s">
        <v>215</v>
      </c>
      <c r="AT155" s="25" t="s">
        <v>194</v>
      </c>
      <c r="AU155" s="25" t="s">
        <v>88</v>
      </c>
      <c r="AY155" s="25" t="s">
        <v>191</v>
      </c>
      <c r="BE155" s="213">
        <f t="shared" si="14"/>
        <v>0</v>
      </c>
      <c r="BF155" s="213">
        <f t="shared" si="15"/>
        <v>0</v>
      </c>
      <c r="BG155" s="213">
        <f t="shared" si="16"/>
        <v>0</v>
      </c>
      <c r="BH155" s="213">
        <f t="shared" si="17"/>
        <v>0</v>
      </c>
      <c r="BI155" s="213">
        <f t="shared" si="18"/>
        <v>0</v>
      </c>
      <c r="BJ155" s="25" t="s">
        <v>85</v>
      </c>
      <c r="BK155" s="213">
        <f t="shared" si="19"/>
        <v>0</v>
      </c>
      <c r="BL155" s="25" t="s">
        <v>215</v>
      </c>
      <c r="BM155" s="25" t="s">
        <v>3995</v>
      </c>
    </row>
    <row r="156" spans="2:65" s="1" customFormat="1" ht="16.5" customHeight="1">
      <c r="B156" s="42"/>
      <c r="C156" s="228" t="s">
        <v>905</v>
      </c>
      <c r="D156" s="228" t="s">
        <v>302</v>
      </c>
      <c r="E156" s="229" t="s">
        <v>3996</v>
      </c>
      <c r="F156" s="230" t="s">
        <v>3997</v>
      </c>
      <c r="G156" s="231" t="s">
        <v>197</v>
      </c>
      <c r="H156" s="232">
        <v>20</v>
      </c>
      <c r="I156" s="233"/>
      <c r="J156" s="234">
        <f t="shared" si="10"/>
        <v>0</v>
      </c>
      <c r="K156" s="230" t="s">
        <v>23</v>
      </c>
      <c r="L156" s="235"/>
      <c r="M156" s="236" t="s">
        <v>23</v>
      </c>
      <c r="N156" s="237" t="s">
        <v>48</v>
      </c>
      <c r="O156" s="43"/>
      <c r="P156" s="211">
        <f t="shared" si="11"/>
        <v>0</v>
      </c>
      <c r="Q156" s="211">
        <v>0</v>
      </c>
      <c r="R156" s="211">
        <f t="shared" si="12"/>
        <v>0</v>
      </c>
      <c r="S156" s="211">
        <v>0</v>
      </c>
      <c r="T156" s="212">
        <f t="shared" si="13"/>
        <v>0</v>
      </c>
      <c r="AR156" s="25" t="s">
        <v>234</v>
      </c>
      <c r="AT156" s="25" t="s">
        <v>302</v>
      </c>
      <c r="AU156" s="25" t="s">
        <v>88</v>
      </c>
      <c r="AY156" s="25" t="s">
        <v>191</v>
      </c>
      <c r="BE156" s="213">
        <f t="shared" si="14"/>
        <v>0</v>
      </c>
      <c r="BF156" s="213">
        <f t="shared" si="15"/>
        <v>0</v>
      </c>
      <c r="BG156" s="213">
        <f t="shared" si="16"/>
        <v>0</v>
      </c>
      <c r="BH156" s="213">
        <f t="shared" si="17"/>
        <v>0</v>
      </c>
      <c r="BI156" s="213">
        <f t="shared" si="18"/>
        <v>0</v>
      </c>
      <c r="BJ156" s="25" t="s">
        <v>85</v>
      </c>
      <c r="BK156" s="213">
        <f t="shared" si="19"/>
        <v>0</v>
      </c>
      <c r="BL156" s="25" t="s">
        <v>215</v>
      </c>
      <c r="BM156" s="25" t="s">
        <v>3998</v>
      </c>
    </row>
    <row r="157" spans="2:65" s="1" customFormat="1" ht="16.5" customHeight="1">
      <c r="B157" s="42"/>
      <c r="C157" s="202" t="s">
        <v>911</v>
      </c>
      <c r="D157" s="202" t="s">
        <v>194</v>
      </c>
      <c r="E157" s="203" t="s">
        <v>3999</v>
      </c>
      <c r="F157" s="204" t="s">
        <v>4000</v>
      </c>
      <c r="G157" s="205" t="s">
        <v>197</v>
      </c>
      <c r="H157" s="206">
        <v>4</v>
      </c>
      <c r="I157" s="207"/>
      <c r="J157" s="208">
        <f t="shared" si="10"/>
        <v>0</v>
      </c>
      <c r="K157" s="204" t="s">
        <v>23</v>
      </c>
      <c r="L157" s="62"/>
      <c r="M157" s="209" t="s">
        <v>23</v>
      </c>
      <c r="N157" s="210" t="s">
        <v>48</v>
      </c>
      <c r="O157" s="43"/>
      <c r="P157" s="211">
        <f t="shared" si="11"/>
        <v>0</v>
      </c>
      <c r="Q157" s="211">
        <v>0</v>
      </c>
      <c r="R157" s="211">
        <f t="shared" si="12"/>
        <v>0</v>
      </c>
      <c r="S157" s="211">
        <v>0</v>
      </c>
      <c r="T157" s="212">
        <f t="shared" si="13"/>
        <v>0</v>
      </c>
      <c r="AR157" s="25" t="s">
        <v>215</v>
      </c>
      <c r="AT157" s="25" t="s">
        <v>194</v>
      </c>
      <c r="AU157" s="25" t="s">
        <v>88</v>
      </c>
      <c r="AY157" s="25" t="s">
        <v>191</v>
      </c>
      <c r="BE157" s="213">
        <f t="shared" si="14"/>
        <v>0</v>
      </c>
      <c r="BF157" s="213">
        <f t="shared" si="15"/>
        <v>0</v>
      </c>
      <c r="BG157" s="213">
        <f t="shared" si="16"/>
        <v>0</v>
      </c>
      <c r="BH157" s="213">
        <f t="shared" si="17"/>
        <v>0</v>
      </c>
      <c r="BI157" s="213">
        <f t="shared" si="18"/>
        <v>0</v>
      </c>
      <c r="BJ157" s="25" t="s">
        <v>85</v>
      </c>
      <c r="BK157" s="213">
        <f t="shared" si="19"/>
        <v>0</v>
      </c>
      <c r="BL157" s="25" t="s">
        <v>215</v>
      </c>
      <c r="BM157" s="25" t="s">
        <v>4001</v>
      </c>
    </row>
    <row r="158" spans="2:65" s="1" customFormat="1" ht="16.5" customHeight="1">
      <c r="B158" s="42"/>
      <c r="C158" s="228" t="s">
        <v>919</v>
      </c>
      <c r="D158" s="228" t="s">
        <v>302</v>
      </c>
      <c r="E158" s="229" t="s">
        <v>4002</v>
      </c>
      <c r="F158" s="230" t="s">
        <v>4003</v>
      </c>
      <c r="G158" s="231" t="s">
        <v>197</v>
      </c>
      <c r="H158" s="232">
        <v>4</v>
      </c>
      <c r="I158" s="233"/>
      <c r="J158" s="234">
        <f t="shared" si="10"/>
        <v>0</v>
      </c>
      <c r="K158" s="230" t="s">
        <v>23</v>
      </c>
      <c r="L158" s="235"/>
      <c r="M158" s="236" t="s">
        <v>23</v>
      </c>
      <c r="N158" s="237" t="s">
        <v>48</v>
      </c>
      <c r="O158" s="43"/>
      <c r="P158" s="211">
        <f t="shared" si="11"/>
        <v>0</v>
      </c>
      <c r="Q158" s="211">
        <v>0</v>
      </c>
      <c r="R158" s="211">
        <f t="shared" si="12"/>
        <v>0</v>
      </c>
      <c r="S158" s="211">
        <v>0</v>
      </c>
      <c r="T158" s="212">
        <f t="shared" si="13"/>
        <v>0</v>
      </c>
      <c r="AR158" s="25" t="s">
        <v>234</v>
      </c>
      <c r="AT158" s="25" t="s">
        <v>302</v>
      </c>
      <c r="AU158" s="25" t="s">
        <v>88</v>
      </c>
      <c r="AY158" s="25" t="s">
        <v>191</v>
      </c>
      <c r="BE158" s="213">
        <f t="shared" si="14"/>
        <v>0</v>
      </c>
      <c r="BF158" s="213">
        <f t="shared" si="15"/>
        <v>0</v>
      </c>
      <c r="BG158" s="213">
        <f t="shared" si="16"/>
        <v>0</v>
      </c>
      <c r="BH158" s="213">
        <f t="shared" si="17"/>
        <v>0</v>
      </c>
      <c r="BI158" s="213">
        <f t="shared" si="18"/>
        <v>0</v>
      </c>
      <c r="BJ158" s="25" t="s">
        <v>85</v>
      </c>
      <c r="BK158" s="213">
        <f t="shared" si="19"/>
        <v>0</v>
      </c>
      <c r="BL158" s="25" t="s">
        <v>215</v>
      </c>
      <c r="BM158" s="25" t="s">
        <v>4004</v>
      </c>
    </row>
    <row r="159" spans="2:65" s="1" customFormat="1" ht="16.5" customHeight="1">
      <c r="B159" s="42"/>
      <c r="C159" s="202" t="s">
        <v>924</v>
      </c>
      <c r="D159" s="202" t="s">
        <v>194</v>
      </c>
      <c r="E159" s="203" t="s">
        <v>4005</v>
      </c>
      <c r="F159" s="204" t="s">
        <v>4006</v>
      </c>
      <c r="G159" s="205" t="s">
        <v>197</v>
      </c>
      <c r="H159" s="206">
        <v>4</v>
      </c>
      <c r="I159" s="207"/>
      <c r="J159" s="208">
        <f t="shared" si="10"/>
        <v>0</v>
      </c>
      <c r="K159" s="204" t="s">
        <v>23</v>
      </c>
      <c r="L159" s="62"/>
      <c r="M159" s="209" t="s">
        <v>23</v>
      </c>
      <c r="N159" s="210" t="s">
        <v>48</v>
      </c>
      <c r="O159" s="43"/>
      <c r="P159" s="211">
        <f t="shared" si="11"/>
        <v>0</v>
      </c>
      <c r="Q159" s="211">
        <v>0</v>
      </c>
      <c r="R159" s="211">
        <f t="shared" si="12"/>
        <v>0</v>
      </c>
      <c r="S159" s="211">
        <v>0</v>
      </c>
      <c r="T159" s="212">
        <f t="shared" si="13"/>
        <v>0</v>
      </c>
      <c r="AR159" s="25" t="s">
        <v>215</v>
      </c>
      <c r="AT159" s="25" t="s">
        <v>194</v>
      </c>
      <c r="AU159" s="25" t="s">
        <v>88</v>
      </c>
      <c r="AY159" s="25" t="s">
        <v>191</v>
      </c>
      <c r="BE159" s="213">
        <f t="shared" si="14"/>
        <v>0</v>
      </c>
      <c r="BF159" s="213">
        <f t="shared" si="15"/>
        <v>0</v>
      </c>
      <c r="BG159" s="213">
        <f t="shared" si="16"/>
        <v>0</v>
      </c>
      <c r="BH159" s="213">
        <f t="shared" si="17"/>
        <v>0</v>
      </c>
      <c r="BI159" s="213">
        <f t="shared" si="18"/>
        <v>0</v>
      </c>
      <c r="BJ159" s="25" t="s">
        <v>85</v>
      </c>
      <c r="BK159" s="213">
        <f t="shared" si="19"/>
        <v>0</v>
      </c>
      <c r="BL159" s="25" t="s">
        <v>215</v>
      </c>
      <c r="BM159" s="25" t="s">
        <v>4007</v>
      </c>
    </row>
    <row r="160" spans="2:65" s="1" customFormat="1" ht="16.5" customHeight="1">
      <c r="B160" s="42"/>
      <c r="C160" s="228" t="s">
        <v>930</v>
      </c>
      <c r="D160" s="228" t="s">
        <v>302</v>
      </c>
      <c r="E160" s="229" t="s">
        <v>4008</v>
      </c>
      <c r="F160" s="230" t="s">
        <v>4009</v>
      </c>
      <c r="G160" s="231" t="s">
        <v>197</v>
      </c>
      <c r="H160" s="232">
        <v>4</v>
      </c>
      <c r="I160" s="233"/>
      <c r="J160" s="234">
        <f t="shared" ref="J160:J191" si="20">ROUND(I160*H160,2)</f>
        <v>0</v>
      </c>
      <c r="K160" s="230" t="s">
        <v>23</v>
      </c>
      <c r="L160" s="235"/>
      <c r="M160" s="236" t="s">
        <v>23</v>
      </c>
      <c r="N160" s="237" t="s">
        <v>48</v>
      </c>
      <c r="O160" s="43"/>
      <c r="P160" s="211">
        <f t="shared" ref="P160:P191" si="21">O160*H160</f>
        <v>0</v>
      </c>
      <c r="Q160" s="211">
        <v>0</v>
      </c>
      <c r="R160" s="211">
        <f t="shared" ref="R160:R191" si="22">Q160*H160</f>
        <v>0</v>
      </c>
      <c r="S160" s="211">
        <v>0</v>
      </c>
      <c r="T160" s="212">
        <f t="shared" ref="T160:T191" si="23">S160*H160</f>
        <v>0</v>
      </c>
      <c r="AR160" s="25" t="s">
        <v>234</v>
      </c>
      <c r="AT160" s="25" t="s">
        <v>302</v>
      </c>
      <c r="AU160" s="25" t="s">
        <v>88</v>
      </c>
      <c r="AY160" s="25" t="s">
        <v>191</v>
      </c>
      <c r="BE160" s="213">
        <f t="shared" si="14"/>
        <v>0</v>
      </c>
      <c r="BF160" s="213">
        <f t="shared" si="15"/>
        <v>0</v>
      </c>
      <c r="BG160" s="213">
        <f t="shared" si="16"/>
        <v>0</v>
      </c>
      <c r="BH160" s="213">
        <f t="shared" si="17"/>
        <v>0</v>
      </c>
      <c r="BI160" s="213">
        <f t="shared" si="18"/>
        <v>0</v>
      </c>
      <c r="BJ160" s="25" t="s">
        <v>85</v>
      </c>
      <c r="BK160" s="213">
        <f t="shared" si="19"/>
        <v>0</v>
      </c>
      <c r="BL160" s="25" t="s">
        <v>215</v>
      </c>
      <c r="BM160" s="25" t="s">
        <v>4010</v>
      </c>
    </row>
    <row r="161" spans="2:65" s="1" customFormat="1" ht="16.5" customHeight="1">
      <c r="B161" s="42"/>
      <c r="C161" s="202" t="s">
        <v>935</v>
      </c>
      <c r="D161" s="202" t="s">
        <v>194</v>
      </c>
      <c r="E161" s="203" t="s">
        <v>4011</v>
      </c>
      <c r="F161" s="204" t="s">
        <v>4012</v>
      </c>
      <c r="G161" s="205" t="s">
        <v>197</v>
      </c>
      <c r="H161" s="206">
        <v>5</v>
      </c>
      <c r="I161" s="207"/>
      <c r="J161" s="208">
        <f t="shared" si="20"/>
        <v>0</v>
      </c>
      <c r="K161" s="204" t="s">
        <v>23</v>
      </c>
      <c r="L161" s="62"/>
      <c r="M161" s="209" t="s">
        <v>23</v>
      </c>
      <c r="N161" s="210" t="s">
        <v>48</v>
      </c>
      <c r="O161" s="43"/>
      <c r="P161" s="211">
        <f t="shared" si="21"/>
        <v>0</v>
      </c>
      <c r="Q161" s="211">
        <v>0</v>
      </c>
      <c r="R161" s="211">
        <f t="shared" si="22"/>
        <v>0</v>
      </c>
      <c r="S161" s="211">
        <v>0</v>
      </c>
      <c r="T161" s="212">
        <f t="shared" si="23"/>
        <v>0</v>
      </c>
      <c r="AR161" s="25" t="s">
        <v>215</v>
      </c>
      <c r="AT161" s="25" t="s">
        <v>194</v>
      </c>
      <c r="AU161" s="25" t="s">
        <v>88</v>
      </c>
      <c r="AY161" s="25" t="s">
        <v>191</v>
      </c>
      <c r="BE161" s="213">
        <f t="shared" si="14"/>
        <v>0</v>
      </c>
      <c r="BF161" s="213">
        <f t="shared" si="15"/>
        <v>0</v>
      </c>
      <c r="BG161" s="213">
        <f t="shared" si="16"/>
        <v>0</v>
      </c>
      <c r="BH161" s="213">
        <f t="shared" si="17"/>
        <v>0</v>
      </c>
      <c r="BI161" s="213">
        <f t="shared" si="18"/>
        <v>0</v>
      </c>
      <c r="BJ161" s="25" t="s">
        <v>85</v>
      </c>
      <c r="BK161" s="213">
        <f t="shared" si="19"/>
        <v>0</v>
      </c>
      <c r="BL161" s="25" t="s">
        <v>215</v>
      </c>
      <c r="BM161" s="25" t="s">
        <v>4013</v>
      </c>
    </row>
    <row r="162" spans="2:65" s="1" customFormat="1" ht="16.5" customHeight="1">
      <c r="B162" s="42"/>
      <c r="C162" s="202" t="s">
        <v>940</v>
      </c>
      <c r="D162" s="202" t="s">
        <v>194</v>
      </c>
      <c r="E162" s="203" t="s">
        <v>4014</v>
      </c>
      <c r="F162" s="204" t="s">
        <v>4015</v>
      </c>
      <c r="G162" s="205" t="s">
        <v>242</v>
      </c>
      <c r="H162" s="206">
        <v>70</v>
      </c>
      <c r="I162" s="207"/>
      <c r="J162" s="208">
        <f t="shared" si="20"/>
        <v>0</v>
      </c>
      <c r="K162" s="204" t="s">
        <v>23</v>
      </c>
      <c r="L162" s="62"/>
      <c r="M162" s="209" t="s">
        <v>23</v>
      </c>
      <c r="N162" s="210" t="s">
        <v>48</v>
      </c>
      <c r="O162" s="43"/>
      <c r="P162" s="211">
        <f t="shared" si="21"/>
        <v>0</v>
      </c>
      <c r="Q162" s="211">
        <v>0</v>
      </c>
      <c r="R162" s="211">
        <f t="shared" si="22"/>
        <v>0</v>
      </c>
      <c r="S162" s="211">
        <v>0</v>
      </c>
      <c r="T162" s="212">
        <f t="shared" si="23"/>
        <v>0</v>
      </c>
      <c r="AR162" s="25" t="s">
        <v>215</v>
      </c>
      <c r="AT162" s="25" t="s">
        <v>194</v>
      </c>
      <c r="AU162" s="25" t="s">
        <v>88</v>
      </c>
      <c r="AY162" s="25" t="s">
        <v>191</v>
      </c>
      <c r="BE162" s="213">
        <f t="shared" si="14"/>
        <v>0</v>
      </c>
      <c r="BF162" s="213">
        <f t="shared" si="15"/>
        <v>0</v>
      </c>
      <c r="BG162" s="213">
        <f t="shared" si="16"/>
        <v>0</v>
      </c>
      <c r="BH162" s="213">
        <f t="shared" si="17"/>
        <v>0</v>
      </c>
      <c r="BI162" s="213">
        <f t="shared" si="18"/>
        <v>0</v>
      </c>
      <c r="BJ162" s="25" t="s">
        <v>85</v>
      </c>
      <c r="BK162" s="213">
        <f t="shared" si="19"/>
        <v>0</v>
      </c>
      <c r="BL162" s="25" t="s">
        <v>215</v>
      </c>
      <c r="BM162" s="25" t="s">
        <v>4016</v>
      </c>
    </row>
    <row r="163" spans="2:65" s="1" customFormat="1" ht="16.5" customHeight="1">
      <c r="B163" s="42"/>
      <c r="C163" s="228" t="s">
        <v>946</v>
      </c>
      <c r="D163" s="228" t="s">
        <v>302</v>
      </c>
      <c r="E163" s="229" t="s">
        <v>4017</v>
      </c>
      <c r="F163" s="230" t="s">
        <v>4018</v>
      </c>
      <c r="G163" s="231" t="s">
        <v>242</v>
      </c>
      <c r="H163" s="232">
        <v>73.5</v>
      </c>
      <c r="I163" s="233"/>
      <c r="J163" s="234">
        <f t="shared" si="20"/>
        <v>0</v>
      </c>
      <c r="K163" s="230" t="s">
        <v>23</v>
      </c>
      <c r="L163" s="235"/>
      <c r="M163" s="236" t="s">
        <v>23</v>
      </c>
      <c r="N163" s="237" t="s">
        <v>48</v>
      </c>
      <c r="O163" s="43"/>
      <c r="P163" s="211">
        <f t="shared" si="21"/>
        <v>0</v>
      </c>
      <c r="Q163" s="211">
        <v>0</v>
      </c>
      <c r="R163" s="211">
        <f t="shared" si="22"/>
        <v>0</v>
      </c>
      <c r="S163" s="211">
        <v>0</v>
      </c>
      <c r="T163" s="212">
        <f t="shared" si="23"/>
        <v>0</v>
      </c>
      <c r="AR163" s="25" t="s">
        <v>234</v>
      </c>
      <c r="AT163" s="25" t="s">
        <v>302</v>
      </c>
      <c r="AU163" s="25" t="s">
        <v>88</v>
      </c>
      <c r="AY163" s="25" t="s">
        <v>191</v>
      </c>
      <c r="BE163" s="213">
        <f t="shared" si="14"/>
        <v>0</v>
      </c>
      <c r="BF163" s="213">
        <f t="shared" si="15"/>
        <v>0</v>
      </c>
      <c r="BG163" s="213">
        <f t="shared" si="16"/>
        <v>0</v>
      </c>
      <c r="BH163" s="213">
        <f t="shared" si="17"/>
        <v>0</v>
      </c>
      <c r="BI163" s="213">
        <f t="shared" si="18"/>
        <v>0</v>
      </c>
      <c r="BJ163" s="25" t="s">
        <v>85</v>
      </c>
      <c r="BK163" s="213">
        <f t="shared" si="19"/>
        <v>0</v>
      </c>
      <c r="BL163" s="25" t="s">
        <v>215</v>
      </c>
      <c r="BM163" s="25" t="s">
        <v>4019</v>
      </c>
    </row>
    <row r="164" spans="2:65" s="12" customFormat="1" ht="13.5">
      <c r="B164" s="217"/>
      <c r="C164" s="218"/>
      <c r="D164" s="214" t="s">
        <v>245</v>
      </c>
      <c r="E164" s="218"/>
      <c r="F164" s="220" t="s">
        <v>4020</v>
      </c>
      <c r="G164" s="218"/>
      <c r="H164" s="221">
        <v>73.5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245</v>
      </c>
      <c r="AU164" s="227" t="s">
        <v>88</v>
      </c>
      <c r="AV164" s="12" t="s">
        <v>88</v>
      </c>
      <c r="AW164" s="12" t="s">
        <v>6</v>
      </c>
      <c r="AX164" s="12" t="s">
        <v>85</v>
      </c>
      <c r="AY164" s="227" t="s">
        <v>191</v>
      </c>
    </row>
    <row r="165" spans="2:65" s="1" customFormat="1" ht="16.5" customHeight="1">
      <c r="B165" s="42"/>
      <c r="C165" s="202" t="s">
        <v>951</v>
      </c>
      <c r="D165" s="202" t="s">
        <v>194</v>
      </c>
      <c r="E165" s="203" t="s">
        <v>4014</v>
      </c>
      <c r="F165" s="204" t="s">
        <v>4015</v>
      </c>
      <c r="G165" s="205" t="s">
        <v>242</v>
      </c>
      <c r="H165" s="206">
        <v>120</v>
      </c>
      <c r="I165" s="207"/>
      <c r="J165" s="208">
        <f>ROUND(I165*H165,2)</f>
        <v>0</v>
      </c>
      <c r="K165" s="204" t="s">
        <v>23</v>
      </c>
      <c r="L165" s="62"/>
      <c r="M165" s="209" t="s">
        <v>23</v>
      </c>
      <c r="N165" s="210" t="s">
        <v>48</v>
      </c>
      <c r="O165" s="43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5" t="s">
        <v>215</v>
      </c>
      <c r="AT165" s="25" t="s">
        <v>194</v>
      </c>
      <c r="AU165" s="25" t="s">
        <v>88</v>
      </c>
      <c r="AY165" s="25" t="s">
        <v>191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85</v>
      </c>
      <c r="BK165" s="213">
        <f>ROUND(I165*H165,2)</f>
        <v>0</v>
      </c>
      <c r="BL165" s="25" t="s">
        <v>215</v>
      </c>
      <c r="BM165" s="25" t="s">
        <v>4021</v>
      </c>
    </row>
    <row r="166" spans="2:65" s="1" customFormat="1" ht="16.5" customHeight="1">
      <c r="B166" s="42"/>
      <c r="C166" s="228" t="s">
        <v>956</v>
      </c>
      <c r="D166" s="228" t="s">
        <v>302</v>
      </c>
      <c r="E166" s="229" t="s">
        <v>4022</v>
      </c>
      <c r="F166" s="230" t="s">
        <v>4023</v>
      </c>
      <c r="G166" s="231" t="s">
        <v>242</v>
      </c>
      <c r="H166" s="232">
        <v>126</v>
      </c>
      <c r="I166" s="233"/>
      <c r="J166" s="234">
        <f>ROUND(I166*H166,2)</f>
        <v>0</v>
      </c>
      <c r="K166" s="230" t="s">
        <v>23</v>
      </c>
      <c r="L166" s="235"/>
      <c r="M166" s="236" t="s">
        <v>23</v>
      </c>
      <c r="N166" s="237" t="s">
        <v>48</v>
      </c>
      <c r="O166" s="43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AR166" s="25" t="s">
        <v>234</v>
      </c>
      <c r="AT166" s="25" t="s">
        <v>302</v>
      </c>
      <c r="AU166" s="25" t="s">
        <v>88</v>
      </c>
      <c r="AY166" s="25" t="s">
        <v>191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5" t="s">
        <v>85</v>
      </c>
      <c r="BK166" s="213">
        <f>ROUND(I166*H166,2)</f>
        <v>0</v>
      </c>
      <c r="BL166" s="25" t="s">
        <v>215</v>
      </c>
      <c r="BM166" s="25" t="s">
        <v>4024</v>
      </c>
    </row>
    <row r="167" spans="2:65" s="12" customFormat="1" ht="13.5">
      <c r="B167" s="217"/>
      <c r="C167" s="218"/>
      <c r="D167" s="214" t="s">
        <v>245</v>
      </c>
      <c r="E167" s="218"/>
      <c r="F167" s="220" t="s">
        <v>4025</v>
      </c>
      <c r="G167" s="218"/>
      <c r="H167" s="221">
        <v>126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245</v>
      </c>
      <c r="AU167" s="227" t="s">
        <v>88</v>
      </c>
      <c r="AV167" s="12" t="s">
        <v>88</v>
      </c>
      <c r="AW167" s="12" t="s">
        <v>6</v>
      </c>
      <c r="AX167" s="12" t="s">
        <v>85</v>
      </c>
      <c r="AY167" s="227" t="s">
        <v>191</v>
      </c>
    </row>
    <row r="168" spans="2:65" s="1" customFormat="1" ht="16.5" customHeight="1">
      <c r="B168" s="42"/>
      <c r="C168" s="202" t="s">
        <v>961</v>
      </c>
      <c r="D168" s="202" t="s">
        <v>194</v>
      </c>
      <c r="E168" s="203" t="s">
        <v>4014</v>
      </c>
      <c r="F168" s="204" t="s">
        <v>4015</v>
      </c>
      <c r="G168" s="205" t="s">
        <v>242</v>
      </c>
      <c r="H168" s="206">
        <v>30</v>
      </c>
      <c r="I168" s="207"/>
      <c r="J168" s="208">
        <f>ROUND(I168*H168,2)</f>
        <v>0</v>
      </c>
      <c r="K168" s="204" t="s">
        <v>23</v>
      </c>
      <c r="L168" s="62"/>
      <c r="M168" s="209" t="s">
        <v>23</v>
      </c>
      <c r="N168" s="210" t="s">
        <v>48</v>
      </c>
      <c r="O168" s="43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AR168" s="25" t="s">
        <v>215</v>
      </c>
      <c r="AT168" s="25" t="s">
        <v>194</v>
      </c>
      <c r="AU168" s="25" t="s">
        <v>88</v>
      </c>
      <c r="AY168" s="25" t="s">
        <v>191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5" t="s">
        <v>85</v>
      </c>
      <c r="BK168" s="213">
        <f>ROUND(I168*H168,2)</f>
        <v>0</v>
      </c>
      <c r="BL168" s="25" t="s">
        <v>215</v>
      </c>
      <c r="BM168" s="25" t="s">
        <v>4026</v>
      </c>
    </row>
    <row r="169" spans="2:65" s="1" customFormat="1" ht="16.5" customHeight="1">
      <c r="B169" s="42"/>
      <c r="C169" s="228" t="s">
        <v>966</v>
      </c>
      <c r="D169" s="228" t="s">
        <v>302</v>
      </c>
      <c r="E169" s="229" t="s">
        <v>4027</v>
      </c>
      <c r="F169" s="230" t="s">
        <v>4028</v>
      </c>
      <c r="G169" s="231" t="s">
        <v>242</v>
      </c>
      <c r="H169" s="232">
        <v>31.5</v>
      </c>
      <c r="I169" s="233"/>
      <c r="J169" s="234">
        <f>ROUND(I169*H169,2)</f>
        <v>0</v>
      </c>
      <c r="K169" s="230" t="s">
        <v>23</v>
      </c>
      <c r="L169" s="235"/>
      <c r="M169" s="236" t="s">
        <v>23</v>
      </c>
      <c r="N169" s="237" t="s">
        <v>48</v>
      </c>
      <c r="O169" s="43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AR169" s="25" t="s">
        <v>234</v>
      </c>
      <c r="AT169" s="25" t="s">
        <v>302</v>
      </c>
      <c r="AU169" s="25" t="s">
        <v>88</v>
      </c>
      <c r="AY169" s="25" t="s">
        <v>191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25" t="s">
        <v>85</v>
      </c>
      <c r="BK169" s="213">
        <f>ROUND(I169*H169,2)</f>
        <v>0</v>
      </c>
      <c r="BL169" s="25" t="s">
        <v>215</v>
      </c>
      <c r="BM169" s="25" t="s">
        <v>4029</v>
      </c>
    </row>
    <row r="170" spans="2:65" s="12" customFormat="1" ht="13.5">
      <c r="B170" s="217"/>
      <c r="C170" s="218"/>
      <c r="D170" s="214" t="s">
        <v>245</v>
      </c>
      <c r="E170" s="218"/>
      <c r="F170" s="220" t="s">
        <v>4030</v>
      </c>
      <c r="G170" s="218"/>
      <c r="H170" s="221">
        <v>31.5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245</v>
      </c>
      <c r="AU170" s="227" t="s">
        <v>88</v>
      </c>
      <c r="AV170" s="12" t="s">
        <v>88</v>
      </c>
      <c r="AW170" s="12" t="s">
        <v>6</v>
      </c>
      <c r="AX170" s="12" t="s">
        <v>85</v>
      </c>
      <c r="AY170" s="227" t="s">
        <v>191</v>
      </c>
    </row>
    <row r="171" spans="2:65" s="1" customFormat="1" ht="16.5" customHeight="1">
      <c r="B171" s="42"/>
      <c r="C171" s="202" t="s">
        <v>970</v>
      </c>
      <c r="D171" s="202" t="s">
        <v>194</v>
      </c>
      <c r="E171" s="203" t="s">
        <v>4031</v>
      </c>
      <c r="F171" s="204" t="s">
        <v>4032</v>
      </c>
      <c r="G171" s="205" t="s">
        <v>242</v>
      </c>
      <c r="H171" s="206">
        <v>350</v>
      </c>
      <c r="I171" s="207"/>
      <c r="J171" s="208">
        <f>ROUND(I171*H171,2)</f>
        <v>0</v>
      </c>
      <c r="K171" s="204" t="s">
        <v>23</v>
      </c>
      <c r="L171" s="62"/>
      <c r="M171" s="209" t="s">
        <v>23</v>
      </c>
      <c r="N171" s="210" t="s">
        <v>48</v>
      </c>
      <c r="O171" s="43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AR171" s="25" t="s">
        <v>215</v>
      </c>
      <c r="AT171" s="25" t="s">
        <v>194</v>
      </c>
      <c r="AU171" s="25" t="s">
        <v>88</v>
      </c>
      <c r="AY171" s="25" t="s">
        <v>191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25" t="s">
        <v>85</v>
      </c>
      <c r="BK171" s="213">
        <f>ROUND(I171*H171,2)</f>
        <v>0</v>
      </c>
      <c r="BL171" s="25" t="s">
        <v>215</v>
      </c>
      <c r="BM171" s="25" t="s">
        <v>4033</v>
      </c>
    </row>
    <row r="172" spans="2:65" s="1" customFormat="1" ht="16.5" customHeight="1">
      <c r="B172" s="42"/>
      <c r="C172" s="228" t="s">
        <v>974</v>
      </c>
      <c r="D172" s="228" t="s">
        <v>302</v>
      </c>
      <c r="E172" s="229" t="s">
        <v>4034</v>
      </c>
      <c r="F172" s="230" t="s">
        <v>4035</v>
      </c>
      <c r="G172" s="231" t="s">
        <v>242</v>
      </c>
      <c r="H172" s="232">
        <v>367.5</v>
      </c>
      <c r="I172" s="233"/>
      <c r="J172" s="234">
        <f>ROUND(I172*H172,2)</f>
        <v>0</v>
      </c>
      <c r="K172" s="230" t="s">
        <v>23</v>
      </c>
      <c r="L172" s="235"/>
      <c r="M172" s="236" t="s">
        <v>23</v>
      </c>
      <c r="N172" s="237" t="s">
        <v>48</v>
      </c>
      <c r="O172" s="43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AR172" s="25" t="s">
        <v>234</v>
      </c>
      <c r="AT172" s="25" t="s">
        <v>302</v>
      </c>
      <c r="AU172" s="25" t="s">
        <v>88</v>
      </c>
      <c r="AY172" s="25" t="s">
        <v>191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5" t="s">
        <v>85</v>
      </c>
      <c r="BK172" s="213">
        <f>ROUND(I172*H172,2)</f>
        <v>0</v>
      </c>
      <c r="BL172" s="25" t="s">
        <v>215</v>
      </c>
      <c r="BM172" s="25" t="s">
        <v>4036</v>
      </c>
    </row>
    <row r="173" spans="2:65" s="12" customFormat="1" ht="13.5">
      <c r="B173" s="217"/>
      <c r="C173" s="218"/>
      <c r="D173" s="214" t="s">
        <v>245</v>
      </c>
      <c r="E173" s="218"/>
      <c r="F173" s="220" t="s">
        <v>4037</v>
      </c>
      <c r="G173" s="218"/>
      <c r="H173" s="221">
        <v>367.5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245</v>
      </c>
      <c r="AU173" s="227" t="s">
        <v>88</v>
      </c>
      <c r="AV173" s="12" t="s">
        <v>88</v>
      </c>
      <c r="AW173" s="12" t="s">
        <v>6</v>
      </c>
      <c r="AX173" s="12" t="s">
        <v>85</v>
      </c>
      <c r="AY173" s="227" t="s">
        <v>191</v>
      </c>
    </row>
    <row r="174" spans="2:65" s="1" customFormat="1" ht="16.5" customHeight="1">
      <c r="B174" s="42"/>
      <c r="C174" s="202" t="s">
        <v>978</v>
      </c>
      <c r="D174" s="202" t="s">
        <v>194</v>
      </c>
      <c r="E174" s="203" t="s">
        <v>4031</v>
      </c>
      <c r="F174" s="204" t="s">
        <v>4032</v>
      </c>
      <c r="G174" s="205" t="s">
        <v>242</v>
      </c>
      <c r="H174" s="206">
        <v>2800</v>
      </c>
      <c r="I174" s="207"/>
      <c r="J174" s="208">
        <f>ROUND(I174*H174,2)</f>
        <v>0</v>
      </c>
      <c r="K174" s="204" t="s">
        <v>23</v>
      </c>
      <c r="L174" s="62"/>
      <c r="M174" s="209" t="s">
        <v>23</v>
      </c>
      <c r="N174" s="210" t="s">
        <v>48</v>
      </c>
      <c r="O174" s="43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AR174" s="25" t="s">
        <v>215</v>
      </c>
      <c r="AT174" s="25" t="s">
        <v>194</v>
      </c>
      <c r="AU174" s="25" t="s">
        <v>88</v>
      </c>
      <c r="AY174" s="25" t="s">
        <v>191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5" t="s">
        <v>85</v>
      </c>
      <c r="BK174" s="213">
        <f>ROUND(I174*H174,2)</f>
        <v>0</v>
      </c>
      <c r="BL174" s="25" t="s">
        <v>215</v>
      </c>
      <c r="BM174" s="25" t="s">
        <v>4038</v>
      </c>
    </row>
    <row r="175" spans="2:65" s="1" customFormat="1" ht="16.5" customHeight="1">
      <c r="B175" s="42"/>
      <c r="C175" s="228" t="s">
        <v>982</v>
      </c>
      <c r="D175" s="228" t="s">
        <v>302</v>
      </c>
      <c r="E175" s="229" t="s">
        <v>4039</v>
      </c>
      <c r="F175" s="230" t="s">
        <v>4040</v>
      </c>
      <c r="G175" s="231" t="s">
        <v>242</v>
      </c>
      <c r="H175" s="232">
        <v>2940</v>
      </c>
      <c r="I175" s="233"/>
      <c r="J175" s="234">
        <f>ROUND(I175*H175,2)</f>
        <v>0</v>
      </c>
      <c r="K175" s="230" t="s">
        <v>23</v>
      </c>
      <c r="L175" s="235"/>
      <c r="M175" s="236" t="s">
        <v>23</v>
      </c>
      <c r="N175" s="237" t="s">
        <v>48</v>
      </c>
      <c r="O175" s="43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AR175" s="25" t="s">
        <v>234</v>
      </c>
      <c r="AT175" s="25" t="s">
        <v>302</v>
      </c>
      <c r="AU175" s="25" t="s">
        <v>88</v>
      </c>
      <c r="AY175" s="25" t="s">
        <v>191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85</v>
      </c>
      <c r="BK175" s="213">
        <f>ROUND(I175*H175,2)</f>
        <v>0</v>
      </c>
      <c r="BL175" s="25" t="s">
        <v>215</v>
      </c>
      <c r="BM175" s="25" t="s">
        <v>4041</v>
      </c>
    </row>
    <row r="176" spans="2:65" s="12" customFormat="1" ht="13.5">
      <c r="B176" s="217"/>
      <c r="C176" s="218"/>
      <c r="D176" s="214" t="s">
        <v>245</v>
      </c>
      <c r="E176" s="218"/>
      <c r="F176" s="220" t="s">
        <v>4042</v>
      </c>
      <c r="G176" s="218"/>
      <c r="H176" s="221">
        <v>2940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245</v>
      </c>
      <c r="AU176" s="227" t="s">
        <v>88</v>
      </c>
      <c r="AV176" s="12" t="s">
        <v>88</v>
      </c>
      <c r="AW176" s="12" t="s">
        <v>6</v>
      </c>
      <c r="AX176" s="12" t="s">
        <v>85</v>
      </c>
      <c r="AY176" s="227" t="s">
        <v>191</v>
      </c>
    </row>
    <row r="177" spans="2:65" s="1" customFormat="1" ht="16.5" customHeight="1">
      <c r="B177" s="42"/>
      <c r="C177" s="202" t="s">
        <v>335</v>
      </c>
      <c r="D177" s="202" t="s">
        <v>194</v>
      </c>
      <c r="E177" s="203" t="s">
        <v>4031</v>
      </c>
      <c r="F177" s="204" t="s">
        <v>4032</v>
      </c>
      <c r="G177" s="205" t="s">
        <v>242</v>
      </c>
      <c r="H177" s="206">
        <v>4200</v>
      </c>
      <c r="I177" s="207"/>
      <c r="J177" s="208">
        <f>ROUND(I177*H177,2)</f>
        <v>0</v>
      </c>
      <c r="K177" s="204" t="s">
        <v>23</v>
      </c>
      <c r="L177" s="62"/>
      <c r="M177" s="209" t="s">
        <v>23</v>
      </c>
      <c r="N177" s="210" t="s">
        <v>48</v>
      </c>
      <c r="O177" s="43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AR177" s="25" t="s">
        <v>215</v>
      </c>
      <c r="AT177" s="25" t="s">
        <v>194</v>
      </c>
      <c r="AU177" s="25" t="s">
        <v>88</v>
      </c>
      <c r="AY177" s="25" t="s">
        <v>191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5" t="s">
        <v>85</v>
      </c>
      <c r="BK177" s="213">
        <f>ROUND(I177*H177,2)</f>
        <v>0</v>
      </c>
      <c r="BL177" s="25" t="s">
        <v>215</v>
      </c>
      <c r="BM177" s="25" t="s">
        <v>4043</v>
      </c>
    </row>
    <row r="178" spans="2:65" s="1" customFormat="1" ht="16.5" customHeight="1">
      <c r="B178" s="42"/>
      <c r="C178" s="228" t="s">
        <v>991</v>
      </c>
      <c r="D178" s="228" t="s">
        <v>302</v>
      </c>
      <c r="E178" s="229" t="s">
        <v>4044</v>
      </c>
      <c r="F178" s="230" t="s">
        <v>4045</v>
      </c>
      <c r="G178" s="231" t="s">
        <v>242</v>
      </c>
      <c r="H178" s="232">
        <v>4410</v>
      </c>
      <c r="I178" s="233"/>
      <c r="J178" s="234">
        <f>ROUND(I178*H178,2)</f>
        <v>0</v>
      </c>
      <c r="K178" s="230" t="s">
        <v>23</v>
      </c>
      <c r="L178" s="235"/>
      <c r="M178" s="236" t="s">
        <v>23</v>
      </c>
      <c r="N178" s="237" t="s">
        <v>48</v>
      </c>
      <c r="O178" s="43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AR178" s="25" t="s">
        <v>234</v>
      </c>
      <c r="AT178" s="25" t="s">
        <v>302</v>
      </c>
      <c r="AU178" s="25" t="s">
        <v>88</v>
      </c>
      <c r="AY178" s="25" t="s">
        <v>191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5" t="s">
        <v>85</v>
      </c>
      <c r="BK178" s="213">
        <f>ROUND(I178*H178,2)</f>
        <v>0</v>
      </c>
      <c r="BL178" s="25" t="s">
        <v>215</v>
      </c>
      <c r="BM178" s="25" t="s">
        <v>4046</v>
      </c>
    </row>
    <row r="179" spans="2:65" s="12" customFormat="1" ht="13.5">
      <c r="B179" s="217"/>
      <c r="C179" s="218"/>
      <c r="D179" s="214" t="s">
        <v>245</v>
      </c>
      <c r="E179" s="218"/>
      <c r="F179" s="220" t="s">
        <v>4047</v>
      </c>
      <c r="G179" s="218"/>
      <c r="H179" s="221">
        <v>4410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245</v>
      </c>
      <c r="AU179" s="227" t="s">
        <v>88</v>
      </c>
      <c r="AV179" s="12" t="s">
        <v>88</v>
      </c>
      <c r="AW179" s="12" t="s">
        <v>6</v>
      </c>
      <c r="AX179" s="12" t="s">
        <v>85</v>
      </c>
      <c r="AY179" s="227" t="s">
        <v>191</v>
      </c>
    </row>
    <row r="180" spans="2:65" s="1" customFormat="1" ht="16.5" customHeight="1">
      <c r="B180" s="42"/>
      <c r="C180" s="202" t="s">
        <v>1002</v>
      </c>
      <c r="D180" s="202" t="s">
        <v>194</v>
      </c>
      <c r="E180" s="203" t="s">
        <v>4031</v>
      </c>
      <c r="F180" s="204" t="s">
        <v>4032</v>
      </c>
      <c r="G180" s="205" t="s">
        <v>242</v>
      </c>
      <c r="H180" s="206">
        <v>850</v>
      </c>
      <c r="I180" s="207"/>
      <c r="J180" s="208">
        <f>ROUND(I180*H180,2)</f>
        <v>0</v>
      </c>
      <c r="K180" s="204" t="s">
        <v>23</v>
      </c>
      <c r="L180" s="62"/>
      <c r="M180" s="209" t="s">
        <v>23</v>
      </c>
      <c r="N180" s="210" t="s">
        <v>48</v>
      </c>
      <c r="O180" s="43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AR180" s="25" t="s">
        <v>215</v>
      </c>
      <c r="AT180" s="25" t="s">
        <v>194</v>
      </c>
      <c r="AU180" s="25" t="s">
        <v>88</v>
      </c>
      <c r="AY180" s="25" t="s">
        <v>191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85</v>
      </c>
      <c r="BK180" s="213">
        <f>ROUND(I180*H180,2)</f>
        <v>0</v>
      </c>
      <c r="BL180" s="25" t="s">
        <v>215</v>
      </c>
      <c r="BM180" s="25" t="s">
        <v>4048</v>
      </c>
    </row>
    <row r="181" spans="2:65" s="1" customFormat="1" ht="16.5" customHeight="1">
      <c r="B181" s="42"/>
      <c r="C181" s="228" t="s">
        <v>1006</v>
      </c>
      <c r="D181" s="228" t="s">
        <v>302</v>
      </c>
      <c r="E181" s="229" t="s">
        <v>4049</v>
      </c>
      <c r="F181" s="230" t="s">
        <v>4050</v>
      </c>
      <c r="G181" s="231" t="s">
        <v>242</v>
      </c>
      <c r="H181" s="232">
        <v>892.5</v>
      </c>
      <c r="I181" s="233"/>
      <c r="J181" s="234">
        <f>ROUND(I181*H181,2)</f>
        <v>0</v>
      </c>
      <c r="K181" s="230" t="s">
        <v>23</v>
      </c>
      <c r="L181" s="235"/>
      <c r="M181" s="236" t="s">
        <v>23</v>
      </c>
      <c r="N181" s="237" t="s">
        <v>48</v>
      </c>
      <c r="O181" s="43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AR181" s="25" t="s">
        <v>234</v>
      </c>
      <c r="AT181" s="25" t="s">
        <v>302</v>
      </c>
      <c r="AU181" s="25" t="s">
        <v>88</v>
      </c>
      <c r="AY181" s="25" t="s">
        <v>191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5" t="s">
        <v>85</v>
      </c>
      <c r="BK181" s="213">
        <f>ROUND(I181*H181,2)</f>
        <v>0</v>
      </c>
      <c r="BL181" s="25" t="s">
        <v>215</v>
      </c>
      <c r="BM181" s="25" t="s">
        <v>4051</v>
      </c>
    </row>
    <row r="182" spans="2:65" s="12" customFormat="1" ht="13.5">
      <c r="B182" s="217"/>
      <c r="C182" s="218"/>
      <c r="D182" s="214" t="s">
        <v>245</v>
      </c>
      <c r="E182" s="218"/>
      <c r="F182" s="220" t="s">
        <v>4052</v>
      </c>
      <c r="G182" s="218"/>
      <c r="H182" s="221">
        <v>892.5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245</v>
      </c>
      <c r="AU182" s="227" t="s">
        <v>88</v>
      </c>
      <c r="AV182" s="12" t="s">
        <v>88</v>
      </c>
      <c r="AW182" s="12" t="s">
        <v>6</v>
      </c>
      <c r="AX182" s="12" t="s">
        <v>85</v>
      </c>
      <c r="AY182" s="227" t="s">
        <v>191</v>
      </c>
    </row>
    <row r="183" spans="2:65" s="1" customFormat="1" ht="16.5" customHeight="1">
      <c r="B183" s="42"/>
      <c r="C183" s="202" t="s">
        <v>1010</v>
      </c>
      <c r="D183" s="202" t="s">
        <v>194</v>
      </c>
      <c r="E183" s="203" t="s">
        <v>4053</v>
      </c>
      <c r="F183" s="204" t="s">
        <v>4054</v>
      </c>
      <c r="G183" s="205" t="s">
        <v>242</v>
      </c>
      <c r="H183" s="206">
        <v>50</v>
      </c>
      <c r="I183" s="207"/>
      <c r="J183" s="208">
        <f>ROUND(I183*H183,2)</f>
        <v>0</v>
      </c>
      <c r="K183" s="204" t="s">
        <v>23</v>
      </c>
      <c r="L183" s="62"/>
      <c r="M183" s="209" t="s">
        <v>23</v>
      </c>
      <c r="N183" s="210" t="s">
        <v>48</v>
      </c>
      <c r="O183" s="43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AR183" s="25" t="s">
        <v>215</v>
      </c>
      <c r="AT183" s="25" t="s">
        <v>194</v>
      </c>
      <c r="AU183" s="25" t="s">
        <v>88</v>
      </c>
      <c r="AY183" s="25" t="s">
        <v>191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5" t="s">
        <v>85</v>
      </c>
      <c r="BK183" s="213">
        <f>ROUND(I183*H183,2)</f>
        <v>0</v>
      </c>
      <c r="BL183" s="25" t="s">
        <v>215</v>
      </c>
      <c r="BM183" s="25" t="s">
        <v>4055</v>
      </c>
    </row>
    <row r="184" spans="2:65" s="1" customFormat="1" ht="16.5" customHeight="1">
      <c r="B184" s="42"/>
      <c r="C184" s="228" t="s">
        <v>1014</v>
      </c>
      <c r="D184" s="228" t="s">
        <v>302</v>
      </c>
      <c r="E184" s="229" t="s">
        <v>4056</v>
      </c>
      <c r="F184" s="230" t="s">
        <v>4057</v>
      </c>
      <c r="G184" s="231" t="s">
        <v>242</v>
      </c>
      <c r="H184" s="232">
        <v>52.5</v>
      </c>
      <c r="I184" s="233"/>
      <c r="J184" s="234">
        <f>ROUND(I184*H184,2)</f>
        <v>0</v>
      </c>
      <c r="K184" s="230" t="s">
        <v>23</v>
      </c>
      <c r="L184" s="235"/>
      <c r="M184" s="236" t="s">
        <v>23</v>
      </c>
      <c r="N184" s="237" t="s">
        <v>48</v>
      </c>
      <c r="O184" s="43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AR184" s="25" t="s">
        <v>234</v>
      </c>
      <c r="AT184" s="25" t="s">
        <v>302</v>
      </c>
      <c r="AU184" s="25" t="s">
        <v>88</v>
      </c>
      <c r="AY184" s="25" t="s">
        <v>191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85</v>
      </c>
      <c r="BK184" s="213">
        <f>ROUND(I184*H184,2)</f>
        <v>0</v>
      </c>
      <c r="BL184" s="25" t="s">
        <v>215</v>
      </c>
      <c r="BM184" s="25" t="s">
        <v>4058</v>
      </c>
    </row>
    <row r="185" spans="2:65" s="12" customFormat="1" ht="13.5">
      <c r="B185" s="217"/>
      <c r="C185" s="218"/>
      <c r="D185" s="214" t="s">
        <v>245</v>
      </c>
      <c r="E185" s="218"/>
      <c r="F185" s="220" t="s">
        <v>4059</v>
      </c>
      <c r="G185" s="218"/>
      <c r="H185" s="221">
        <v>52.5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245</v>
      </c>
      <c r="AU185" s="227" t="s">
        <v>88</v>
      </c>
      <c r="AV185" s="12" t="s">
        <v>88</v>
      </c>
      <c r="AW185" s="12" t="s">
        <v>6</v>
      </c>
      <c r="AX185" s="12" t="s">
        <v>85</v>
      </c>
      <c r="AY185" s="227" t="s">
        <v>191</v>
      </c>
    </row>
    <row r="186" spans="2:65" s="1" customFormat="1" ht="16.5" customHeight="1">
      <c r="B186" s="42"/>
      <c r="C186" s="202" t="s">
        <v>1055</v>
      </c>
      <c r="D186" s="202" t="s">
        <v>194</v>
      </c>
      <c r="E186" s="203" t="s">
        <v>4060</v>
      </c>
      <c r="F186" s="204" t="s">
        <v>4061</v>
      </c>
      <c r="G186" s="205" t="s">
        <v>242</v>
      </c>
      <c r="H186" s="206">
        <v>60</v>
      </c>
      <c r="I186" s="207"/>
      <c r="J186" s="208">
        <f>ROUND(I186*H186,2)</f>
        <v>0</v>
      </c>
      <c r="K186" s="204" t="s">
        <v>23</v>
      </c>
      <c r="L186" s="62"/>
      <c r="M186" s="209" t="s">
        <v>23</v>
      </c>
      <c r="N186" s="210" t="s">
        <v>48</v>
      </c>
      <c r="O186" s="43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AR186" s="25" t="s">
        <v>215</v>
      </c>
      <c r="AT186" s="25" t="s">
        <v>194</v>
      </c>
      <c r="AU186" s="25" t="s">
        <v>88</v>
      </c>
      <c r="AY186" s="25" t="s">
        <v>191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5" t="s">
        <v>85</v>
      </c>
      <c r="BK186" s="213">
        <f>ROUND(I186*H186,2)</f>
        <v>0</v>
      </c>
      <c r="BL186" s="25" t="s">
        <v>215</v>
      </c>
      <c r="BM186" s="25" t="s">
        <v>4062</v>
      </c>
    </row>
    <row r="187" spans="2:65" s="1" customFormat="1" ht="16.5" customHeight="1">
      <c r="B187" s="42"/>
      <c r="C187" s="228" t="s">
        <v>1059</v>
      </c>
      <c r="D187" s="228" t="s">
        <v>302</v>
      </c>
      <c r="E187" s="229" t="s">
        <v>4063</v>
      </c>
      <c r="F187" s="230" t="s">
        <v>4064</v>
      </c>
      <c r="G187" s="231" t="s">
        <v>242</v>
      </c>
      <c r="H187" s="232">
        <v>63</v>
      </c>
      <c r="I187" s="233"/>
      <c r="J187" s="234">
        <f>ROUND(I187*H187,2)</f>
        <v>0</v>
      </c>
      <c r="K187" s="230" t="s">
        <v>23</v>
      </c>
      <c r="L187" s="235"/>
      <c r="M187" s="236" t="s">
        <v>23</v>
      </c>
      <c r="N187" s="237" t="s">
        <v>48</v>
      </c>
      <c r="O187" s="43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AR187" s="25" t="s">
        <v>234</v>
      </c>
      <c r="AT187" s="25" t="s">
        <v>302</v>
      </c>
      <c r="AU187" s="25" t="s">
        <v>88</v>
      </c>
      <c r="AY187" s="25" t="s">
        <v>191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85</v>
      </c>
      <c r="BK187" s="213">
        <f>ROUND(I187*H187,2)</f>
        <v>0</v>
      </c>
      <c r="BL187" s="25" t="s">
        <v>215</v>
      </c>
      <c r="BM187" s="25" t="s">
        <v>4065</v>
      </c>
    </row>
    <row r="188" spans="2:65" s="12" customFormat="1" ht="13.5">
      <c r="B188" s="217"/>
      <c r="C188" s="218"/>
      <c r="D188" s="214" t="s">
        <v>245</v>
      </c>
      <c r="E188" s="218"/>
      <c r="F188" s="220" t="s">
        <v>4066</v>
      </c>
      <c r="G188" s="218"/>
      <c r="H188" s="221">
        <v>63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245</v>
      </c>
      <c r="AU188" s="227" t="s">
        <v>88</v>
      </c>
      <c r="AV188" s="12" t="s">
        <v>88</v>
      </c>
      <c r="AW188" s="12" t="s">
        <v>6</v>
      </c>
      <c r="AX188" s="12" t="s">
        <v>85</v>
      </c>
      <c r="AY188" s="227" t="s">
        <v>191</v>
      </c>
    </row>
    <row r="189" spans="2:65" s="1" customFormat="1" ht="25.5" customHeight="1">
      <c r="B189" s="42"/>
      <c r="C189" s="202" t="s">
        <v>1063</v>
      </c>
      <c r="D189" s="202" t="s">
        <v>194</v>
      </c>
      <c r="E189" s="203" t="s">
        <v>4067</v>
      </c>
      <c r="F189" s="204" t="s">
        <v>4068</v>
      </c>
      <c r="G189" s="205" t="s">
        <v>242</v>
      </c>
      <c r="H189" s="206">
        <v>170</v>
      </c>
      <c r="I189" s="207"/>
      <c r="J189" s="208">
        <f>ROUND(I189*H189,2)</f>
        <v>0</v>
      </c>
      <c r="K189" s="204" t="s">
        <v>203</v>
      </c>
      <c r="L189" s="62"/>
      <c r="M189" s="209" t="s">
        <v>23</v>
      </c>
      <c r="N189" s="210" t="s">
        <v>48</v>
      </c>
      <c r="O189" s="43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AR189" s="25" t="s">
        <v>215</v>
      </c>
      <c r="AT189" s="25" t="s">
        <v>194</v>
      </c>
      <c r="AU189" s="25" t="s">
        <v>88</v>
      </c>
      <c r="AY189" s="25" t="s">
        <v>191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85</v>
      </c>
      <c r="BK189" s="213">
        <f>ROUND(I189*H189,2)</f>
        <v>0</v>
      </c>
      <c r="BL189" s="25" t="s">
        <v>215</v>
      </c>
      <c r="BM189" s="25" t="s">
        <v>4069</v>
      </c>
    </row>
    <row r="190" spans="2:65" s="1" customFormat="1" ht="16.5" customHeight="1">
      <c r="B190" s="42"/>
      <c r="C190" s="228" t="s">
        <v>1069</v>
      </c>
      <c r="D190" s="228" t="s">
        <v>302</v>
      </c>
      <c r="E190" s="229" t="s">
        <v>4070</v>
      </c>
      <c r="F190" s="230" t="s">
        <v>4071</v>
      </c>
      <c r="G190" s="231" t="s">
        <v>242</v>
      </c>
      <c r="H190" s="232">
        <v>178.5</v>
      </c>
      <c r="I190" s="233"/>
      <c r="J190" s="234">
        <f>ROUND(I190*H190,2)</f>
        <v>0</v>
      </c>
      <c r="K190" s="230" t="s">
        <v>23</v>
      </c>
      <c r="L190" s="235"/>
      <c r="M190" s="236" t="s">
        <v>23</v>
      </c>
      <c r="N190" s="237" t="s">
        <v>48</v>
      </c>
      <c r="O190" s="43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AR190" s="25" t="s">
        <v>234</v>
      </c>
      <c r="AT190" s="25" t="s">
        <v>302</v>
      </c>
      <c r="AU190" s="25" t="s">
        <v>88</v>
      </c>
      <c r="AY190" s="25" t="s">
        <v>191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25" t="s">
        <v>85</v>
      </c>
      <c r="BK190" s="213">
        <f>ROUND(I190*H190,2)</f>
        <v>0</v>
      </c>
      <c r="BL190" s="25" t="s">
        <v>215</v>
      </c>
      <c r="BM190" s="25" t="s">
        <v>4072</v>
      </c>
    </row>
    <row r="191" spans="2:65" s="12" customFormat="1" ht="13.5">
      <c r="B191" s="217"/>
      <c r="C191" s="218"/>
      <c r="D191" s="214" t="s">
        <v>245</v>
      </c>
      <c r="E191" s="218"/>
      <c r="F191" s="220" t="s">
        <v>4073</v>
      </c>
      <c r="G191" s="218"/>
      <c r="H191" s="221">
        <v>178.5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245</v>
      </c>
      <c r="AU191" s="227" t="s">
        <v>88</v>
      </c>
      <c r="AV191" s="12" t="s">
        <v>88</v>
      </c>
      <c r="AW191" s="12" t="s">
        <v>6</v>
      </c>
      <c r="AX191" s="12" t="s">
        <v>85</v>
      </c>
      <c r="AY191" s="227" t="s">
        <v>191</v>
      </c>
    </row>
    <row r="192" spans="2:65" s="1" customFormat="1" ht="25.5" customHeight="1">
      <c r="B192" s="42"/>
      <c r="C192" s="202" t="s">
        <v>1073</v>
      </c>
      <c r="D192" s="202" t="s">
        <v>194</v>
      </c>
      <c r="E192" s="203" t="s">
        <v>4067</v>
      </c>
      <c r="F192" s="204" t="s">
        <v>4068</v>
      </c>
      <c r="G192" s="205" t="s">
        <v>242</v>
      </c>
      <c r="H192" s="206">
        <v>20</v>
      </c>
      <c r="I192" s="207"/>
      <c r="J192" s="208">
        <f>ROUND(I192*H192,2)</f>
        <v>0</v>
      </c>
      <c r="K192" s="204" t="s">
        <v>203</v>
      </c>
      <c r="L192" s="62"/>
      <c r="M192" s="209" t="s">
        <v>23</v>
      </c>
      <c r="N192" s="210" t="s">
        <v>48</v>
      </c>
      <c r="O192" s="43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AR192" s="25" t="s">
        <v>215</v>
      </c>
      <c r="AT192" s="25" t="s">
        <v>194</v>
      </c>
      <c r="AU192" s="25" t="s">
        <v>88</v>
      </c>
      <c r="AY192" s="25" t="s">
        <v>191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85</v>
      </c>
      <c r="BK192" s="213">
        <f>ROUND(I192*H192,2)</f>
        <v>0</v>
      </c>
      <c r="BL192" s="25" t="s">
        <v>215</v>
      </c>
      <c r="BM192" s="25" t="s">
        <v>4074</v>
      </c>
    </row>
    <row r="193" spans="2:65" s="1" customFormat="1" ht="16.5" customHeight="1">
      <c r="B193" s="42"/>
      <c r="C193" s="228" t="s">
        <v>1078</v>
      </c>
      <c r="D193" s="228" t="s">
        <v>302</v>
      </c>
      <c r="E193" s="229" t="s">
        <v>4075</v>
      </c>
      <c r="F193" s="230" t="s">
        <v>4076</v>
      </c>
      <c r="G193" s="231" t="s">
        <v>242</v>
      </c>
      <c r="H193" s="232">
        <v>21</v>
      </c>
      <c r="I193" s="233"/>
      <c r="J193" s="234">
        <f>ROUND(I193*H193,2)</f>
        <v>0</v>
      </c>
      <c r="K193" s="230" t="s">
        <v>23</v>
      </c>
      <c r="L193" s="235"/>
      <c r="M193" s="236" t="s">
        <v>23</v>
      </c>
      <c r="N193" s="237" t="s">
        <v>48</v>
      </c>
      <c r="O193" s="43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AR193" s="25" t="s">
        <v>234</v>
      </c>
      <c r="AT193" s="25" t="s">
        <v>302</v>
      </c>
      <c r="AU193" s="25" t="s">
        <v>88</v>
      </c>
      <c r="AY193" s="25" t="s">
        <v>191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5" t="s">
        <v>85</v>
      </c>
      <c r="BK193" s="213">
        <f>ROUND(I193*H193,2)</f>
        <v>0</v>
      </c>
      <c r="BL193" s="25" t="s">
        <v>215</v>
      </c>
      <c r="BM193" s="25" t="s">
        <v>4077</v>
      </c>
    </row>
    <row r="194" spans="2:65" s="12" customFormat="1" ht="13.5">
      <c r="B194" s="217"/>
      <c r="C194" s="218"/>
      <c r="D194" s="214" t="s">
        <v>245</v>
      </c>
      <c r="E194" s="218"/>
      <c r="F194" s="220" t="s">
        <v>4078</v>
      </c>
      <c r="G194" s="218"/>
      <c r="H194" s="221">
        <v>21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245</v>
      </c>
      <c r="AU194" s="227" t="s">
        <v>88</v>
      </c>
      <c r="AV194" s="12" t="s">
        <v>88</v>
      </c>
      <c r="AW194" s="12" t="s">
        <v>6</v>
      </c>
      <c r="AX194" s="12" t="s">
        <v>85</v>
      </c>
      <c r="AY194" s="227" t="s">
        <v>191</v>
      </c>
    </row>
    <row r="195" spans="2:65" s="1" customFormat="1" ht="16.5" customHeight="1">
      <c r="B195" s="42"/>
      <c r="C195" s="202" t="s">
        <v>1082</v>
      </c>
      <c r="D195" s="202" t="s">
        <v>194</v>
      </c>
      <c r="E195" s="203" t="s">
        <v>4079</v>
      </c>
      <c r="F195" s="204" t="s">
        <v>4080</v>
      </c>
      <c r="G195" s="205" t="s">
        <v>242</v>
      </c>
      <c r="H195" s="206">
        <v>30</v>
      </c>
      <c r="I195" s="207"/>
      <c r="J195" s="208">
        <f>ROUND(I195*H195,2)</f>
        <v>0</v>
      </c>
      <c r="K195" s="204" t="s">
        <v>23</v>
      </c>
      <c r="L195" s="62"/>
      <c r="M195" s="209" t="s">
        <v>23</v>
      </c>
      <c r="N195" s="210" t="s">
        <v>48</v>
      </c>
      <c r="O195" s="43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AR195" s="25" t="s">
        <v>215</v>
      </c>
      <c r="AT195" s="25" t="s">
        <v>194</v>
      </c>
      <c r="AU195" s="25" t="s">
        <v>88</v>
      </c>
      <c r="AY195" s="25" t="s">
        <v>191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25" t="s">
        <v>85</v>
      </c>
      <c r="BK195" s="213">
        <f>ROUND(I195*H195,2)</f>
        <v>0</v>
      </c>
      <c r="BL195" s="25" t="s">
        <v>215</v>
      </c>
      <c r="BM195" s="25" t="s">
        <v>4081</v>
      </c>
    </row>
    <row r="196" spans="2:65" s="1" customFormat="1" ht="16.5" customHeight="1">
      <c r="B196" s="42"/>
      <c r="C196" s="228" t="s">
        <v>1086</v>
      </c>
      <c r="D196" s="228" t="s">
        <v>302</v>
      </c>
      <c r="E196" s="229" t="s">
        <v>4082</v>
      </c>
      <c r="F196" s="230" t="s">
        <v>4083</v>
      </c>
      <c r="G196" s="231" t="s">
        <v>242</v>
      </c>
      <c r="H196" s="232">
        <v>31.5</v>
      </c>
      <c r="I196" s="233"/>
      <c r="J196" s="234">
        <f>ROUND(I196*H196,2)</f>
        <v>0</v>
      </c>
      <c r="K196" s="230" t="s">
        <v>23</v>
      </c>
      <c r="L196" s="235"/>
      <c r="M196" s="236" t="s">
        <v>23</v>
      </c>
      <c r="N196" s="237" t="s">
        <v>48</v>
      </c>
      <c r="O196" s="43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5" t="s">
        <v>234</v>
      </c>
      <c r="AT196" s="25" t="s">
        <v>302</v>
      </c>
      <c r="AU196" s="25" t="s">
        <v>88</v>
      </c>
      <c r="AY196" s="25" t="s">
        <v>191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85</v>
      </c>
      <c r="BK196" s="213">
        <f>ROUND(I196*H196,2)</f>
        <v>0</v>
      </c>
      <c r="BL196" s="25" t="s">
        <v>215</v>
      </c>
      <c r="BM196" s="25" t="s">
        <v>4084</v>
      </c>
    </row>
    <row r="197" spans="2:65" s="12" customFormat="1" ht="13.5">
      <c r="B197" s="217"/>
      <c r="C197" s="218"/>
      <c r="D197" s="214" t="s">
        <v>245</v>
      </c>
      <c r="E197" s="218"/>
      <c r="F197" s="220" t="s">
        <v>4030</v>
      </c>
      <c r="G197" s="218"/>
      <c r="H197" s="221">
        <v>31.5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245</v>
      </c>
      <c r="AU197" s="227" t="s">
        <v>88</v>
      </c>
      <c r="AV197" s="12" t="s">
        <v>88</v>
      </c>
      <c r="AW197" s="12" t="s">
        <v>6</v>
      </c>
      <c r="AX197" s="12" t="s">
        <v>85</v>
      </c>
      <c r="AY197" s="227" t="s">
        <v>191</v>
      </c>
    </row>
    <row r="198" spans="2:65" s="1" customFormat="1" ht="16.5" customHeight="1">
      <c r="B198" s="42"/>
      <c r="C198" s="202" t="s">
        <v>1090</v>
      </c>
      <c r="D198" s="202" t="s">
        <v>194</v>
      </c>
      <c r="E198" s="203" t="s">
        <v>4085</v>
      </c>
      <c r="F198" s="204" t="s">
        <v>4086</v>
      </c>
      <c r="G198" s="205" t="s">
        <v>242</v>
      </c>
      <c r="H198" s="206">
        <v>30</v>
      </c>
      <c r="I198" s="207"/>
      <c r="J198" s="208">
        <f t="shared" ref="J198:J206" si="24">ROUND(I198*H198,2)</f>
        <v>0</v>
      </c>
      <c r="K198" s="204" t="s">
        <v>23</v>
      </c>
      <c r="L198" s="62"/>
      <c r="M198" s="209" t="s">
        <v>23</v>
      </c>
      <c r="N198" s="210" t="s">
        <v>48</v>
      </c>
      <c r="O198" s="43"/>
      <c r="P198" s="211">
        <f t="shared" ref="P198:P206" si="25">O198*H198</f>
        <v>0</v>
      </c>
      <c r="Q198" s="211">
        <v>0</v>
      </c>
      <c r="R198" s="211">
        <f t="shared" ref="R198:R206" si="26">Q198*H198</f>
        <v>0</v>
      </c>
      <c r="S198" s="211">
        <v>0</v>
      </c>
      <c r="T198" s="212">
        <f t="shared" ref="T198:T206" si="27">S198*H198</f>
        <v>0</v>
      </c>
      <c r="AR198" s="25" t="s">
        <v>215</v>
      </c>
      <c r="AT198" s="25" t="s">
        <v>194</v>
      </c>
      <c r="AU198" s="25" t="s">
        <v>88</v>
      </c>
      <c r="AY198" s="25" t="s">
        <v>191</v>
      </c>
      <c r="BE198" s="213">
        <f t="shared" ref="BE198:BE206" si="28">IF(N198="základní",J198,0)</f>
        <v>0</v>
      </c>
      <c r="BF198" s="213">
        <f t="shared" ref="BF198:BF206" si="29">IF(N198="snížená",J198,0)</f>
        <v>0</v>
      </c>
      <c r="BG198" s="213">
        <f t="shared" ref="BG198:BG206" si="30">IF(N198="zákl. přenesená",J198,0)</f>
        <v>0</v>
      </c>
      <c r="BH198" s="213">
        <f t="shared" ref="BH198:BH206" si="31">IF(N198="sníž. přenesená",J198,0)</f>
        <v>0</v>
      </c>
      <c r="BI198" s="213">
        <f t="shared" ref="BI198:BI206" si="32">IF(N198="nulová",J198,0)</f>
        <v>0</v>
      </c>
      <c r="BJ198" s="25" t="s">
        <v>85</v>
      </c>
      <c r="BK198" s="213">
        <f t="shared" ref="BK198:BK206" si="33">ROUND(I198*H198,2)</f>
        <v>0</v>
      </c>
      <c r="BL198" s="25" t="s">
        <v>215</v>
      </c>
      <c r="BM198" s="25" t="s">
        <v>4087</v>
      </c>
    </row>
    <row r="199" spans="2:65" s="1" customFormat="1" ht="16.5" customHeight="1">
      <c r="B199" s="42"/>
      <c r="C199" s="228" t="s">
        <v>1094</v>
      </c>
      <c r="D199" s="228" t="s">
        <v>302</v>
      </c>
      <c r="E199" s="229" t="s">
        <v>4088</v>
      </c>
      <c r="F199" s="230" t="s">
        <v>4089</v>
      </c>
      <c r="G199" s="231" t="s">
        <v>242</v>
      </c>
      <c r="H199" s="232">
        <v>30</v>
      </c>
      <c r="I199" s="233"/>
      <c r="J199" s="234">
        <f t="shared" si="24"/>
        <v>0</v>
      </c>
      <c r="K199" s="230" t="s">
        <v>23</v>
      </c>
      <c r="L199" s="235"/>
      <c r="M199" s="236" t="s">
        <v>23</v>
      </c>
      <c r="N199" s="237" t="s">
        <v>48</v>
      </c>
      <c r="O199" s="43"/>
      <c r="P199" s="211">
        <f t="shared" si="25"/>
        <v>0</v>
      </c>
      <c r="Q199" s="211">
        <v>0</v>
      </c>
      <c r="R199" s="211">
        <f t="shared" si="26"/>
        <v>0</v>
      </c>
      <c r="S199" s="211">
        <v>0</v>
      </c>
      <c r="T199" s="212">
        <f t="shared" si="27"/>
        <v>0</v>
      </c>
      <c r="AR199" s="25" t="s">
        <v>234</v>
      </c>
      <c r="AT199" s="25" t="s">
        <v>302</v>
      </c>
      <c r="AU199" s="25" t="s">
        <v>88</v>
      </c>
      <c r="AY199" s="25" t="s">
        <v>191</v>
      </c>
      <c r="BE199" s="213">
        <f t="shared" si="28"/>
        <v>0</v>
      </c>
      <c r="BF199" s="213">
        <f t="shared" si="29"/>
        <v>0</v>
      </c>
      <c r="BG199" s="213">
        <f t="shared" si="30"/>
        <v>0</v>
      </c>
      <c r="BH199" s="213">
        <f t="shared" si="31"/>
        <v>0</v>
      </c>
      <c r="BI199" s="213">
        <f t="shared" si="32"/>
        <v>0</v>
      </c>
      <c r="BJ199" s="25" t="s">
        <v>85</v>
      </c>
      <c r="BK199" s="213">
        <f t="shared" si="33"/>
        <v>0</v>
      </c>
      <c r="BL199" s="25" t="s">
        <v>215</v>
      </c>
      <c r="BM199" s="25" t="s">
        <v>4090</v>
      </c>
    </row>
    <row r="200" spans="2:65" s="1" customFormat="1" ht="16.5" customHeight="1">
      <c r="B200" s="42"/>
      <c r="C200" s="202" t="s">
        <v>1099</v>
      </c>
      <c r="D200" s="202" t="s">
        <v>194</v>
      </c>
      <c r="E200" s="203" t="s">
        <v>4091</v>
      </c>
      <c r="F200" s="204" t="s">
        <v>4092</v>
      </c>
      <c r="G200" s="205" t="s">
        <v>197</v>
      </c>
      <c r="H200" s="206">
        <v>1</v>
      </c>
      <c r="I200" s="207"/>
      <c r="J200" s="208">
        <f t="shared" si="24"/>
        <v>0</v>
      </c>
      <c r="K200" s="204" t="s">
        <v>23</v>
      </c>
      <c r="L200" s="62"/>
      <c r="M200" s="209" t="s">
        <v>23</v>
      </c>
      <c r="N200" s="210" t="s">
        <v>48</v>
      </c>
      <c r="O200" s="43"/>
      <c r="P200" s="211">
        <f t="shared" si="25"/>
        <v>0</v>
      </c>
      <c r="Q200" s="211">
        <v>0</v>
      </c>
      <c r="R200" s="211">
        <f t="shared" si="26"/>
        <v>0</v>
      </c>
      <c r="S200" s="211">
        <v>0</v>
      </c>
      <c r="T200" s="212">
        <f t="shared" si="27"/>
        <v>0</v>
      </c>
      <c r="AR200" s="25" t="s">
        <v>215</v>
      </c>
      <c r="AT200" s="25" t="s">
        <v>194</v>
      </c>
      <c r="AU200" s="25" t="s">
        <v>88</v>
      </c>
      <c r="AY200" s="25" t="s">
        <v>191</v>
      </c>
      <c r="BE200" s="213">
        <f t="shared" si="28"/>
        <v>0</v>
      </c>
      <c r="BF200" s="213">
        <f t="shared" si="29"/>
        <v>0</v>
      </c>
      <c r="BG200" s="213">
        <f t="shared" si="30"/>
        <v>0</v>
      </c>
      <c r="BH200" s="213">
        <f t="shared" si="31"/>
        <v>0</v>
      </c>
      <c r="BI200" s="213">
        <f t="shared" si="32"/>
        <v>0</v>
      </c>
      <c r="BJ200" s="25" t="s">
        <v>85</v>
      </c>
      <c r="BK200" s="213">
        <f t="shared" si="33"/>
        <v>0</v>
      </c>
      <c r="BL200" s="25" t="s">
        <v>215</v>
      </c>
      <c r="BM200" s="25" t="s">
        <v>4093</v>
      </c>
    </row>
    <row r="201" spans="2:65" s="1" customFormat="1" ht="16.5" customHeight="1">
      <c r="B201" s="42"/>
      <c r="C201" s="228" t="s">
        <v>1108</v>
      </c>
      <c r="D201" s="228" t="s">
        <v>302</v>
      </c>
      <c r="E201" s="229" t="s">
        <v>4094</v>
      </c>
      <c r="F201" s="230" t="s">
        <v>4095</v>
      </c>
      <c r="G201" s="231" t="s">
        <v>197</v>
      </c>
      <c r="H201" s="232">
        <v>1</v>
      </c>
      <c r="I201" s="233"/>
      <c r="J201" s="234">
        <f t="shared" si="24"/>
        <v>0</v>
      </c>
      <c r="K201" s="230" t="s">
        <v>23</v>
      </c>
      <c r="L201" s="235"/>
      <c r="M201" s="236" t="s">
        <v>23</v>
      </c>
      <c r="N201" s="237" t="s">
        <v>48</v>
      </c>
      <c r="O201" s="43"/>
      <c r="P201" s="211">
        <f t="shared" si="25"/>
        <v>0</v>
      </c>
      <c r="Q201" s="211">
        <v>0</v>
      </c>
      <c r="R201" s="211">
        <f t="shared" si="26"/>
        <v>0</v>
      </c>
      <c r="S201" s="211">
        <v>0</v>
      </c>
      <c r="T201" s="212">
        <f t="shared" si="27"/>
        <v>0</v>
      </c>
      <c r="AR201" s="25" t="s">
        <v>234</v>
      </c>
      <c r="AT201" s="25" t="s">
        <v>302</v>
      </c>
      <c r="AU201" s="25" t="s">
        <v>88</v>
      </c>
      <c r="AY201" s="25" t="s">
        <v>191</v>
      </c>
      <c r="BE201" s="213">
        <f t="shared" si="28"/>
        <v>0</v>
      </c>
      <c r="BF201" s="213">
        <f t="shared" si="29"/>
        <v>0</v>
      </c>
      <c r="BG201" s="213">
        <f t="shared" si="30"/>
        <v>0</v>
      </c>
      <c r="BH201" s="213">
        <f t="shared" si="31"/>
        <v>0</v>
      </c>
      <c r="BI201" s="213">
        <f t="shared" si="32"/>
        <v>0</v>
      </c>
      <c r="BJ201" s="25" t="s">
        <v>85</v>
      </c>
      <c r="BK201" s="213">
        <f t="shared" si="33"/>
        <v>0</v>
      </c>
      <c r="BL201" s="25" t="s">
        <v>215</v>
      </c>
      <c r="BM201" s="25" t="s">
        <v>4096</v>
      </c>
    </row>
    <row r="202" spans="2:65" s="1" customFormat="1" ht="16.5" customHeight="1">
      <c r="B202" s="42"/>
      <c r="C202" s="202" t="s">
        <v>1112</v>
      </c>
      <c r="D202" s="202" t="s">
        <v>194</v>
      </c>
      <c r="E202" s="203" t="s">
        <v>4097</v>
      </c>
      <c r="F202" s="204" t="s">
        <v>4098</v>
      </c>
      <c r="G202" s="205" t="s">
        <v>197</v>
      </c>
      <c r="H202" s="206">
        <v>4</v>
      </c>
      <c r="I202" s="207"/>
      <c r="J202" s="208">
        <f t="shared" si="24"/>
        <v>0</v>
      </c>
      <c r="K202" s="204" t="s">
        <v>23</v>
      </c>
      <c r="L202" s="62"/>
      <c r="M202" s="209" t="s">
        <v>23</v>
      </c>
      <c r="N202" s="210" t="s">
        <v>48</v>
      </c>
      <c r="O202" s="43"/>
      <c r="P202" s="211">
        <f t="shared" si="25"/>
        <v>0</v>
      </c>
      <c r="Q202" s="211">
        <v>0</v>
      </c>
      <c r="R202" s="211">
        <f t="shared" si="26"/>
        <v>0</v>
      </c>
      <c r="S202" s="211">
        <v>0</v>
      </c>
      <c r="T202" s="212">
        <f t="shared" si="27"/>
        <v>0</v>
      </c>
      <c r="AR202" s="25" t="s">
        <v>215</v>
      </c>
      <c r="AT202" s="25" t="s">
        <v>194</v>
      </c>
      <c r="AU202" s="25" t="s">
        <v>88</v>
      </c>
      <c r="AY202" s="25" t="s">
        <v>191</v>
      </c>
      <c r="BE202" s="213">
        <f t="shared" si="28"/>
        <v>0</v>
      </c>
      <c r="BF202" s="213">
        <f t="shared" si="29"/>
        <v>0</v>
      </c>
      <c r="BG202" s="213">
        <f t="shared" si="30"/>
        <v>0</v>
      </c>
      <c r="BH202" s="213">
        <f t="shared" si="31"/>
        <v>0</v>
      </c>
      <c r="BI202" s="213">
        <f t="shared" si="32"/>
        <v>0</v>
      </c>
      <c r="BJ202" s="25" t="s">
        <v>85</v>
      </c>
      <c r="BK202" s="213">
        <f t="shared" si="33"/>
        <v>0</v>
      </c>
      <c r="BL202" s="25" t="s">
        <v>215</v>
      </c>
      <c r="BM202" s="25" t="s">
        <v>4099</v>
      </c>
    </row>
    <row r="203" spans="2:65" s="1" customFormat="1" ht="16.5" customHeight="1">
      <c r="B203" s="42"/>
      <c r="C203" s="228" t="s">
        <v>1121</v>
      </c>
      <c r="D203" s="228" t="s">
        <v>302</v>
      </c>
      <c r="E203" s="229" t="s">
        <v>4100</v>
      </c>
      <c r="F203" s="230" t="s">
        <v>4101</v>
      </c>
      <c r="G203" s="231" t="s">
        <v>197</v>
      </c>
      <c r="H203" s="232">
        <v>4</v>
      </c>
      <c r="I203" s="233"/>
      <c r="J203" s="234">
        <f t="shared" si="24"/>
        <v>0</v>
      </c>
      <c r="K203" s="230" t="s">
        <v>23</v>
      </c>
      <c r="L203" s="235"/>
      <c r="M203" s="236" t="s">
        <v>23</v>
      </c>
      <c r="N203" s="237" t="s">
        <v>48</v>
      </c>
      <c r="O203" s="43"/>
      <c r="P203" s="211">
        <f t="shared" si="25"/>
        <v>0</v>
      </c>
      <c r="Q203" s="211">
        <v>0</v>
      </c>
      <c r="R203" s="211">
        <f t="shared" si="26"/>
        <v>0</v>
      </c>
      <c r="S203" s="211">
        <v>0</v>
      </c>
      <c r="T203" s="212">
        <f t="shared" si="27"/>
        <v>0</v>
      </c>
      <c r="AR203" s="25" t="s">
        <v>234</v>
      </c>
      <c r="AT203" s="25" t="s">
        <v>302</v>
      </c>
      <c r="AU203" s="25" t="s">
        <v>88</v>
      </c>
      <c r="AY203" s="25" t="s">
        <v>191</v>
      </c>
      <c r="BE203" s="213">
        <f t="shared" si="28"/>
        <v>0</v>
      </c>
      <c r="BF203" s="213">
        <f t="shared" si="29"/>
        <v>0</v>
      </c>
      <c r="BG203" s="213">
        <f t="shared" si="30"/>
        <v>0</v>
      </c>
      <c r="BH203" s="213">
        <f t="shared" si="31"/>
        <v>0</v>
      </c>
      <c r="BI203" s="213">
        <f t="shared" si="32"/>
        <v>0</v>
      </c>
      <c r="BJ203" s="25" t="s">
        <v>85</v>
      </c>
      <c r="BK203" s="213">
        <f t="shared" si="33"/>
        <v>0</v>
      </c>
      <c r="BL203" s="25" t="s">
        <v>215</v>
      </c>
      <c r="BM203" s="25" t="s">
        <v>4102</v>
      </c>
    </row>
    <row r="204" spans="2:65" s="1" customFormat="1" ht="16.5" customHeight="1">
      <c r="B204" s="42"/>
      <c r="C204" s="202" t="s">
        <v>1130</v>
      </c>
      <c r="D204" s="202" t="s">
        <v>194</v>
      </c>
      <c r="E204" s="203" t="s">
        <v>4103</v>
      </c>
      <c r="F204" s="204" t="s">
        <v>4104</v>
      </c>
      <c r="G204" s="205" t="s">
        <v>197</v>
      </c>
      <c r="H204" s="206">
        <v>1</v>
      </c>
      <c r="I204" s="207"/>
      <c r="J204" s="208">
        <f t="shared" si="24"/>
        <v>0</v>
      </c>
      <c r="K204" s="204" t="s">
        <v>23</v>
      </c>
      <c r="L204" s="62"/>
      <c r="M204" s="209" t="s">
        <v>23</v>
      </c>
      <c r="N204" s="210" t="s">
        <v>48</v>
      </c>
      <c r="O204" s="43"/>
      <c r="P204" s="211">
        <f t="shared" si="25"/>
        <v>0</v>
      </c>
      <c r="Q204" s="211">
        <v>0</v>
      </c>
      <c r="R204" s="211">
        <f t="shared" si="26"/>
        <v>0</v>
      </c>
      <c r="S204" s="211">
        <v>0</v>
      </c>
      <c r="T204" s="212">
        <f t="shared" si="27"/>
        <v>0</v>
      </c>
      <c r="AR204" s="25" t="s">
        <v>215</v>
      </c>
      <c r="AT204" s="25" t="s">
        <v>194</v>
      </c>
      <c r="AU204" s="25" t="s">
        <v>88</v>
      </c>
      <c r="AY204" s="25" t="s">
        <v>191</v>
      </c>
      <c r="BE204" s="213">
        <f t="shared" si="28"/>
        <v>0</v>
      </c>
      <c r="BF204" s="213">
        <f t="shared" si="29"/>
        <v>0</v>
      </c>
      <c r="BG204" s="213">
        <f t="shared" si="30"/>
        <v>0</v>
      </c>
      <c r="BH204" s="213">
        <f t="shared" si="31"/>
        <v>0</v>
      </c>
      <c r="BI204" s="213">
        <f t="shared" si="32"/>
        <v>0</v>
      </c>
      <c r="BJ204" s="25" t="s">
        <v>85</v>
      </c>
      <c r="BK204" s="213">
        <f t="shared" si="33"/>
        <v>0</v>
      </c>
      <c r="BL204" s="25" t="s">
        <v>215</v>
      </c>
      <c r="BM204" s="25" t="s">
        <v>4105</v>
      </c>
    </row>
    <row r="205" spans="2:65" s="1" customFormat="1" ht="16.5" customHeight="1">
      <c r="B205" s="42"/>
      <c r="C205" s="228" t="s">
        <v>1134</v>
      </c>
      <c r="D205" s="228" t="s">
        <v>302</v>
      </c>
      <c r="E205" s="229" t="s">
        <v>4106</v>
      </c>
      <c r="F205" s="230" t="s">
        <v>4107</v>
      </c>
      <c r="G205" s="231" t="s">
        <v>197</v>
      </c>
      <c r="H205" s="232">
        <v>1</v>
      </c>
      <c r="I205" s="233"/>
      <c r="J205" s="234">
        <f t="shared" si="24"/>
        <v>0</v>
      </c>
      <c r="K205" s="230" t="s">
        <v>23</v>
      </c>
      <c r="L205" s="235"/>
      <c r="M205" s="236" t="s">
        <v>23</v>
      </c>
      <c r="N205" s="237" t="s">
        <v>48</v>
      </c>
      <c r="O205" s="43"/>
      <c r="P205" s="211">
        <f t="shared" si="25"/>
        <v>0</v>
      </c>
      <c r="Q205" s="211">
        <v>0</v>
      </c>
      <c r="R205" s="211">
        <f t="shared" si="26"/>
        <v>0</v>
      </c>
      <c r="S205" s="211">
        <v>0</v>
      </c>
      <c r="T205" s="212">
        <f t="shared" si="27"/>
        <v>0</v>
      </c>
      <c r="AR205" s="25" t="s">
        <v>234</v>
      </c>
      <c r="AT205" s="25" t="s">
        <v>302</v>
      </c>
      <c r="AU205" s="25" t="s">
        <v>88</v>
      </c>
      <c r="AY205" s="25" t="s">
        <v>191</v>
      </c>
      <c r="BE205" s="213">
        <f t="shared" si="28"/>
        <v>0</v>
      </c>
      <c r="BF205" s="213">
        <f t="shared" si="29"/>
        <v>0</v>
      </c>
      <c r="BG205" s="213">
        <f t="shared" si="30"/>
        <v>0</v>
      </c>
      <c r="BH205" s="213">
        <f t="shared" si="31"/>
        <v>0</v>
      </c>
      <c r="BI205" s="213">
        <f t="shared" si="32"/>
        <v>0</v>
      </c>
      <c r="BJ205" s="25" t="s">
        <v>85</v>
      </c>
      <c r="BK205" s="213">
        <f t="shared" si="33"/>
        <v>0</v>
      </c>
      <c r="BL205" s="25" t="s">
        <v>215</v>
      </c>
      <c r="BM205" s="25" t="s">
        <v>4108</v>
      </c>
    </row>
    <row r="206" spans="2:65" s="1" customFormat="1" ht="16.5" customHeight="1">
      <c r="B206" s="42"/>
      <c r="C206" s="202" t="s">
        <v>1138</v>
      </c>
      <c r="D206" s="202" t="s">
        <v>194</v>
      </c>
      <c r="E206" s="203" t="s">
        <v>4109</v>
      </c>
      <c r="F206" s="204" t="s">
        <v>4110</v>
      </c>
      <c r="G206" s="205" t="s">
        <v>242</v>
      </c>
      <c r="H206" s="206">
        <v>790</v>
      </c>
      <c r="I206" s="207"/>
      <c r="J206" s="208">
        <f t="shared" si="24"/>
        <v>0</v>
      </c>
      <c r="K206" s="204" t="s">
        <v>23</v>
      </c>
      <c r="L206" s="62"/>
      <c r="M206" s="209" t="s">
        <v>23</v>
      </c>
      <c r="N206" s="210" t="s">
        <v>48</v>
      </c>
      <c r="O206" s="43"/>
      <c r="P206" s="211">
        <f t="shared" si="25"/>
        <v>0</v>
      </c>
      <c r="Q206" s="211">
        <v>0</v>
      </c>
      <c r="R206" s="211">
        <f t="shared" si="26"/>
        <v>0</v>
      </c>
      <c r="S206" s="211">
        <v>0</v>
      </c>
      <c r="T206" s="212">
        <f t="shared" si="27"/>
        <v>0</v>
      </c>
      <c r="AR206" s="25" t="s">
        <v>215</v>
      </c>
      <c r="AT206" s="25" t="s">
        <v>194</v>
      </c>
      <c r="AU206" s="25" t="s">
        <v>88</v>
      </c>
      <c r="AY206" s="25" t="s">
        <v>191</v>
      </c>
      <c r="BE206" s="213">
        <f t="shared" si="28"/>
        <v>0</v>
      </c>
      <c r="BF206" s="213">
        <f t="shared" si="29"/>
        <v>0</v>
      </c>
      <c r="BG206" s="213">
        <f t="shared" si="30"/>
        <v>0</v>
      </c>
      <c r="BH206" s="213">
        <f t="shared" si="31"/>
        <v>0</v>
      </c>
      <c r="BI206" s="213">
        <f t="shared" si="32"/>
        <v>0</v>
      </c>
      <c r="BJ206" s="25" t="s">
        <v>85</v>
      </c>
      <c r="BK206" s="213">
        <f t="shared" si="33"/>
        <v>0</v>
      </c>
      <c r="BL206" s="25" t="s">
        <v>215</v>
      </c>
      <c r="BM206" s="25" t="s">
        <v>4111</v>
      </c>
    </row>
    <row r="207" spans="2:65" s="11" customFormat="1" ht="22.35" customHeight="1">
      <c r="B207" s="186"/>
      <c r="C207" s="187"/>
      <c r="D207" s="188" t="s">
        <v>76</v>
      </c>
      <c r="E207" s="200" t="s">
        <v>4112</v>
      </c>
      <c r="F207" s="200" t="s">
        <v>4112</v>
      </c>
      <c r="G207" s="187"/>
      <c r="H207" s="187"/>
      <c r="I207" s="190"/>
      <c r="J207" s="201">
        <f>BK207</f>
        <v>0</v>
      </c>
      <c r="K207" s="187"/>
      <c r="L207" s="192"/>
      <c r="M207" s="193"/>
      <c r="N207" s="194"/>
      <c r="O207" s="194"/>
      <c r="P207" s="195">
        <f>SUM(P208:P216)</f>
        <v>0</v>
      </c>
      <c r="Q207" s="194"/>
      <c r="R207" s="195">
        <f>SUM(R208:R216)</f>
        <v>0</v>
      </c>
      <c r="S207" s="194"/>
      <c r="T207" s="196">
        <f>SUM(T208:T216)</f>
        <v>0</v>
      </c>
      <c r="AR207" s="197" t="s">
        <v>85</v>
      </c>
      <c r="AT207" s="198" t="s">
        <v>76</v>
      </c>
      <c r="AU207" s="198" t="s">
        <v>88</v>
      </c>
      <c r="AY207" s="197" t="s">
        <v>191</v>
      </c>
      <c r="BK207" s="199">
        <f>SUM(BK208:BK216)</f>
        <v>0</v>
      </c>
    </row>
    <row r="208" spans="2:65" s="1" customFormat="1" ht="16.5" customHeight="1">
      <c r="B208" s="42"/>
      <c r="C208" s="228" t="s">
        <v>1144</v>
      </c>
      <c r="D208" s="228" t="s">
        <v>302</v>
      </c>
      <c r="E208" s="229" t="s">
        <v>4113</v>
      </c>
      <c r="F208" s="230" t="s">
        <v>4114</v>
      </c>
      <c r="G208" s="231" t="s">
        <v>197</v>
      </c>
      <c r="H208" s="232">
        <v>1</v>
      </c>
      <c r="I208" s="233"/>
      <c r="J208" s="234">
        <f t="shared" ref="J208:J216" si="34">ROUND(I208*H208,2)</f>
        <v>0</v>
      </c>
      <c r="K208" s="230" t="s">
        <v>23</v>
      </c>
      <c r="L208" s="235"/>
      <c r="M208" s="236" t="s">
        <v>23</v>
      </c>
      <c r="N208" s="237" t="s">
        <v>48</v>
      </c>
      <c r="O208" s="43"/>
      <c r="P208" s="211">
        <f t="shared" ref="P208:P216" si="35">O208*H208</f>
        <v>0</v>
      </c>
      <c r="Q208" s="211">
        <v>0</v>
      </c>
      <c r="R208" s="211">
        <f t="shared" ref="R208:R216" si="36">Q208*H208</f>
        <v>0</v>
      </c>
      <c r="S208" s="211">
        <v>0</v>
      </c>
      <c r="T208" s="212">
        <f t="shared" ref="T208:T216" si="37">S208*H208</f>
        <v>0</v>
      </c>
      <c r="AR208" s="25" t="s">
        <v>234</v>
      </c>
      <c r="AT208" s="25" t="s">
        <v>302</v>
      </c>
      <c r="AU208" s="25" t="s">
        <v>207</v>
      </c>
      <c r="AY208" s="25" t="s">
        <v>191</v>
      </c>
      <c r="BE208" s="213">
        <f t="shared" ref="BE208:BE216" si="38">IF(N208="základní",J208,0)</f>
        <v>0</v>
      </c>
      <c r="BF208" s="213">
        <f t="shared" ref="BF208:BF216" si="39">IF(N208="snížená",J208,0)</f>
        <v>0</v>
      </c>
      <c r="BG208" s="213">
        <f t="shared" ref="BG208:BG216" si="40">IF(N208="zákl. přenesená",J208,0)</f>
        <v>0</v>
      </c>
      <c r="BH208" s="213">
        <f t="shared" ref="BH208:BH216" si="41">IF(N208="sníž. přenesená",J208,0)</f>
        <v>0</v>
      </c>
      <c r="BI208" s="213">
        <f t="shared" ref="BI208:BI216" si="42">IF(N208="nulová",J208,0)</f>
        <v>0</v>
      </c>
      <c r="BJ208" s="25" t="s">
        <v>85</v>
      </c>
      <c r="BK208" s="213">
        <f t="shared" ref="BK208:BK216" si="43">ROUND(I208*H208,2)</f>
        <v>0</v>
      </c>
      <c r="BL208" s="25" t="s">
        <v>215</v>
      </c>
      <c r="BM208" s="25" t="s">
        <v>4115</v>
      </c>
    </row>
    <row r="209" spans="2:65" s="1" customFormat="1" ht="16.5" customHeight="1">
      <c r="B209" s="42"/>
      <c r="C209" s="228" t="s">
        <v>1149</v>
      </c>
      <c r="D209" s="228" t="s">
        <v>302</v>
      </c>
      <c r="E209" s="229" t="s">
        <v>4116</v>
      </c>
      <c r="F209" s="230" t="s">
        <v>4117</v>
      </c>
      <c r="G209" s="231" t="s">
        <v>197</v>
      </c>
      <c r="H209" s="232">
        <v>1</v>
      </c>
      <c r="I209" s="233"/>
      <c r="J209" s="234">
        <f t="shared" si="34"/>
        <v>0</v>
      </c>
      <c r="K209" s="230" t="s">
        <v>23</v>
      </c>
      <c r="L209" s="235"/>
      <c r="M209" s="236" t="s">
        <v>23</v>
      </c>
      <c r="N209" s="237" t="s">
        <v>48</v>
      </c>
      <c r="O209" s="43"/>
      <c r="P209" s="211">
        <f t="shared" si="35"/>
        <v>0</v>
      </c>
      <c r="Q209" s="211">
        <v>0</v>
      </c>
      <c r="R209" s="211">
        <f t="shared" si="36"/>
        <v>0</v>
      </c>
      <c r="S209" s="211">
        <v>0</v>
      </c>
      <c r="T209" s="212">
        <f t="shared" si="37"/>
        <v>0</v>
      </c>
      <c r="AR209" s="25" t="s">
        <v>234</v>
      </c>
      <c r="AT209" s="25" t="s">
        <v>302</v>
      </c>
      <c r="AU209" s="25" t="s">
        <v>207</v>
      </c>
      <c r="AY209" s="25" t="s">
        <v>191</v>
      </c>
      <c r="BE209" s="213">
        <f t="shared" si="38"/>
        <v>0</v>
      </c>
      <c r="BF209" s="213">
        <f t="shared" si="39"/>
        <v>0</v>
      </c>
      <c r="BG209" s="213">
        <f t="shared" si="40"/>
        <v>0</v>
      </c>
      <c r="BH209" s="213">
        <f t="shared" si="41"/>
        <v>0</v>
      </c>
      <c r="BI209" s="213">
        <f t="shared" si="42"/>
        <v>0</v>
      </c>
      <c r="BJ209" s="25" t="s">
        <v>85</v>
      </c>
      <c r="BK209" s="213">
        <f t="shared" si="43"/>
        <v>0</v>
      </c>
      <c r="BL209" s="25" t="s">
        <v>215</v>
      </c>
      <c r="BM209" s="25" t="s">
        <v>4118</v>
      </c>
    </row>
    <row r="210" spans="2:65" s="1" customFormat="1" ht="16.5" customHeight="1">
      <c r="B210" s="42"/>
      <c r="C210" s="228" t="s">
        <v>1154</v>
      </c>
      <c r="D210" s="228" t="s">
        <v>302</v>
      </c>
      <c r="E210" s="229" t="s">
        <v>4119</v>
      </c>
      <c r="F210" s="230" t="s">
        <v>4120</v>
      </c>
      <c r="G210" s="231" t="s">
        <v>197</v>
      </c>
      <c r="H210" s="232">
        <v>1</v>
      </c>
      <c r="I210" s="233"/>
      <c r="J210" s="234">
        <f t="shared" si="34"/>
        <v>0</v>
      </c>
      <c r="K210" s="230" t="s">
        <v>23</v>
      </c>
      <c r="L210" s="235"/>
      <c r="M210" s="236" t="s">
        <v>23</v>
      </c>
      <c r="N210" s="237" t="s">
        <v>48</v>
      </c>
      <c r="O210" s="43"/>
      <c r="P210" s="211">
        <f t="shared" si="35"/>
        <v>0</v>
      </c>
      <c r="Q210" s="211">
        <v>0</v>
      </c>
      <c r="R210" s="211">
        <f t="shared" si="36"/>
        <v>0</v>
      </c>
      <c r="S210" s="211">
        <v>0</v>
      </c>
      <c r="T210" s="212">
        <f t="shared" si="37"/>
        <v>0</v>
      </c>
      <c r="AR210" s="25" t="s">
        <v>234</v>
      </c>
      <c r="AT210" s="25" t="s">
        <v>302</v>
      </c>
      <c r="AU210" s="25" t="s">
        <v>207</v>
      </c>
      <c r="AY210" s="25" t="s">
        <v>191</v>
      </c>
      <c r="BE210" s="213">
        <f t="shared" si="38"/>
        <v>0</v>
      </c>
      <c r="BF210" s="213">
        <f t="shared" si="39"/>
        <v>0</v>
      </c>
      <c r="BG210" s="213">
        <f t="shared" si="40"/>
        <v>0</v>
      </c>
      <c r="BH210" s="213">
        <f t="shared" si="41"/>
        <v>0</v>
      </c>
      <c r="BI210" s="213">
        <f t="shared" si="42"/>
        <v>0</v>
      </c>
      <c r="BJ210" s="25" t="s">
        <v>85</v>
      </c>
      <c r="BK210" s="213">
        <f t="shared" si="43"/>
        <v>0</v>
      </c>
      <c r="BL210" s="25" t="s">
        <v>215</v>
      </c>
      <c r="BM210" s="25" t="s">
        <v>4121</v>
      </c>
    </row>
    <row r="211" spans="2:65" s="1" customFormat="1" ht="16.5" customHeight="1">
      <c r="B211" s="42"/>
      <c r="C211" s="228" t="s">
        <v>1162</v>
      </c>
      <c r="D211" s="228" t="s">
        <v>302</v>
      </c>
      <c r="E211" s="229" t="s">
        <v>4122</v>
      </c>
      <c r="F211" s="230" t="s">
        <v>4123</v>
      </c>
      <c r="G211" s="231" t="s">
        <v>197</v>
      </c>
      <c r="H211" s="232">
        <v>4</v>
      </c>
      <c r="I211" s="233"/>
      <c r="J211" s="234">
        <f t="shared" si="34"/>
        <v>0</v>
      </c>
      <c r="K211" s="230" t="s">
        <v>23</v>
      </c>
      <c r="L211" s="235"/>
      <c r="M211" s="236" t="s">
        <v>23</v>
      </c>
      <c r="N211" s="237" t="s">
        <v>48</v>
      </c>
      <c r="O211" s="43"/>
      <c r="P211" s="211">
        <f t="shared" si="35"/>
        <v>0</v>
      </c>
      <c r="Q211" s="211">
        <v>0</v>
      </c>
      <c r="R211" s="211">
        <f t="shared" si="36"/>
        <v>0</v>
      </c>
      <c r="S211" s="211">
        <v>0</v>
      </c>
      <c r="T211" s="212">
        <f t="shared" si="37"/>
        <v>0</v>
      </c>
      <c r="AR211" s="25" t="s">
        <v>234</v>
      </c>
      <c r="AT211" s="25" t="s">
        <v>302</v>
      </c>
      <c r="AU211" s="25" t="s">
        <v>207</v>
      </c>
      <c r="AY211" s="25" t="s">
        <v>191</v>
      </c>
      <c r="BE211" s="213">
        <f t="shared" si="38"/>
        <v>0</v>
      </c>
      <c r="BF211" s="213">
        <f t="shared" si="39"/>
        <v>0</v>
      </c>
      <c r="BG211" s="213">
        <f t="shared" si="40"/>
        <v>0</v>
      </c>
      <c r="BH211" s="213">
        <f t="shared" si="41"/>
        <v>0</v>
      </c>
      <c r="BI211" s="213">
        <f t="shared" si="42"/>
        <v>0</v>
      </c>
      <c r="BJ211" s="25" t="s">
        <v>85</v>
      </c>
      <c r="BK211" s="213">
        <f t="shared" si="43"/>
        <v>0</v>
      </c>
      <c r="BL211" s="25" t="s">
        <v>215</v>
      </c>
      <c r="BM211" s="25" t="s">
        <v>4124</v>
      </c>
    </row>
    <row r="212" spans="2:65" s="1" customFormat="1" ht="16.5" customHeight="1">
      <c r="B212" s="42"/>
      <c r="C212" s="228" t="s">
        <v>1167</v>
      </c>
      <c r="D212" s="228" t="s">
        <v>302</v>
      </c>
      <c r="E212" s="229" t="s">
        <v>4125</v>
      </c>
      <c r="F212" s="230" t="s">
        <v>4126</v>
      </c>
      <c r="G212" s="231" t="s">
        <v>197</v>
      </c>
      <c r="H212" s="232">
        <v>3</v>
      </c>
      <c r="I212" s="233"/>
      <c r="J212" s="234">
        <f t="shared" si="34"/>
        <v>0</v>
      </c>
      <c r="K212" s="230" t="s">
        <v>23</v>
      </c>
      <c r="L212" s="235"/>
      <c r="M212" s="236" t="s">
        <v>23</v>
      </c>
      <c r="N212" s="237" t="s">
        <v>48</v>
      </c>
      <c r="O212" s="43"/>
      <c r="P212" s="211">
        <f t="shared" si="35"/>
        <v>0</v>
      </c>
      <c r="Q212" s="211">
        <v>0</v>
      </c>
      <c r="R212" s="211">
        <f t="shared" si="36"/>
        <v>0</v>
      </c>
      <c r="S212" s="211">
        <v>0</v>
      </c>
      <c r="T212" s="212">
        <f t="shared" si="37"/>
        <v>0</v>
      </c>
      <c r="AR212" s="25" t="s">
        <v>234</v>
      </c>
      <c r="AT212" s="25" t="s">
        <v>302</v>
      </c>
      <c r="AU212" s="25" t="s">
        <v>207</v>
      </c>
      <c r="AY212" s="25" t="s">
        <v>191</v>
      </c>
      <c r="BE212" s="213">
        <f t="shared" si="38"/>
        <v>0</v>
      </c>
      <c r="BF212" s="213">
        <f t="shared" si="39"/>
        <v>0</v>
      </c>
      <c r="BG212" s="213">
        <f t="shared" si="40"/>
        <v>0</v>
      </c>
      <c r="BH212" s="213">
        <f t="shared" si="41"/>
        <v>0</v>
      </c>
      <c r="BI212" s="213">
        <f t="shared" si="42"/>
        <v>0</v>
      </c>
      <c r="BJ212" s="25" t="s">
        <v>85</v>
      </c>
      <c r="BK212" s="213">
        <f t="shared" si="43"/>
        <v>0</v>
      </c>
      <c r="BL212" s="25" t="s">
        <v>215</v>
      </c>
      <c r="BM212" s="25" t="s">
        <v>4127</v>
      </c>
    </row>
    <row r="213" spans="2:65" s="1" customFormat="1" ht="16.5" customHeight="1">
      <c r="B213" s="42"/>
      <c r="C213" s="228" t="s">
        <v>1171</v>
      </c>
      <c r="D213" s="228" t="s">
        <v>302</v>
      </c>
      <c r="E213" s="229" t="s">
        <v>4128</v>
      </c>
      <c r="F213" s="230" t="s">
        <v>4129</v>
      </c>
      <c r="G213" s="231" t="s">
        <v>197</v>
      </c>
      <c r="H213" s="232">
        <v>4</v>
      </c>
      <c r="I213" s="233"/>
      <c r="J213" s="234">
        <f t="shared" si="34"/>
        <v>0</v>
      </c>
      <c r="K213" s="230" t="s">
        <v>23</v>
      </c>
      <c r="L213" s="235"/>
      <c r="M213" s="236" t="s">
        <v>23</v>
      </c>
      <c r="N213" s="237" t="s">
        <v>48</v>
      </c>
      <c r="O213" s="43"/>
      <c r="P213" s="211">
        <f t="shared" si="35"/>
        <v>0</v>
      </c>
      <c r="Q213" s="211">
        <v>0</v>
      </c>
      <c r="R213" s="211">
        <f t="shared" si="36"/>
        <v>0</v>
      </c>
      <c r="S213" s="211">
        <v>0</v>
      </c>
      <c r="T213" s="212">
        <f t="shared" si="37"/>
        <v>0</v>
      </c>
      <c r="AR213" s="25" t="s">
        <v>234</v>
      </c>
      <c r="AT213" s="25" t="s">
        <v>302</v>
      </c>
      <c r="AU213" s="25" t="s">
        <v>207</v>
      </c>
      <c r="AY213" s="25" t="s">
        <v>191</v>
      </c>
      <c r="BE213" s="213">
        <f t="shared" si="38"/>
        <v>0</v>
      </c>
      <c r="BF213" s="213">
        <f t="shared" si="39"/>
        <v>0</v>
      </c>
      <c r="BG213" s="213">
        <f t="shared" si="40"/>
        <v>0</v>
      </c>
      <c r="BH213" s="213">
        <f t="shared" si="41"/>
        <v>0</v>
      </c>
      <c r="BI213" s="213">
        <f t="shared" si="42"/>
        <v>0</v>
      </c>
      <c r="BJ213" s="25" t="s">
        <v>85</v>
      </c>
      <c r="BK213" s="213">
        <f t="shared" si="43"/>
        <v>0</v>
      </c>
      <c r="BL213" s="25" t="s">
        <v>215</v>
      </c>
      <c r="BM213" s="25" t="s">
        <v>4130</v>
      </c>
    </row>
    <row r="214" spans="2:65" s="1" customFormat="1" ht="16.5" customHeight="1">
      <c r="B214" s="42"/>
      <c r="C214" s="228" t="s">
        <v>1175</v>
      </c>
      <c r="D214" s="228" t="s">
        <v>302</v>
      </c>
      <c r="E214" s="229" t="s">
        <v>85</v>
      </c>
      <c r="F214" s="230" t="s">
        <v>4131</v>
      </c>
      <c r="G214" s="231" t="s">
        <v>197</v>
      </c>
      <c r="H214" s="232">
        <v>1</v>
      </c>
      <c r="I214" s="233"/>
      <c r="J214" s="234">
        <f t="shared" si="34"/>
        <v>0</v>
      </c>
      <c r="K214" s="230" t="s">
        <v>23</v>
      </c>
      <c r="L214" s="235"/>
      <c r="M214" s="236" t="s">
        <v>23</v>
      </c>
      <c r="N214" s="237" t="s">
        <v>48</v>
      </c>
      <c r="O214" s="43"/>
      <c r="P214" s="211">
        <f t="shared" si="35"/>
        <v>0</v>
      </c>
      <c r="Q214" s="211">
        <v>0</v>
      </c>
      <c r="R214" s="211">
        <f t="shared" si="36"/>
        <v>0</v>
      </c>
      <c r="S214" s="211">
        <v>0</v>
      </c>
      <c r="T214" s="212">
        <f t="shared" si="37"/>
        <v>0</v>
      </c>
      <c r="AR214" s="25" t="s">
        <v>234</v>
      </c>
      <c r="AT214" s="25" t="s">
        <v>302</v>
      </c>
      <c r="AU214" s="25" t="s">
        <v>207</v>
      </c>
      <c r="AY214" s="25" t="s">
        <v>191</v>
      </c>
      <c r="BE214" s="213">
        <f t="shared" si="38"/>
        <v>0</v>
      </c>
      <c r="BF214" s="213">
        <f t="shared" si="39"/>
        <v>0</v>
      </c>
      <c r="BG214" s="213">
        <f t="shared" si="40"/>
        <v>0</v>
      </c>
      <c r="BH214" s="213">
        <f t="shared" si="41"/>
        <v>0</v>
      </c>
      <c r="BI214" s="213">
        <f t="shared" si="42"/>
        <v>0</v>
      </c>
      <c r="BJ214" s="25" t="s">
        <v>85</v>
      </c>
      <c r="BK214" s="213">
        <f t="shared" si="43"/>
        <v>0</v>
      </c>
      <c r="BL214" s="25" t="s">
        <v>215</v>
      </c>
      <c r="BM214" s="25" t="s">
        <v>4132</v>
      </c>
    </row>
    <row r="215" spans="2:65" s="1" customFormat="1" ht="16.5" customHeight="1">
      <c r="B215" s="42"/>
      <c r="C215" s="202" t="s">
        <v>1179</v>
      </c>
      <c r="D215" s="202" t="s">
        <v>194</v>
      </c>
      <c r="E215" s="203" t="s">
        <v>88</v>
      </c>
      <c r="F215" s="204" t="s">
        <v>4133</v>
      </c>
      <c r="G215" s="205" t="s">
        <v>197</v>
      </c>
      <c r="H215" s="206">
        <v>1</v>
      </c>
      <c r="I215" s="207"/>
      <c r="J215" s="208">
        <f t="shared" si="34"/>
        <v>0</v>
      </c>
      <c r="K215" s="204" t="s">
        <v>23</v>
      </c>
      <c r="L215" s="62"/>
      <c r="M215" s="209" t="s">
        <v>23</v>
      </c>
      <c r="N215" s="210" t="s">
        <v>48</v>
      </c>
      <c r="O215" s="43"/>
      <c r="P215" s="211">
        <f t="shared" si="35"/>
        <v>0</v>
      </c>
      <c r="Q215" s="211">
        <v>0</v>
      </c>
      <c r="R215" s="211">
        <f t="shared" si="36"/>
        <v>0</v>
      </c>
      <c r="S215" s="211">
        <v>0</v>
      </c>
      <c r="T215" s="212">
        <f t="shared" si="37"/>
        <v>0</v>
      </c>
      <c r="AR215" s="25" t="s">
        <v>215</v>
      </c>
      <c r="AT215" s="25" t="s">
        <v>194</v>
      </c>
      <c r="AU215" s="25" t="s">
        <v>207</v>
      </c>
      <c r="AY215" s="25" t="s">
        <v>191</v>
      </c>
      <c r="BE215" s="213">
        <f t="shared" si="38"/>
        <v>0</v>
      </c>
      <c r="BF215" s="213">
        <f t="shared" si="39"/>
        <v>0</v>
      </c>
      <c r="BG215" s="213">
        <f t="shared" si="40"/>
        <v>0</v>
      </c>
      <c r="BH215" s="213">
        <f t="shared" si="41"/>
        <v>0</v>
      </c>
      <c r="BI215" s="213">
        <f t="shared" si="42"/>
        <v>0</v>
      </c>
      <c r="BJ215" s="25" t="s">
        <v>85</v>
      </c>
      <c r="BK215" s="213">
        <f t="shared" si="43"/>
        <v>0</v>
      </c>
      <c r="BL215" s="25" t="s">
        <v>215</v>
      </c>
      <c r="BM215" s="25" t="s">
        <v>4134</v>
      </c>
    </row>
    <row r="216" spans="2:65" s="1" customFormat="1" ht="16.5" customHeight="1">
      <c r="B216" s="42"/>
      <c r="C216" s="202" t="s">
        <v>1184</v>
      </c>
      <c r="D216" s="202" t="s">
        <v>194</v>
      </c>
      <c r="E216" s="203" t="s">
        <v>207</v>
      </c>
      <c r="F216" s="204" t="s">
        <v>4135</v>
      </c>
      <c r="G216" s="205" t="s">
        <v>197</v>
      </c>
      <c r="H216" s="206">
        <v>1</v>
      </c>
      <c r="I216" s="207"/>
      <c r="J216" s="208">
        <f t="shared" si="34"/>
        <v>0</v>
      </c>
      <c r="K216" s="204" t="s">
        <v>23</v>
      </c>
      <c r="L216" s="62"/>
      <c r="M216" s="209" t="s">
        <v>23</v>
      </c>
      <c r="N216" s="210" t="s">
        <v>48</v>
      </c>
      <c r="O216" s="43"/>
      <c r="P216" s="211">
        <f t="shared" si="35"/>
        <v>0</v>
      </c>
      <c r="Q216" s="211">
        <v>0</v>
      </c>
      <c r="R216" s="211">
        <f t="shared" si="36"/>
        <v>0</v>
      </c>
      <c r="S216" s="211">
        <v>0</v>
      </c>
      <c r="T216" s="212">
        <f t="shared" si="37"/>
        <v>0</v>
      </c>
      <c r="AR216" s="25" t="s">
        <v>215</v>
      </c>
      <c r="AT216" s="25" t="s">
        <v>194</v>
      </c>
      <c r="AU216" s="25" t="s">
        <v>207</v>
      </c>
      <c r="AY216" s="25" t="s">
        <v>191</v>
      </c>
      <c r="BE216" s="213">
        <f t="shared" si="38"/>
        <v>0</v>
      </c>
      <c r="BF216" s="213">
        <f t="shared" si="39"/>
        <v>0</v>
      </c>
      <c r="BG216" s="213">
        <f t="shared" si="40"/>
        <v>0</v>
      </c>
      <c r="BH216" s="213">
        <f t="shared" si="41"/>
        <v>0</v>
      </c>
      <c r="BI216" s="213">
        <f t="shared" si="42"/>
        <v>0</v>
      </c>
      <c r="BJ216" s="25" t="s">
        <v>85</v>
      </c>
      <c r="BK216" s="213">
        <f t="shared" si="43"/>
        <v>0</v>
      </c>
      <c r="BL216" s="25" t="s">
        <v>215</v>
      </c>
      <c r="BM216" s="25" t="s">
        <v>4136</v>
      </c>
    </row>
    <row r="217" spans="2:65" s="11" customFormat="1" ht="22.35" customHeight="1">
      <c r="B217" s="186"/>
      <c r="C217" s="187"/>
      <c r="D217" s="188" t="s">
        <v>76</v>
      </c>
      <c r="E217" s="200" t="s">
        <v>4137</v>
      </c>
      <c r="F217" s="200" t="s">
        <v>4137</v>
      </c>
      <c r="G217" s="187"/>
      <c r="H217" s="187"/>
      <c r="I217" s="190"/>
      <c r="J217" s="201">
        <f>BK217</f>
        <v>0</v>
      </c>
      <c r="K217" s="187"/>
      <c r="L217" s="192"/>
      <c r="M217" s="193"/>
      <c r="N217" s="194"/>
      <c r="O217" s="194"/>
      <c r="P217" s="195">
        <f>SUM(P218:P239)</f>
        <v>0</v>
      </c>
      <c r="Q217" s="194"/>
      <c r="R217" s="195">
        <f>SUM(R218:R239)</f>
        <v>0</v>
      </c>
      <c r="S217" s="194"/>
      <c r="T217" s="196">
        <f>SUM(T218:T239)</f>
        <v>0</v>
      </c>
      <c r="AR217" s="197" t="s">
        <v>85</v>
      </c>
      <c r="AT217" s="198" t="s">
        <v>76</v>
      </c>
      <c r="AU217" s="198" t="s">
        <v>88</v>
      </c>
      <c r="AY217" s="197" t="s">
        <v>191</v>
      </c>
      <c r="BK217" s="199">
        <f>SUM(BK218:BK239)</f>
        <v>0</v>
      </c>
    </row>
    <row r="218" spans="2:65" s="1" customFormat="1" ht="16.5" customHeight="1">
      <c r="B218" s="42"/>
      <c r="C218" s="228" t="s">
        <v>1190</v>
      </c>
      <c r="D218" s="228" t="s">
        <v>302</v>
      </c>
      <c r="E218" s="229" t="s">
        <v>4138</v>
      </c>
      <c r="F218" s="230" t="s">
        <v>4139</v>
      </c>
      <c r="G218" s="231" t="s">
        <v>197</v>
      </c>
      <c r="H218" s="232">
        <v>1</v>
      </c>
      <c r="I218" s="233"/>
      <c r="J218" s="234">
        <f t="shared" ref="J218:J239" si="44">ROUND(I218*H218,2)</f>
        <v>0</v>
      </c>
      <c r="K218" s="230" t="s">
        <v>23</v>
      </c>
      <c r="L218" s="235"/>
      <c r="M218" s="236" t="s">
        <v>23</v>
      </c>
      <c r="N218" s="237" t="s">
        <v>48</v>
      </c>
      <c r="O218" s="43"/>
      <c r="P218" s="211">
        <f t="shared" ref="P218:P239" si="45">O218*H218</f>
        <v>0</v>
      </c>
      <c r="Q218" s="211">
        <v>0</v>
      </c>
      <c r="R218" s="211">
        <f t="shared" ref="R218:R239" si="46">Q218*H218</f>
        <v>0</v>
      </c>
      <c r="S218" s="211">
        <v>0</v>
      </c>
      <c r="T218" s="212">
        <f t="shared" ref="T218:T239" si="47">S218*H218</f>
        <v>0</v>
      </c>
      <c r="AR218" s="25" t="s">
        <v>234</v>
      </c>
      <c r="AT218" s="25" t="s">
        <v>302</v>
      </c>
      <c r="AU218" s="25" t="s">
        <v>207</v>
      </c>
      <c r="AY218" s="25" t="s">
        <v>191</v>
      </c>
      <c r="BE218" s="213">
        <f t="shared" ref="BE218:BE239" si="48">IF(N218="základní",J218,0)</f>
        <v>0</v>
      </c>
      <c r="BF218" s="213">
        <f t="shared" ref="BF218:BF239" si="49">IF(N218="snížená",J218,0)</f>
        <v>0</v>
      </c>
      <c r="BG218" s="213">
        <f t="shared" ref="BG218:BG239" si="50">IF(N218="zákl. přenesená",J218,0)</f>
        <v>0</v>
      </c>
      <c r="BH218" s="213">
        <f t="shared" ref="BH218:BH239" si="51">IF(N218="sníž. přenesená",J218,0)</f>
        <v>0</v>
      </c>
      <c r="BI218" s="213">
        <f t="shared" ref="BI218:BI239" si="52">IF(N218="nulová",J218,0)</f>
        <v>0</v>
      </c>
      <c r="BJ218" s="25" t="s">
        <v>85</v>
      </c>
      <c r="BK218" s="213">
        <f t="shared" ref="BK218:BK239" si="53">ROUND(I218*H218,2)</f>
        <v>0</v>
      </c>
      <c r="BL218" s="25" t="s">
        <v>215</v>
      </c>
      <c r="BM218" s="25" t="s">
        <v>4140</v>
      </c>
    </row>
    <row r="219" spans="2:65" s="1" customFormat="1" ht="16.5" customHeight="1">
      <c r="B219" s="42"/>
      <c r="C219" s="228" t="s">
        <v>1198</v>
      </c>
      <c r="D219" s="228" t="s">
        <v>302</v>
      </c>
      <c r="E219" s="229" t="s">
        <v>4116</v>
      </c>
      <c r="F219" s="230" t="s">
        <v>4117</v>
      </c>
      <c r="G219" s="231" t="s">
        <v>197</v>
      </c>
      <c r="H219" s="232">
        <v>5</v>
      </c>
      <c r="I219" s="233"/>
      <c r="J219" s="234">
        <f t="shared" si="44"/>
        <v>0</v>
      </c>
      <c r="K219" s="230" t="s">
        <v>23</v>
      </c>
      <c r="L219" s="235"/>
      <c r="M219" s="236" t="s">
        <v>23</v>
      </c>
      <c r="N219" s="237" t="s">
        <v>48</v>
      </c>
      <c r="O219" s="43"/>
      <c r="P219" s="211">
        <f t="shared" si="45"/>
        <v>0</v>
      </c>
      <c r="Q219" s="211">
        <v>0</v>
      </c>
      <c r="R219" s="211">
        <f t="shared" si="46"/>
        <v>0</v>
      </c>
      <c r="S219" s="211">
        <v>0</v>
      </c>
      <c r="T219" s="212">
        <f t="shared" si="47"/>
        <v>0</v>
      </c>
      <c r="AR219" s="25" t="s">
        <v>234</v>
      </c>
      <c r="AT219" s="25" t="s">
        <v>302</v>
      </c>
      <c r="AU219" s="25" t="s">
        <v>207</v>
      </c>
      <c r="AY219" s="25" t="s">
        <v>191</v>
      </c>
      <c r="BE219" s="213">
        <f t="shared" si="48"/>
        <v>0</v>
      </c>
      <c r="BF219" s="213">
        <f t="shared" si="49"/>
        <v>0</v>
      </c>
      <c r="BG219" s="213">
        <f t="shared" si="50"/>
        <v>0</v>
      </c>
      <c r="BH219" s="213">
        <f t="shared" si="51"/>
        <v>0</v>
      </c>
      <c r="BI219" s="213">
        <f t="shared" si="52"/>
        <v>0</v>
      </c>
      <c r="BJ219" s="25" t="s">
        <v>85</v>
      </c>
      <c r="BK219" s="213">
        <f t="shared" si="53"/>
        <v>0</v>
      </c>
      <c r="BL219" s="25" t="s">
        <v>215</v>
      </c>
      <c r="BM219" s="25" t="s">
        <v>4141</v>
      </c>
    </row>
    <row r="220" spans="2:65" s="1" customFormat="1" ht="16.5" customHeight="1">
      <c r="B220" s="42"/>
      <c r="C220" s="228" t="s">
        <v>1202</v>
      </c>
      <c r="D220" s="228" t="s">
        <v>302</v>
      </c>
      <c r="E220" s="229" t="s">
        <v>4142</v>
      </c>
      <c r="F220" s="230" t="s">
        <v>4143</v>
      </c>
      <c r="G220" s="231" t="s">
        <v>197</v>
      </c>
      <c r="H220" s="232">
        <v>1</v>
      </c>
      <c r="I220" s="233"/>
      <c r="J220" s="234">
        <f t="shared" si="44"/>
        <v>0</v>
      </c>
      <c r="K220" s="230" t="s">
        <v>23</v>
      </c>
      <c r="L220" s="235"/>
      <c r="M220" s="236" t="s">
        <v>23</v>
      </c>
      <c r="N220" s="237" t="s">
        <v>48</v>
      </c>
      <c r="O220" s="43"/>
      <c r="P220" s="211">
        <f t="shared" si="45"/>
        <v>0</v>
      </c>
      <c r="Q220" s="211">
        <v>0</v>
      </c>
      <c r="R220" s="211">
        <f t="shared" si="46"/>
        <v>0</v>
      </c>
      <c r="S220" s="211">
        <v>0</v>
      </c>
      <c r="T220" s="212">
        <f t="shared" si="47"/>
        <v>0</v>
      </c>
      <c r="AR220" s="25" t="s">
        <v>234</v>
      </c>
      <c r="AT220" s="25" t="s">
        <v>302</v>
      </c>
      <c r="AU220" s="25" t="s">
        <v>207</v>
      </c>
      <c r="AY220" s="25" t="s">
        <v>191</v>
      </c>
      <c r="BE220" s="213">
        <f t="shared" si="48"/>
        <v>0</v>
      </c>
      <c r="BF220" s="213">
        <f t="shared" si="49"/>
        <v>0</v>
      </c>
      <c r="BG220" s="213">
        <f t="shared" si="50"/>
        <v>0</v>
      </c>
      <c r="BH220" s="213">
        <f t="shared" si="51"/>
        <v>0</v>
      </c>
      <c r="BI220" s="213">
        <f t="shared" si="52"/>
        <v>0</v>
      </c>
      <c r="BJ220" s="25" t="s">
        <v>85</v>
      </c>
      <c r="BK220" s="213">
        <f t="shared" si="53"/>
        <v>0</v>
      </c>
      <c r="BL220" s="25" t="s">
        <v>215</v>
      </c>
      <c r="BM220" s="25" t="s">
        <v>4144</v>
      </c>
    </row>
    <row r="221" spans="2:65" s="1" customFormat="1" ht="16.5" customHeight="1">
      <c r="B221" s="42"/>
      <c r="C221" s="228" t="s">
        <v>1212</v>
      </c>
      <c r="D221" s="228" t="s">
        <v>302</v>
      </c>
      <c r="E221" s="229" t="s">
        <v>4145</v>
      </c>
      <c r="F221" s="230" t="s">
        <v>4146</v>
      </c>
      <c r="G221" s="231" t="s">
        <v>197</v>
      </c>
      <c r="H221" s="232">
        <v>1</v>
      </c>
      <c r="I221" s="233"/>
      <c r="J221" s="234">
        <f t="shared" si="44"/>
        <v>0</v>
      </c>
      <c r="K221" s="230" t="s">
        <v>23</v>
      </c>
      <c r="L221" s="235"/>
      <c r="M221" s="236" t="s">
        <v>23</v>
      </c>
      <c r="N221" s="237" t="s">
        <v>48</v>
      </c>
      <c r="O221" s="43"/>
      <c r="P221" s="211">
        <f t="shared" si="45"/>
        <v>0</v>
      </c>
      <c r="Q221" s="211">
        <v>0</v>
      </c>
      <c r="R221" s="211">
        <f t="shared" si="46"/>
        <v>0</v>
      </c>
      <c r="S221" s="211">
        <v>0</v>
      </c>
      <c r="T221" s="212">
        <f t="shared" si="47"/>
        <v>0</v>
      </c>
      <c r="AR221" s="25" t="s">
        <v>234</v>
      </c>
      <c r="AT221" s="25" t="s">
        <v>302</v>
      </c>
      <c r="AU221" s="25" t="s">
        <v>207</v>
      </c>
      <c r="AY221" s="25" t="s">
        <v>191</v>
      </c>
      <c r="BE221" s="213">
        <f t="shared" si="48"/>
        <v>0</v>
      </c>
      <c r="BF221" s="213">
        <f t="shared" si="49"/>
        <v>0</v>
      </c>
      <c r="BG221" s="213">
        <f t="shared" si="50"/>
        <v>0</v>
      </c>
      <c r="BH221" s="213">
        <f t="shared" si="51"/>
        <v>0</v>
      </c>
      <c r="BI221" s="213">
        <f t="shared" si="52"/>
        <v>0</v>
      </c>
      <c r="BJ221" s="25" t="s">
        <v>85</v>
      </c>
      <c r="BK221" s="213">
        <f t="shared" si="53"/>
        <v>0</v>
      </c>
      <c r="BL221" s="25" t="s">
        <v>215</v>
      </c>
      <c r="BM221" s="25" t="s">
        <v>4147</v>
      </c>
    </row>
    <row r="222" spans="2:65" s="1" customFormat="1" ht="16.5" customHeight="1">
      <c r="B222" s="42"/>
      <c r="C222" s="228" t="s">
        <v>1217</v>
      </c>
      <c r="D222" s="228" t="s">
        <v>302</v>
      </c>
      <c r="E222" s="229" t="s">
        <v>4148</v>
      </c>
      <c r="F222" s="230" t="s">
        <v>4149</v>
      </c>
      <c r="G222" s="231" t="s">
        <v>197</v>
      </c>
      <c r="H222" s="232">
        <v>1</v>
      </c>
      <c r="I222" s="233"/>
      <c r="J222" s="234">
        <f t="shared" si="44"/>
        <v>0</v>
      </c>
      <c r="K222" s="230" t="s">
        <v>23</v>
      </c>
      <c r="L222" s="235"/>
      <c r="M222" s="236" t="s">
        <v>23</v>
      </c>
      <c r="N222" s="237" t="s">
        <v>48</v>
      </c>
      <c r="O222" s="43"/>
      <c r="P222" s="211">
        <f t="shared" si="45"/>
        <v>0</v>
      </c>
      <c r="Q222" s="211">
        <v>0</v>
      </c>
      <c r="R222" s="211">
        <f t="shared" si="46"/>
        <v>0</v>
      </c>
      <c r="S222" s="211">
        <v>0</v>
      </c>
      <c r="T222" s="212">
        <f t="shared" si="47"/>
        <v>0</v>
      </c>
      <c r="AR222" s="25" t="s">
        <v>234</v>
      </c>
      <c r="AT222" s="25" t="s">
        <v>302</v>
      </c>
      <c r="AU222" s="25" t="s">
        <v>207</v>
      </c>
      <c r="AY222" s="25" t="s">
        <v>191</v>
      </c>
      <c r="BE222" s="213">
        <f t="shared" si="48"/>
        <v>0</v>
      </c>
      <c r="BF222" s="213">
        <f t="shared" si="49"/>
        <v>0</v>
      </c>
      <c r="BG222" s="213">
        <f t="shared" si="50"/>
        <v>0</v>
      </c>
      <c r="BH222" s="213">
        <f t="shared" si="51"/>
        <v>0</v>
      </c>
      <c r="BI222" s="213">
        <f t="shared" si="52"/>
        <v>0</v>
      </c>
      <c r="BJ222" s="25" t="s">
        <v>85</v>
      </c>
      <c r="BK222" s="213">
        <f t="shared" si="53"/>
        <v>0</v>
      </c>
      <c r="BL222" s="25" t="s">
        <v>215</v>
      </c>
      <c r="BM222" s="25" t="s">
        <v>4150</v>
      </c>
    </row>
    <row r="223" spans="2:65" s="1" customFormat="1" ht="16.5" customHeight="1">
      <c r="B223" s="42"/>
      <c r="C223" s="228" t="s">
        <v>1221</v>
      </c>
      <c r="D223" s="228" t="s">
        <v>302</v>
      </c>
      <c r="E223" s="229" t="s">
        <v>4151</v>
      </c>
      <c r="F223" s="230" t="s">
        <v>4152</v>
      </c>
      <c r="G223" s="231" t="s">
        <v>197</v>
      </c>
      <c r="H223" s="232">
        <v>1</v>
      </c>
      <c r="I223" s="233"/>
      <c r="J223" s="234">
        <f t="shared" si="44"/>
        <v>0</v>
      </c>
      <c r="K223" s="230" t="s">
        <v>23</v>
      </c>
      <c r="L223" s="235"/>
      <c r="M223" s="236" t="s">
        <v>23</v>
      </c>
      <c r="N223" s="237" t="s">
        <v>48</v>
      </c>
      <c r="O223" s="43"/>
      <c r="P223" s="211">
        <f t="shared" si="45"/>
        <v>0</v>
      </c>
      <c r="Q223" s="211">
        <v>0</v>
      </c>
      <c r="R223" s="211">
        <f t="shared" si="46"/>
        <v>0</v>
      </c>
      <c r="S223" s="211">
        <v>0</v>
      </c>
      <c r="T223" s="212">
        <f t="shared" si="47"/>
        <v>0</v>
      </c>
      <c r="AR223" s="25" t="s">
        <v>234</v>
      </c>
      <c r="AT223" s="25" t="s">
        <v>302</v>
      </c>
      <c r="AU223" s="25" t="s">
        <v>207</v>
      </c>
      <c r="AY223" s="25" t="s">
        <v>191</v>
      </c>
      <c r="BE223" s="213">
        <f t="shared" si="48"/>
        <v>0</v>
      </c>
      <c r="BF223" s="213">
        <f t="shared" si="49"/>
        <v>0</v>
      </c>
      <c r="BG223" s="213">
        <f t="shared" si="50"/>
        <v>0</v>
      </c>
      <c r="BH223" s="213">
        <f t="shared" si="51"/>
        <v>0</v>
      </c>
      <c r="BI223" s="213">
        <f t="shared" si="52"/>
        <v>0</v>
      </c>
      <c r="BJ223" s="25" t="s">
        <v>85</v>
      </c>
      <c r="BK223" s="213">
        <f t="shared" si="53"/>
        <v>0</v>
      </c>
      <c r="BL223" s="25" t="s">
        <v>215</v>
      </c>
      <c r="BM223" s="25" t="s">
        <v>4153</v>
      </c>
    </row>
    <row r="224" spans="2:65" s="1" customFormat="1" ht="16.5" customHeight="1">
      <c r="B224" s="42"/>
      <c r="C224" s="228" t="s">
        <v>1225</v>
      </c>
      <c r="D224" s="228" t="s">
        <v>302</v>
      </c>
      <c r="E224" s="229" t="s">
        <v>4154</v>
      </c>
      <c r="F224" s="230" t="s">
        <v>4155</v>
      </c>
      <c r="G224" s="231" t="s">
        <v>197</v>
      </c>
      <c r="H224" s="232">
        <v>1</v>
      </c>
      <c r="I224" s="233"/>
      <c r="J224" s="234">
        <f t="shared" si="44"/>
        <v>0</v>
      </c>
      <c r="K224" s="230" t="s">
        <v>23</v>
      </c>
      <c r="L224" s="235"/>
      <c r="M224" s="236" t="s">
        <v>23</v>
      </c>
      <c r="N224" s="237" t="s">
        <v>48</v>
      </c>
      <c r="O224" s="43"/>
      <c r="P224" s="211">
        <f t="shared" si="45"/>
        <v>0</v>
      </c>
      <c r="Q224" s="211">
        <v>0</v>
      </c>
      <c r="R224" s="211">
        <f t="shared" si="46"/>
        <v>0</v>
      </c>
      <c r="S224" s="211">
        <v>0</v>
      </c>
      <c r="T224" s="212">
        <f t="shared" si="47"/>
        <v>0</v>
      </c>
      <c r="AR224" s="25" t="s">
        <v>234</v>
      </c>
      <c r="AT224" s="25" t="s">
        <v>302</v>
      </c>
      <c r="AU224" s="25" t="s">
        <v>207</v>
      </c>
      <c r="AY224" s="25" t="s">
        <v>191</v>
      </c>
      <c r="BE224" s="213">
        <f t="shared" si="48"/>
        <v>0</v>
      </c>
      <c r="BF224" s="213">
        <f t="shared" si="49"/>
        <v>0</v>
      </c>
      <c r="BG224" s="213">
        <f t="shared" si="50"/>
        <v>0</v>
      </c>
      <c r="BH224" s="213">
        <f t="shared" si="51"/>
        <v>0</v>
      </c>
      <c r="BI224" s="213">
        <f t="shared" si="52"/>
        <v>0</v>
      </c>
      <c r="BJ224" s="25" t="s">
        <v>85</v>
      </c>
      <c r="BK224" s="213">
        <f t="shared" si="53"/>
        <v>0</v>
      </c>
      <c r="BL224" s="25" t="s">
        <v>215</v>
      </c>
      <c r="BM224" s="25" t="s">
        <v>4156</v>
      </c>
    </row>
    <row r="225" spans="2:65" s="1" customFormat="1" ht="16.5" customHeight="1">
      <c r="B225" s="42"/>
      <c r="C225" s="228" t="s">
        <v>1229</v>
      </c>
      <c r="D225" s="228" t="s">
        <v>302</v>
      </c>
      <c r="E225" s="229" t="s">
        <v>4157</v>
      </c>
      <c r="F225" s="230" t="s">
        <v>4158</v>
      </c>
      <c r="G225" s="231" t="s">
        <v>197</v>
      </c>
      <c r="H225" s="232">
        <v>3</v>
      </c>
      <c r="I225" s="233"/>
      <c r="J225" s="234">
        <f t="shared" si="44"/>
        <v>0</v>
      </c>
      <c r="K225" s="230" t="s">
        <v>23</v>
      </c>
      <c r="L225" s="235"/>
      <c r="M225" s="236" t="s">
        <v>23</v>
      </c>
      <c r="N225" s="237" t="s">
        <v>48</v>
      </c>
      <c r="O225" s="43"/>
      <c r="P225" s="211">
        <f t="shared" si="45"/>
        <v>0</v>
      </c>
      <c r="Q225" s="211">
        <v>0</v>
      </c>
      <c r="R225" s="211">
        <f t="shared" si="46"/>
        <v>0</v>
      </c>
      <c r="S225" s="211">
        <v>0</v>
      </c>
      <c r="T225" s="212">
        <f t="shared" si="47"/>
        <v>0</v>
      </c>
      <c r="AR225" s="25" t="s">
        <v>234</v>
      </c>
      <c r="AT225" s="25" t="s">
        <v>302</v>
      </c>
      <c r="AU225" s="25" t="s">
        <v>207</v>
      </c>
      <c r="AY225" s="25" t="s">
        <v>191</v>
      </c>
      <c r="BE225" s="213">
        <f t="shared" si="48"/>
        <v>0</v>
      </c>
      <c r="BF225" s="213">
        <f t="shared" si="49"/>
        <v>0</v>
      </c>
      <c r="BG225" s="213">
        <f t="shared" si="50"/>
        <v>0</v>
      </c>
      <c r="BH225" s="213">
        <f t="shared" si="51"/>
        <v>0</v>
      </c>
      <c r="BI225" s="213">
        <f t="shared" si="52"/>
        <v>0</v>
      </c>
      <c r="BJ225" s="25" t="s">
        <v>85</v>
      </c>
      <c r="BK225" s="213">
        <f t="shared" si="53"/>
        <v>0</v>
      </c>
      <c r="BL225" s="25" t="s">
        <v>215</v>
      </c>
      <c r="BM225" s="25" t="s">
        <v>4159</v>
      </c>
    </row>
    <row r="226" spans="2:65" s="1" customFormat="1" ht="16.5" customHeight="1">
      <c r="B226" s="42"/>
      <c r="C226" s="228" t="s">
        <v>1236</v>
      </c>
      <c r="D226" s="228" t="s">
        <v>302</v>
      </c>
      <c r="E226" s="229" t="s">
        <v>4160</v>
      </c>
      <c r="F226" s="230" t="s">
        <v>4161</v>
      </c>
      <c r="G226" s="231" t="s">
        <v>197</v>
      </c>
      <c r="H226" s="232">
        <v>1</v>
      </c>
      <c r="I226" s="233"/>
      <c r="J226" s="234">
        <f t="shared" si="44"/>
        <v>0</v>
      </c>
      <c r="K226" s="230" t="s">
        <v>23</v>
      </c>
      <c r="L226" s="235"/>
      <c r="M226" s="236" t="s">
        <v>23</v>
      </c>
      <c r="N226" s="237" t="s">
        <v>48</v>
      </c>
      <c r="O226" s="43"/>
      <c r="P226" s="211">
        <f t="shared" si="45"/>
        <v>0</v>
      </c>
      <c r="Q226" s="211">
        <v>0</v>
      </c>
      <c r="R226" s="211">
        <f t="shared" si="46"/>
        <v>0</v>
      </c>
      <c r="S226" s="211">
        <v>0</v>
      </c>
      <c r="T226" s="212">
        <f t="shared" si="47"/>
        <v>0</v>
      </c>
      <c r="AR226" s="25" t="s">
        <v>234</v>
      </c>
      <c r="AT226" s="25" t="s">
        <v>302</v>
      </c>
      <c r="AU226" s="25" t="s">
        <v>207</v>
      </c>
      <c r="AY226" s="25" t="s">
        <v>191</v>
      </c>
      <c r="BE226" s="213">
        <f t="shared" si="48"/>
        <v>0</v>
      </c>
      <c r="BF226" s="213">
        <f t="shared" si="49"/>
        <v>0</v>
      </c>
      <c r="BG226" s="213">
        <f t="shared" si="50"/>
        <v>0</v>
      </c>
      <c r="BH226" s="213">
        <f t="shared" si="51"/>
        <v>0</v>
      </c>
      <c r="BI226" s="213">
        <f t="shared" si="52"/>
        <v>0</v>
      </c>
      <c r="BJ226" s="25" t="s">
        <v>85</v>
      </c>
      <c r="BK226" s="213">
        <f t="shared" si="53"/>
        <v>0</v>
      </c>
      <c r="BL226" s="25" t="s">
        <v>215</v>
      </c>
      <c r="BM226" s="25" t="s">
        <v>4162</v>
      </c>
    </row>
    <row r="227" spans="2:65" s="1" customFormat="1" ht="16.5" customHeight="1">
      <c r="B227" s="42"/>
      <c r="C227" s="228" t="s">
        <v>1241</v>
      </c>
      <c r="D227" s="228" t="s">
        <v>302</v>
      </c>
      <c r="E227" s="229" t="s">
        <v>4163</v>
      </c>
      <c r="F227" s="230" t="s">
        <v>4164</v>
      </c>
      <c r="G227" s="231" t="s">
        <v>197</v>
      </c>
      <c r="H227" s="232">
        <v>1</v>
      </c>
      <c r="I227" s="233"/>
      <c r="J227" s="234">
        <f t="shared" si="44"/>
        <v>0</v>
      </c>
      <c r="K227" s="230" t="s">
        <v>23</v>
      </c>
      <c r="L227" s="235"/>
      <c r="M227" s="236" t="s">
        <v>23</v>
      </c>
      <c r="N227" s="237" t="s">
        <v>48</v>
      </c>
      <c r="O227" s="43"/>
      <c r="P227" s="211">
        <f t="shared" si="45"/>
        <v>0</v>
      </c>
      <c r="Q227" s="211">
        <v>0</v>
      </c>
      <c r="R227" s="211">
        <f t="shared" si="46"/>
        <v>0</v>
      </c>
      <c r="S227" s="211">
        <v>0</v>
      </c>
      <c r="T227" s="212">
        <f t="shared" si="47"/>
        <v>0</v>
      </c>
      <c r="AR227" s="25" t="s">
        <v>234</v>
      </c>
      <c r="AT227" s="25" t="s">
        <v>302</v>
      </c>
      <c r="AU227" s="25" t="s">
        <v>207</v>
      </c>
      <c r="AY227" s="25" t="s">
        <v>191</v>
      </c>
      <c r="BE227" s="213">
        <f t="shared" si="48"/>
        <v>0</v>
      </c>
      <c r="BF227" s="213">
        <f t="shared" si="49"/>
        <v>0</v>
      </c>
      <c r="BG227" s="213">
        <f t="shared" si="50"/>
        <v>0</v>
      </c>
      <c r="BH227" s="213">
        <f t="shared" si="51"/>
        <v>0</v>
      </c>
      <c r="BI227" s="213">
        <f t="shared" si="52"/>
        <v>0</v>
      </c>
      <c r="BJ227" s="25" t="s">
        <v>85</v>
      </c>
      <c r="BK227" s="213">
        <f t="shared" si="53"/>
        <v>0</v>
      </c>
      <c r="BL227" s="25" t="s">
        <v>215</v>
      </c>
      <c r="BM227" s="25" t="s">
        <v>4165</v>
      </c>
    </row>
    <row r="228" spans="2:65" s="1" customFormat="1" ht="16.5" customHeight="1">
      <c r="B228" s="42"/>
      <c r="C228" s="228" t="s">
        <v>1245</v>
      </c>
      <c r="D228" s="228" t="s">
        <v>302</v>
      </c>
      <c r="E228" s="229" t="s">
        <v>4166</v>
      </c>
      <c r="F228" s="230" t="s">
        <v>4167</v>
      </c>
      <c r="G228" s="231" t="s">
        <v>197</v>
      </c>
      <c r="H228" s="232">
        <v>4</v>
      </c>
      <c r="I228" s="233"/>
      <c r="J228" s="234">
        <f t="shared" si="44"/>
        <v>0</v>
      </c>
      <c r="K228" s="230" t="s">
        <v>23</v>
      </c>
      <c r="L228" s="235"/>
      <c r="M228" s="236" t="s">
        <v>23</v>
      </c>
      <c r="N228" s="237" t="s">
        <v>48</v>
      </c>
      <c r="O228" s="43"/>
      <c r="P228" s="211">
        <f t="shared" si="45"/>
        <v>0</v>
      </c>
      <c r="Q228" s="211">
        <v>0</v>
      </c>
      <c r="R228" s="211">
        <f t="shared" si="46"/>
        <v>0</v>
      </c>
      <c r="S228" s="211">
        <v>0</v>
      </c>
      <c r="T228" s="212">
        <f t="shared" si="47"/>
        <v>0</v>
      </c>
      <c r="AR228" s="25" t="s">
        <v>234</v>
      </c>
      <c r="AT228" s="25" t="s">
        <v>302</v>
      </c>
      <c r="AU228" s="25" t="s">
        <v>207</v>
      </c>
      <c r="AY228" s="25" t="s">
        <v>191</v>
      </c>
      <c r="BE228" s="213">
        <f t="shared" si="48"/>
        <v>0</v>
      </c>
      <c r="BF228" s="213">
        <f t="shared" si="49"/>
        <v>0</v>
      </c>
      <c r="BG228" s="213">
        <f t="shared" si="50"/>
        <v>0</v>
      </c>
      <c r="BH228" s="213">
        <f t="shared" si="51"/>
        <v>0</v>
      </c>
      <c r="BI228" s="213">
        <f t="shared" si="52"/>
        <v>0</v>
      </c>
      <c r="BJ228" s="25" t="s">
        <v>85</v>
      </c>
      <c r="BK228" s="213">
        <f t="shared" si="53"/>
        <v>0</v>
      </c>
      <c r="BL228" s="25" t="s">
        <v>215</v>
      </c>
      <c r="BM228" s="25" t="s">
        <v>4168</v>
      </c>
    </row>
    <row r="229" spans="2:65" s="1" customFormat="1" ht="16.5" customHeight="1">
      <c r="B229" s="42"/>
      <c r="C229" s="228" t="s">
        <v>1249</v>
      </c>
      <c r="D229" s="228" t="s">
        <v>302</v>
      </c>
      <c r="E229" s="229" t="s">
        <v>4125</v>
      </c>
      <c r="F229" s="230" t="s">
        <v>4126</v>
      </c>
      <c r="G229" s="231" t="s">
        <v>197</v>
      </c>
      <c r="H229" s="232">
        <v>12</v>
      </c>
      <c r="I229" s="233"/>
      <c r="J229" s="234">
        <f t="shared" si="44"/>
        <v>0</v>
      </c>
      <c r="K229" s="230" t="s">
        <v>23</v>
      </c>
      <c r="L229" s="235"/>
      <c r="M229" s="236" t="s">
        <v>23</v>
      </c>
      <c r="N229" s="237" t="s">
        <v>48</v>
      </c>
      <c r="O229" s="43"/>
      <c r="P229" s="211">
        <f t="shared" si="45"/>
        <v>0</v>
      </c>
      <c r="Q229" s="211">
        <v>0</v>
      </c>
      <c r="R229" s="211">
        <f t="shared" si="46"/>
        <v>0</v>
      </c>
      <c r="S229" s="211">
        <v>0</v>
      </c>
      <c r="T229" s="212">
        <f t="shared" si="47"/>
        <v>0</v>
      </c>
      <c r="AR229" s="25" t="s">
        <v>234</v>
      </c>
      <c r="AT229" s="25" t="s">
        <v>302</v>
      </c>
      <c r="AU229" s="25" t="s">
        <v>207</v>
      </c>
      <c r="AY229" s="25" t="s">
        <v>191</v>
      </c>
      <c r="BE229" s="213">
        <f t="shared" si="48"/>
        <v>0</v>
      </c>
      <c r="BF229" s="213">
        <f t="shared" si="49"/>
        <v>0</v>
      </c>
      <c r="BG229" s="213">
        <f t="shared" si="50"/>
        <v>0</v>
      </c>
      <c r="BH229" s="213">
        <f t="shared" si="51"/>
        <v>0</v>
      </c>
      <c r="BI229" s="213">
        <f t="shared" si="52"/>
        <v>0</v>
      </c>
      <c r="BJ229" s="25" t="s">
        <v>85</v>
      </c>
      <c r="BK229" s="213">
        <f t="shared" si="53"/>
        <v>0</v>
      </c>
      <c r="BL229" s="25" t="s">
        <v>215</v>
      </c>
      <c r="BM229" s="25" t="s">
        <v>4169</v>
      </c>
    </row>
    <row r="230" spans="2:65" s="1" customFormat="1" ht="16.5" customHeight="1">
      <c r="B230" s="42"/>
      <c r="C230" s="228" t="s">
        <v>1254</v>
      </c>
      <c r="D230" s="228" t="s">
        <v>302</v>
      </c>
      <c r="E230" s="229" t="s">
        <v>4170</v>
      </c>
      <c r="F230" s="230" t="s">
        <v>4171</v>
      </c>
      <c r="G230" s="231" t="s">
        <v>197</v>
      </c>
      <c r="H230" s="232">
        <v>1</v>
      </c>
      <c r="I230" s="233"/>
      <c r="J230" s="234">
        <f t="shared" si="44"/>
        <v>0</v>
      </c>
      <c r="K230" s="230" t="s">
        <v>23</v>
      </c>
      <c r="L230" s="235"/>
      <c r="M230" s="236" t="s">
        <v>23</v>
      </c>
      <c r="N230" s="237" t="s">
        <v>48</v>
      </c>
      <c r="O230" s="43"/>
      <c r="P230" s="211">
        <f t="shared" si="45"/>
        <v>0</v>
      </c>
      <c r="Q230" s="211">
        <v>0</v>
      </c>
      <c r="R230" s="211">
        <f t="shared" si="46"/>
        <v>0</v>
      </c>
      <c r="S230" s="211">
        <v>0</v>
      </c>
      <c r="T230" s="212">
        <f t="shared" si="47"/>
        <v>0</v>
      </c>
      <c r="AR230" s="25" t="s">
        <v>234</v>
      </c>
      <c r="AT230" s="25" t="s">
        <v>302</v>
      </c>
      <c r="AU230" s="25" t="s">
        <v>207</v>
      </c>
      <c r="AY230" s="25" t="s">
        <v>191</v>
      </c>
      <c r="BE230" s="213">
        <f t="shared" si="48"/>
        <v>0</v>
      </c>
      <c r="BF230" s="213">
        <f t="shared" si="49"/>
        <v>0</v>
      </c>
      <c r="BG230" s="213">
        <f t="shared" si="50"/>
        <v>0</v>
      </c>
      <c r="BH230" s="213">
        <f t="shared" si="51"/>
        <v>0</v>
      </c>
      <c r="BI230" s="213">
        <f t="shared" si="52"/>
        <v>0</v>
      </c>
      <c r="BJ230" s="25" t="s">
        <v>85</v>
      </c>
      <c r="BK230" s="213">
        <f t="shared" si="53"/>
        <v>0</v>
      </c>
      <c r="BL230" s="25" t="s">
        <v>215</v>
      </c>
      <c r="BM230" s="25" t="s">
        <v>4172</v>
      </c>
    </row>
    <row r="231" spans="2:65" s="1" customFormat="1" ht="16.5" customHeight="1">
      <c r="B231" s="42"/>
      <c r="C231" s="228" t="s">
        <v>1259</v>
      </c>
      <c r="D231" s="228" t="s">
        <v>302</v>
      </c>
      <c r="E231" s="229" t="s">
        <v>4173</v>
      </c>
      <c r="F231" s="230" t="s">
        <v>4174</v>
      </c>
      <c r="G231" s="231" t="s">
        <v>197</v>
      </c>
      <c r="H231" s="232">
        <v>5</v>
      </c>
      <c r="I231" s="233"/>
      <c r="J231" s="234">
        <f t="shared" si="44"/>
        <v>0</v>
      </c>
      <c r="K231" s="230" t="s">
        <v>23</v>
      </c>
      <c r="L231" s="235"/>
      <c r="M231" s="236" t="s">
        <v>23</v>
      </c>
      <c r="N231" s="237" t="s">
        <v>48</v>
      </c>
      <c r="O231" s="43"/>
      <c r="P231" s="211">
        <f t="shared" si="45"/>
        <v>0</v>
      </c>
      <c r="Q231" s="211">
        <v>0</v>
      </c>
      <c r="R231" s="211">
        <f t="shared" si="46"/>
        <v>0</v>
      </c>
      <c r="S231" s="211">
        <v>0</v>
      </c>
      <c r="T231" s="212">
        <f t="shared" si="47"/>
        <v>0</v>
      </c>
      <c r="AR231" s="25" t="s">
        <v>234</v>
      </c>
      <c r="AT231" s="25" t="s">
        <v>302</v>
      </c>
      <c r="AU231" s="25" t="s">
        <v>207</v>
      </c>
      <c r="AY231" s="25" t="s">
        <v>191</v>
      </c>
      <c r="BE231" s="213">
        <f t="shared" si="48"/>
        <v>0</v>
      </c>
      <c r="BF231" s="213">
        <f t="shared" si="49"/>
        <v>0</v>
      </c>
      <c r="BG231" s="213">
        <f t="shared" si="50"/>
        <v>0</v>
      </c>
      <c r="BH231" s="213">
        <f t="shared" si="51"/>
        <v>0</v>
      </c>
      <c r="BI231" s="213">
        <f t="shared" si="52"/>
        <v>0</v>
      </c>
      <c r="BJ231" s="25" t="s">
        <v>85</v>
      </c>
      <c r="BK231" s="213">
        <f t="shared" si="53"/>
        <v>0</v>
      </c>
      <c r="BL231" s="25" t="s">
        <v>215</v>
      </c>
      <c r="BM231" s="25" t="s">
        <v>4175</v>
      </c>
    </row>
    <row r="232" spans="2:65" s="1" customFormat="1" ht="16.5" customHeight="1">
      <c r="B232" s="42"/>
      <c r="C232" s="228" t="s">
        <v>1268</v>
      </c>
      <c r="D232" s="228" t="s">
        <v>302</v>
      </c>
      <c r="E232" s="229" t="s">
        <v>4176</v>
      </c>
      <c r="F232" s="230" t="s">
        <v>4177</v>
      </c>
      <c r="G232" s="231" t="s">
        <v>197</v>
      </c>
      <c r="H232" s="232">
        <v>1</v>
      </c>
      <c r="I232" s="233"/>
      <c r="J232" s="234">
        <f t="shared" si="44"/>
        <v>0</v>
      </c>
      <c r="K232" s="230" t="s">
        <v>23</v>
      </c>
      <c r="L232" s="235"/>
      <c r="M232" s="236" t="s">
        <v>23</v>
      </c>
      <c r="N232" s="237" t="s">
        <v>48</v>
      </c>
      <c r="O232" s="43"/>
      <c r="P232" s="211">
        <f t="shared" si="45"/>
        <v>0</v>
      </c>
      <c r="Q232" s="211">
        <v>0</v>
      </c>
      <c r="R232" s="211">
        <f t="shared" si="46"/>
        <v>0</v>
      </c>
      <c r="S232" s="211">
        <v>0</v>
      </c>
      <c r="T232" s="212">
        <f t="shared" si="47"/>
        <v>0</v>
      </c>
      <c r="AR232" s="25" t="s">
        <v>234</v>
      </c>
      <c r="AT232" s="25" t="s">
        <v>302</v>
      </c>
      <c r="AU232" s="25" t="s">
        <v>207</v>
      </c>
      <c r="AY232" s="25" t="s">
        <v>191</v>
      </c>
      <c r="BE232" s="213">
        <f t="shared" si="48"/>
        <v>0</v>
      </c>
      <c r="BF232" s="213">
        <f t="shared" si="49"/>
        <v>0</v>
      </c>
      <c r="BG232" s="213">
        <f t="shared" si="50"/>
        <v>0</v>
      </c>
      <c r="BH232" s="213">
        <f t="shared" si="51"/>
        <v>0</v>
      </c>
      <c r="BI232" s="213">
        <f t="shared" si="52"/>
        <v>0</v>
      </c>
      <c r="BJ232" s="25" t="s">
        <v>85</v>
      </c>
      <c r="BK232" s="213">
        <f t="shared" si="53"/>
        <v>0</v>
      </c>
      <c r="BL232" s="25" t="s">
        <v>215</v>
      </c>
      <c r="BM232" s="25" t="s">
        <v>4178</v>
      </c>
    </row>
    <row r="233" spans="2:65" s="1" customFormat="1" ht="16.5" customHeight="1">
      <c r="B233" s="42"/>
      <c r="C233" s="228" t="s">
        <v>1273</v>
      </c>
      <c r="D233" s="228" t="s">
        <v>302</v>
      </c>
      <c r="E233" s="229" t="s">
        <v>4179</v>
      </c>
      <c r="F233" s="230" t="s">
        <v>4180</v>
      </c>
      <c r="G233" s="231" t="s">
        <v>197</v>
      </c>
      <c r="H233" s="232">
        <v>1</v>
      </c>
      <c r="I233" s="233"/>
      <c r="J233" s="234">
        <f t="shared" si="44"/>
        <v>0</v>
      </c>
      <c r="K233" s="230" t="s">
        <v>23</v>
      </c>
      <c r="L233" s="235"/>
      <c r="M233" s="236" t="s">
        <v>23</v>
      </c>
      <c r="N233" s="237" t="s">
        <v>48</v>
      </c>
      <c r="O233" s="43"/>
      <c r="P233" s="211">
        <f t="shared" si="45"/>
        <v>0</v>
      </c>
      <c r="Q233" s="211">
        <v>0</v>
      </c>
      <c r="R233" s="211">
        <f t="shared" si="46"/>
        <v>0</v>
      </c>
      <c r="S233" s="211">
        <v>0</v>
      </c>
      <c r="T233" s="212">
        <f t="shared" si="47"/>
        <v>0</v>
      </c>
      <c r="AR233" s="25" t="s">
        <v>234</v>
      </c>
      <c r="AT233" s="25" t="s">
        <v>302</v>
      </c>
      <c r="AU233" s="25" t="s">
        <v>207</v>
      </c>
      <c r="AY233" s="25" t="s">
        <v>191</v>
      </c>
      <c r="BE233" s="213">
        <f t="shared" si="48"/>
        <v>0</v>
      </c>
      <c r="BF233" s="213">
        <f t="shared" si="49"/>
        <v>0</v>
      </c>
      <c r="BG233" s="213">
        <f t="shared" si="50"/>
        <v>0</v>
      </c>
      <c r="BH233" s="213">
        <f t="shared" si="51"/>
        <v>0</v>
      </c>
      <c r="BI233" s="213">
        <f t="shared" si="52"/>
        <v>0</v>
      </c>
      <c r="BJ233" s="25" t="s">
        <v>85</v>
      </c>
      <c r="BK233" s="213">
        <f t="shared" si="53"/>
        <v>0</v>
      </c>
      <c r="BL233" s="25" t="s">
        <v>215</v>
      </c>
      <c r="BM233" s="25" t="s">
        <v>4181</v>
      </c>
    </row>
    <row r="234" spans="2:65" s="1" customFormat="1" ht="16.5" customHeight="1">
      <c r="B234" s="42"/>
      <c r="C234" s="228" t="s">
        <v>1278</v>
      </c>
      <c r="D234" s="228" t="s">
        <v>302</v>
      </c>
      <c r="E234" s="229" t="s">
        <v>4128</v>
      </c>
      <c r="F234" s="230" t="s">
        <v>4129</v>
      </c>
      <c r="G234" s="231" t="s">
        <v>197</v>
      </c>
      <c r="H234" s="232">
        <v>11</v>
      </c>
      <c r="I234" s="233"/>
      <c r="J234" s="234">
        <f t="shared" si="44"/>
        <v>0</v>
      </c>
      <c r="K234" s="230" t="s">
        <v>23</v>
      </c>
      <c r="L234" s="235"/>
      <c r="M234" s="236" t="s">
        <v>23</v>
      </c>
      <c r="N234" s="237" t="s">
        <v>48</v>
      </c>
      <c r="O234" s="43"/>
      <c r="P234" s="211">
        <f t="shared" si="45"/>
        <v>0</v>
      </c>
      <c r="Q234" s="211">
        <v>0</v>
      </c>
      <c r="R234" s="211">
        <f t="shared" si="46"/>
        <v>0</v>
      </c>
      <c r="S234" s="211">
        <v>0</v>
      </c>
      <c r="T234" s="212">
        <f t="shared" si="47"/>
        <v>0</v>
      </c>
      <c r="AR234" s="25" t="s">
        <v>234</v>
      </c>
      <c r="AT234" s="25" t="s">
        <v>302</v>
      </c>
      <c r="AU234" s="25" t="s">
        <v>207</v>
      </c>
      <c r="AY234" s="25" t="s">
        <v>191</v>
      </c>
      <c r="BE234" s="213">
        <f t="shared" si="48"/>
        <v>0</v>
      </c>
      <c r="BF234" s="213">
        <f t="shared" si="49"/>
        <v>0</v>
      </c>
      <c r="BG234" s="213">
        <f t="shared" si="50"/>
        <v>0</v>
      </c>
      <c r="BH234" s="213">
        <f t="shared" si="51"/>
        <v>0</v>
      </c>
      <c r="BI234" s="213">
        <f t="shared" si="52"/>
        <v>0</v>
      </c>
      <c r="BJ234" s="25" t="s">
        <v>85</v>
      </c>
      <c r="BK234" s="213">
        <f t="shared" si="53"/>
        <v>0</v>
      </c>
      <c r="BL234" s="25" t="s">
        <v>215</v>
      </c>
      <c r="BM234" s="25" t="s">
        <v>4182</v>
      </c>
    </row>
    <row r="235" spans="2:65" s="1" customFormat="1" ht="16.5" customHeight="1">
      <c r="B235" s="42"/>
      <c r="C235" s="228" t="s">
        <v>1281</v>
      </c>
      <c r="D235" s="228" t="s">
        <v>302</v>
      </c>
      <c r="E235" s="229" t="s">
        <v>4183</v>
      </c>
      <c r="F235" s="230" t="s">
        <v>4184</v>
      </c>
      <c r="G235" s="231" t="s">
        <v>197</v>
      </c>
      <c r="H235" s="232">
        <v>2</v>
      </c>
      <c r="I235" s="233"/>
      <c r="J235" s="234">
        <f t="shared" si="44"/>
        <v>0</v>
      </c>
      <c r="K235" s="230" t="s">
        <v>23</v>
      </c>
      <c r="L235" s="235"/>
      <c r="M235" s="236" t="s">
        <v>23</v>
      </c>
      <c r="N235" s="237" t="s">
        <v>48</v>
      </c>
      <c r="O235" s="43"/>
      <c r="P235" s="211">
        <f t="shared" si="45"/>
        <v>0</v>
      </c>
      <c r="Q235" s="211">
        <v>0</v>
      </c>
      <c r="R235" s="211">
        <f t="shared" si="46"/>
        <v>0</v>
      </c>
      <c r="S235" s="211">
        <v>0</v>
      </c>
      <c r="T235" s="212">
        <f t="shared" si="47"/>
        <v>0</v>
      </c>
      <c r="AR235" s="25" t="s">
        <v>234</v>
      </c>
      <c r="AT235" s="25" t="s">
        <v>302</v>
      </c>
      <c r="AU235" s="25" t="s">
        <v>207</v>
      </c>
      <c r="AY235" s="25" t="s">
        <v>191</v>
      </c>
      <c r="BE235" s="213">
        <f t="shared" si="48"/>
        <v>0</v>
      </c>
      <c r="BF235" s="213">
        <f t="shared" si="49"/>
        <v>0</v>
      </c>
      <c r="BG235" s="213">
        <f t="shared" si="50"/>
        <v>0</v>
      </c>
      <c r="BH235" s="213">
        <f t="shared" si="51"/>
        <v>0</v>
      </c>
      <c r="BI235" s="213">
        <f t="shared" si="52"/>
        <v>0</v>
      </c>
      <c r="BJ235" s="25" t="s">
        <v>85</v>
      </c>
      <c r="BK235" s="213">
        <f t="shared" si="53"/>
        <v>0</v>
      </c>
      <c r="BL235" s="25" t="s">
        <v>215</v>
      </c>
      <c r="BM235" s="25" t="s">
        <v>4185</v>
      </c>
    </row>
    <row r="236" spans="2:65" s="1" customFormat="1" ht="16.5" customHeight="1">
      <c r="B236" s="42"/>
      <c r="C236" s="228" t="s">
        <v>1293</v>
      </c>
      <c r="D236" s="228" t="s">
        <v>302</v>
      </c>
      <c r="E236" s="229" t="s">
        <v>4186</v>
      </c>
      <c r="F236" s="230" t="s">
        <v>4187</v>
      </c>
      <c r="G236" s="231" t="s">
        <v>197</v>
      </c>
      <c r="H236" s="232">
        <v>2</v>
      </c>
      <c r="I236" s="233"/>
      <c r="J236" s="234">
        <f t="shared" si="44"/>
        <v>0</v>
      </c>
      <c r="K236" s="230" t="s">
        <v>23</v>
      </c>
      <c r="L236" s="235"/>
      <c r="M236" s="236" t="s">
        <v>23</v>
      </c>
      <c r="N236" s="237" t="s">
        <v>48</v>
      </c>
      <c r="O236" s="43"/>
      <c r="P236" s="211">
        <f t="shared" si="45"/>
        <v>0</v>
      </c>
      <c r="Q236" s="211">
        <v>0</v>
      </c>
      <c r="R236" s="211">
        <f t="shared" si="46"/>
        <v>0</v>
      </c>
      <c r="S236" s="211">
        <v>0</v>
      </c>
      <c r="T236" s="212">
        <f t="shared" si="47"/>
        <v>0</v>
      </c>
      <c r="AR236" s="25" t="s">
        <v>234</v>
      </c>
      <c r="AT236" s="25" t="s">
        <v>302</v>
      </c>
      <c r="AU236" s="25" t="s">
        <v>207</v>
      </c>
      <c r="AY236" s="25" t="s">
        <v>191</v>
      </c>
      <c r="BE236" s="213">
        <f t="shared" si="48"/>
        <v>0</v>
      </c>
      <c r="BF236" s="213">
        <f t="shared" si="49"/>
        <v>0</v>
      </c>
      <c r="BG236" s="213">
        <f t="shared" si="50"/>
        <v>0</v>
      </c>
      <c r="BH236" s="213">
        <f t="shared" si="51"/>
        <v>0</v>
      </c>
      <c r="BI236" s="213">
        <f t="shared" si="52"/>
        <v>0</v>
      </c>
      <c r="BJ236" s="25" t="s">
        <v>85</v>
      </c>
      <c r="BK236" s="213">
        <f t="shared" si="53"/>
        <v>0</v>
      </c>
      <c r="BL236" s="25" t="s">
        <v>215</v>
      </c>
      <c r="BM236" s="25" t="s">
        <v>4188</v>
      </c>
    </row>
    <row r="237" spans="2:65" s="1" customFormat="1" ht="16.5" customHeight="1">
      <c r="B237" s="42"/>
      <c r="C237" s="228" t="s">
        <v>1298</v>
      </c>
      <c r="D237" s="228" t="s">
        <v>302</v>
      </c>
      <c r="E237" s="229" t="s">
        <v>4189</v>
      </c>
      <c r="F237" s="230" t="s">
        <v>4131</v>
      </c>
      <c r="G237" s="231" t="s">
        <v>197</v>
      </c>
      <c r="H237" s="232">
        <v>1</v>
      </c>
      <c r="I237" s="233"/>
      <c r="J237" s="234">
        <f t="shared" si="44"/>
        <v>0</v>
      </c>
      <c r="K237" s="230" t="s">
        <v>23</v>
      </c>
      <c r="L237" s="235"/>
      <c r="M237" s="236" t="s">
        <v>23</v>
      </c>
      <c r="N237" s="237" t="s">
        <v>48</v>
      </c>
      <c r="O237" s="43"/>
      <c r="P237" s="211">
        <f t="shared" si="45"/>
        <v>0</v>
      </c>
      <c r="Q237" s="211">
        <v>0</v>
      </c>
      <c r="R237" s="211">
        <f t="shared" si="46"/>
        <v>0</v>
      </c>
      <c r="S237" s="211">
        <v>0</v>
      </c>
      <c r="T237" s="212">
        <f t="shared" si="47"/>
        <v>0</v>
      </c>
      <c r="AR237" s="25" t="s">
        <v>234</v>
      </c>
      <c r="AT237" s="25" t="s">
        <v>302</v>
      </c>
      <c r="AU237" s="25" t="s">
        <v>207</v>
      </c>
      <c r="AY237" s="25" t="s">
        <v>191</v>
      </c>
      <c r="BE237" s="213">
        <f t="shared" si="48"/>
        <v>0</v>
      </c>
      <c r="BF237" s="213">
        <f t="shared" si="49"/>
        <v>0</v>
      </c>
      <c r="BG237" s="213">
        <f t="shared" si="50"/>
        <v>0</v>
      </c>
      <c r="BH237" s="213">
        <f t="shared" si="51"/>
        <v>0</v>
      </c>
      <c r="BI237" s="213">
        <f t="shared" si="52"/>
        <v>0</v>
      </c>
      <c r="BJ237" s="25" t="s">
        <v>85</v>
      </c>
      <c r="BK237" s="213">
        <f t="shared" si="53"/>
        <v>0</v>
      </c>
      <c r="BL237" s="25" t="s">
        <v>215</v>
      </c>
      <c r="BM237" s="25" t="s">
        <v>4190</v>
      </c>
    </row>
    <row r="238" spans="2:65" s="1" customFormat="1" ht="16.5" customHeight="1">
      <c r="B238" s="42"/>
      <c r="C238" s="202" t="s">
        <v>1303</v>
      </c>
      <c r="D238" s="202" t="s">
        <v>194</v>
      </c>
      <c r="E238" s="203" t="s">
        <v>4191</v>
      </c>
      <c r="F238" s="204" t="s">
        <v>4133</v>
      </c>
      <c r="G238" s="205" t="s">
        <v>197</v>
      </c>
      <c r="H238" s="206">
        <v>1</v>
      </c>
      <c r="I238" s="207"/>
      <c r="J238" s="208">
        <f t="shared" si="44"/>
        <v>0</v>
      </c>
      <c r="K238" s="204" t="s">
        <v>23</v>
      </c>
      <c r="L238" s="62"/>
      <c r="M238" s="209" t="s">
        <v>23</v>
      </c>
      <c r="N238" s="210" t="s">
        <v>48</v>
      </c>
      <c r="O238" s="43"/>
      <c r="P238" s="211">
        <f t="shared" si="45"/>
        <v>0</v>
      </c>
      <c r="Q238" s="211">
        <v>0</v>
      </c>
      <c r="R238" s="211">
        <f t="shared" si="46"/>
        <v>0</v>
      </c>
      <c r="S238" s="211">
        <v>0</v>
      </c>
      <c r="T238" s="212">
        <f t="shared" si="47"/>
        <v>0</v>
      </c>
      <c r="AR238" s="25" t="s">
        <v>215</v>
      </c>
      <c r="AT238" s="25" t="s">
        <v>194</v>
      </c>
      <c r="AU238" s="25" t="s">
        <v>207</v>
      </c>
      <c r="AY238" s="25" t="s">
        <v>191</v>
      </c>
      <c r="BE238" s="213">
        <f t="shared" si="48"/>
        <v>0</v>
      </c>
      <c r="BF238" s="213">
        <f t="shared" si="49"/>
        <v>0</v>
      </c>
      <c r="BG238" s="213">
        <f t="shared" si="50"/>
        <v>0</v>
      </c>
      <c r="BH238" s="213">
        <f t="shared" si="51"/>
        <v>0</v>
      </c>
      <c r="BI238" s="213">
        <f t="shared" si="52"/>
        <v>0</v>
      </c>
      <c r="BJ238" s="25" t="s">
        <v>85</v>
      </c>
      <c r="BK238" s="213">
        <f t="shared" si="53"/>
        <v>0</v>
      </c>
      <c r="BL238" s="25" t="s">
        <v>215</v>
      </c>
      <c r="BM238" s="25" t="s">
        <v>4192</v>
      </c>
    </row>
    <row r="239" spans="2:65" s="1" customFormat="1" ht="16.5" customHeight="1">
      <c r="B239" s="42"/>
      <c r="C239" s="202" t="s">
        <v>1307</v>
      </c>
      <c r="D239" s="202" t="s">
        <v>194</v>
      </c>
      <c r="E239" s="203" t="s">
        <v>4193</v>
      </c>
      <c r="F239" s="204" t="s">
        <v>4135</v>
      </c>
      <c r="G239" s="205" t="s">
        <v>197</v>
      </c>
      <c r="H239" s="206">
        <v>1</v>
      </c>
      <c r="I239" s="207"/>
      <c r="J239" s="208">
        <f t="shared" si="44"/>
        <v>0</v>
      </c>
      <c r="K239" s="204" t="s">
        <v>23</v>
      </c>
      <c r="L239" s="62"/>
      <c r="M239" s="209" t="s">
        <v>23</v>
      </c>
      <c r="N239" s="210" t="s">
        <v>48</v>
      </c>
      <c r="O239" s="43"/>
      <c r="P239" s="211">
        <f t="shared" si="45"/>
        <v>0</v>
      </c>
      <c r="Q239" s="211">
        <v>0</v>
      </c>
      <c r="R239" s="211">
        <f t="shared" si="46"/>
        <v>0</v>
      </c>
      <c r="S239" s="211">
        <v>0</v>
      </c>
      <c r="T239" s="212">
        <f t="shared" si="47"/>
        <v>0</v>
      </c>
      <c r="AR239" s="25" t="s">
        <v>215</v>
      </c>
      <c r="AT239" s="25" t="s">
        <v>194</v>
      </c>
      <c r="AU239" s="25" t="s">
        <v>207</v>
      </c>
      <c r="AY239" s="25" t="s">
        <v>191</v>
      </c>
      <c r="BE239" s="213">
        <f t="shared" si="48"/>
        <v>0</v>
      </c>
      <c r="BF239" s="213">
        <f t="shared" si="49"/>
        <v>0</v>
      </c>
      <c r="BG239" s="213">
        <f t="shared" si="50"/>
        <v>0</v>
      </c>
      <c r="BH239" s="213">
        <f t="shared" si="51"/>
        <v>0</v>
      </c>
      <c r="BI239" s="213">
        <f t="shared" si="52"/>
        <v>0</v>
      </c>
      <c r="BJ239" s="25" t="s">
        <v>85</v>
      </c>
      <c r="BK239" s="213">
        <f t="shared" si="53"/>
        <v>0</v>
      </c>
      <c r="BL239" s="25" t="s">
        <v>215</v>
      </c>
      <c r="BM239" s="25" t="s">
        <v>4194</v>
      </c>
    </row>
    <row r="240" spans="2:65" s="11" customFormat="1" ht="22.35" customHeight="1">
      <c r="B240" s="186"/>
      <c r="C240" s="187"/>
      <c r="D240" s="188" t="s">
        <v>76</v>
      </c>
      <c r="E240" s="200" t="s">
        <v>4195</v>
      </c>
      <c r="F240" s="200" t="s">
        <v>4195</v>
      </c>
      <c r="G240" s="187"/>
      <c r="H240" s="187"/>
      <c r="I240" s="190"/>
      <c r="J240" s="201">
        <f>BK240</f>
        <v>0</v>
      </c>
      <c r="K240" s="187"/>
      <c r="L240" s="192"/>
      <c r="M240" s="193"/>
      <c r="N240" s="194"/>
      <c r="O240" s="194"/>
      <c r="P240" s="195">
        <f>SUM(P241:P253)</f>
        <v>0</v>
      </c>
      <c r="Q240" s="194"/>
      <c r="R240" s="195">
        <f>SUM(R241:R253)</f>
        <v>0</v>
      </c>
      <c r="S240" s="194"/>
      <c r="T240" s="196">
        <f>SUM(T241:T253)</f>
        <v>0</v>
      </c>
      <c r="AR240" s="197" t="s">
        <v>85</v>
      </c>
      <c r="AT240" s="198" t="s">
        <v>76</v>
      </c>
      <c r="AU240" s="198" t="s">
        <v>88</v>
      </c>
      <c r="AY240" s="197" t="s">
        <v>191</v>
      </c>
      <c r="BK240" s="199">
        <f>SUM(BK241:BK253)</f>
        <v>0</v>
      </c>
    </row>
    <row r="241" spans="2:65" s="1" customFormat="1" ht="16.5" customHeight="1">
      <c r="B241" s="42"/>
      <c r="C241" s="228" t="s">
        <v>1311</v>
      </c>
      <c r="D241" s="228" t="s">
        <v>302</v>
      </c>
      <c r="E241" s="229" t="s">
        <v>4196</v>
      </c>
      <c r="F241" s="230" t="s">
        <v>4197</v>
      </c>
      <c r="G241" s="231" t="s">
        <v>197</v>
      </c>
      <c r="H241" s="232">
        <v>1</v>
      </c>
      <c r="I241" s="233"/>
      <c r="J241" s="234">
        <f t="shared" ref="J241:J253" si="54">ROUND(I241*H241,2)</f>
        <v>0</v>
      </c>
      <c r="K241" s="230" t="s">
        <v>23</v>
      </c>
      <c r="L241" s="235"/>
      <c r="M241" s="236" t="s">
        <v>23</v>
      </c>
      <c r="N241" s="237" t="s">
        <v>48</v>
      </c>
      <c r="O241" s="43"/>
      <c r="P241" s="211">
        <f t="shared" ref="P241:P253" si="55">O241*H241</f>
        <v>0</v>
      </c>
      <c r="Q241" s="211">
        <v>0</v>
      </c>
      <c r="R241" s="211">
        <f t="shared" ref="R241:R253" si="56">Q241*H241</f>
        <v>0</v>
      </c>
      <c r="S241" s="211">
        <v>0</v>
      </c>
      <c r="T241" s="212">
        <f t="shared" ref="T241:T253" si="57">S241*H241</f>
        <v>0</v>
      </c>
      <c r="AR241" s="25" t="s">
        <v>234</v>
      </c>
      <c r="AT241" s="25" t="s">
        <v>302</v>
      </c>
      <c r="AU241" s="25" t="s">
        <v>207</v>
      </c>
      <c r="AY241" s="25" t="s">
        <v>191</v>
      </c>
      <c r="BE241" s="213">
        <f t="shared" ref="BE241:BE253" si="58">IF(N241="základní",J241,0)</f>
        <v>0</v>
      </c>
      <c r="BF241" s="213">
        <f t="shared" ref="BF241:BF253" si="59">IF(N241="snížená",J241,0)</f>
        <v>0</v>
      </c>
      <c r="BG241" s="213">
        <f t="shared" ref="BG241:BG253" si="60">IF(N241="zákl. přenesená",J241,0)</f>
        <v>0</v>
      </c>
      <c r="BH241" s="213">
        <f t="shared" ref="BH241:BH253" si="61">IF(N241="sníž. přenesená",J241,0)</f>
        <v>0</v>
      </c>
      <c r="BI241" s="213">
        <f t="shared" ref="BI241:BI253" si="62">IF(N241="nulová",J241,0)</f>
        <v>0</v>
      </c>
      <c r="BJ241" s="25" t="s">
        <v>85</v>
      </c>
      <c r="BK241" s="213">
        <f t="shared" ref="BK241:BK253" si="63">ROUND(I241*H241,2)</f>
        <v>0</v>
      </c>
      <c r="BL241" s="25" t="s">
        <v>215</v>
      </c>
      <c r="BM241" s="25" t="s">
        <v>4198</v>
      </c>
    </row>
    <row r="242" spans="2:65" s="1" customFormat="1" ht="16.5" customHeight="1">
      <c r="B242" s="42"/>
      <c r="C242" s="228" t="s">
        <v>1315</v>
      </c>
      <c r="D242" s="228" t="s">
        <v>302</v>
      </c>
      <c r="E242" s="229" t="s">
        <v>4116</v>
      </c>
      <c r="F242" s="230" t="s">
        <v>4117</v>
      </c>
      <c r="G242" s="231" t="s">
        <v>197</v>
      </c>
      <c r="H242" s="232">
        <v>2</v>
      </c>
      <c r="I242" s="233"/>
      <c r="J242" s="234">
        <f t="shared" si="54"/>
        <v>0</v>
      </c>
      <c r="K242" s="230" t="s">
        <v>23</v>
      </c>
      <c r="L242" s="235"/>
      <c r="M242" s="236" t="s">
        <v>23</v>
      </c>
      <c r="N242" s="237" t="s">
        <v>48</v>
      </c>
      <c r="O242" s="43"/>
      <c r="P242" s="211">
        <f t="shared" si="55"/>
        <v>0</v>
      </c>
      <c r="Q242" s="211">
        <v>0</v>
      </c>
      <c r="R242" s="211">
        <f t="shared" si="56"/>
        <v>0</v>
      </c>
      <c r="S242" s="211">
        <v>0</v>
      </c>
      <c r="T242" s="212">
        <f t="shared" si="57"/>
        <v>0</v>
      </c>
      <c r="AR242" s="25" t="s">
        <v>234</v>
      </c>
      <c r="AT242" s="25" t="s">
        <v>302</v>
      </c>
      <c r="AU242" s="25" t="s">
        <v>207</v>
      </c>
      <c r="AY242" s="25" t="s">
        <v>191</v>
      </c>
      <c r="BE242" s="213">
        <f t="shared" si="58"/>
        <v>0</v>
      </c>
      <c r="BF242" s="213">
        <f t="shared" si="59"/>
        <v>0</v>
      </c>
      <c r="BG242" s="213">
        <f t="shared" si="60"/>
        <v>0</v>
      </c>
      <c r="BH242" s="213">
        <f t="shared" si="61"/>
        <v>0</v>
      </c>
      <c r="BI242" s="213">
        <f t="shared" si="62"/>
        <v>0</v>
      </c>
      <c r="BJ242" s="25" t="s">
        <v>85</v>
      </c>
      <c r="BK242" s="213">
        <f t="shared" si="63"/>
        <v>0</v>
      </c>
      <c r="BL242" s="25" t="s">
        <v>215</v>
      </c>
      <c r="BM242" s="25" t="s">
        <v>4199</v>
      </c>
    </row>
    <row r="243" spans="2:65" s="1" customFormat="1" ht="16.5" customHeight="1">
      <c r="B243" s="42"/>
      <c r="C243" s="228" t="s">
        <v>1320</v>
      </c>
      <c r="D243" s="228" t="s">
        <v>302</v>
      </c>
      <c r="E243" s="229" t="s">
        <v>4200</v>
      </c>
      <c r="F243" s="230" t="s">
        <v>4201</v>
      </c>
      <c r="G243" s="231" t="s">
        <v>197</v>
      </c>
      <c r="H243" s="232">
        <v>1</v>
      </c>
      <c r="I243" s="233"/>
      <c r="J243" s="234">
        <f t="shared" si="54"/>
        <v>0</v>
      </c>
      <c r="K243" s="230" t="s">
        <v>23</v>
      </c>
      <c r="L243" s="235"/>
      <c r="M243" s="236" t="s">
        <v>23</v>
      </c>
      <c r="N243" s="237" t="s">
        <v>48</v>
      </c>
      <c r="O243" s="43"/>
      <c r="P243" s="211">
        <f t="shared" si="55"/>
        <v>0</v>
      </c>
      <c r="Q243" s="211">
        <v>0</v>
      </c>
      <c r="R243" s="211">
        <f t="shared" si="56"/>
        <v>0</v>
      </c>
      <c r="S243" s="211">
        <v>0</v>
      </c>
      <c r="T243" s="212">
        <f t="shared" si="57"/>
        <v>0</v>
      </c>
      <c r="AR243" s="25" t="s">
        <v>234</v>
      </c>
      <c r="AT243" s="25" t="s">
        <v>302</v>
      </c>
      <c r="AU243" s="25" t="s">
        <v>207</v>
      </c>
      <c r="AY243" s="25" t="s">
        <v>191</v>
      </c>
      <c r="BE243" s="213">
        <f t="shared" si="58"/>
        <v>0</v>
      </c>
      <c r="BF243" s="213">
        <f t="shared" si="59"/>
        <v>0</v>
      </c>
      <c r="BG243" s="213">
        <f t="shared" si="60"/>
        <v>0</v>
      </c>
      <c r="BH243" s="213">
        <f t="shared" si="61"/>
        <v>0</v>
      </c>
      <c r="BI243" s="213">
        <f t="shared" si="62"/>
        <v>0</v>
      </c>
      <c r="BJ243" s="25" t="s">
        <v>85</v>
      </c>
      <c r="BK243" s="213">
        <f t="shared" si="63"/>
        <v>0</v>
      </c>
      <c r="BL243" s="25" t="s">
        <v>215</v>
      </c>
      <c r="BM243" s="25" t="s">
        <v>4202</v>
      </c>
    </row>
    <row r="244" spans="2:65" s="1" customFormat="1" ht="16.5" customHeight="1">
      <c r="B244" s="42"/>
      <c r="C244" s="228" t="s">
        <v>1325</v>
      </c>
      <c r="D244" s="228" t="s">
        <v>302</v>
      </c>
      <c r="E244" s="229" t="s">
        <v>4154</v>
      </c>
      <c r="F244" s="230" t="s">
        <v>4155</v>
      </c>
      <c r="G244" s="231" t="s">
        <v>197</v>
      </c>
      <c r="H244" s="232">
        <v>1</v>
      </c>
      <c r="I244" s="233"/>
      <c r="J244" s="234">
        <f t="shared" si="54"/>
        <v>0</v>
      </c>
      <c r="K244" s="230" t="s">
        <v>23</v>
      </c>
      <c r="L244" s="235"/>
      <c r="M244" s="236" t="s">
        <v>23</v>
      </c>
      <c r="N244" s="237" t="s">
        <v>48</v>
      </c>
      <c r="O244" s="43"/>
      <c r="P244" s="211">
        <f t="shared" si="55"/>
        <v>0</v>
      </c>
      <c r="Q244" s="211">
        <v>0</v>
      </c>
      <c r="R244" s="211">
        <f t="shared" si="56"/>
        <v>0</v>
      </c>
      <c r="S244" s="211">
        <v>0</v>
      </c>
      <c r="T244" s="212">
        <f t="shared" si="57"/>
        <v>0</v>
      </c>
      <c r="AR244" s="25" t="s">
        <v>234</v>
      </c>
      <c r="AT244" s="25" t="s">
        <v>302</v>
      </c>
      <c r="AU244" s="25" t="s">
        <v>207</v>
      </c>
      <c r="AY244" s="25" t="s">
        <v>191</v>
      </c>
      <c r="BE244" s="213">
        <f t="shared" si="58"/>
        <v>0</v>
      </c>
      <c r="BF244" s="213">
        <f t="shared" si="59"/>
        <v>0</v>
      </c>
      <c r="BG244" s="213">
        <f t="shared" si="60"/>
        <v>0</v>
      </c>
      <c r="BH244" s="213">
        <f t="shared" si="61"/>
        <v>0</v>
      </c>
      <c r="BI244" s="213">
        <f t="shared" si="62"/>
        <v>0</v>
      </c>
      <c r="BJ244" s="25" t="s">
        <v>85</v>
      </c>
      <c r="BK244" s="213">
        <f t="shared" si="63"/>
        <v>0</v>
      </c>
      <c r="BL244" s="25" t="s">
        <v>215</v>
      </c>
      <c r="BM244" s="25" t="s">
        <v>4203</v>
      </c>
    </row>
    <row r="245" spans="2:65" s="1" customFormat="1" ht="16.5" customHeight="1">
      <c r="B245" s="42"/>
      <c r="C245" s="228" t="s">
        <v>1333</v>
      </c>
      <c r="D245" s="228" t="s">
        <v>302</v>
      </c>
      <c r="E245" s="229" t="s">
        <v>4204</v>
      </c>
      <c r="F245" s="230" t="s">
        <v>4205</v>
      </c>
      <c r="G245" s="231" t="s">
        <v>197</v>
      </c>
      <c r="H245" s="232">
        <v>3</v>
      </c>
      <c r="I245" s="233"/>
      <c r="J245" s="234">
        <f t="shared" si="54"/>
        <v>0</v>
      </c>
      <c r="K245" s="230" t="s">
        <v>23</v>
      </c>
      <c r="L245" s="235"/>
      <c r="M245" s="236" t="s">
        <v>23</v>
      </c>
      <c r="N245" s="237" t="s">
        <v>48</v>
      </c>
      <c r="O245" s="43"/>
      <c r="P245" s="211">
        <f t="shared" si="55"/>
        <v>0</v>
      </c>
      <c r="Q245" s="211">
        <v>0</v>
      </c>
      <c r="R245" s="211">
        <f t="shared" si="56"/>
        <v>0</v>
      </c>
      <c r="S245" s="211">
        <v>0</v>
      </c>
      <c r="T245" s="212">
        <f t="shared" si="57"/>
        <v>0</v>
      </c>
      <c r="AR245" s="25" t="s">
        <v>234</v>
      </c>
      <c r="AT245" s="25" t="s">
        <v>302</v>
      </c>
      <c r="AU245" s="25" t="s">
        <v>207</v>
      </c>
      <c r="AY245" s="25" t="s">
        <v>191</v>
      </c>
      <c r="BE245" s="213">
        <f t="shared" si="58"/>
        <v>0</v>
      </c>
      <c r="BF245" s="213">
        <f t="shared" si="59"/>
        <v>0</v>
      </c>
      <c r="BG245" s="213">
        <f t="shared" si="60"/>
        <v>0</v>
      </c>
      <c r="BH245" s="213">
        <f t="shared" si="61"/>
        <v>0</v>
      </c>
      <c r="BI245" s="213">
        <f t="shared" si="62"/>
        <v>0</v>
      </c>
      <c r="BJ245" s="25" t="s">
        <v>85</v>
      </c>
      <c r="BK245" s="213">
        <f t="shared" si="63"/>
        <v>0</v>
      </c>
      <c r="BL245" s="25" t="s">
        <v>215</v>
      </c>
      <c r="BM245" s="25" t="s">
        <v>4206</v>
      </c>
    </row>
    <row r="246" spans="2:65" s="1" customFormat="1" ht="16.5" customHeight="1">
      <c r="B246" s="42"/>
      <c r="C246" s="228" t="s">
        <v>1338</v>
      </c>
      <c r="D246" s="228" t="s">
        <v>302</v>
      </c>
      <c r="E246" s="229" t="s">
        <v>4207</v>
      </c>
      <c r="F246" s="230" t="s">
        <v>4208</v>
      </c>
      <c r="G246" s="231" t="s">
        <v>197</v>
      </c>
      <c r="H246" s="232">
        <v>1</v>
      </c>
      <c r="I246" s="233"/>
      <c r="J246" s="234">
        <f t="shared" si="54"/>
        <v>0</v>
      </c>
      <c r="K246" s="230" t="s">
        <v>23</v>
      </c>
      <c r="L246" s="235"/>
      <c r="M246" s="236" t="s">
        <v>23</v>
      </c>
      <c r="N246" s="237" t="s">
        <v>48</v>
      </c>
      <c r="O246" s="43"/>
      <c r="P246" s="211">
        <f t="shared" si="55"/>
        <v>0</v>
      </c>
      <c r="Q246" s="211">
        <v>0</v>
      </c>
      <c r="R246" s="211">
        <f t="shared" si="56"/>
        <v>0</v>
      </c>
      <c r="S246" s="211">
        <v>0</v>
      </c>
      <c r="T246" s="212">
        <f t="shared" si="57"/>
        <v>0</v>
      </c>
      <c r="AR246" s="25" t="s">
        <v>234</v>
      </c>
      <c r="AT246" s="25" t="s">
        <v>302</v>
      </c>
      <c r="AU246" s="25" t="s">
        <v>207</v>
      </c>
      <c r="AY246" s="25" t="s">
        <v>191</v>
      </c>
      <c r="BE246" s="213">
        <f t="shared" si="58"/>
        <v>0</v>
      </c>
      <c r="BF246" s="213">
        <f t="shared" si="59"/>
        <v>0</v>
      </c>
      <c r="BG246" s="213">
        <f t="shared" si="60"/>
        <v>0</v>
      </c>
      <c r="BH246" s="213">
        <f t="shared" si="61"/>
        <v>0</v>
      </c>
      <c r="BI246" s="213">
        <f t="shared" si="62"/>
        <v>0</v>
      </c>
      <c r="BJ246" s="25" t="s">
        <v>85</v>
      </c>
      <c r="BK246" s="213">
        <f t="shared" si="63"/>
        <v>0</v>
      </c>
      <c r="BL246" s="25" t="s">
        <v>215</v>
      </c>
      <c r="BM246" s="25" t="s">
        <v>4209</v>
      </c>
    </row>
    <row r="247" spans="2:65" s="1" customFormat="1" ht="16.5" customHeight="1">
      <c r="B247" s="42"/>
      <c r="C247" s="228" t="s">
        <v>1342</v>
      </c>
      <c r="D247" s="228" t="s">
        <v>302</v>
      </c>
      <c r="E247" s="229" t="s">
        <v>4125</v>
      </c>
      <c r="F247" s="230" t="s">
        <v>4126</v>
      </c>
      <c r="G247" s="231" t="s">
        <v>197</v>
      </c>
      <c r="H247" s="232">
        <v>6</v>
      </c>
      <c r="I247" s="233"/>
      <c r="J247" s="234">
        <f t="shared" si="54"/>
        <v>0</v>
      </c>
      <c r="K247" s="230" t="s">
        <v>23</v>
      </c>
      <c r="L247" s="235"/>
      <c r="M247" s="236" t="s">
        <v>23</v>
      </c>
      <c r="N247" s="237" t="s">
        <v>48</v>
      </c>
      <c r="O247" s="43"/>
      <c r="P247" s="211">
        <f t="shared" si="55"/>
        <v>0</v>
      </c>
      <c r="Q247" s="211">
        <v>0</v>
      </c>
      <c r="R247" s="211">
        <f t="shared" si="56"/>
        <v>0</v>
      </c>
      <c r="S247" s="211">
        <v>0</v>
      </c>
      <c r="T247" s="212">
        <f t="shared" si="57"/>
        <v>0</v>
      </c>
      <c r="AR247" s="25" t="s">
        <v>234</v>
      </c>
      <c r="AT247" s="25" t="s">
        <v>302</v>
      </c>
      <c r="AU247" s="25" t="s">
        <v>207</v>
      </c>
      <c r="AY247" s="25" t="s">
        <v>191</v>
      </c>
      <c r="BE247" s="213">
        <f t="shared" si="58"/>
        <v>0</v>
      </c>
      <c r="BF247" s="213">
        <f t="shared" si="59"/>
        <v>0</v>
      </c>
      <c r="BG247" s="213">
        <f t="shared" si="60"/>
        <v>0</v>
      </c>
      <c r="BH247" s="213">
        <f t="shared" si="61"/>
        <v>0</v>
      </c>
      <c r="BI247" s="213">
        <f t="shared" si="62"/>
        <v>0</v>
      </c>
      <c r="BJ247" s="25" t="s">
        <v>85</v>
      </c>
      <c r="BK247" s="213">
        <f t="shared" si="63"/>
        <v>0</v>
      </c>
      <c r="BL247" s="25" t="s">
        <v>215</v>
      </c>
      <c r="BM247" s="25" t="s">
        <v>4210</v>
      </c>
    </row>
    <row r="248" spans="2:65" s="1" customFormat="1" ht="16.5" customHeight="1">
      <c r="B248" s="42"/>
      <c r="C248" s="228" t="s">
        <v>1347</v>
      </c>
      <c r="D248" s="228" t="s">
        <v>302</v>
      </c>
      <c r="E248" s="229" t="s">
        <v>4128</v>
      </c>
      <c r="F248" s="230" t="s">
        <v>4129</v>
      </c>
      <c r="G248" s="231" t="s">
        <v>197</v>
      </c>
      <c r="H248" s="232">
        <v>11</v>
      </c>
      <c r="I248" s="233"/>
      <c r="J248" s="234">
        <f t="shared" si="54"/>
        <v>0</v>
      </c>
      <c r="K248" s="230" t="s">
        <v>23</v>
      </c>
      <c r="L248" s="235"/>
      <c r="M248" s="236" t="s">
        <v>23</v>
      </c>
      <c r="N248" s="237" t="s">
        <v>48</v>
      </c>
      <c r="O248" s="43"/>
      <c r="P248" s="211">
        <f t="shared" si="55"/>
        <v>0</v>
      </c>
      <c r="Q248" s="211">
        <v>0</v>
      </c>
      <c r="R248" s="211">
        <f t="shared" si="56"/>
        <v>0</v>
      </c>
      <c r="S248" s="211">
        <v>0</v>
      </c>
      <c r="T248" s="212">
        <f t="shared" si="57"/>
        <v>0</v>
      </c>
      <c r="AR248" s="25" t="s">
        <v>234</v>
      </c>
      <c r="AT248" s="25" t="s">
        <v>302</v>
      </c>
      <c r="AU248" s="25" t="s">
        <v>207</v>
      </c>
      <c r="AY248" s="25" t="s">
        <v>191</v>
      </c>
      <c r="BE248" s="213">
        <f t="shared" si="58"/>
        <v>0</v>
      </c>
      <c r="BF248" s="213">
        <f t="shared" si="59"/>
        <v>0</v>
      </c>
      <c r="BG248" s="213">
        <f t="shared" si="60"/>
        <v>0</v>
      </c>
      <c r="BH248" s="213">
        <f t="shared" si="61"/>
        <v>0</v>
      </c>
      <c r="BI248" s="213">
        <f t="shared" si="62"/>
        <v>0</v>
      </c>
      <c r="BJ248" s="25" t="s">
        <v>85</v>
      </c>
      <c r="BK248" s="213">
        <f t="shared" si="63"/>
        <v>0</v>
      </c>
      <c r="BL248" s="25" t="s">
        <v>215</v>
      </c>
      <c r="BM248" s="25" t="s">
        <v>4211</v>
      </c>
    </row>
    <row r="249" spans="2:65" s="1" customFormat="1" ht="16.5" customHeight="1">
      <c r="B249" s="42"/>
      <c r="C249" s="228" t="s">
        <v>1351</v>
      </c>
      <c r="D249" s="228" t="s">
        <v>302</v>
      </c>
      <c r="E249" s="229" t="s">
        <v>4183</v>
      </c>
      <c r="F249" s="230" t="s">
        <v>4184</v>
      </c>
      <c r="G249" s="231" t="s">
        <v>197</v>
      </c>
      <c r="H249" s="232">
        <v>2</v>
      </c>
      <c r="I249" s="233"/>
      <c r="J249" s="234">
        <f t="shared" si="54"/>
        <v>0</v>
      </c>
      <c r="K249" s="230" t="s">
        <v>23</v>
      </c>
      <c r="L249" s="235"/>
      <c r="M249" s="236" t="s">
        <v>23</v>
      </c>
      <c r="N249" s="237" t="s">
        <v>48</v>
      </c>
      <c r="O249" s="43"/>
      <c r="P249" s="211">
        <f t="shared" si="55"/>
        <v>0</v>
      </c>
      <c r="Q249" s="211">
        <v>0</v>
      </c>
      <c r="R249" s="211">
        <f t="shared" si="56"/>
        <v>0</v>
      </c>
      <c r="S249" s="211">
        <v>0</v>
      </c>
      <c r="T249" s="212">
        <f t="shared" si="57"/>
        <v>0</v>
      </c>
      <c r="AR249" s="25" t="s">
        <v>234</v>
      </c>
      <c r="AT249" s="25" t="s">
        <v>302</v>
      </c>
      <c r="AU249" s="25" t="s">
        <v>207</v>
      </c>
      <c r="AY249" s="25" t="s">
        <v>191</v>
      </c>
      <c r="BE249" s="213">
        <f t="shared" si="58"/>
        <v>0</v>
      </c>
      <c r="BF249" s="213">
        <f t="shared" si="59"/>
        <v>0</v>
      </c>
      <c r="BG249" s="213">
        <f t="shared" si="60"/>
        <v>0</v>
      </c>
      <c r="BH249" s="213">
        <f t="shared" si="61"/>
        <v>0</v>
      </c>
      <c r="BI249" s="213">
        <f t="shared" si="62"/>
        <v>0</v>
      </c>
      <c r="BJ249" s="25" t="s">
        <v>85</v>
      </c>
      <c r="BK249" s="213">
        <f t="shared" si="63"/>
        <v>0</v>
      </c>
      <c r="BL249" s="25" t="s">
        <v>215</v>
      </c>
      <c r="BM249" s="25" t="s">
        <v>4212</v>
      </c>
    </row>
    <row r="250" spans="2:65" s="1" customFormat="1" ht="16.5" customHeight="1">
      <c r="B250" s="42"/>
      <c r="C250" s="228" t="s">
        <v>1357</v>
      </c>
      <c r="D250" s="228" t="s">
        <v>302</v>
      </c>
      <c r="E250" s="229" t="s">
        <v>4186</v>
      </c>
      <c r="F250" s="230" t="s">
        <v>4187</v>
      </c>
      <c r="G250" s="231" t="s">
        <v>197</v>
      </c>
      <c r="H250" s="232">
        <v>2</v>
      </c>
      <c r="I250" s="233"/>
      <c r="J250" s="234">
        <f t="shared" si="54"/>
        <v>0</v>
      </c>
      <c r="K250" s="230" t="s">
        <v>23</v>
      </c>
      <c r="L250" s="235"/>
      <c r="M250" s="236" t="s">
        <v>23</v>
      </c>
      <c r="N250" s="237" t="s">
        <v>48</v>
      </c>
      <c r="O250" s="43"/>
      <c r="P250" s="211">
        <f t="shared" si="55"/>
        <v>0</v>
      </c>
      <c r="Q250" s="211">
        <v>0</v>
      </c>
      <c r="R250" s="211">
        <f t="shared" si="56"/>
        <v>0</v>
      </c>
      <c r="S250" s="211">
        <v>0</v>
      </c>
      <c r="T250" s="212">
        <f t="shared" si="57"/>
        <v>0</v>
      </c>
      <c r="AR250" s="25" t="s">
        <v>234</v>
      </c>
      <c r="AT250" s="25" t="s">
        <v>302</v>
      </c>
      <c r="AU250" s="25" t="s">
        <v>207</v>
      </c>
      <c r="AY250" s="25" t="s">
        <v>191</v>
      </c>
      <c r="BE250" s="213">
        <f t="shared" si="58"/>
        <v>0</v>
      </c>
      <c r="BF250" s="213">
        <f t="shared" si="59"/>
        <v>0</v>
      </c>
      <c r="BG250" s="213">
        <f t="shared" si="60"/>
        <v>0</v>
      </c>
      <c r="BH250" s="213">
        <f t="shared" si="61"/>
        <v>0</v>
      </c>
      <c r="BI250" s="213">
        <f t="shared" si="62"/>
        <v>0</v>
      </c>
      <c r="BJ250" s="25" t="s">
        <v>85</v>
      </c>
      <c r="BK250" s="213">
        <f t="shared" si="63"/>
        <v>0</v>
      </c>
      <c r="BL250" s="25" t="s">
        <v>215</v>
      </c>
      <c r="BM250" s="25" t="s">
        <v>4213</v>
      </c>
    </row>
    <row r="251" spans="2:65" s="1" customFormat="1" ht="16.5" customHeight="1">
      <c r="B251" s="42"/>
      <c r="C251" s="228" t="s">
        <v>1361</v>
      </c>
      <c r="D251" s="228" t="s">
        <v>302</v>
      </c>
      <c r="E251" s="229" t="s">
        <v>4214</v>
      </c>
      <c r="F251" s="230" t="s">
        <v>4131</v>
      </c>
      <c r="G251" s="231" t="s">
        <v>197</v>
      </c>
      <c r="H251" s="232">
        <v>1</v>
      </c>
      <c r="I251" s="233"/>
      <c r="J251" s="234">
        <f t="shared" si="54"/>
        <v>0</v>
      </c>
      <c r="K251" s="230" t="s">
        <v>23</v>
      </c>
      <c r="L251" s="235"/>
      <c r="M251" s="236" t="s">
        <v>23</v>
      </c>
      <c r="N251" s="237" t="s">
        <v>48</v>
      </c>
      <c r="O251" s="43"/>
      <c r="P251" s="211">
        <f t="shared" si="55"/>
        <v>0</v>
      </c>
      <c r="Q251" s="211">
        <v>0</v>
      </c>
      <c r="R251" s="211">
        <f t="shared" si="56"/>
        <v>0</v>
      </c>
      <c r="S251" s="211">
        <v>0</v>
      </c>
      <c r="T251" s="212">
        <f t="shared" si="57"/>
        <v>0</v>
      </c>
      <c r="AR251" s="25" t="s">
        <v>234</v>
      </c>
      <c r="AT251" s="25" t="s">
        <v>302</v>
      </c>
      <c r="AU251" s="25" t="s">
        <v>207</v>
      </c>
      <c r="AY251" s="25" t="s">
        <v>191</v>
      </c>
      <c r="BE251" s="213">
        <f t="shared" si="58"/>
        <v>0</v>
      </c>
      <c r="BF251" s="213">
        <f t="shared" si="59"/>
        <v>0</v>
      </c>
      <c r="BG251" s="213">
        <f t="shared" si="60"/>
        <v>0</v>
      </c>
      <c r="BH251" s="213">
        <f t="shared" si="61"/>
        <v>0</v>
      </c>
      <c r="BI251" s="213">
        <f t="shared" si="62"/>
        <v>0</v>
      </c>
      <c r="BJ251" s="25" t="s">
        <v>85</v>
      </c>
      <c r="BK251" s="213">
        <f t="shared" si="63"/>
        <v>0</v>
      </c>
      <c r="BL251" s="25" t="s">
        <v>215</v>
      </c>
      <c r="BM251" s="25" t="s">
        <v>4215</v>
      </c>
    </row>
    <row r="252" spans="2:65" s="1" customFormat="1" ht="16.5" customHeight="1">
      <c r="B252" s="42"/>
      <c r="C252" s="202" t="s">
        <v>1365</v>
      </c>
      <c r="D252" s="202" t="s">
        <v>194</v>
      </c>
      <c r="E252" s="203" t="s">
        <v>4216</v>
      </c>
      <c r="F252" s="204" t="s">
        <v>4133</v>
      </c>
      <c r="G252" s="205" t="s">
        <v>197</v>
      </c>
      <c r="H252" s="206">
        <v>1</v>
      </c>
      <c r="I252" s="207"/>
      <c r="J252" s="208">
        <f t="shared" si="54"/>
        <v>0</v>
      </c>
      <c r="K252" s="204" t="s">
        <v>23</v>
      </c>
      <c r="L252" s="62"/>
      <c r="M252" s="209" t="s">
        <v>23</v>
      </c>
      <c r="N252" s="210" t="s">
        <v>48</v>
      </c>
      <c r="O252" s="43"/>
      <c r="P252" s="211">
        <f t="shared" si="55"/>
        <v>0</v>
      </c>
      <c r="Q252" s="211">
        <v>0</v>
      </c>
      <c r="R252" s="211">
        <f t="shared" si="56"/>
        <v>0</v>
      </c>
      <c r="S252" s="211">
        <v>0</v>
      </c>
      <c r="T252" s="212">
        <f t="shared" si="57"/>
        <v>0</v>
      </c>
      <c r="AR252" s="25" t="s">
        <v>215</v>
      </c>
      <c r="AT252" s="25" t="s">
        <v>194</v>
      </c>
      <c r="AU252" s="25" t="s">
        <v>207</v>
      </c>
      <c r="AY252" s="25" t="s">
        <v>191</v>
      </c>
      <c r="BE252" s="213">
        <f t="shared" si="58"/>
        <v>0</v>
      </c>
      <c r="BF252" s="213">
        <f t="shared" si="59"/>
        <v>0</v>
      </c>
      <c r="BG252" s="213">
        <f t="shared" si="60"/>
        <v>0</v>
      </c>
      <c r="BH252" s="213">
        <f t="shared" si="61"/>
        <v>0</v>
      </c>
      <c r="BI252" s="213">
        <f t="shared" si="62"/>
        <v>0</v>
      </c>
      <c r="BJ252" s="25" t="s">
        <v>85</v>
      </c>
      <c r="BK252" s="213">
        <f t="shared" si="63"/>
        <v>0</v>
      </c>
      <c r="BL252" s="25" t="s">
        <v>215</v>
      </c>
      <c r="BM252" s="25" t="s">
        <v>4217</v>
      </c>
    </row>
    <row r="253" spans="2:65" s="1" customFormat="1" ht="16.5" customHeight="1">
      <c r="B253" s="42"/>
      <c r="C253" s="202" t="s">
        <v>1370</v>
      </c>
      <c r="D253" s="202" t="s">
        <v>194</v>
      </c>
      <c r="E253" s="203" t="s">
        <v>4218</v>
      </c>
      <c r="F253" s="204" t="s">
        <v>4135</v>
      </c>
      <c r="G253" s="205" t="s">
        <v>197</v>
      </c>
      <c r="H253" s="206">
        <v>1</v>
      </c>
      <c r="I253" s="207"/>
      <c r="J253" s="208">
        <f t="shared" si="54"/>
        <v>0</v>
      </c>
      <c r="K253" s="204" t="s">
        <v>23</v>
      </c>
      <c r="L253" s="62"/>
      <c r="M253" s="209" t="s">
        <v>23</v>
      </c>
      <c r="N253" s="210" t="s">
        <v>48</v>
      </c>
      <c r="O253" s="43"/>
      <c r="P253" s="211">
        <f t="shared" si="55"/>
        <v>0</v>
      </c>
      <c r="Q253" s="211">
        <v>0</v>
      </c>
      <c r="R253" s="211">
        <f t="shared" si="56"/>
        <v>0</v>
      </c>
      <c r="S253" s="211">
        <v>0</v>
      </c>
      <c r="T253" s="212">
        <f t="shared" si="57"/>
        <v>0</v>
      </c>
      <c r="AR253" s="25" t="s">
        <v>215</v>
      </c>
      <c r="AT253" s="25" t="s">
        <v>194</v>
      </c>
      <c r="AU253" s="25" t="s">
        <v>207</v>
      </c>
      <c r="AY253" s="25" t="s">
        <v>191</v>
      </c>
      <c r="BE253" s="213">
        <f t="shared" si="58"/>
        <v>0</v>
      </c>
      <c r="BF253" s="213">
        <f t="shared" si="59"/>
        <v>0</v>
      </c>
      <c r="BG253" s="213">
        <f t="shared" si="60"/>
        <v>0</v>
      </c>
      <c r="BH253" s="213">
        <f t="shared" si="61"/>
        <v>0</v>
      </c>
      <c r="BI253" s="213">
        <f t="shared" si="62"/>
        <v>0</v>
      </c>
      <c r="BJ253" s="25" t="s">
        <v>85</v>
      </c>
      <c r="BK253" s="213">
        <f t="shared" si="63"/>
        <v>0</v>
      </c>
      <c r="BL253" s="25" t="s">
        <v>215</v>
      </c>
      <c r="BM253" s="25" t="s">
        <v>4219</v>
      </c>
    </row>
    <row r="254" spans="2:65" s="11" customFormat="1" ht="22.35" customHeight="1">
      <c r="B254" s="186"/>
      <c r="C254" s="187"/>
      <c r="D254" s="188" t="s">
        <v>76</v>
      </c>
      <c r="E254" s="200" t="s">
        <v>4220</v>
      </c>
      <c r="F254" s="200" t="s">
        <v>4220</v>
      </c>
      <c r="G254" s="187"/>
      <c r="H254" s="187"/>
      <c r="I254" s="190"/>
      <c r="J254" s="201">
        <f>BK254</f>
        <v>0</v>
      </c>
      <c r="K254" s="187"/>
      <c r="L254" s="192"/>
      <c r="M254" s="193"/>
      <c r="N254" s="194"/>
      <c r="O254" s="194"/>
      <c r="P254" s="195">
        <f>SUM(P255:P267)</f>
        <v>0</v>
      </c>
      <c r="Q254" s="194"/>
      <c r="R254" s="195">
        <f>SUM(R255:R267)</f>
        <v>0</v>
      </c>
      <c r="S254" s="194"/>
      <c r="T254" s="196">
        <f>SUM(T255:T267)</f>
        <v>0</v>
      </c>
      <c r="AR254" s="197" t="s">
        <v>85</v>
      </c>
      <c r="AT254" s="198" t="s">
        <v>76</v>
      </c>
      <c r="AU254" s="198" t="s">
        <v>88</v>
      </c>
      <c r="AY254" s="197" t="s">
        <v>191</v>
      </c>
      <c r="BK254" s="199">
        <f>SUM(BK255:BK267)</f>
        <v>0</v>
      </c>
    </row>
    <row r="255" spans="2:65" s="1" customFormat="1" ht="16.5" customHeight="1">
      <c r="B255" s="42"/>
      <c r="C255" s="228" t="s">
        <v>1375</v>
      </c>
      <c r="D255" s="228" t="s">
        <v>302</v>
      </c>
      <c r="E255" s="229" t="s">
        <v>4196</v>
      </c>
      <c r="F255" s="230" t="s">
        <v>4197</v>
      </c>
      <c r="G255" s="231" t="s">
        <v>197</v>
      </c>
      <c r="H255" s="232">
        <v>1</v>
      </c>
      <c r="I255" s="233"/>
      <c r="J255" s="234">
        <f t="shared" ref="J255:J267" si="64">ROUND(I255*H255,2)</f>
        <v>0</v>
      </c>
      <c r="K255" s="230" t="s">
        <v>23</v>
      </c>
      <c r="L255" s="235"/>
      <c r="M255" s="236" t="s">
        <v>23</v>
      </c>
      <c r="N255" s="237" t="s">
        <v>48</v>
      </c>
      <c r="O255" s="43"/>
      <c r="P255" s="211">
        <f t="shared" ref="P255:P267" si="65">O255*H255</f>
        <v>0</v>
      </c>
      <c r="Q255" s="211">
        <v>0</v>
      </c>
      <c r="R255" s="211">
        <f t="shared" ref="R255:R267" si="66">Q255*H255</f>
        <v>0</v>
      </c>
      <c r="S255" s="211">
        <v>0</v>
      </c>
      <c r="T255" s="212">
        <f t="shared" ref="T255:T267" si="67">S255*H255</f>
        <v>0</v>
      </c>
      <c r="AR255" s="25" t="s">
        <v>234</v>
      </c>
      <c r="AT255" s="25" t="s">
        <v>302</v>
      </c>
      <c r="AU255" s="25" t="s">
        <v>207</v>
      </c>
      <c r="AY255" s="25" t="s">
        <v>191</v>
      </c>
      <c r="BE255" s="213">
        <f t="shared" ref="BE255:BE267" si="68">IF(N255="základní",J255,0)</f>
        <v>0</v>
      </c>
      <c r="BF255" s="213">
        <f t="shared" ref="BF255:BF267" si="69">IF(N255="snížená",J255,0)</f>
        <v>0</v>
      </c>
      <c r="BG255" s="213">
        <f t="shared" ref="BG255:BG267" si="70">IF(N255="zákl. přenesená",J255,0)</f>
        <v>0</v>
      </c>
      <c r="BH255" s="213">
        <f t="shared" ref="BH255:BH267" si="71">IF(N255="sníž. přenesená",J255,0)</f>
        <v>0</v>
      </c>
      <c r="BI255" s="213">
        <f t="shared" ref="BI255:BI267" si="72">IF(N255="nulová",J255,0)</f>
        <v>0</v>
      </c>
      <c r="BJ255" s="25" t="s">
        <v>85</v>
      </c>
      <c r="BK255" s="213">
        <f t="shared" ref="BK255:BK267" si="73">ROUND(I255*H255,2)</f>
        <v>0</v>
      </c>
      <c r="BL255" s="25" t="s">
        <v>215</v>
      </c>
      <c r="BM255" s="25" t="s">
        <v>4221</v>
      </c>
    </row>
    <row r="256" spans="2:65" s="1" customFormat="1" ht="16.5" customHeight="1">
      <c r="B256" s="42"/>
      <c r="C256" s="228" t="s">
        <v>1379</v>
      </c>
      <c r="D256" s="228" t="s">
        <v>302</v>
      </c>
      <c r="E256" s="229" t="s">
        <v>4116</v>
      </c>
      <c r="F256" s="230" t="s">
        <v>4117</v>
      </c>
      <c r="G256" s="231" t="s">
        <v>197</v>
      </c>
      <c r="H256" s="232">
        <v>2</v>
      </c>
      <c r="I256" s="233"/>
      <c r="J256" s="234">
        <f t="shared" si="64"/>
        <v>0</v>
      </c>
      <c r="K256" s="230" t="s">
        <v>23</v>
      </c>
      <c r="L256" s="235"/>
      <c r="M256" s="236" t="s">
        <v>23</v>
      </c>
      <c r="N256" s="237" t="s">
        <v>48</v>
      </c>
      <c r="O256" s="43"/>
      <c r="P256" s="211">
        <f t="shared" si="65"/>
        <v>0</v>
      </c>
      <c r="Q256" s="211">
        <v>0</v>
      </c>
      <c r="R256" s="211">
        <f t="shared" si="66"/>
        <v>0</v>
      </c>
      <c r="S256" s="211">
        <v>0</v>
      </c>
      <c r="T256" s="212">
        <f t="shared" si="67"/>
        <v>0</v>
      </c>
      <c r="AR256" s="25" t="s">
        <v>234</v>
      </c>
      <c r="AT256" s="25" t="s">
        <v>302</v>
      </c>
      <c r="AU256" s="25" t="s">
        <v>207</v>
      </c>
      <c r="AY256" s="25" t="s">
        <v>191</v>
      </c>
      <c r="BE256" s="213">
        <f t="shared" si="68"/>
        <v>0</v>
      </c>
      <c r="BF256" s="213">
        <f t="shared" si="69"/>
        <v>0</v>
      </c>
      <c r="BG256" s="213">
        <f t="shared" si="70"/>
        <v>0</v>
      </c>
      <c r="BH256" s="213">
        <f t="shared" si="71"/>
        <v>0</v>
      </c>
      <c r="BI256" s="213">
        <f t="shared" si="72"/>
        <v>0</v>
      </c>
      <c r="BJ256" s="25" t="s">
        <v>85</v>
      </c>
      <c r="BK256" s="213">
        <f t="shared" si="73"/>
        <v>0</v>
      </c>
      <c r="BL256" s="25" t="s">
        <v>215</v>
      </c>
      <c r="BM256" s="25" t="s">
        <v>4222</v>
      </c>
    </row>
    <row r="257" spans="2:65" s="1" customFormat="1" ht="16.5" customHeight="1">
      <c r="B257" s="42"/>
      <c r="C257" s="228" t="s">
        <v>1384</v>
      </c>
      <c r="D257" s="228" t="s">
        <v>302</v>
      </c>
      <c r="E257" s="229" t="s">
        <v>4200</v>
      </c>
      <c r="F257" s="230" t="s">
        <v>4201</v>
      </c>
      <c r="G257" s="231" t="s">
        <v>197</v>
      </c>
      <c r="H257" s="232">
        <v>1</v>
      </c>
      <c r="I257" s="233"/>
      <c r="J257" s="234">
        <f t="shared" si="64"/>
        <v>0</v>
      </c>
      <c r="K257" s="230" t="s">
        <v>23</v>
      </c>
      <c r="L257" s="235"/>
      <c r="M257" s="236" t="s">
        <v>23</v>
      </c>
      <c r="N257" s="237" t="s">
        <v>48</v>
      </c>
      <c r="O257" s="43"/>
      <c r="P257" s="211">
        <f t="shared" si="65"/>
        <v>0</v>
      </c>
      <c r="Q257" s="211">
        <v>0</v>
      </c>
      <c r="R257" s="211">
        <f t="shared" si="66"/>
        <v>0</v>
      </c>
      <c r="S257" s="211">
        <v>0</v>
      </c>
      <c r="T257" s="212">
        <f t="shared" si="67"/>
        <v>0</v>
      </c>
      <c r="AR257" s="25" t="s">
        <v>234</v>
      </c>
      <c r="AT257" s="25" t="s">
        <v>302</v>
      </c>
      <c r="AU257" s="25" t="s">
        <v>207</v>
      </c>
      <c r="AY257" s="25" t="s">
        <v>191</v>
      </c>
      <c r="BE257" s="213">
        <f t="shared" si="68"/>
        <v>0</v>
      </c>
      <c r="BF257" s="213">
        <f t="shared" si="69"/>
        <v>0</v>
      </c>
      <c r="BG257" s="213">
        <f t="shared" si="70"/>
        <v>0</v>
      </c>
      <c r="BH257" s="213">
        <f t="shared" si="71"/>
        <v>0</v>
      </c>
      <c r="BI257" s="213">
        <f t="shared" si="72"/>
        <v>0</v>
      </c>
      <c r="BJ257" s="25" t="s">
        <v>85</v>
      </c>
      <c r="BK257" s="213">
        <f t="shared" si="73"/>
        <v>0</v>
      </c>
      <c r="BL257" s="25" t="s">
        <v>215</v>
      </c>
      <c r="BM257" s="25" t="s">
        <v>4223</v>
      </c>
    </row>
    <row r="258" spans="2:65" s="1" customFormat="1" ht="16.5" customHeight="1">
      <c r="B258" s="42"/>
      <c r="C258" s="228" t="s">
        <v>1388</v>
      </c>
      <c r="D258" s="228" t="s">
        <v>302</v>
      </c>
      <c r="E258" s="229" t="s">
        <v>4154</v>
      </c>
      <c r="F258" s="230" t="s">
        <v>4155</v>
      </c>
      <c r="G258" s="231" t="s">
        <v>197</v>
      </c>
      <c r="H258" s="232">
        <v>1</v>
      </c>
      <c r="I258" s="233"/>
      <c r="J258" s="234">
        <f t="shared" si="64"/>
        <v>0</v>
      </c>
      <c r="K258" s="230" t="s">
        <v>23</v>
      </c>
      <c r="L258" s="235"/>
      <c r="M258" s="236" t="s">
        <v>23</v>
      </c>
      <c r="N258" s="237" t="s">
        <v>48</v>
      </c>
      <c r="O258" s="43"/>
      <c r="P258" s="211">
        <f t="shared" si="65"/>
        <v>0</v>
      </c>
      <c r="Q258" s="211">
        <v>0</v>
      </c>
      <c r="R258" s="211">
        <f t="shared" si="66"/>
        <v>0</v>
      </c>
      <c r="S258" s="211">
        <v>0</v>
      </c>
      <c r="T258" s="212">
        <f t="shared" si="67"/>
        <v>0</v>
      </c>
      <c r="AR258" s="25" t="s">
        <v>234</v>
      </c>
      <c r="AT258" s="25" t="s">
        <v>302</v>
      </c>
      <c r="AU258" s="25" t="s">
        <v>207</v>
      </c>
      <c r="AY258" s="25" t="s">
        <v>191</v>
      </c>
      <c r="BE258" s="213">
        <f t="shared" si="68"/>
        <v>0</v>
      </c>
      <c r="BF258" s="213">
        <f t="shared" si="69"/>
        <v>0</v>
      </c>
      <c r="BG258" s="213">
        <f t="shared" si="70"/>
        <v>0</v>
      </c>
      <c r="BH258" s="213">
        <f t="shared" si="71"/>
        <v>0</v>
      </c>
      <c r="BI258" s="213">
        <f t="shared" si="72"/>
        <v>0</v>
      </c>
      <c r="BJ258" s="25" t="s">
        <v>85</v>
      </c>
      <c r="BK258" s="213">
        <f t="shared" si="73"/>
        <v>0</v>
      </c>
      <c r="BL258" s="25" t="s">
        <v>215</v>
      </c>
      <c r="BM258" s="25" t="s">
        <v>4224</v>
      </c>
    </row>
    <row r="259" spans="2:65" s="1" customFormat="1" ht="16.5" customHeight="1">
      <c r="B259" s="42"/>
      <c r="C259" s="228" t="s">
        <v>1393</v>
      </c>
      <c r="D259" s="228" t="s">
        <v>302</v>
      </c>
      <c r="E259" s="229" t="s">
        <v>4204</v>
      </c>
      <c r="F259" s="230" t="s">
        <v>4205</v>
      </c>
      <c r="G259" s="231" t="s">
        <v>197</v>
      </c>
      <c r="H259" s="232">
        <v>3</v>
      </c>
      <c r="I259" s="233"/>
      <c r="J259" s="234">
        <f t="shared" si="64"/>
        <v>0</v>
      </c>
      <c r="K259" s="230" t="s">
        <v>23</v>
      </c>
      <c r="L259" s="235"/>
      <c r="M259" s="236" t="s">
        <v>23</v>
      </c>
      <c r="N259" s="237" t="s">
        <v>48</v>
      </c>
      <c r="O259" s="43"/>
      <c r="P259" s="211">
        <f t="shared" si="65"/>
        <v>0</v>
      </c>
      <c r="Q259" s="211">
        <v>0</v>
      </c>
      <c r="R259" s="211">
        <f t="shared" si="66"/>
        <v>0</v>
      </c>
      <c r="S259" s="211">
        <v>0</v>
      </c>
      <c r="T259" s="212">
        <f t="shared" si="67"/>
        <v>0</v>
      </c>
      <c r="AR259" s="25" t="s">
        <v>234</v>
      </c>
      <c r="AT259" s="25" t="s">
        <v>302</v>
      </c>
      <c r="AU259" s="25" t="s">
        <v>207</v>
      </c>
      <c r="AY259" s="25" t="s">
        <v>191</v>
      </c>
      <c r="BE259" s="213">
        <f t="shared" si="68"/>
        <v>0</v>
      </c>
      <c r="BF259" s="213">
        <f t="shared" si="69"/>
        <v>0</v>
      </c>
      <c r="BG259" s="213">
        <f t="shared" si="70"/>
        <v>0</v>
      </c>
      <c r="BH259" s="213">
        <f t="shared" si="71"/>
        <v>0</v>
      </c>
      <c r="BI259" s="213">
        <f t="shared" si="72"/>
        <v>0</v>
      </c>
      <c r="BJ259" s="25" t="s">
        <v>85</v>
      </c>
      <c r="BK259" s="213">
        <f t="shared" si="73"/>
        <v>0</v>
      </c>
      <c r="BL259" s="25" t="s">
        <v>215</v>
      </c>
      <c r="BM259" s="25" t="s">
        <v>4225</v>
      </c>
    </row>
    <row r="260" spans="2:65" s="1" customFormat="1" ht="16.5" customHeight="1">
      <c r="B260" s="42"/>
      <c r="C260" s="228" t="s">
        <v>1397</v>
      </c>
      <c r="D260" s="228" t="s">
        <v>302</v>
      </c>
      <c r="E260" s="229" t="s">
        <v>4207</v>
      </c>
      <c r="F260" s="230" t="s">
        <v>4208</v>
      </c>
      <c r="G260" s="231" t="s">
        <v>197</v>
      </c>
      <c r="H260" s="232">
        <v>1</v>
      </c>
      <c r="I260" s="233"/>
      <c r="J260" s="234">
        <f t="shared" si="64"/>
        <v>0</v>
      </c>
      <c r="K260" s="230" t="s">
        <v>23</v>
      </c>
      <c r="L260" s="235"/>
      <c r="M260" s="236" t="s">
        <v>23</v>
      </c>
      <c r="N260" s="237" t="s">
        <v>48</v>
      </c>
      <c r="O260" s="43"/>
      <c r="P260" s="211">
        <f t="shared" si="65"/>
        <v>0</v>
      </c>
      <c r="Q260" s="211">
        <v>0</v>
      </c>
      <c r="R260" s="211">
        <f t="shared" si="66"/>
        <v>0</v>
      </c>
      <c r="S260" s="211">
        <v>0</v>
      </c>
      <c r="T260" s="212">
        <f t="shared" si="67"/>
        <v>0</v>
      </c>
      <c r="AR260" s="25" t="s">
        <v>234</v>
      </c>
      <c r="AT260" s="25" t="s">
        <v>302</v>
      </c>
      <c r="AU260" s="25" t="s">
        <v>207</v>
      </c>
      <c r="AY260" s="25" t="s">
        <v>191</v>
      </c>
      <c r="BE260" s="213">
        <f t="shared" si="68"/>
        <v>0</v>
      </c>
      <c r="BF260" s="213">
        <f t="shared" si="69"/>
        <v>0</v>
      </c>
      <c r="BG260" s="213">
        <f t="shared" si="70"/>
        <v>0</v>
      </c>
      <c r="BH260" s="213">
        <f t="shared" si="71"/>
        <v>0</v>
      </c>
      <c r="BI260" s="213">
        <f t="shared" si="72"/>
        <v>0</v>
      </c>
      <c r="BJ260" s="25" t="s">
        <v>85</v>
      </c>
      <c r="BK260" s="213">
        <f t="shared" si="73"/>
        <v>0</v>
      </c>
      <c r="BL260" s="25" t="s">
        <v>215</v>
      </c>
      <c r="BM260" s="25" t="s">
        <v>4226</v>
      </c>
    </row>
    <row r="261" spans="2:65" s="1" customFormat="1" ht="16.5" customHeight="1">
      <c r="B261" s="42"/>
      <c r="C261" s="228" t="s">
        <v>1401</v>
      </c>
      <c r="D261" s="228" t="s">
        <v>302</v>
      </c>
      <c r="E261" s="229" t="s">
        <v>4125</v>
      </c>
      <c r="F261" s="230" t="s">
        <v>4126</v>
      </c>
      <c r="G261" s="231" t="s">
        <v>197</v>
      </c>
      <c r="H261" s="232">
        <v>6</v>
      </c>
      <c r="I261" s="233"/>
      <c r="J261" s="234">
        <f t="shared" si="64"/>
        <v>0</v>
      </c>
      <c r="K261" s="230" t="s">
        <v>23</v>
      </c>
      <c r="L261" s="235"/>
      <c r="M261" s="236" t="s">
        <v>23</v>
      </c>
      <c r="N261" s="237" t="s">
        <v>48</v>
      </c>
      <c r="O261" s="43"/>
      <c r="P261" s="211">
        <f t="shared" si="65"/>
        <v>0</v>
      </c>
      <c r="Q261" s="211">
        <v>0</v>
      </c>
      <c r="R261" s="211">
        <f t="shared" si="66"/>
        <v>0</v>
      </c>
      <c r="S261" s="211">
        <v>0</v>
      </c>
      <c r="T261" s="212">
        <f t="shared" si="67"/>
        <v>0</v>
      </c>
      <c r="AR261" s="25" t="s">
        <v>234</v>
      </c>
      <c r="AT261" s="25" t="s">
        <v>302</v>
      </c>
      <c r="AU261" s="25" t="s">
        <v>207</v>
      </c>
      <c r="AY261" s="25" t="s">
        <v>191</v>
      </c>
      <c r="BE261" s="213">
        <f t="shared" si="68"/>
        <v>0</v>
      </c>
      <c r="BF261" s="213">
        <f t="shared" si="69"/>
        <v>0</v>
      </c>
      <c r="BG261" s="213">
        <f t="shared" si="70"/>
        <v>0</v>
      </c>
      <c r="BH261" s="213">
        <f t="shared" si="71"/>
        <v>0</v>
      </c>
      <c r="BI261" s="213">
        <f t="shared" si="72"/>
        <v>0</v>
      </c>
      <c r="BJ261" s="25" t="s">
        <v>85</v>
      </c>
      <c r="BK261" s="213">
        <f t="shared" si="73"/>
        <v>0</v>
      </c>
      <c r="BL261" s="25" t="s">
        <v>215</v>
      </c>
      <c r="BM261" s="25" t="s">
        <v>4227</v>
      </c>
    </row>
    <row r="262" spans="2:65" s="1" customFormat="1" ht="16.5" customHeight="1">
      <c r="B262" s="42"/>
      <c r="C262" s="228" t="s">
        <v>1406</v>
      </c>
      <c r="D262" s="228" t="s">
        <v>302</v>
      </c>
      <c r="E262" s="229" t="s">
        <v>4128</v>
      </c>
      <c r="F262" s="230" t="s">
        <v>4129</v>
      </c>
      <c r="G262" s="231" t="s">
        <v>197</v>
      </c>
      <c r="H262" s="232">
        <v>11</v>
      </c>
      <c r="I262" s="233"/>
      <c r="J262" s="234">
        <f t="shared" si="64"/>
        <v>0</v>
      </c>
      <c r="K262" s="230" t="s">
        <v>23</v>
      </c>
      <c r="L262" s="235"/>
      <c r="M262" s="236" t="s">
        <v>23</v>
      </c>
      <c r="N262" s="237" t="s">
        <v>48</v>
      </c>
      <c r="O262" s="43"/>
      <c r="P262" s="211">
        <f t="shared" si="65"/>
        <v>0</v>
      </c>
      <c r="Q262" s="211">
        <v>0</v>
      </c>
      <c r="R262" s="211">
        <f t="shared" si="66"/>
        <v>0</v>
      </c>
      <c r="S262" s="211">
        <v>0</v>
      </c>
      <c r="T262" s="212">
        <f t="shared" si="67"/>
        <v>0</v>
      </c>
      <c r="AR262" s="25" t="s">
        <v>234</v>
      </c>
      <c r="AT262" s="25" t="s">
        <v>302</v>
      </c>
      <c r="AU262" s="25" t="s">
        <v>207</v>
      </c>
      <c r="AY262" s="25" t="s">
        <v>191</v>
      </c>
      <c r="BE262" s="213">
        <f t="shared" si="68"/>
        <v>0</v>
      </c>
      <c r="BF262" s="213">
        <f t="shared" si="69"/>
        <v>0</v>
      </c>
      <c r="BG262" s="213">
        <f t="shared" si="70"/>
        <v>0</v>
      </c>
      <c r="BH262" s="213">
        <f t="shared" si="71"/>
        <v>0</v>
      </c>
      <c r="BI262" s="213">
        <f t="shared" si="72"/>
        <v>0</v>
      </c>
      <c r="BJ262" s="25" t="s">
        <v>85</v>
      </c>
      <c r="BK262" s="213">
        <f t="shared" si="73"/>
        <v>0</v>
      </c>
      <c r="BL262" s="25" t="s">
        <v>215</v>
      </c>
      <c r="BM262" s="25" t="s">
        <v>4228</v>
      </c>
    </row>
    <row r="263" spans="2:65" s="1" customFormat="1" ht="16.5" customHeight="1">
      <c r="B263" s="42"/>
      <c r="C263" s="228" t="s">
        <v>1410</v>
      </c>
      <c r="D263" s="228" t="s">
        <v>302</v>
      </c>
      <c r="E263" s="229" t="s">
        <v>4183</v>
      </c>
      <c r="F263" s="230" t="s">
        <v>4184</v>
      </c>
      <c r="G263" s="231" t="s">
        <v>197</v>
      </c>
      <c r="H263" s="232">
        <v>2</v>
      </c>
      <c r="I263" s="233"/>
      <c r="J263" s="234">
        <f t="shared" si="64"/>
        <v>0</v>
      </c>
      <c r="K263" s="230" t="s">
        <v>23</v>
      </c>
      <c r="L263" s="235"/>
      <c r="M263" s="236" t="s">
        <v>23</v>
      </c>
      <c r="N263" s="237" t="s">
        <v>48</v>
      </c>
      <c r="O263" s="43"/>
      <c r="P263" s="211">
        <f t="shared" si="65"/>
        <v>0</v>
      </c>
      <c r="Q263" s="211">
        <v>0</v>
      </c>
      <c r="R263" s="211">
        <f t="shared" si="66"/>
        <v>0</v>
      </c>
      <c r="S263" s="211">
        <v>0</v>
      </c>
      <c r="T263" s="212">
        <f t="shared" si="67"/>
        <v>0</v>
      </c>
      <c r="AR263" s="25" t="s">
        <v>234</v>
      </c>
      <c r="AT263" s="25" t="s">
        <v>302</v>
      </c>
      <c r="AU263" s="25" t="s">
        <v>207</v>
      </c>
      <c r="AY263" s="25" t="s">
        <v>191</v>
      </c>
      <c r="BE263" s="213">
        <f t="shared" si="68"/>
        <v>0</v>
      </c>
      <c r="BF263" s="213">
        <f t="shared" si="69"/>
        <v>0</v>
      </c>
      <c r="BG263" s="213">
        <f t="shared" si="70"/>
        <v>0</v>
      </c>
      <c r="BH263" s="213">
        <f t="shared" si="71"/>
        <v>0</v>
      </c>
      <c r="BI263" s="213">
        <f t="shared" si="72"/>
        <v>0</v>
      </c>
      <c r="BJ263" s="25" t="s">
        <v>85</v>
      </c>
      <c r="BK263" s="213">
        <f t="shared" si="73"/>
        <v>0</v>
      </c>
      <c r="BL263" s="25" t="s">
        <v>215</v>
      </c>
      <c r="BM263" s="25" t="s">
        <v>4229</v>
      </c>
    </row>
    <row r="264" spans="2:65" s="1" customFormat="1" ht="16.5" customHeight="1">
      <c r="B264" s="42"/>
      <c r="C264" s="228" t="s">
        <v>1415</v>
      </c>
      <c r="D264" s="228" t="s">
        <v>302</v>
      </c>
      <c r="E264" s="229" t="s">
        <v>4186</v>
      </c>
      <c r="F264" s="230" t="s">
        <v>4187</v>
      </c>
      <c r="G264" s="231" t="s">
        <v>197</v>
      </c>
      <c r="H264" s="232">
        <v>2</v>
      </c>
      <c r="I264" s="233"/>
      <c r="J264" s="234">
        <f t="shared" si="64"/>
        <v>0</v>
      </c>
      <c r="K264" s="230" t="s">
        <v>23</v>
      </c>
      <c r="L264" s="235"/>
      <c r="M264" s="236" t="s">
        <v>23</v>
      </c>
      <c r="N264" s="237" t="s">
        <v>48</v>
      </c>
      <c r="O264" s="43"/>
      <c r="P264" s="211">
        <f t="shared" si="65"/>
        <v>0</v>
      </c>
      <c r="Q264" s="211">
        <v>0</v>
      </c>
      <c r="R264" s="211">
        <f t="shared" si="66"/>
        <v>0</v>
      </c>
      <c r="S264" s="211">
        <v>0</v>
      </c>
      <c r="T264" s="212">
        <f t="shared" si="67"/>
        <v>0</v>
      </c>
      <c r="AR264" s="25" t="s">
        <v>234</v>
      </c>
      <c r="AT264" s="25" t="s">
        <v>302</v>
      </c>
      <c r="AU264" s="25" t="s">
        <v>207</v>
      </c>
      <c r="AY264" s="25" t="s">
        <v>191</v>
      </c>
      <c r="BE264" s="213">
        <f t="shared" si="68"/>
        <v>0</v>
      </c>
      <c r="BF264" s="213">
        <f t="shared" si="69"/>
        <v>0</v>
      </c>
      <c r="BG264" s="213">
        <f t="shared" si="70"/>
        <v>0</v>
      </c>
      <c r="BH264" s="213">
        <f t="shared" si="71"/>
        <v>0</v>
      </c>
      <c r="BI264" s="213">
        <f t="shared" si="72"/>
        <v>0</v>
      </c>
      <c r="BJ264" s="25" t="s">
        <v>85</v>
      </c>
      <c r="BK264" s="213">
        <f t="shared" si="73"/>
        <v>0</v>
      </c>
      <c r="BL264" s="25" t="s">
        <v>215</v>
      </c>
      <c r="BM264" s="25" t="s">
        <v>4230</v>
      </c>
    </row>
    <row r="265" spans="2:65" s="1" customFormat="1" ht="16.5" customHeight="1">
      <c r="B265" s="42"/>
      <c r="C265" s="228" t="s">
        <v>1419</v>
      </c>
      <c r="D265" s="228" t="s">
        <v>302</v>
      </c>
      <c r="E265" s="229" t="s">
        <v>4231</v>
      </c>
      <c r="F265" s="230" t="s">
        <v>4131</v>
      </c>
      <c r="G265" s="231" t="s">
        <v>197</v>
      </c>
      <c r="H265" s="232">
        <v>1</v>
      </c>
      <c r="I265" s="233"/>
      <c r="J265" s="234">
        <f t="shared" si="64"/>
        <v>0</v>
      </c>
      <c r="K265" s="230" t="s">
        <v>23</v>
      </c>
      <c r="L265" s="235"/>
      <c r="M265" s="236" t="s">
        <v>23</v>
      </c>
      <c r="N265" s="237" t="s">
        <v>48</v>
      </c>
      <c r="O265" s="43"/>
      <c r="P265" s="211">
        <f t="shared" si="65"/>
        <v>0</v>
      </c>
      <c r="Q265" s="211">
        <v>0</v>
      </c>
      <c r="R265" s="211">
        <f t="shared" si="66"/>
        <v>0</v>
      </c>
      <c r="S265" s="211">
        <v>0</v>
      </c>
      <c r="T265" s="212">
        <f t="shared" si="67"/>
        <v>0</v>
      </c>
      <c r="AR265" s="25" t="s">
        <v>234</v>
      </c>
      <c r="AT265" s="25" t="s">
        <v>302</v>
      </c>
      <c r="AU265" s="25" t="s">
        <v>207</v>
      </c>
      <c r="AY265" s="25" t="s">
        <v>191</v>
      </c>
      <c r="BE265" s="213">
        <f t="shared" si="68"/>
        <v>0</v>
      </c>
      <c r="BF265" s="213">
        <f t="shared" si="69"/>
        <v>0</v>
      </c>
      <c r="BG265" s="213">
        <f t="shared" si="70"/>
        <v>0</v>
      </c>
      <c r="BH265" s="213">
        <f t="shared" si="71"/>
        <v>0</v>
      </c>
      <c r="BI265" s="213">
        <f t="shared" si="72"/>
        <v>0</v>
      </c>
      <c r="BJ265" s="25" t="s">
        <v>85</v>
      </c>
      <c r="BK265" s="213">
        <f t="shared" si="73"/>
        <v>0</v>
      </c>
      <c r="BL265" s="25" t="s">
        <v>215</v>
      </c>
      <c r="BM265" s="25" t="s">
        <v>4232</v>
      </c>
    </row>
    <row r="266" spans="2:65" s="1" customFormat="1" ht="16.5" customHeight="1">
      <c r="B266" s="42"/>
      <c r="C266" s="202" t="s">
        <v>1424</v>
      </c>
      <c r="D266" s="202" t="s">
        <v>194</v>
      </c>
      <c r="E266" s="203" t="s">
        <v>4233</v>
      </c>
      <c r="F266" s="204" t="s">
        <v>4133</v>
      </c>
      <c r="G266" s="205" t="s">
        <v>197</v>
      </c>
      <c r="H266" s="206">
        <v>1</v>
      </c>
      <c r="I266" s="207"/>
      <c r="J266" s="208">
        <f t="shared" si="64"/>
        <v>0</v>
      </c>
      <c r="K266" s="204" t="s">
        <v>23</v>
      </c>
      <c r="L266" s="62"/>
      <c r="M266" s="209" t="s">
        <v>23</v>
      </c>
      <c r="N266" s="210" t="s">
        <v>48</v>
      </c>
      <c r="O266" s="43"/>
      <c r="P266" s="211">
        <f t="shared" si="65"/>
        <v>0</v>
      </c>
      <c r="Q266" s="211">
        <v>0</v>
      </c>
      <c r="R266" s="211">
        <f t="shared" si="66"/>
        <v>0</v>
      </c>
      <c r="S266" s="211">
        <v>0</v>
      </c>
      <c r="T266" s="212">
        <f t="shared" si="67"/>
        <v>0</v>
      </c>
      <c r="AR266" s="25" t="s">
        <v>215</v>
      </c>
      <c r="AT266" s="25" t="s">
        <v>194</v>
      </c>
      <c r="AU266" s="25" t="s">
        <v>207</v>
      </c>
      <c r="AY266" s="25" t="s">
        <v>191</v>
      </c>
      <c r="BE266" s="213">
        <f t="shared" si="68"/>
        <v>0</v>
      </c>
      <c r="BF266" s="213">
        <f t="shared" si="69"/>
        <v>0</v>
      </c>
      <c r="BG266" s="213">
        <f t="shared" si="70"/>
        <v>0</v>
      </c>
      <c r="BH266" s="213">
        <f t="shared" si="71"/>
        <v>0</v>
      </c>
      <c r="BI266" s="213">
        <f t="shared" si="72"/>
        <v>0</v>
      </c>
      <c r="BJ266" s="25" t="s">
        <v>85</v>
      </c>
      <c r="BK266" s="213">
        <f t="shared" si="73"/>
        <v>0</v>
      </c>
      <c r="BL266" s="25" t="s">
        <v>215</v>
      </c>
      <c r="BM266" s="25" t="s">
        <v>4234</v>
      </c>
    </row>
    <row r="267" spans="2:65" s="1" customFormat="1" ht="16.5" customHeight="1">
      <c r="B267" s="42"/>
      <c r="C267" s="202" t="s">
        <v>1428</v>
      </c>
      <c r="D267" s="202" t="s">
        <v>194</v>
      </c>
      <c r="E267" s="203" t="s">
        <v>4235</v>
      </c>
      <c r="F267" s="204" t="s">
        <v>4135</v>
      </c>
      <c r="G267" s="205" t="s">
        <v>197</v>
      </c>
      <c r="H267" s="206">
        <v>1</v>
      </c>
      <c r="I267" s="207"/>
      <c r="J267" s="208">
        <f t="shared" si="64"/>
        <v>0</v>
      </c>
      <c r="K267" s="204" t="s">
        <v>23</v>
      </c>
      <c r="L267" s="62"/>
      <c r="M267" s="209" t="s">
        <v>23</v>
      </c>
      <c r="N267" s="210" t="s">
        <v>48</v>
      </c>
      <c r="O267" s="43"/>
      <c r="P267" s="211">
        <f t="shared" si="65"/>
        <v>0</v>
      </c>
      <c r="Q267" s="211">
        <v>0</v>
      </c>
      <c r="R267" s="211">
        <f t="shared" si="66"/>
        <v>0</v>
      </c>
      <c r="S267" s="211">
        <v>0</v>
      </c>
      <c r="T267" s="212">
        <f t="shared" si="67"/>
        <v>0</v>
      </c>
      <c r="AR267" s="25" t="s">
        <v>215</v>
      </c>
      <c r="AT267" s="25" t="s">
        <v>194</v>
      </c>
      <c r="AU267" s="25" t="s">
        <v>207</v>
      </c>
      <c r="AY267" s="25" t="s">
        <v>191</v>
      </c>
      <c r="BE267" s="213">
        <f t="shared" si="68"/>
        <v>0</v>
      </c>
      <c r="BF267" s="213">
        <f t="shared" si="69"/>
        <v>0</v>
      </c>
      <c r="BG267" s="213">
        <f t="shared" si="70"/>
        <v>0</v>
      </c>
      <c r="BH267" s="213">
        <f t="shared" si="71"/>
        <v>0</v>
      </c>
      <c r="BI267" s="213">
        <f t="shared" si="72"/>
        <v>0</v>
      </c>
      <c r="BJ267" s="25" t="s">
        <v>85</v>
      </c>
      <c r="BK267" s="213">
        <f t="shared" si="73"/>
        <v>0</v>
      </c>
      <c r="BL267" s="25" t="s">
        <v>215</v>
      </c>
      <c r="BM267" s="25" t="s">
        <v>4236</v>
      </c>
    </row>
    <row r="268" spans="2:65" s="11" customFormat="1" ht="22.35" customHeight="1">
      <c r="B268" s="186"/>
      <c r="C268" s="187"/>
      <c r="D268" s="188" t="s">
        <v>76</v>
      </c>
      <c r="E268" s="200" t="s">
        <v>4237</v>
      </c>
      <c r="F268" s="200" t="s">
        <v>4237</v>
      </c>
      <c r="G268" s="187"/>
      <c r="H268" s="187"/>
      <c r="I268" s="190"/>
      <c r="J268" s="201">
        <f>BK268</f>
        <v>0</v>
      </c>
      <c r="K268" s="187"/>
      <c r="L268" s="192"/>
      <c r="M268" s="193"/>
      <c r="N268" s="194"/>
      <c r="O268" s="194"/>
      <c r="P268" s="195">
        <f>SUM(P269:P283)</f>
        <v>0</v>
      </c>
      <c r="Q268" s="194"/>
      <c r="R268" s="195">
        <f>SUM(R269:R283)</f>
        <v>0</v>
      </c>
      <c r="S268" s="194"/>
      <c r="T268" s="196">
        <f>SUM(T269:T283)</f>
        <v>0</v>
      </c>
      <c r="AR268" s="197" t="s">
        <v>85</v>
      </c>
      <c r="AT268" s="198" t="s">
        <v>76</v>
      </c>
      <c r="AU268" s="198" t="s">
        <v>88</v>
      </c>
      <c r="AY268" s="197" t="s">
        <v>191</v>
      </c>
      <c r="BK268" s="199">
        <f>SUM(BK269:BK283)</f>
        <v>0</v>
      </c>
    </row>
    <row r="269" spans="2:65" s="1" customFormat="1" ht="16.5" customHeight="1">
      <c r="B269" s="42"/>
      <c r="C269" s="228" t="s">
        <v>1432</v>
      </c>
      <c r="D269" s="228" t="s">
        <v>302</v>
      </c>
      <c r="E269" s="229" t="s">
        <v>4238</v>
      </c>
      <c r="F269" s="230" t="s">
        <v>4239</v>
      </c>
      <c r="G269" s="231" t="s">
        <v>197</v>
      </c>
      <c r="H269" s="232">
        <v>1</v>
      </c>
      <c r="I269" s="233"/>
      <c r="J269" s="234">
        <f t="shared" ref="J269:J283" si="74">ROUND(I269*H269,2)</f>
        <v>0</v>
      </c>
      <c r="K269" s="230" t="s">
        <v>23</v>
      </c>
      <c r="L269" s="235"/>
      <c r="M269" s="236" t="s">
        <v>23</v>
      </c>
      <c r="N269" s="237" t="s">
        <v>48</v>
      </c>
      <c r="O269" s="43"/>
      <c r="P269" s="211">
        <f t="shared" ref="P269:P283" si="75">O269*H269</f>
        <v>0</v>
      </c>
      <c r="Q269" s="211">
        <v>0</v>
      </c>
      <c r="R269" s="211">
        <f t="shared" ref="R269:R283" si="76">Q269*H269</f>
        <v>0</v>
      </c>
      <c r="S269" s="211">
        <v>0</v>
      </c>
      <c r="T269" s="212">
        <f t="shared" ref="T269:T283" si="77">S269*H269</f>
        <v>0</v>
      </c>
      <c r="AR269" s="25" t="s">
        <v>234</v>
      </c>
      <c r="AT269" s="25" t="s">
        <v>302</v>
      </c>
      <c r="AU269" s="25" t="s">
        <v>207</v>
      </c>
      <c r="AY269" s="25" t="s">
        <v>191</v>
      </c>
      <c r="BE269" s="213">
        <f t="shared" ref="BE269:BE283" si="78">IF(N269="základní",J269,0)</f>
        <v>0</v>
      </c>
      <c r="BF269" s="213">
        <f t="shared" ref="BF269:BF283" si="79">IF(N269="snížená",J269,0)</f>
        <v>0</v>
      </c>
      <c r="BG269" s="213">
        <f t="shared" ref="BG269:BG283" si="80">IF(N269="zákl. přenesená",J269,0)</f>
        <v>0</v>
      </c>
      <c r="BH269" s="213">
        <f t="shared" ref="BH269:BH283" si="81">IF(N269="sníž. přenesená",J269,0)</f>
        <v>0</v>
      </c>
      <c r="BI269" s="213">
        <f t="shared" ref="BI269:BI283" si="82">IF(N269="nulová",J269,0)</f>
        <v>0</v>
      </c>
      <c r="BJ269" s="25" t="s">
        <v>85</v>
      </c>
      <c r="BK269" s="213">
        <f t="shared" ref="BK269:BK283" si="83">ROUND(I269*H269,2)</f>
        <v>0</v>
      </c>
      <c r="BL269" s="25" t="s">
        <v>215</v>
      </c>
      <c r="BM269" s="25" t="s">
        <v>4240</v>
      </c>
    </row>
    <row r="270" spans="2:65" s="1" customFormat="1" ht="16.5" customHeight="1">
      <c r="B270" s="42"/>
      <c r="C270" s="228" t="s">
        <v>1436</v>
      </c>
      <c r="D270" s="228" t="s">
        <v>302</v>
      </c>
      <c r="E270" s="229" t="s">
        <v>4116</v>
      </c>
      <c r="F270" s="230" t="s">
        <v>4117</v>
      </c>
      <c r="G270" s="231" t="s">
        <v>197</v>
      </c>
      <c r="H270" s="232">
        <v>3</v>
      </c>
      <c r="I270" s="233"/>
      <c r="J270" s="234">
        <f t="shared" si="74"/>
        <v>0</v>
      </c>
      <c r="K270" s="230" t="s">
        <v>23</v>
      </c>
      <c r="L270" s="235"/>
      <c r="M270" s="236" t="s">
        <v>23</v>
      </c>
      <c r="N270" s="237" t="s">
        <v>48</v>
      </c>
      <c r="O270" s="43"/>
      <c r="P270" s="211">
        <f t="shared" si="75"/>
        <v>0</v>
      </c>
      <c r="Q270" s="211">
        <v>0</v>
      </c>
      <c r="R270" s="211">
        <f t="shared" si="76"/>
        <v>0</v>
      </c>
      <c r="S270" s="211">
        <v>0</v>
      </c>
      <c r="T270" s="212">
        <f t="shared" si="77"/>
        <v>0</v>
      </c>
      <c r="AR270" s="25" t="s">
        <v>234</v>
      </c>
      <c r="AT270" s="25" t="s">
        <v>302</v>
      </c>
      <c r="AU270" s="25" t="s">
        <v>207</v>
      </c>
      <c r="AY270" s="25" t="s">
        <v>191</v>
      </c>
      <c r="BE270" s="213">
        <f t="shared" si="78"/>
        <v>0</v>
      </c>
      <c r="BF270" s="213">
        <f t="shared" si="79"/>
        <v>0</v>
      </c>
      <c r="BG270" s="213">
        <f t="shared" si="80"/>
        <v>0</v>
      </c>
      <c r="BH270" s="213">
        <f t="shared" si="81"/>
        <v>0</v>
      </c>
      <c r="BI270" s="213">
        <f t="shared" si="82"/>
        <v>0</v>
      </c>
      <c r="BJ270" s="25" t="s">
        <v>85</v>
      </c>
      <c r="BK270" s="213">
        <f t="shared" si="83"/>
        <v>0</v>
      </c>
      <c r="BL270" s="25" t="s">
        <v>215</v>
      </c>
      <c r="BM270" s="25" t="s">
        <v>4241</v>
      </c>
    </row>
    <row r="271" spans="2:65" s="1" customFormat="1" ht="16.5" customHeight="1">
      <c r="B271" s="42"/>
      <c r="C271" s="228" t="s">
        <v>1440</v>
      </c>
      <c r="D271" s="228" t="s">
        <v>302</v>
      </c>
      <c r="E271" s="229" t="s">
        <v>4200</v>
      </c>
      <c r="F271" s="230" t="s">
        <v>4201</v>
      </c>
      <c r="G271" s="231" t="s">
        <v>197</v>
      </c>
      <c r="H271" s="232">
        <v>1</v>
      </c>
      <c r="I271" s="233"/>
      <c r="J271" s="234">
        <f t="shared" si="74"/>
        <v>0</v>
      </c>
      <c r="K271" s="230" t="s">
        <v>23</v>
      </c>
      <c r="L271" s="235"/>
      <c r="M271" s="236" t="s">
        <v>23</v>
      </c>
      <c r="N271" s="237" t="s">
        <v>48</v>
      </c>
      <c r="O271" s="43"/>
      <c r="P271" s="211">
        <f t="shared" si="75"/>
        <v>0</v>
      </c>
      <c r="Q271" s="211">
        <v>0</v>
      </c>
      <c r="R271" s="211">
        <f t="shared" si="76"/>
        <v>0</v>
      </c>
      <c r="S271" s="211">
        <v>0</v>
      </c>
      <c r="T271" s="212">
        <f t="shared" si="77"/>
        <v>0</v>
      </c>
      <c r="AR271" s="25" t="s">
        <v>234</v>
      </c>
      <c r="AT271" s="25" t="s">
        <v>302</v>
      </c>
      <c r="AU271" s="25" t="s">
        <v>207</v>
      </c>
      <c r="AY271" s="25" t="s">
        <v>191</v>
      </c>
      <c r="BE271" s="213">
        <f t="shared" si="78"/>
        <v>0</v>
      </c>
      <c r="BF271" s="213">
        <f t="shared" si="79"/>
        <v>0</v>
      </c>
      <c r="BG271" s="213">
        <f t="shared" si="80"/>
        <v>0</v>
      </c>
      <c r="BH271" s="213">
        <f t="shared" si="81"/>
        <v>0</v>
      </c>
      <c r="BI271" s="213">
        <f t="shared" si="82"/>
        <v>0</v>
      </c>
      <c r="BJ271" s="25" t="s">
        <v>85</v>
      </c>
      <c r="BK271" s="213">
        <f t="shared" si="83"/>
        <v>0</v>
      </c>
      <c r="BL271" s="25" t="s">
        <v>215</v>
      </c>
      <c r="BM271" s="25" t="s">
        <v>4242</v>
      </c>
    </row>
    <row r="272" spans="2:65" s="1" customFormat="1" ht="16.5" customHeight="1">
      <c r="B272" s="42"/>
      <c r="C272" s="228" t="s">
        <v>1444</v>
      </c>
      <c r="D272" s="228" t="s">
        <v>302</v>
      </c>
      <c r="E272" s="229" t="s">
        <v>4154</v>
      </c>
      <c r="F272" s="230" t="s">
        <v>4155</v>
      </c>
      <c r="G272" s="231" t="s">
        <v>197</v>
      </c>
      <c r="H272" s="232">
        <v>1</v>
      </c>
      <c r="I272" s="233"/>
      <c r="J272" s="234">
        <f t="shared" si="74"/>
        <v>0</v>
      </c>
      <c r="K272" s="230" t="s">
        <v>23</v>
      </c>
      <c r="L272" s="235"/>
      <c r="M272" s="236" t="s">
        <v>23</v>
      </c>
      <c r="N272" s="237" t="s">
        <v>48</v>
      </c>
      <c r="O272" s="43"/>
      <c r="P272" s="211">
        <f t="shared" si="75"/>
        <v>0</v>
      </c>
      <c r="Q272" s="211">
        <v>0</v>
      </c>
      <c r="R272" s="211">
        <f t="shared" si="76"/>
        <v>0</v>
      </c>
      <c r="S272" s="211">
        <v>0</v>
      </c>
      <c r="T272" s="212">
        <f t="shared" si="77"/>
        <v>0</v>
      </c>
      <c r="AR272" s="25" t="s">
        <v>234</v>
      </c>
      <c r="AT272" s="25" t="s">
        <v>302</v>
      </c>
      <c r="AU272" s="25" t="s">
        <v>207</v>
      </c>
      <c r="AY272" s="25" t="s">
        <v>191</v>
      </c>
      <c r="BE272" s="213">
        <f t="shared" si="78"/>
        <v>0</v>
      </c>
      <c r="BF272" s="213">
        <f t="shared" si="79"/>
        <v>0</v>
      </c>
      <c r="BG272" s="213">
        <f t="shared" si="80"/>
        <v>0</v>
      </c>
      <c r="BH272" s="213">
        <f t="shared" si="81"/>
        <v>0</v>
      </c>
      <c r="BI272" s="213">
        <f t="shared" si="82"/>
        <v>0</v>
      </c>
      <c r="BJ272" s="25" t="s">
        <v>85</v>
      </c>
      <c r="BK272" s="213">
        <f t="shared" si="83"/>
        <v>0</v>
      </c>
      <c r="BL272" s="25" t="s">
        <v>215</v>
      </c>
      <c r="BM272" s="25" t="s">
        <v>4243</v>
      </c>
    </row>
    <row r="273" spans="2:65" s="1" customFormat="1" ht="16.5" customHeight="1">
      <c r="B273" s="42"/>
      <c r="C273" s="228" t="s">
        <v>1448</v>
      </c>
      <c r="D273" s="228" t="s">
        <v>302</v>
      </c>
      <c r="E273" s="229" t="s">
        <v>4204</v>
      </c>
      <c r="F273" s="230" t="s">
        <v>4205</v>
      </c>
      <c r="G273" s="231" t="s">
        <v>197</v>
      </c>
      <c r="H273" s="232">
        <v>3</v>
      </c>
      <c r="I273" s="233"/>
      <c r="J273" s="234">
        <f t="shared" si="74"/>
        <v>0</v>
      </c>
      <c r="K273" s="230" t="s">
        <v>23</v>
      </c>
      <c r="L273" s="235"/>
      <c r="M273" s="236" t="s">
        <v>23</v>
      </c>
      <c r="N273" s="237" t="s">
        <v>48</v>
      </c>
      <c r="O273" s="43"/>
      <c r="P273" s="211">
        <f t="shared" si="75"/>
        <v>0</v>
      </c>
      <c r="Q273" s="211">
        <v>0</v>
      </c>
      <c r="R273" s="211">
        <f t="shared" si="76"/>
        <v>0</v>
      </c>
      <c r="S273" s="211">
        <v>0</v>
      </c>
      <c r="T273" s="212">
        <f t="shared" si="77"/>
        <v>0</v>
      </c>
      <c r="AR273" s="25" t="s">
        <v>234</v>
      </c>
      <c r="AT273" s="25" t="s">
        <v>302</v>
      </c>
      <c r="AU273" s="25" t="s">
        <v>207</v>
      </c>
      <c r="AY273" s="25" t="s">
        <v>191</v>
      </c>
      <c r="BE273" s="213">
        <f t="shared" si="78"/>
        <v>0</v>
      </c>
      <c r="BF273" s="213">
        <f t="shared" si="79"/>
        <v>0</v>
      </c>
      <c r="BG273" s="213">
        <f t="shared" si="80"/>
        <v>0</v>
      </c>
      <c r="BH273" s="213">
        <f t="shared" si="81"/>
        <v>0</v>
      </c>
      <c r="BI273" s="213">
        <f t="shared" si="82"/>
        <v>0</v>
      </c>
      <c r="BJ273" s="25" t="s">
        <v>85</v>
      </c>
      <c r="BK273" s="213">
        <f t="shared" si="83"/>
        <v>0</v>
      </c>
      <c r="BL273" s="25" t="s">
        <v>215</v>
      </c>
      <c r="BM273" s="25" t="s">
        <v>4244</v>
      </c>
    </row>
    <row r="274" spans="2:65" s="1" customFormat="1" ht="16.5" customHeight="1">
      <c r="B274" s="42"/>
      <c r="C274" s="228" t="s">
        <v>1456</v>
      </c>
      <c r="D274" s="228" t="s">
        <v>302</v>
      </c>
      <c r="E274" s="229" t="s">
        <v>4207</v>
      </c>
      <c r="F274" s="230" t="s">
        <v>4208</v>
      </c>
      <c r="G274" s="231" t="s">
        <v>197</v>
      </c>
      <c r="H274" s="232">
        <v>1</v>
      </c>
      <c r="I274" s="233"/>
      <c r="J274" s="234">
        <f t="shared" si="74"/>
        <v>0</v>
      </c>
      <c r="K274" s="230" t="s">
        <v>23</v>
      </c>
      <c r="L274" s="235"/>
      <c r="M274" s="236" t="s">
        <v>23</v>
      </c>
      <c r="N274" s="237" t="s">
        <v>48</v>
      </c>
      <c r="O274" s="43"/>
      <c r="P274" s="211">
        <f t="shared" si="75"/>
        <v>0</v>
      </c>
      <c r="Q274" s="211">
        <v>0</v>
      </c>
      <c r="R274" s="211">
        <f t="shared" si="76"/>
        <v>0</v>
      </c>
      <c r="S274" s="211">
        <v>0</v>
      </c>
      <c r="T274" s="212">
        <f t="shared" si="77"/>
        <v>0</v>
      </c>
      <c r="AR274" s="25" t="s">
        <v>234</v>
      </c>
      <c r="AT274" s="25" t="s">
        <v>302</v>
      </c>
      <c r="AU274" s="25" t="s">
        <v>207</v>
      </c>
      <c r="AY274" s="25" t="s">
        <v>191</v>
      </c>
      <c r="BE274" s="213">
        <f t="shared" si="78"/>
        <v>0</v>
      </c>
      <c r="BF274" s="213">
        <f t="shared" si="79"/>
        <v>0</v>
      </c>
      <c r="BG274" s="213">
        <f t="shared" si="80"/>
        <v>0</v>
      </c>
      <c r="BH274" s="213">
        <f t="shared" si="81"/>
        <v>0</v>
      </c>
      <c r="BI274" s="213">
        <f t="shared" si="82"/>
        <v>0</v>
      </c>
      <c r="BJ274" s="25" t="s">
        <v>85</v>
      </c>
      <c r="BK274" s="213">
        <f t="shared" si="83"/>
        <v>0</v>
      </c>
      <c r="BL274" s="25" t="s">
        <v>215</v>
      </c>
      <c r="BM274" s="25" t="s">
        <v>4245</v>
      </c>
    </row>
    <row r="275" spans="2:65" s="1" customFormat="1" ht="16.5" customHeight="1">
      <c r="B275" s="42"/>
      <c r="C275" s="228" t="s">
        <v>1466</v>
      </c>
      <c r="D275" s="228" t="s">
        <v>302</v>
      </c>
      <c r="E275" s="229" t="s">
        <v>4125</v>
      </c>
      <c r="F275" s="230" t="s">
        <v>4126</v>
      </c>
      <c r="G275" s="231" t="s">
        <v>197</v>
      </c>
      <c r="H275" s="232">
        <v>6</v>
      </c>
      <c r="I275" s="233"/>
      <c r="J275" s="234">
        <f t="shared" si="74"/>
        <v>0</v>
      </c>
      <c r="K275" s="230" t="s">
        <v>23</v>
      </c>
      <c r="L275" s="235"/>
      <c r="M275" s="236" t="s">
        <v>23</v>
      </c>
      <c r="N275" s="237" t="s">
        <v>48</v>
      </c>
      <c r="O275" s="43"/>
      <c r="P275" s="211">
        <f t="shared" si="75"/>
        <v>0</v>
      </c>
      <c r="Q275" s="211">
        <v>0</v>
      </c>
      <c r="R275" s="211">
        <f t="shared" si="76"/>
        <v>0</v>
      </c>
      <c r="S275" s="211">
        <v>0</v>
      </c>
      <c r="T275" s="212">
        <f t="shared" si="77"/>
        <v>0</v>
      </c>
      <c r="AR275" s="25" t="s">
        <v>234</v>
      </c>
      <c r="AT275" s="25" t="s">
        <v>302</v>
      </c>
      <c r="AU275" s="25" t="s">
        <v>207</v>
      </c>
      <c r="AY275" s="25" t="s">
        <v>191</v>
      </c>
      <c r="BE275" s="213">
        <f t="shared" si="78"/>
        <v>0</v>
      </c>
      <c r="BF275" s="213">
        <f t="shared" si="79"/>
        <v>0</v>
      </c>
      <c r="BG275" s="213">
        <f t="shared" si="80"/>
        <v>0</v>
      </c>
      <c r="BH275" s="213">
        <f t="shared" si="81"/>
        <v>0</v>
      </c>
      <c r="BI275" s="213">
        <f t="shared" si="82"/>
        <v>0</v>
      </c>
      <c r="BJ275" s="25" t="s">
        <v>85</v>
      </c>
      <c r="BK275" s="213">
        <f t="shared" si="83"/>
        <v>0</v>
      </c>
      <c r="BL275" s="25" t="s">
        <v>215</v>
      </c>
      <c r="BM275" s="25" t="s">
        <v>4246</v>
      </c>
    </row>
    <row r="276" spans="2:65" s="1" customFormat="1" ht="16.5" customHeight="1">
      <c r="B276" s="42"/>
      <c r="C276" s="228" t="s">
        <v>1471</v>
      </c>
      <c r="D276" s="228" t="s">
        <v>302</v>
      </c>
      <c r="E276" s="229" t="s">
        <v>4128</v>
      </c>
      <c r="F276" s="230" t="s">
        <v>4129</v>
      </c>
      <c r="G276" s="231" t="s">
        <v>197</v>
      </c>
      <c r="H276" s="232">
        <v>11</v>
      </c>
      <c r="I276" s="233"/>
      <c r="J276" s="234">
        <f t="shared" si="74"/>
        <v>0</v>
      </c>
      <c r="K276" s="230" t="s">
        <v>23</v>
      </c>
      <c r="L276" s="235"/>
      <c r="M276" s="236" t="s">
        <v>23</v>
      </c>
      <c r="N276" s="237" t="s">
        <v>48</v>
      </c>
      <c r="O276" s="43"/>
      <c r="P276" s="211">
        <f t="shared" si="75"/>
        <v>0</v>
      </c>
      <c r="Q276" s="211">
        <v>0</v>
      </c>
      <c r="R276" s="211">
        <f t="shared" si="76"/>
        <v>0</v>
      </c>
      <c r="S276" s="211">
        <v>0</v>
      </c>
      <c r="T276" s="212">
        <f t="shared" si="77"/>
        <v>0</v>
      </c>
      <c r="AR276" s="25" t="s">
        <v>234</v>
      </c>
      <c r="AT276" s="25" t="s">
        <v>302</v>
      </c>
      <c r="AU276" s="25" t="s">
        <v>207</v>
      </c>
      <c r="AY276" s="25" t="s">
        <v>191</v>
      </c>
      <c r="BE276" s="213">
        <f t="shared" si="78"/>
        <v>0</v>
      </c>
      <c r="BF276" s="213">
        <f t="shared" si="79"/>
        <v>0</v>
      </c>
      <c r="BG276" s="213">
        <f t="shared" si="80"/>
        <v>0</v>
      </c>
      <c r="BH276" s="213">
        <f t="shared" si="81"/>
        <v>0</v>
      </c>
      <c r="BI276" s="213">
        <f t="shared" si="82"/>
        <v>0</v>
      </c>
      <c r="BJ276" s="25" t="s">
        <v>85</v>
      </c>
      <c r="BK276" s="213">
        <f t="shared" si="83"/>
        <v>0</v>
      </c>
      <c r="BL276" s="25" t="s">
        <v>215</v>
      </c>
      <c r="BM276" s="25" t="s">
        <v>4247</v>
      </c>
    </row>
    <row r="277" spans="2:65" s="1" customFormat="1" ht="16.5" customHeight="1">
      <c r="B277" s="42"/>
      <c r="C277" s="228" t="s">
        <v>1478</v>
      </c>
      <c r="D277" s="228" t="s">
        <v>302</v>
      </c>
      <c r="E277" s="229" t="s">
        <v>4183</v>
      </c>
      <c r="F277" s="230" t="s">
        <v>4184</v>
      </c>
      <c r="G277" s="231" t="s">
        <v>197</v>
      </c>
      <c r="H277" s="232">
        <v>2</v>
      </c>
      <c r="I277" s="233"/>
      <c r="J277" s="234">
        <f t="shared" si="74"/>
        <v>0</v>
      </c>
      <c r="K277" s="230" t="s">
        <v>23</v>
      </c>
      <c r="L277" s="235"/>
      <c r="M277" s="236" t="s">
        <v>23</v>
      </c>
      <c r="N277" s="237" t="s">
        <v>48</v>
      </c>
      <c r="O277" s="43"/>
      <c r="P277" s="211">
        <f t="shared" si="75"/>
        <v>0</v>
      </c>
      <c r="Q277" s="211">
        <v>0</v>
      </c>
      <c r="R277" s="211">
        <f t="shared" si="76"/>
        <v>0</v>
      </c>
      <c r="S277" s="211">
        <v>0</v>
      </c>
      <c r="T277" s="212">
        <f t="shared" si="77"/>
        <v>0</v>
      </c>
      <c r="AR277" s="25" t="s">
        <v>234</v>
      </c>
      <c r="AT277" s="25" t="s">
        <v>302</v>
      </c>
      <c r="AU277" s="25" t="s">
        <v>207</v>
      </c>
      <c r="AY277" s="25" t="s">
        <v>191</v>
      </c>
      <c r="BE277" s="213">
        <f t="shared" si="78"/>
        <v>0</v>
      </c>
      <c r="BF277" s="213">
        <f t="shared" si="79"/>
        <v>0</v>
      </c>
      <c r="BG277" s="213">
        <f t="shared" si="80"/>
        <v>0</v>
      </c>
      <c r="BH277" s="213">
        <f t="shared" si="81"/>
        <v>0</v>
      </c>
      <c r="BI277" s="213">
        <f t="shared" si="82"/>
        <v>0</v>
      </c>
      <c r="BJ277" s="25" t="s">
        <v>85</v>
      </c>
      <c r="BK277" s="213">
        <f t="shared" si="83"/>
        <v>0</v>
      </c>
      <c r="BL277" s="25" t="s">
        <v>215</v>
      </c>
      <c r="BM277" s="25" t="s">
        <v>4248</v>
      </c>
    </row>
    <row r="278" spans="2:65" s="1" customFormat="1" ht="16.5" customHeight="1">
      <c r="B278" s="42"/>
      <c r="C278" s="228" t="s">
        <v>1483</v>
      </c>
      <c r="D278" s="228" t="s">
        <v>302</v>
      </c>
      <c r="E278" s="229" t="s">
        <v>4186</v>
      </c>
      <c r="F278" s="230" t="s">
        <v>4187</v>
      </c>
      <c r="G278" s="231" t="s">
        <v>197</v>
      </c>
      <c r="H278" s="232">
        <v>2</v>
      </c>
      <c r="I278" s="233"/>
      <c r="J278" s="234">
        <f t="shared" si="74"/>
        <v>0</v>
      </c>
      <c r="K278" s="230" t="s">
        <v>23</v>
      </c>
      <c r="L278" s="235"/>
      <c r="M278" s="236" t="s">
        <v>23</v>
      </c>
      <c r="N278" s="237" t="s">
        <v>48</v>
      </c>
      <c r="O278" s="43"/>
      <c r="P278" s="211">
        <f t="shared" si="75"/>
        <v>0</v>
      </c>
      <c r="Q278" s="211">
        <v>0</v>
      </c>
      <c r="R278" s="211">
        <f t="shared" si="76"/>
        <v>0</v>
      </c>
      <c r="S278" s="211">
        <v>0</v>
      </c>
      <c r="T278" s="212">
        <f t="shared" si="77"/>
        <v>0</v>
      </c>
      <c r="AR278" s="25" t="s">
        <v>234</v>
      </c>
      <c r="AT278" s="25" t="s">
        <v>302</v>
      </c>
      <c r="AU278" s="25" t="s">
        <v>207</v>
      </c>
      <c r="AY278" s="25" t="s">
        <v>191</v>
      </c>
      <c r="BE278" s="213">
        <f t="shared" si="78"/>
        <v>0</v>
      </c>
      <c r="BF278" s="213">
        <f t="shared" si="79"/>
        <v>0</v>
      </c>
      <c r="BG278" s="213">
        <f t="shared" si="80"/>
        <v>0</v>
      </c>
      <c r="BH278" s="213">
        <f t="shared" si="81"/>
        <v>0</v>
      </c>
      <c r="BI278" s="213">
        <f t="shared" si="82"/>
        <v>0</v>
      </c>
      <c r="BJ278" s="25" t="s">
        <v>85</v>
      </c>
      <c r="BK278" s="213">
        <f t="shared" si="83"/>
        <v>0</v>
      </c>
      <c r="BL278" s="25" t="s">
        <v>215</v>
      </c>
      <c r="BM278" s="25" t="s">
        <v>4249</v>
      </c>
    </row>
    <row r="279" spans="2:65" s="1" customFormat="1" ht="16.5" customHeight="1">
      <c r="B279" s="42"/>
      <c r="C279" s="228" t="s">
        <v>1487</v>
      </c>
      <c r="D279" s="228" t="s">
        <v>302</v>
      </c>
      <c r="E279" s="229" t="s">
        <v>4250</v>
      </c>
      <c r="F279" s="230" t="s">
        <v>4131</v>
      </c>
      <c r="G279" s="231" t="s">
        <v>197</v>
      </c>
      <c r="H279" s="232">
        <v>1</v>
      </c>
      <c r="I279" s="233"/>
      <c r="J279" s="234">
        <f t="shared" si="74"/>
        <v>0</v>
      </c>
      <c r="K279" s="230" t="s">
        <v>23</v>
      </c>
      <c r="L279" s="235"/>
      <c r="M279" s="236" t="s">
        <v>23</v>
      </c>
      <c r="N279" s="237" t="s">
        <v>48</v>
      </c>
      <c r="O279" s="43"/>
      <c r="P279" s="211">
        <f t="shared" si="75"/>
        <v>0</v>
      </c>
      <c r="Q279" s="211">
        <v>0</v>
      </c>
      <c r="R279" s="211">
        <f t="shared" si="76"/>
        <v>0</v>
      </c>
      <c r="S279" s="211">
        <v>0</v>
      </c>
      <c r="T279" s="212">
        <f t="shared" si="77"/>
        <v>0</v>
      </c>
      <c r="AR279" s="25" t="s">
        <v>234</v>
      </c>
      <c r="AT279" s="25" t="s">
        <v>302</v>
      </c>
      <c r="AU279" s="25" t="s">
        <v>207</v>
      </c>
      <c r="AY279" s="25" t="s">
        <v>191</v>
      </c>
      <c r="BE279" s="213">
        <f t="shared" si="78"/>
        <v>0</v>
      </c>
      <c r="BF279" s="213">
        <f t="shared" si="79"/>
        <v>0</v>
      </c>
      <c r="BG279" s="213">
        <f t="shared" si="80"/>
        <v>0</v>
      </c>
      <c r="BH279" s="213">
        <f t="shared" si="81"/>
        <v>0</v>
      </c>
      <c r="BI279" s="213">
        <f t="shared" si="82"/>
        <v>0</v>
      </c>
      <c r="BJ279" s="25" t="s">
        <v>85</v>
      </c>
      <c r="BK279" s="213">
        <f t="shared" si="83"/>
        <v>0</v>
      </c>
      <c r="BL279" s="25" t="s">
        <v>215</v>
      </c>
      <c r="BM279" s="25" t="s">
        <v>4251</v>
      </c>
    </row>
    <row r="280" spans="2:65" s="1" customFormat="1" ht="16.5" customHeight="1">
      <c r="B280" s="42"/>
      <c r="C280" s="202" t="s">
        <v>1491</v>
      </c>
      <c r="D280" s="202" t="s">
        <v>194</v>
      </c>
      <c r="E280" s="203" t="s">
        <v>4252</v>
      </c>
      <c r="F280" s="204" t="s">
        <v>4133</v>
      </c>
      <c r="G280" s="205" t="s">
        <v>197</v>
      </c>
      <c r="H280" s="206">
        <v>1</v>
      </c>
      <c r="I280" s="207"/>
      <c r="J280" s="208">
        <f t="shared" si="74"/>
        <v>0</v>
      </c>
      <c r="K280" s="204" t="s">
        <v>23</v>
      </c>
      <c r="L280" s="62"/>
      <c r="M280" s="209" t="s">
        <v>23</v>
      </c>
      <c r="N280" s="210" t="s">
        <v>48</v>
      </c>
      <c r="O280" s="43"/>
      <c r="P280" s="211">
        <f t="shared" si="75"/>
        <v>0</v>
      </c>
      <c r="Q280" s="211">
        <v>0</v>
      </c>
      <c r="R280" s="211">
        <f t="shared" si="76"/>
        <v>0</v>
      </c>
      <c r="S280" s="211">
        <v>0</v>
      </c>
      <c r="T280" s="212">
        <f t="shared" si="77"/>
        <v>0</v>
      </c>
      <c r="AR280" s="25" t="s">
        <v>215</v>
      </c>
      <c r="AT280" s="25" t="s">
        <v>194</v>
      </c>
      <c r="AU280" s="25" t="s">
        <v>207</v>
      </c>
      <c r="AY280" s="25" t="s">
        <v>191</v>
      </c>
      <c r="BE280" s="213">
        <f t="shared" si="78"/>
        <v>0</v>
      </c>
      <c r="BF280" s="213">
        <f t="shared" si="79"/>
        <v>0</v>
      </c>
      <c r="BG280" s="213">
        <f t="shared" si="80"/>
        <v>0</v>
      </c>
      <c r="BH280" s="213">
        <f t="shared" si="81"/>
        <v>0</v>
      </c>
      <c r="BI280" s="213">
        <f t="shared" si="82"/>
        <v>0</v>
      </c>
      <c r="BJ280" s="25" t="s">
        <v>85</v>
      </c>
      <c r="BK280" s="213">
        <f t="shared" si="83"/>
        <v>0</v>
      </c>
      <c r="BL280" s="25" t="s">
        <v>215</v>
      </c>
      <c r="BM280" s="25" t="s">
        <v>4253</v>
      </c>
    </row>
    <row r="281" spans="2:65" s="1" customFormat="1" ht="16.5" customHeight="1">
      <c r="B281" s="42"/>
      <c r="C281" s="202" t="s">
        <v>1496</v>
      </c>
      <c r="D281" s="202" t="s">
        <v>194</v>
      </c>
      <c r="E281" s="203" t="s">
        <v>4254</v>
      </c>
      <c r="F281" s="204" t="s">
        <v>4135</v>
      </c>
      <c r="G281" s="205" t="s">
        <v>197</v>
      </c>
      <c r="H281" s="206">
        <v>1</v>
      </c>
      <c r="I281" s="207"/>
      <c r="J281" s="208">
        <f t="shared" si="74"/>
        <v>0</v>
      </c>
      <c r="K281" s="204" t="s">
        <v>23</v>
      </c>
      <c r="L281" s="62"/>
      <c r="M281" s="209" t="s">
        <v>23</v>
      </c>
      <c r="N281" s="210" t="s">
        <v>48</v>
      </c>
      <c r="O281" s="43"/>
      <c r="P281" s="211">
        <f t="shared" si="75"/>
        <v>0</v>
      </c>
      <c r="Q281" s="211">
        <v>0</v>
      </c>
      <c r="R281" s="211">
        <f t="shared" si="76"/>
        <v>0</v>
      </c>
      <c r="S281" s="211">
        <v>0</v>
      </c>
      <c r="T281" s="212">
        <f t="shared" si="77"/>
        <v>0</v>
      </c>
      <c r="AR281" s="25" t="s">
        <v>215</v>
      </c>
      <c r="AT281" s="25" t="s">
        <v>194</v>
      </c>
      <c r="AU281" s="25" t="s">
        <v>207</v>
      </c>
      <c r="AY281" s="25" t="s">
        <v>191</v>
      </c>
      <c r="BE281" s="213">
        <f t="shared" si="78"/>
        <v>0</v>
      </c>
      <c r="BF281" s="213">
        <f t="shared" si="79"/>
        <v>0</v>
      </c>
      <c r="BG281" s="213">
        <f t="shared" si="80"/>
        <v>0</v>
      </c>
      <c r="BH281" s="213">
        <f t="shared" si="81"/>
        <v>0</v>
      </c>
      <c r="BI281" s="213">
        <f t="shared" si="82"/>
        <v>0</v>
      </c>
      <c r="BJ281" s="25" t="s">
        <v>85</v>
      </c>
      <c r="BK281" s="213">
        <f t="shared" si="83"/>
        <v>0</v>
      </c>
      <c r="BL281" s="25" t="s">
        <v>215</v>
      </c>
      <c r="BM281" s="25" t="s">
        <v>4255</v>
      </c>
    </row>
    <row r="282" spans="2:65" s="1" customFormat="1" ht="16.5" customHeight="1">
      <c r="B282" s="42"/>
      <c r="C282" s="228" t="s">
        <v>1500</v>
      </c>
      <c r="D282" s="228" t="s">
        <v>302</v>
      </c>
      <c r="E282" s="229" t="s">
        <v>4170</v>
      </c>
      <c r="F282" s="230" t="s">
        <v>4171</v>
      </c>
      <c r="G282" s="231" t="s">
        <v>197</v>
      </c>
      <c r="H282" s="232">
        <v>4</v>
      </c>
      <c r="I282" s="233"/>
      <c r="J282" s="234">
        <f t="shared" si="74"/>
        <v>0</v>
      </c>
      <c r="K282" s="230" t="s">
        <v>23</v>
      </c>
      <c r="L282" s="235"/>
      <c r="M282" s="236" t="s">
        <v>23</v>
      </c>
      <c r="N282" s="237" t="s">
        <v>48</v>
      </c>
      <c r="O282" s="43"/>
      <c r="P282" s="211">
        <f t="shared" si="75"/>
        <v>0</v>
      </c>
      <c r="Q282" s="211">
        <v>0</v>
      </c>
      <c r="R282" s="211">
        <f t="shared" si="76"/>
        <v>0</v>
      </c>
      <c r="S282" s="211">
        <v>0</v>
      </c>
      <c r="T282" s="212">
        <f t="shared" si="77"/>
        <v>0</v>
      </c>
      <c r="AR282" s="25" t="s">
        <v>234</v>
      </c>
      <c r="AT282" s="25" t="s">
        <v>302</v>
      </c>
      <c r="AU282" s="25" t="s">
        <v>207</v>
      </c>
      <c r="AY282" s="25" t="s">
        <v>191</v>
      </c>
      <c r="BE282" s="213">
        <f t="shared" si="78"/>
        <v>0</v>
      </c>
      <c r="BF282" s="213">
        <f t="shared" si="79"/>
        <v>0</v>
      </c>
      <c r="BG282" s="213">
        <f t="shared" si="80"/>
        <v>0</v>
      </c>
      <c r="BH282" s="213">
        <f t="shared" si="81"/>
        <v>0</v>
      </c>
      <c r="BI282" s="213">
        <f t="shared" si="82"/>
        <v>0</v>
      </c>
      <c r="BJ282" s="25" t="s">
        <v>85</v>
      </c>
      <c r="BK282" s="213">
        <f t="shared" si="83"/>
        <v>0</v>
      </c>
      <c r="BL282" s="25" t="s">
        <v>215</v>
      </c>
      <c r="BM282" s="25" t="s">
        <v>4256</v>
      </c>
    </row>
    <row r="283" spans="2:65" s="1" customFormat="1" ht="16.5" customHeight="1">
      <c r="B283" s="42"/>
      <c r="C283" s="228" t="s">
        <v>1504</v>
      </c>
      <c r="D283" s="228" t="s">
        <v>302</v>
      </c>
      <c r="E283" s="229" t="s">
        <v>4257</v>
      </c>
      <c r="F283" s="230" t="s">
        <v>4258</v>
      </c>
      <c r="G283" s="231" t="s">
        <v>197</v>
      </c>
      <c r="H283" s="232">
        <v>1</v>
      </c>
      <c r="I283" s="233"/>
      <c r="J283" s="234">
        <f t="shared" si="74"/>
        <v>0</v>
      </c>
      <c r="K283" s="230" t="s">
        <v>23</v>
      </c>
      <c r="L283" s="235"/>
      <c r="M283" s="236" t="s">
        <v>23</v>
      </c>
      <c r="N283" s="237" t="s">
        <v>48</v>
      </c>
      <c r="O283" s="43"/>
      <c r="P283" s="211">
        <f t="shared" si="75"/>
        <v>0</v>
      </c>
      <c r="Q283" s="211">
        <v>0</v>
      </c>
      <c r="R283" s="211">
        <f t="shared" si="76"/>
        <v>0</v>
      </c>
      <c r="S283" s="211">
        <v>0</v>
      </c>
      <c r="T283" s="212">
        <f t="shared" si="77"/>
        <v>0</v>
      </c>
      <c r="AR283" s="25" t="s">
        <v>234</v>
      </c>
      <c r="AT283" s="25" t="s">
        <v>302</v>
      </c>
      <c r="AU283" s="25" t="s">
        <v>207</v>
      </c>
      <c r="AY283" s="25" t="s">
        <v>191</v>
      </c>
      <c r="BE283" s="213">
        <f t="shared" si="78"/>
        <v>0</v>
      </c>
      <c r="BF283" s="213">
        <f t="shared" si="79"/>
        <v>0</v>
      </c>
      <c r="BG283" s="213">
        <f t="shared" si="80"/>
        <v>0</v>
      </c>
      <c r="BH283" s="213">
        <f t="shared" si="81"/>
        <v>0</v>
      </c>
      <c r="BI283" s="213">
        <f t="shared" si="82"/>
        <v>0</v>
      </c>
      <c r="BJ283" s="25" t="s">
        <v>85</v>
      </c>
      <c r="BK283" s="213">
        <f t="shared" si="83"/>
        <v>0</v>
      </c>
      <c r="BL283" s="25" t="s">
        <v>215</v>
      </c>
      <c r="BM283" s="25" t="s">
        <v>4259</v>
      </c>
    </row>
    <row r="284" spans="2:65" s="11" customFormat="1" ht="37.35" customHeight="1">
      <c r="B284" s="186"/>
      <c r="C284" s="187"/>
      <c r="D284" s="188" t="s">
        <v>76</v>
      </c>
      <c r="E284" s="189" t="s">
        <v>2326</v>
      </c>
      <c r="F284" s="189" t="s">
        <v>2327</v>
      </c>
      <c r="G284" s="187"/>
      <c r="H284" s="187"/>
      <c r="I284" s="190"/>
      <c r="J284" s="191">
        <f>BK284</f>
        <v>0</v>
      </c>
      <c r="K284" s="187"/>
      <c r="L284" s="192"/>
      <c r="M284" s="193"/>
      <c r="N284" s="194"/>
      <c r="O284" s="194"/>
      <c r="P284" s="195">
        <f>SUM(P285:P292)</f>
        <v>0</v>
      </c>
      <c r="Q284" s="194"/>
      <c r="R284" s="195">
        <f>SUM(R285:R292)</f>
        <v>0</v>
      </c>
      <c r="S284" s="194"/>
      <c r="T284" s="196">
        <f>SUM(T285:T292)</f>
        <v>0</v>
      </c>
      <c r="AR284" s="197" t="s">
        <v>215</v>
      </c>
      <c r="AT284" s="198" t="s">
        <v>76</v>
      </c>
      <c r="AU284" s="198" t="s">
        <v>77</v>
      </c>
      <c r="AY284" s="197" t="s">
        <v>191</v>
      </c>
      <c r="BK284" s="199">
        <f>SUM(BK285:BK292)</f>
        <v>0</v>
      </c>
    </row>
    <row r="285" spans="2:65" s="1" customFormat="1" ht="16.5" customHeight="1">
      <c r="B285" s="42"/>
      <c r="C285" s="202" t="s">
        <v>1508</v>
      </c>
      <c r="D285" s="202" t="s">
        <v>194</v>
      </c>
      <c r="E285" s="203" t="s">
        <v>4260</v>
      </c>
      <c r="F285" s="204" t="s">
        <v>4261</v>
      </c>
      <c r="G285" s="205" t="s">
        <v>2331</v>
      </c>
      <c r="H285" s="206">
        <v>24</v>
      </c>
      <c r="I285" s="207"/>
      <c r="J285" s="208">
        <f>ROUND(I285*H285,2)</f>
        <v>0</v>
      </c>
      <c r="K285" s="204" t="s">
        <v>23</v>
      </c>
      <c r="L285" s="62"/>
      <c r="M285" s="209" t="s">
        <v>23</v>
      </c>
      <c r="N285" s="210" t="s">
        <v>48</v>
      </c>
      <c r="O285" s="43"/>
      <c r="P285" s="211">
        <f>O285*H285</f>
        <v>0</v>
      </c>
      <c r="Q285" s="211">
        <v>0</v>
      </c>
      <c r="R285" s="211">
        <f>Q285*H285</f>
        <v>0</v>
      </c>
      <c r="S285" s="211">
        <v>0</v>
      </c>
      <c r="T285" s="212">
        <f>S285*H285</f>
        <v>0</v>
      </c>
      <c r="AR285" s="25" t="s">
        <v>2332</v>
      </c>
      <c r="AT285" s="25" t="s">
        <v>194</v>
      </c>
      <c r="AU285" s="25" t="s">
        <v>85</v>
      </c>
      <c r="AY285" s="25" t="s">
        <v>191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25" t="s">
        <v>85</v>
      </c>
      <c r="BK285" s="213">
        <f>ROUND(I285*H285,2)</f>
        <v>0</v>
      </c>
      <c r="BL285" s="25" t="s">
        <v>2332</v>
      </c>
      <c r="BM285" s="25" t="s">
        <v>4262</v>
      </c>
    </row>
    <row r="286" spans="2:65" s="1" customFormat="1" ht="25.5" customHeight="1">
      <c r="B286" s="42"/>
      <c r="C286" s="202" t="s">
        <v>1513</v>
      </c>
      <c r="D286" s="202" t="s">
        <v>194</v>
      </c>
      <c r="E286" s="203" t="s">
        <v>4263</v>
      </c>
      <c r="F286" s="204" t="s">
        <v>4264</v>
      </c>
      <c r="G286" s="205" t="s">
        <v>2331</v>
      </c>
      <c r="H286" s="206">
        <v>4</v>
      </c>
      <c r="I286" s="207"/>
      <c r="J286" s="208">
        <f>ROUND(I286*H286,2)</f>
        <v>0</v>
      </c>
      <c r="K286" s="204" t="s">
        <v>203</v>
      </c>
      <c r="L286" s="62"/>
      <c r="M286" s="209" t="s">
        <v>23</v>
      </c>
      <c r="N286" s="210" t="s">
        <v>48</v>
      </c>
      <c r="O286" s="43"/>
      <c r="P286" s="211">
        <f>O286*H286</f>
        <v>0</v>
      </c>
      <c r="Q286" s="211">
        <v>0</v>
      </c>
      <c r="R286" s="211">
        <f>Q286*H286</f>
        <v>0</v>
      </c>
      <c r="S286" s="211">
        <v>0</v>
      </c>
      <c r="T286" s="212">
        <f>S286*H286</f>
        <v>0</v>
      </c>
      <c r="AR286" s="25" t="s">
        <v>2332</v>
      </c>
      <c r="AT286" s="25" t="s">
        <v>194</v>
      </c>
      <c r="AU286" s="25" t="s">
        <v>85</v>
      </c>
      <c r="AY286" s="25" t="s">
        <v>191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25" t="s">
        <v>85</v>
      </c>
      <c r="BK286" s="213">
        <f>ROUND(I286*H286,2)</f>
        <v>0</v>
      </c>
      <c r="BL286" s="25" t="s">
        <v>2332</v>
      </c>
      <c r="BM286" s="25" t="s">
        <v>4265</v>
      </c>
    </row>
    <row r="287" spans="2:65" s="1" customFormat="1" ht="40.5">
      <c r="B287" s="42"/>
      <c r="C287" s="64"/>
      <c r="D287" s="214" t="s">
        <v>205</v>
      </c>
      <c r="E287" s="64"/>
      <c r="F287" s="215" t="s">
        <v>4266</v>
      </c>
      <c r="G287" s="64"/>
      <c r="H287" s="64"/>
      <c r="I287" s="173"/>
      <c r="J287" s="64"/>
      <c r="K287" s="64"/>
      <c r="L287" s="62"/>
      <c r="M287" s="216"/>
      <c r="N287" s="43"/>
      <c r="O287" s="43"/>
      <c r="P287" s="43"/>
      <c r="Q287" s="43"/>
      <c r="R287" s="43"/>
      <c r="S287" s="43"/>
      <c r="T287" s="79"/>
      <c r="AT287" s="25" t="s">
        <v>205</v>
      </c>
      <c r="AU287" s="25" t="s">
        <v>85</v>
      </c>
    </row>
    <row r="288" spans="2:65" s="1" customFormat="1" ht="25.5" customHeight="1">
      <c r="B288" s="42"/>
      <c r="C288" s="202" t="s">
        <v>1518</v>
      </c>
      <c r="D288" s="202" t="s">
        <v>194</v>
      </c>
      <c r="E288" s="203" t="s">
        <v>2368</v>
      </c>
      <c r="F288" s="204" t="s">
        <v>2369</v>
      </c>
      <c r="G288" s="205" t="s">
        <v>2331</v>
      </c>
      <c r="H288" s="206">
        <v>8</v>
      </c>
      <c r="I288" s="207"/>
      <c r="J288" s="208">
        <f>ROUND(I288*H288,2)</f>
        <v>0</v>
      </c>
      <c r="K288" s="204" t="s">
        <v>203</v>
      </c>
      <c r="L288" s="62"/>
      <c r="M288" s="209" t="s">
        <v>23</v>
      </c>
      <c r="N288" s="210" t="s">
        <v>48</v>
      </c>
      <c r="O288" s="43"/>
      <c r="P288" s="211">
        <f>O288*H288</f>
        <v>0</v>
      </c>
      <c r="Q288" s="211">
        <v>0</v>
      </c>
      <c r="R288" s="211">
        <f>Q288*H288</f>
        <v>0</v>
      </c>
      <c r="S288" s="211">
        <v>0</v>
      </c>
      <c r="T288" s="212">
        <f>S288*H288</f>
        <v>0</v>
      </c>
      <c r="AR288" s="25" t="s">
        <v>2332</v>
      </c>
      <c r="AT288" s="25" t="s">
        <v>194</v>
      </c>
      <c r="AU288" s="25" t="s">
        <v>85</v>
      </c>
      <c r="AY288" s="25" t="s">
        <v>191</v>
      </c>
      <c r="BE288" s="213">
        <f>IF(N288="základní",J288,0)</f>
        <v>0</v>
      </c>
      <c r="BF288" s="213">
        <f>IF(N288="snížená",J288,0)</f>
        <v>0</v>
      </c>
      <c r="BG288" s="213">
        <f>IF(N288="zákl. přenesená",J288,0)</f>
        <v>0</v>
      </c>
      <c r="BH288" s="213">
        <f>IF(N288="sníž. přenesená",J288,0)</f>
        <v>0</v>
      </c>
      <c r="BI288" s="213">
        <f>IF(N288="nulová",J288,0)</f>
        <v>0</v>
      </c>
      <c r="BJ288" s="25" t="s">
        <v>85</v>
      </c>
      <c r="BK288" s="213">
        <f>ROUND(I288*H288,2)</f>
        <v>0</v>
      </c>
      <c r="BL288" s="25" t="s">
        <v>2332</v>
      </c>
      <c r="BM288" s="25" t="s">
        <v>4267</v>
      </c>
    </row>
    <row r="289" spans="2:65" s="1" customFormat="1" ht="40.5">
      <c r="B289" s="42"/>
      <c r="C289" s="64"/>
      <c r="D289" s="214" t="s">
        <v>205</v>
      </c>
      <c r="E289" s="64"/>
      <c r="F289" s="215" t="s">
        <v>4266</v>
      </c>
      <c r="G289" s="64"/>
      <c r="H289" s="64"/>
      <c r="I289" s="173"/>
      <c r="J289" s="64"/>
      <c r="K289" s="64"/>
      <c r="L289" s="62"/>
      <c r="M289" s="216"/>
      <c r="N289" s="43"/>
      <c r="O289" s="43"/>
      <c r="P289" s="43"/>
      <c r="Q289" s="43"/>
      <c r="R289" s="43"/>
      <c r="S289" s="43"/>
      <c r="T289" s="79"/>
      <c r="AT289" s="25" t="s">
        <v>205</v>
      </c>
      <c r="AU289" s="25" t="s">
        <v>85</v>
      </c>
    </row>
    <row r="290" spans="2:65" s="12" customFormat="1" ht="13.5">
      <c r="B290" s="217"/>
      <c r="C290" s="218"/>
      <c r="D290" s="214" t="s">
        <v>245</v>
      </c>
      <c r="E290" s="219" t="s">
        <v>23</v>
      </c>
      <c r="F290" s="220" t="s">
        <v>4268</v>
      </c>
      <c r="G290" s="218"/>
      <c r="H290" s="221">
        <v>8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245</v>
      </c>
      <c r="AU290" s="227" t="s">
        <v>85</v>
      </c>
      <c r="AV290" s="12" t="s">
        <v>88</v>
      </c>
      <c r="AW290" s="12" t="s">
        <v>40</v>
      </c>
      <c r="AX290" s="12" t="s">
        <v>85</v>
      </c>
      <c r="AY290" s="227" t="s">
        <v>191</v>
      </c>
    </row>
    <row r="291" spans="2:65" s="1" customFormat="1" ht="25.5" customHeight="1">
      <c r="B291" s="42"/>
      <c r="C291" s="202" t="s">
        <v>1521</v>
      </c>
      <c r="D291" s="202" t="s">
        <v>194</v>
      </c>
      <c r="E291" s="203" t="s">
        <v>2372</v>
      </c>
      <c r="F291" s="204" t="s">
        <v>2373</v>
      </c>
      <c r="G291" s="205" t="s">
        <v>2331</v>
      </c>
      <c r="H291" s="206">
        <v>2</v>
      </c>
      <c r="I291" s="207"/>
      <c r="J291" s="208">
        <f>ROUND(I291*H291,2)</f>
        <v>0</v>
      </c>
      <c r="K291" s="204" t="s">
        <v>203</v>
      </c>
      <c r="L291" s="62"/>
      <c r="M291" s="209" t="s">
        <v>23</v>
      </c>
      <c r="N291" s="210" t="s">
        <v>48</v>
      </c>
      <c r="O291" s="43"/>
      <c r="P291" s="211">
        <f>O291*H291</f>
        <v>0</v>
      </c>
      <c r="Q291" s="211">
        <v>0</v>
      </c>
      <c r="R291" s="211">
        <f>Q291*H291</f>
        <v>0</v>
      </c>
      <c r="S291" s="211">
        <v>0</v>
      </c>
      <c r="T291" s="212">
        <f>S291*H291</f>
        <v>0</v>
      </c>
      <c r="AR291" s="25" t="s">
        <v>2332</v>
      </c>
      <c r="AT291" s="25" t="s">
        <v>194</v>
      </c>
      <c r="AU291" s="25" t="s">
        <v>85</v>
      </c>
      <c r="AY291" s="25" t="s">
        <v>191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25" t="s">
        <v>85</v>
      </c>
      <c r="BK291" s="213">
        <f>ROUND(I291*H291,2)</f>
        <v>0</v>
      </c>
      <c r="BL291" s="25" t="s">
        <v>2332</v>
      </c>
      <c r="BM291" s="25" t="s">
        <v>4269</v>
      </c>
    </row>
    <row r="292" spans="2:65" s="1" customFormat="1" ht="40.5">
      <c r="B292" s="42"/>
      <c r="C292" s="64"/>
      <c r="D292" s="214" t="s">
        <v>205</v>
      </c>
      <c r="E292" s="64"/>
      <c r="F292" s="215" t="s">
        <v>4266</v>
      </c>
      <c r="G292" s="64"/>
      <c r="H292" s="64"/>
      <c r="I292" s="173"/>
      <c r="J292" s="64"/>
      <c r="K292" s="64"/>
      <c r="L292" s="62"/>
      <c r="M292" s="216"/>
      <c r="N292" s="43"/>
      <c r="O292" s="43"/>
      <c r="P292" s="43"/>
      <c r="Q292" s="43"/>
      <c r="R292" s="43"/>
      <c r="S292" s="43"/>
      <c r="T292" s="79"/>
      <c r="AT292" s="25" t="s">
        <v>205</v>
      </c>
      <c r="AU292" s="25" t="s">
        <v>85</v>
      </c>
    </row>
    <row r="293" spans="2:65" s="11" customFormat="1" ht="37.35" customHeight="1">
      <c r="B293" s="186"/>
      <c r="C293" s="187"/>
      <c r="D293" s="188" t="s">
        <v>76</v>
      </c>
      <c r="E293" s="189" t="s">
        <v>4270</v>
      </c>
      <c r="F293" s="189" t="s">
        <v>4271</v>
      </c>
      <c r="G293" s="187"/>
      <c r="H293" s="187"/>
      <c r="I293" s="190"/>
      <c r="J293" s="191">
        <f>BK293</f>
        <v>0</v>
      </c>
      <c r="K293" s="187"/>
      <c r="L293" s="192"/>
      <c r="M293" s="193"/>
      <c r="N293" s="194"/>
      <c r="O293" s="194"/>
      <c r="P293" s="195">
        <f>SUM(P294:P306)</f>
        <v>0</v>
      </c>
      <c r="Q293" s="194"/>
      <c r="R293" s="195">
        <f>SUM(R294:R306)</f>
        <v>0</v>
      </c>
      <c r="S293" s="194"/>
      <c r="T293" s="196">
        <f>SUM(T294:T306)</f>
        <v>0</v>
      </c>
      <c r="AR293" s="197" t="s">
        <v>215</v>
      </c>
      <c r="AT293" s="198" t="s">
        <v>76</v>
      </c>
      <c r="AU293" s="198" t="s">
        <v>77</v>
      </c>
      <c r="AY293" s="197" t="s">
        <v>191</v>
      </c>
      <c r="BK293" s="199">
        <f>SUM(BK294:BK306)</f>
        <v>0</v>
      </c>
    </row>
    <row r="294" spans="2:65" s="1" customFormat="1" ht="16.5" customHeight="1">
      <c r="B294" s="42"/>
      <c r="C294" s="202" t="s">
        <v>1525</v>
      </c>
      <c r="D294" s="202" t="s">
        <v>194</v>
      </c>
      <c r="E294" s="203" t="s">
        <v>4272</v>
      </c>
      <c r="F294" s="204" t="s">
        <v>4273</v>
      </c>
      <c r="G294" s="205" t="s">
        <v>197</v>
      </c>
      <c r="H294" s="206">
        <v>1</v>
      </c>
      <c r="I294" s="207"/>
      <c r="J294" s="208">
        <f>ROUND(I294*H294,2)</f>
        <v>0</v>
      </c>
      <c r="K294" s="204" t="s">
        <v>23</v>
      </c>
      <c r="L294" s="62"/>
      <c r="M294" s="209" t="s">
        <v>23</v>
      </c>
      <c r="N294" s="210" t="s">
        <v>48</v>
      </c>
      <c r="O294" s="43"/>
      <c r="P294" s="211">
        <f>O294*H294</f>
        <v>0</v>
      </c>
      <c r="Q294" s="211">
        <v>0</v>
      </c>
      <c r="R294" s="211">
        <f>Q294*H294</f>
        <v>0</v>
      </c>
      <c r="S294" s="211">
        <v>0</v>
      </c>
      <c r="T294" s="212">
        <f>S294*H294</f>
        <v>0</v>
      </c>
      <c r="AR294" s="25" t="s">
        <v>4274</v>
      </c>
      <c r="AT294" s="25" t="s">
        <v>194</v>
      </c>
      <c r="AU294" s="25" t="s">
        <v>85</v>
      </c>
      <c r="AY294" s="25" t="s">
        <v>191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25" t="s">
        <v>85</v>
      </c>
      <c r="BK294" s="213">
        <f>ROUND(I294*H294,2)</f>
        <v>0</v>
      </c>
      <c r="BL294" s="25" t="s">
        <v>4274</v>
      </c>
      <c r="BM294" s="25" t="s">
        <v>4275</v>
      </c>
    </row>
    <row r="295" spans="2:65" s="1" customFormat="1" ht="27">
      <c r="B295" s="42"/>
      <c r="C295" s="64"/>
      <c r="D295" s="214" t="s">
        <v>205</v>
      </c>
      <c r="E295" s="64"/>
      <c r="F295" s="215" t="s">
        <v>4276</v>
      </c>
      <c r="G295" s="64"/>
      <c r="H295" s="64"/>
      <c r="I295" s="173"/>
      <c r="J295" s="64"/>
      <c r="K295" s="64"/>
      <c r="L295" s="62"/>
      <c r="M295" s="216"/>
      <c r="N295" s="43"/>
      <c r="O295" s="43"/>
      <c r="P295" s="43"/>
      <c r="Q295" s="43"/>
      <c r="R295" s="43"/>
      <c r="S295" s="43"/>
      <c r="T295" s="79"/>
      <c r="AT295" s="25" t="s">
        <v>205</v>
      </c>
      <c r="AU295" s="25" t="s">
        <v>85</v>
      </c>
    </row>
    <row r="296" spans="2:65" s="1" customFormat="1" ht="16.5" customHeight="1">
      <c r="B296" s="42"/>
      <c r="C296" s="202" t="s">
        <v>1529</v>
      </c>
      <c r="D296" s="202" t="s">
        <v>194</v>
      </c>
      <c r="E296" s="203" t="s">
        <v>4277</v>
      </c>
      <c r="F296" s="204" t="s">
        <v>4278</v>
      </c>
      <c r="G296" s="205" t="s">
        <v>197</v>
      </c>
      <c r="H296" s="206">
        <v>149</v>
      </c>
      <c r="I296" s="207"/>
      <c r="J296" s="208">
        <f>ROUND(I296*H296,2)</f>
        <v>0</v>
      </c>
      <c r="K296" s="204" t="s">
        <v>23</v>
      </c>
      <c r="L296" s="62"/>
      <c r="M296" s="209" t="s">
        <v>23</v>
      </c>
      <c r="N296" s="210" t="s">
        <v>48</v>
      </c>
      <c r="O296" s="43"/>
      <c r="P296" s="211">
        <f>O296*H296</f>
        <v>0</v>
      </c>
      <c r="Q296" s="211">
        <v>0</v>
      </c>
      <c r="R296" s="211">
        <f>Q296*H296</f>
        <v>0</v>
      </c>
      <c r="S296" s="211">
        <v>0</v>
      </c>
      <c r="T296" s="212">
        <f>S296*H296</f>
        <v>0</v>
      </c>
      <c r="AR296" s="25" t="s">
        <v>4274</v>
      </c>
      <c r="AT296" s="25" t="s">
        <v>194</v>
      </c>
      <c r="AU296" s="25" t="s">
        <v>85</v>
      </c>
      <c r="AY296" s="25" t="s">
        <v>191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25" t="s">
        <v>85</v>
      </c>
      <c r="BK296" s="213">
        <f>ROUND(I296*H296,2)</f>
        <v>0</v>
      </c>
      <c r="BL296" s="25" t="s">
        <v>4274</v>
      </c>
      <c r="BM296" s="25" t="s">
        <v>4279</v>
      </c>
    </row>
    <row r="297" spans="2:65" s="12" customFormat="1" ht="13.5">
      <c r="B297" s="217"/>
      <c r="C297" s="218"/>
      <c r="D297" s="214" t="s">
        <v>245</v>
      </c>
      <c r="E297" s="219" t="s">
        <v>23</v>
      </c>
      <c r="F297" s="220" t="s">
        <v>4280</v>
      </c>
      <c r="G297" s="218"/>
      <c r="H297" s="221">
        <v>149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245</v>
      </c>
      <c r="AU297" s="227" t="s">
        <v>85</v>
      </c>
      <c r="AV297" s="12" t="s">
        <v>88</v>
      </c>
      <c r="AW297" s="12" t="s">
        <v>40</v>
      </c>
      <c r="AX297" s="12" t="s">
        <v>85</v>
      </c>
      <c r="AY297" s="227" t="s">
        <v>191</v>
      </c>
    </row>
    <row r="298" spans="2:65" s="1" customFormat="1" ht="38.25" customHeight="1">
      <c r="B298" s="42"/>
      <c r="C298" s="202" t="s">
        <v>1565</v>
      </c>
      <c r="D298" s="202" t="s">
        <v>194</v>
      </c>
      <c r="E298" s="203" t="s">
        <v>4281</v>
      </c>
      <c r="F298" s="204" t="s">
        <v>4282</v>
      </c>
      <c r="G298" s="205" t="s">
        <v>222</v>
      </c>
      <c r="H298" s="206">
        <v>1</v>
      </c>
      <c r="I298" s="207"/>
      <c r="J298" s="208">
        <f>ROUND(I298*H298,2)</f>
        <v>0</v>
      </c>
      <c r="K298" s="204" t="s">
        <v>203</v>
      </c>
      <c r="L298" s="62"/>
      <c r="M298" s="209" t="s">
        <v>23</v>
      </c>
      <c r="N298" s="210" t="s">
        <v>48</v>
      </c>
      <c r="O298" s="43"/>
      <c r="P298" s="211">
        <f>O298*H298</f>
        <v>0</v>
      </c>
      <c r="Q298" s="211">
        <v>0</v>
      </c>
      <c r="R298" s="211">
        <f>Q298*H298</f>
        <v>0</v>
      </c>
      <c r="S298" s="211">
        <v>0</v>
      </c>
      <c r="T298" s="212">
        <f>S298*H298</f>
        <v>0</v>
      </c>
      <c r="AR298" s="25" t="s">
        <v>4274</v>
      </c>
      <c r="AT298" s="25" t="s">
        <v>194</v>
      </c>
      <c r="AU298" s="25" t="s">
        <v>85</v>
      </c>
      <c r="AY298" s="25" t="s">
        <v>191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25" t="s">
        <v>85</v>
      </c>
      <c r="BK298" s="213">
        <f>ROUND(I298*H298,2)</f>
        <v>0</v>
      </c>
      <c r="BL298" s="25" t="s">
        <v>4274</v>
      </c>
      <c r="BM298" s="25" t="s">
        <v>4283</v>
      </c>
    </row>
    <row r="299" spans="2:65" s="1" customFormat="1" ht="16.5" customHeight="1">
      <c r="B299" s="42"/>
      <c r="C299" s="202" t="s">
        <v>1541</v>
      </c>
      <c r="D299" s="202" t="s">
        <v>194</v>
      </c>
      <c r="E299" s="203" t="s">
        <v>4100</v>
      </c>
      <c r="F299" s="204" t="s">
        <v>4284</v>
      </c>
      <c r="G299" s="205" t="s">
        <v>197</v>
      </c>
      <c r="H299" s="206">
        <v>1</v>
      </c>
      <c r="I299" s="207"/>
      <c r="J299" s="208">
        <f>ROUND(I299*H299,2)</f>
        <v>0</v>
      </c>
      <c r="K299" s="204" t="s">
        <v>23</v>
      </c>
      <c r="L299" s="62"/>
      <c r="M299" s="209" t="s">
        <v>23</v>
      </c>
      <c r="N299" s="210" t="s">
        <v>48</v>
      </c>
      <c r="O299" s="43"/>
      <c r="P299" s="211">
        <f>O299*H299</f>
        <v>0</v>
      </c>
      <c r="Q299" s="211">
        <v>0</v>
      </c>
      <c r="R299" s="211">
        <f>Q299*H299</f>
        <v>0</v>
      </c>
      <c r="S299" s="211">
        <v>0</v>
      </c>
      <c r="T299" s="212">
        <f>S299*H299</f>
        <v>0</v>
      </c>
      <c r="AR299" s="25" t="s">
        <v>4274</v>
      </c>
      <c r="AT299" s="25" t="s">
        <v>194</v>
      </c>
      <c r="AU299" s="25" t="s">
        <v>85</v>
      </c>
      <c r="AY299" s="25" t="s">
        <v>191</v>
      </c>
      <c r="BE299" s="213">
        <f>IF(N299="základní",J299,0)</f>
        <v>0</v>
      </c>
      <c r="BF299" s="213">
        <f>IF(N299="snížená",J299,0)</f>
        <v>0</v>
      </c>
      <c r="BG299" s="213">
        <f>IF(N299="zákl. přenesená",J299,0)</f>
        <v>0</v>
      </c>
      <c r="BH299" s="213">
        <f>IF(N299="sníž. přenesená",J299,0)</f>
        <v>0</v>
      </c>
      <c r="BI299" s="213">
        <f>IF(N299="nulová",J299,0)</f>
        <v>0</v>
      </c>
      <c r="BJ299" s="25" t="s">
        <v>85</v>
      </c>
      <c r="BK299" s="213">
        <f>ROUND(I299*H299,2)</f>
        <v>0</v>
      </c>
      <c r="BL299" s="25" t="s">
        <v>4274</v>
      </c>
      <c r="BM299" s="25" t="s">
        <v>4285</v>
      </c>
    </row>
    <row r="300" spans="2:65" s="1" customFormat="1" ht="16.5" customHeight="1">
      <c r="B300" s="42"/>
      <c r="C300" s="202" t="s">
        <v>1546</v>
      </c>
      <c r="D300" s="202" t="s">
        <v>194</v>
      </c>
      <c r="E300" s="203" t="s">
        <v>4106</v>
      </c>
      <c r="F300" s="204" t="s">
        <v>4286</v>
      </c>
      <c r="G300" s="205" t="s">
        <v>197</v>
      </c>
      <c r="H300" s="206">
        <v>3</v>
      </c>
      <c r="I300" s="207"/>
      <c r="J300" s="208">
        <f>ROUND(I300*H300,2)</f>
        <v>0</v>
      </c>
      <c r="K300" s="204" t="s">
        <v>23</v>
      </c>
      <c r="L300" s="62"/>
      <c r="M300" s="209" t="s">
        <v>23</v>
      </c>
      <c r="N300" s="210" t="s">
        <v>48</v>
      </c>
      <c r="O300" s="43"/>
      <c r="P300" s="211">
        <f>O300*H300</f>
        <v>0</v>
      </c>
      <c r="Q300" s="211">
        <v>0</v>
      </c>
      <c r="R300" s="211">
        <f>Q300*H300</f>
        <v>0</v>
      </c>
      <c r="S300" s="211">
        <v>0</v>
      </c>
      <c r="T300" s="212">
        <f>S300*H300</f>
        <v>0</v>
      </c>
      <c r="AR300" s="25" t="s">
        <v>4274</v>
      </c>
      <c r="AT300" s="25" t="s">
        <v>194</v>
      </c>
      <c r="AU300" s="25" t="s">
        <v>85</v>
      </c>
      <c r="AY300" s="25" t="s">
        <v>191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25" t="s">
        <v>85</v>
      </c>
      <c r="BK300" s="213">
        <f>ROUND(I300*H300,2)</f>
        <v>0</v>
      </c>
      <c r="BL300" s="25" t="s">
        <v>4274</v>
      </c>
      <c r="BM300" s="25" t="s">
        <v>4287</v>
      </c>
    </row>
    <row r="301" spans="2:65" s="1" customFormat="1" ht="16.5" customHeight="1">
      <c r="B301" s="42"/>
      <c r="C301" s="202" t="s">
        <v>1551</v>
      </c>
      <c r="D301" s="202" t="s">
        <v>194</v>
      </c>
      <c r="E301" s="203" t="s">
        <v>4288</v>
      </c>
      <c r="F301" s="204" t="s">
        <v>4289</v>
      </c>
      <c r="G301" s="205" t="s">
        <v>4290</v>
      </c>
      <c r="H301" s="276"/>
      <c r="I301" s="207"/>
      <c r="J301" s="208">
        <f>ROUND(I301*H301,2)</f>
        <v>0</v>
      </c>
      <c r="K301" s="204" t="s">
        <v>23</v>
      </c>
      <c r="L301" s="62"/>
      <c r="M301" s="209" t="s">
        <v>23</v>
      </c>
      <c r="N301" s="210" t="s">
        <v>48</v>
      </c>
      <c r="O301" s="43"/>
      <c r="P301" s="211">
        <f>O301*H301</f>
        <v>0</v>
      </c>
      <c r="Q301" s="211">
        <v>0</v>
      </c>
      <c r="R301" s="211">
        <f>Q301*H301</f>
        <v>0</v>
      </c>
      <c r="S301" s="211">
        <v>0</v>
      </c>
      <c r="T301" s="212">
        <f>S301*H301</f>
        <v>0</v>
      </c>
      <c r="AR301" s="25" t="s">
        <v>4274</v>
      </c>
      <c r="AT301" s="25" t="s">
        <v>194</v>
      </c>
      <c r="AU301" s="25" t="s">
        <v>85</v>
      </c>
      <c r="AY301" s="25" t="s">
        <v>191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25" t="s">
        <v>85</v>
      </c>
      <c r="BK301" s="213">
        <f>ROUND(I301*H301,2)</f>
        <v>0</v>
      </c>
      <c r="BL301" s="25" t="s">
        <v>4274</v>
      </c>
      <c r="BM301" s="25" t="s">
        <v>4291</v>
      </c>
    </row>
    <row r="302" spans="2:65" s="1" customFormat="1" ht="27">
      <c r="B302" s="42"/>
      <c r="C302" s="64"/>
      <c r="D302" s="214" t="s">
        <v>205</v>
      </c>
      <c r="E302" s="64"/>
      <c r="F302" s="215" t="s">
        <v>4292</v>
      </c>
      <c r="G302" s="64"/>
      <c r="H302" s="64"/>
      <c r="I302" s="173"/>
      <c r="J302" s="64"/>
      <c r="K302" s="64"/>
      <c r="L302" s="62"/>
      <c r="M302" s="216"/>
      <c r="N302" s="43"/>
      <c r="O302" s="43"/>
      <c r="P302" s="43"/>
      <c r="Q302" s="43"/>
      <c r="R302" s="43"/>
      <c r="S302" s="43"/>
      <c r="T302" s="79"/>
      <c r="AT302" s="25" t="s">
        <v>205</v>
      </c>
      <c r="AU302" s="25" t="s">
        <v>85</v>
      </c>
    </row>
    <row r="303" spans="2:65" s="1" customFormat="1" ht="16.5" customHeight="1">
      <c r="B303" s="42"/>
      <c r="C303" s="202" t="s">
        <v>1556</v>
      </c>
      <c r="D303" s="202" t="s">
        <v>194</v>
      </c>
      <c r="E303" s="203" t="s">
        <v>4293</v>
      </c>
      <c r="F303" s="204" t="s">
        <v>4294</v>
      </c>
      <c r="G303" s="205" t="s">
        <v>4290</v>
      </c>
      <c r="H303" s="276"/>
      <c r="I303" s="207"/>
      <c r="J303" s="208">
        <f>ROUND(I303*H303,2)</f>
        <v>0</v>
      </c>
      <c r="K303" s="204" t="s">
        <v>23</v>
      </c>
      <c r="L303" s="62"/>
      <c r="M303" s="209" t="s">
        <v>23</v>
      </c>
      <c r="N303" s="210" t="s">
        <v>48</v>
      </c>
      <c r="O303" s="43"/>
      <c r="P303" s="211">
        <f>O303*H303</f>
        <v>0</v>
      </c>
      <c r="Q303" s="211">
        <v>0</v>
      </c>
      <c r="R303" s="211">
        <f>Q303*H303</f>
        <v>0</v>
      </c>
      <c r="S303" s="211">
        <v>0</v>
      </c>
      <c r="T303" s="212">
        <f>S303*H303</f>
        <v>0</v>
      </c>
      <c r="AR303" s="25" t="s">
        <v>4274</v>
      </c>
      <c r="AT303" s="25" t="s">
        <v>194</v>
      </c>
      <c r="AU303" s="25" t="s">
        <v>85</v>
      </c>
      <c r="AY303" s="25" t="s">
        <v>191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25" t="s">
        <v>85</v>
      </c>
      <c r="BK303" s="213">
        <f>ROUND(I303*H303,2)</f>
        <v>0</v>
      </c>
      <c r="BL303" s="25" t="s">
        <v>4274</v>
      </c>
      <c r="BM303" s="25" t="s">
        <v>4295</v>
      </c>
    </row>
    <row r="304" spans="2:65" s="1" customFormat="1" ht="27">
      <c r="B304" s="42"/>
      <c r="C304" s="64"/>
      <c r="D304" s="214" t="s">
        <v>205</v>
      </c>
      <c r="E304" s="64"/>
      <c r="F304" s="215" t="s">
        <v>4292</v>
      </c>
      <c r="G304" s="64"/>
      <c r="H304" s="64"/>
      <c r="I304" s="173"/>
      <c r="J304" s="64"/>
      <c r="K304" s="64"/>
      <c r="L304" s="62"/>
      <c r="M304" s="216"/>
      <c r="N304" s="43"/>
      <c r="O304" s="43"/>
      <c r="P304" s="43"/>
      <c r="Q304" s="43"/>
      <c r="R304" s="43"/>
      <c r="S304" s="43"/>
      <c r="T304" s="79"/>
      <c r="AT304" s="25" t="s">
        <v>205</v>
      </c>
      <c r="AU304" s="25" t="s">
        <v>85</v>
      </c>
    </row>
    <row r="305" spans="2:65" s="1" customFormat="1" ht="16.5" customHeight="1">
      <c r="B305" s="42"/>
      <c r="C305" s="202" t="s">
        <v>1560</v>
      </c>
      <c r="D305" s="202" t="s">
        <v>194</v>
      </c>
      <c r="E305" s="203" t="s">
        <v>4296</v>
      </c>
      <c r="F305" s="204" t="s">
        <v>4297</v>
      </c>
      <c r="G305" s="205" t="s">
        <v>4290</v>
      </c>
      <c r="H305" s="276"/>
      <c r="I305" s="207"/>
      <c r="J305" s="208">
        <f>ROUND(I305*H305,2)</f>
        <v>0</v>
      </c>
      <c r="K305" s="204" t="s">
        <v>23</v>
      </c>
      <c r="L305" s="62"/>
      <c r="M305" s="209" t="s">
        <v>23</v>
      </c>
      <c r="N305" s="210" t="s">
        <v>48</v>
      </c>
      <c r="O305" s="43"/>
      <c r="P305" s="211">
        <f>O305*H305</f>
        <v>0</v>
      </c>
      <c r="Q305" s="211">
        <v>0</v>
      </c>
      <c r="R305" s="211">
        <f>Q305*H305</f>
        <v>0</v>
      </c>
      <c r="S305" s="211">
        <v>0</v>
      </c>
      <c r="T305" s="212">
        <f>S305*H305</f>
        <v>0</v>
      </c>
      <c r="AR305" s="25" t="s">
        <v>4274</v>
      </c>
      <c r="AT305" s="25" t="s">
        <v>194</v>
      </c>
      <c r="AU305" s="25" t="s">
        <v>85</v>
      </c>
      <c r="AY305" s="25" t="s">
        <v>191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25" t="s">
        <v>85</v>
      </c>
      <c r="BK305" s="213">
        <f>ROUND(I305*H305,2)</f>
        <v>0</v>
      </c>
      <c r="BL305" s="25" t="s">
        <v>4274</v>
      </c>
      <c r="BM305" s="25" t="s">
        <v>4298</v>
      </c>
    </row>
    <row r="306" spans="2:65" s="1" customFormat="1" ht="40.5">
      <c r="B306" s="42"/>
      <c r="C306" s="64"/>
      <c r="D306" s="214" t="s">
        <v>205</v>
      </c>
      <c r="E306" s="64"/>
      <c r="F306" s="215" t="s">
        <v>4299</v>
      </c>
      <c r="G306" s="64"/>
      <c r="H306" s="64"/>
      <c r="I306" s="173"/>
      <c r="J306" s="64"/>
      <c r="K306" s="64"/>
      <c r="L306" s="62"/>
      <c r="M306" s="238"/>
      <c r="N306" s="239"/>
      <c r="O306" s="239"/>
      <c r="P306" s="239"/>
      <c r="Q306" s="239"/>
      <c r="R306" s="239"/>
      <c r="S306" s="239"/>
      <c r="T306" s="240"/>
      <c r="AT306" s="25" t="s">
        <v>205</v>
      </c>
      <c r="AU306" s="25" t="s">
        <v>85</v>
      </c>
    </row>
    <row r="307" spans="2:65" s="1" customFormat="1" ht="6.95" customHeight="1">
      <c r="B307" s="57"/>
      <c r="C307" s="58"/>
      <c r="D307" s="58"/>
      <c r="E307" s="58"/>
      <c r="F307" s="58"/>
      <c r="G307" s="58"/>
      <c r="H307" s="58"/>
      <c r="I307" s="149"/>
      <c r="J307" s="58"/>
      <c r="K307" s="58"/>
      <c r="L307" s="62"/>
    </row>
  </sheetData>
  <sheetProtection algorithmName="SHA-512" hashValue="7K4BYE7x+4f3UgMMLJJQazfL1qlnVLxStGsKEBJn3Jg/ad6C/foyIyY7v9vzUMAagCK9WHUPONeJqzwEQJwSSA==" saltValue="bOyAlGiZ5N+tf5UVSlM6tZkn0iU65XdJFJRLbZtV4Ia7/jM0ePRcKZC8mXfE0qHRGApHKJOQ41dKhzRmWZcxfA==" spinCount="100000" sheet="1" objects="1" scenarios="1" formatColumns="0" formatRows="0" autoFilter="0"/>
  <autoFilter ref="C90:K306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110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340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4300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ROUND(J90,2)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ROUND(SUM(BE90:BE171), 2)</f>
        <v>0</v>
      </c>
      <c r="G32" s="43"/>
      <c r="H32" s="43"/>
      <c r="I32" s="141">
        <v>0.21</v>
      </c>
      <c r="J32" s="140">
        <f>ROUND(ROUND((SUM(BE90:BE171)),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ROUND(SUM(BF90:BF171), 2)</f>
        <v>0</v>
      </c>
      <c r="G33" s="43"/>
      <c r="H33" s="43"/>
      <c r="I33" s="141">
        <v>0.15</v>
      </c>
      <c r="J33" s="140">
        <f>ROUND(ROUND((SUM(BF90:BF171)),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ROUND(SUM(BG90:BG171),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ROUND(SUM(BH90:BH171),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ROUND(SUM(BI90:BI171),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340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TI-002 - Měření a Regulace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J90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348</v>
      </c>
      <c r="E61" s="162"/>
      <c r="F61" s="162"/>
      <c r="G61" s="162"/>
      <c r="H61" s="162"/>
      <c r="I61" s="163"/>
      <c r="J61" s="164">
        <f>J91</f>
        <v>0</v>
      </c>
      <c r="K61" s="165"/>
    </row>
    <row r="62" spans="2:47" s="9" customFormat="1" ht="19.899999999999999" customHeight="1">
      <c r="B62" s="166"/>
      <c r="C62" s="167"/>
      <c r="D62" s="168" t="s">
        <v>4301</v>
      </c>
      <c r="E62" s="169"/>
      <c r="F62" s="169"/>
      <c r="G62" s="169"/>
      <c r="H62" s="169"/>
      <c r="I62" s="170"/>
      <c r="J62" s="171">
        <f>J92</f>
        <v>0</v>
      </c>
      <c r="K62" s="172"/>
    </row>
    <row r="63" spans="2:47" s="9" customFormat="1" ht="19.899999999999999" customHeight="1">
      <c r="B63" s="166"/>
      <c r="C63" s="167"/>
      <c r="D63" s="168" t="s">
        <v>3823</v>
      </c>
      <c r="E63" s="169"/>
      <c r="F63" s="169"/>
      <c r="G63" s="169"/>
      <c r="H63" s="169"/>
      <c r="I63" s="170"/>
      <c r="J63" s="171">
        <f>J95</f>
        <v>0</v>
      </c>
      <c r="K63" s="172"/>
    </row>
    <row r="64" spans="2:47" s="9" customFormat="1" ht="19.899999999999999" customHeight="1">
      <c r="B64" s="166"/>
      <c r="C64" s="167"/>
      <c r="D64" s="168" t="s">
        <v>4302</v>
      </c>
      <c r="E64" s="169"/>
      <c r="F64" s="169"/>
      <c r="G64" s="169"/>
      <c r="H64" s="169"/>
      <c r="I64" s="170"/>
      <c r="J64" s="171">
        <f>J136</f>
        <v>0</v>
      </c>
      <c r="K64" s="172"/>
    </row>
    <row r="65" spans="2:12" s="8" customFormat="1" ht="24.95" customHeight="1">
      <c r="B65" s="159"/>
      <c r="C65" s="160"/>
      <c r="D65" s="161" t="s">
        <v>4303</v>
      </c>
      <c r="E65" s="162"/>
      <c r="F65" s="162"/>
      <c r="G65" s="162"/>
      <c r="H65" s="162"/>
      <c r="I65" s="163"/>
      <c r="J65" s="164">
        <f>J143</f>
        <v>0</v>
      </c>
      <c r="K65" s="165"/>
    </row>
    <row r="66" spans="2:12" s="9" customFormat="1" ht="19.899999999999999" customHeight="1">
      <c r="B66" s="166"/>
      <c r="C66" s="167"/>
      <c r="D66" s="168" t="s">
        <v>4304</v>
      </c>
      <c r="E66" s="169"/>
      <c r="F66" s="169"/>
      <c r="G66" s="169"/>
      <c r="H66" s="169"/>
      <c r="I66" s="170"/>
      <c r="J66" s="171">
        <f>J144</f>
        <v>0</v>
      </c>
      <c r="K66" s="172"/>
    </row>
    <row r="67" spans="2:12" s="8" customFormat="1" ht="24.95" customHeight="1">
      <c r="B67" s="159"/>
      <c r="C67" s="160"/>
      <c r="D67" s="161" t="s">
        <v>360</v>
      </c>
      <c r="E67" s="162"/>
      <c r="F67" s="162"/>
      <c r="G67" s="162"/>
      <c r="H67" s="162"/>
      <c r="I67" s="163"/>
      <c r="J67" s="164">
        <f>J151</f>
        <v>0</v>
      </c>
      <c r="K67" s="165"/>
    </row>
    <row r="68" spans="2:12" s="8" customFormat="1" ht="24.95" customHeight="1">
      <c r="B68" s="159"/>
      <c r="C68" s="160"/>
      <c r="D68" s="161" t="s">
        <v>3829</v>
      </c>
      <c r="E68" s="162"/>
      <c r="F68" s="162"/>
      <c r="G68" s="162"/>
      <c r="H68" s="162"/>
      <c r="I68" s="163"/>
      <c r="J68" s="164">
        <f>J160</f>
        <v>0</v>
      </c>
      <c r="K68" s="165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8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9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2"/>
      <c r="J74" s="61"/>
      <c r="K74" s="61"/>
      <c r="L74" s="62"/>
    </row>
    <row r="75" spans="2:12" s="1" customFormat="1" ht="36.950000000000003" customHeight="1">
      <c r="B75" s="42"/>
      <c r="C75" s="63" t="s">
        <v>175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6.5" customHeight="1">
      <c r="B78" s="42"/>
      <c r="C78" s="64"/>
      <c r="D78" s="64"/>
      <c r="E78" s="408" t="str">
        <f>E7</f>
        <v>Výstavba poradenského centra UJEP, č.p. 771, ul. Pasteurova - Rekonstrukce</v>
      </c>
      <c r="F78" s="409"/>
      <c r="G78" s="409"/>
      <c r="H78" s="409"/>
      <c r="I78" s="173"/>
      <c r="J78" s="64"/>
      <c r="K78" s="64"/>
      <c r="L78" s="62"/>
    </row>
    <row r="79" spans="2:12">
      <c r="B79" s="29"/>
      <c r="C79" s="66" t="s">
        <v>161</v>
      </c>
      <c r="D79" s="242"/>
      <c r="E79" s="242"/>
      <c r="F79" s="242"/>
      <c r="G79" s="242"/>
      <c r="H79" s="242"/>
      <c r="J79" s="242"/>
      <c r="K79" s="242"/>
      <c r="L79" s="243"/>
    </row>
    <row r="80" spans="2:12" s="1" customFormat="1" ht="16.5" customHeight="1">
      <c r="B80" s="42"/>
      <c r="C80" s="64"/>
      <c r="D80" s="64"/>
      <c r="E80" s="408" t="s">
        <v>340</v>
      </c>
      <c r="F80" s="410"/>
      <c r="G80" s="410"/>
      <c r="H80" s="410"/>
      <c r="I80" s="173"/>
      <c r="J80" s="64"/>
      <c r="K80" s="64"/>
      <c r="L80" s="62"/>
    </row>
    <row r="81" spans="2:65" s="1" customFormat="1" ht="14.45" customHeight="1">
      <c r="B81" s="42"/>
      <c r="C81" s="66" t="s">
        <v>341</v>
      </c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7.25" customHeight="1">
      <c r="B82" s="42"/>
      <c r="C82" s="64"/>
      <c r="D82" s="64"/>
      <c r="E82" s="379" t="str">
        <f>E11</f>
        <v>TI-002 - Měření a Regulace</v>
      </c>
      <c r="F82" s="410"/>
      <c r="G82" s="410"/>
      <c r="H82" s="410"/>
      <c r="I82" s="173"/>
      <c r="J82" s="64"/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 ht="18" customHeight="1">
      <c r="B84" s="42"/>
      <c r="C84" s="66" t="s">
        <v>24</v>
      </c>
      <c r="D84" s="64"/>
      <c r="E84" s="64"/>
      <c r="F84" s="174" t="str">
        <f>F14</f>
        <v>Ústí nad Labem</v>
      </c>
      <c r="G84" s="64"/>
      <c r="H84" s="64"/>
      <c r="I84" s="175" t="s">
        <v>26</v>
      </c>
      <c r="J84" s="74" t="str">
        <f>IF(J14="","",J14)</f>
        <v>19. 7. 2018</v>
      </c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" customFormat="1">
      <c r="B86" s="42"/>
      <c r="C86" s="66" t="s">
        <v>28</v>
      </c>
      <c r="D86" s="64"/>
      <c r="E86" s="64"/>
      <c r="F86" s="174" t="str">
        <f>E17</f>
        <v>UJEP Pasteurova 3544/1, 400 96 ÚnL</v>
      </c>
      <c r="G86" s="64"/>
      <c r="H86" s="64"/>
      <c r="I86" s="175" t="s">
        <v>36</v>
      </c>
      <c r="J86" s="174" t="str">
        <f>E23</f>
        <v>Correct BC, s.r.o.</v>
      </c>
      <c r="K86" s="64"/>
      <c r="L86" s="62"/>
    </row>
    <row r="87" spans="2:65" s="1" customFormat="1" ht="14.45" customHeight="1">
      <c r="B87" s="42"/>
      <c r="C87" s="66" t="s">
        <v>34</v>
      </c>
      <c r="D87" s="64"/>
      <c r="E87" s="64"/>
      <c r="F87" s="174" t="str">
        <f>IF(E20="","",E20)</f>
        <v/>
      </c>
      <c r="G87" s="64"/>
      <c r="H87" s="64"/>
      <c r="I87" s="173"/>
      <c r="J87" s="64"/>
      <c r="K87" s="64"/>
      <c r="L87" s="62"/>
    </row>
    <row r="88" spans="2:65" s="1" customFormat="1" ht="10.35" customHeight="1">
      <c r="B88" s="42"/>
      <c r="C88" s="64"/>
      <c r="D88" s="64"/>
      <c r="E88" s="64"/>
      <c r="F88" s="64"/>
      <c r="G88" s="64"/>
      <c r="H88" s="64"/>
      <c r="I88" s="173"/>
      <c r="J88" s="64"/>
      <c r="K88" s="64"/>
      <c r="L88" s="62"/>
    </row>
    <row r="89" spans="2:65" s="10" customFormat="1" ht="29.25" customHeight="1">
      <c r="B89" s="176"/>
      <c r="C89" s="177" t="s">
        <v>176</v>
      </c>
      <c r="D89" s="178" t="s">
        <v>62</v>
      </c>
      <c r="E89" s="178" t="s">
        <v>58</v>
      </c>
      <c r="F89" s="178" t="s">
        <v>177</v>
      </c>
      <c r="G89" s="178" t="s">
        <v>178</v>
      </c>
      <c r="H89" s="178" t="s">
        <v>179</v>
      </c>
      <c r="I89" s="179" t="s">
        <v>180</v>
      </c>
      <c r="J89" s="178" t="s">
        <v>166</v>
      </c>
      <c r="K89" s="180" t="s">
        <v>181</v>
      </c>
      <c r="L89" s="181"/>
      <c r="M89" s="82" t="s">
        <v>182</v>
      </c>
      <c r="N89" s="83" t="s">
        <v>47</v>
      </c>
      <c r="O89" s="83" t="s">
        <v>183</v>
      </c>
      <c r="P89" s="83" t="s">
        <v>184</v>
      </c>
      <c r="Q89" s="83" t="s">
        <v>185</v>
      </c>
      <c r="R89" s="83" t="s">
        <v>186</v>
      </c>
      <c r="S89" s="83" t="s">
        <v>187</v>
      </c>
      <c r="T89" s="84" t="s">
        <v>188</v>
      </c>
    </row>
    <row r="90" spans="2:65" s="1" customFormat="1" ht="29.25" customHeight="1">
      <c r="B90" s="42"/>
      <c r="C90" s="88" t="s">
        <v>167</v>
      </c>
      <c r="D90" s="64"/>
      <c r="E90" s="64"/>
      <c r="F90" s="64"/>
      <c r="G90" s="64"/>
      <c r="H90" s="64"/>
      <c r="I90" s="173"/>
      <c r="J90" s="182">
        <f>BK90</f>
        <v>0</v>
      </c>
      <c r="K90" s="64"/>
      <c r="L90" s="62"/>
      <c r="M90" s="85"/>
      <c r="N90" s="86"/>
      <c r="O90" s="86"/>
      <c r="P90" s="183">
        <f>P91+P143+P151+P160</f>
        <v>0</v>
      </c>
      <c r="Q90" s="86"/>
      <c r="R90" s="183">
        <f>R91+R143+R151+R160</f>
        <v>4.761E-2</v>
      </c>
      <c r="S90" s="86"/>
      <c r="T90" s="184">
        <f>T91+T143+T151+T160</f>
        <v>0</v>
      </c>
      <c r="AT90" s="25" t="s">
        <v>76</v>
      </c>
      <c r="AU90" s="25" t="s">
        <v>168</v>
      </c>
      <c r="BK90" s="185">
        <f>BK91+BK143+BK151+BK160</f>
        <v>0</v>
      </c>
    </row>
    <row r="91" spans="2:65" s="11" customFormat="1" ht="37.35" customHeight="1">
      <c r="B91" s="186"/>
      <c r="C91" s="187"/>
      <c r="D91" s="188" t="s">
        <v>76</v>
      </c>
      <c r="E91" s="189" t="s">
        <v>821</v>
      </c>
      <c r="F91" s="189" t="s">
        <v>822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P92+P95+P136</f>
        <v>0</v>
      </c>
      <c r="Q91" s="194"/>
      <c r="R91" s="195">
        <f>R92+R95+R136</f>
        <v>4.446E-2</v>
      </c>
      <c r="S91" s="194"/>
      <c r="T91" s="196">
        <f>T92+T95+T136</f>
        <v>0</v>
      </c>
      <c r="AR91" s="197" t="s">
        <v>88</v>
      </c>
      <c r="AT91" s="198" t="s">
        <v>76</v>
      </c>
      <c r="AU91" s="198" t="s">
        <v>77</v>
      </c>
      <c r="AY91" s="197" t="s">
        <v>191</v>
      </c>
      <c r="BK91" s="199">
        <f>BK92+BK95+BK136</f>
        <v>0</v>
      </c>
    </row>
    <row r="92" spans="2:65" s="11" customFormat="1" ht="19.899999999999999" customHeight="1">
      <c r="B92" s="186"/>
      <c r="C92" s="187"/>
      <c r="D92" s="188" t="s">
        <v>76</v>
      </c>
      <c r="E92" s="200" t="s">
        <v>4305</v>
      </c>
      <c r="F92" s="200" t="s">
        <v>4306</v>
      </c>
      <c r="G92" s="187"/>
      <c r="H92" s="187"/>
      <c r="I92" s="190"/>
      <c r="J92" s="201">
        <f>BK92</f>
        <v>0</v>
      </c>
      <c r="K92" s="187"/>
      <c r="L92" s="192"/>
      <c r="M92" s="193"/>
      <c r="N92" s="194"/>
      <c r="O92" s="194"/>
      <c r="P92" s="195">
        <f>SUM(P93:P94)</f>
        <v>0</v>
      </c>
      <c r="Q92" s="194"/>
      <c r="R92" s="195">
        <f>SUM(R93:R94)</f>
        <v>1.33E-3</v>
      </c>
      <c r="S92" s="194"/>
      <c r="T92" s="196">
        <f>SUM(T93:T94)</f>
        <v>0</v>
      </c>
      <c r="AR92" s="197" t="s">
        <v>88</v>
      </c>
      <c r="AT92" s="198" t="s">
        <v>76</v>
      </c>
      <c r="AU92" s="198" t="s">
        <v>85</v>
      </c>
      <c r="AY92" s="197" t="s">
        <v>191</v>
      </c>
      <c r="BK92" s="199">
        <f>SUM(BK93:BK94)</f>
        <v>0</v>
      </c>
    </row>
    <row r="93" spans="2:65" s="1" customFormat="1" ht="25.5" customHeight="1">
      <c r="B93" s="42"/>
      <c r="C93" s="202" t="s">
        <v>85</v>
      </c>
      <c r="D93" s="202" t="s">
        <v>194</v>
      </c>
      <c r="E93" s="203" t="s">
        <v>4307</v>
      </c>
      <c r="F93" s="204" t="s">
        <v>4308</v>
      </c>
      <c r="G93" s="205" t="s">
        <v>222</v>
      </c>
      <c r="H93" s="206">
        <v>1</v>
      </c>
      <c r="I93" s="207"/>
      <c r="J93" s="208">
        <f>ROUND(I93*H93,2)</f>
        <v>0</v>
      </c>
      <c r="K93" s="204" t="s">
        <v>203</v>
      </c>
      <c r="L93" s="62"/>
      <c r="M93" s="209" t="s">
        <v>23</v>
      </c>
      <c r="N93" s="210" t="s">
        <v>48</v>
      </c>
      <c r="O93" s="43"/>
      <c r="P93" s="211">
        <f>O93*H93</f>
        <v>0</v>
      </c>
      <c r="Q93" s="211">
        <v>1.33E-3</v>
      </c>
      <c r="R93" s="211">
        <f>Q93*H93</f>
        <v>1.33E-3</v>
      </c>
      <c r="S93" s="211">
        <v>0</v>
      </c>
      <c r="T93" s="212">
        <f>S93*H93</f>
        <v>0</v>
      </c>
      <c r="AR93" s="25" t="s">
        <v>279</v>
      </c>
      <c r="AT93" s="25" t="s">
        <v>194</v>
      </c>
      <c r="AU93" s="25" t="s">
        <v>88</v>
      </c>
      <c r="AY93" s="25" t="s">
        <v>191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5" t="s">
        <v>85</v>
      </c>
      <c r="BK93" s="213">
        <f>ROUND(I93*H93,2)</f>
        <v>0</v>
      </c>
      <c r="BL93" s="25" t="s">
        <v>279</v>
      </c>
      <c r="BM93" s="25" t="s">
        <v>4309</v>
      </c>
    </row>
    <row r="94" spans="2:65" s="1" customFormat="1" ht="16.5" customHeight="1">
      <c r="B94" s="42"/>
      <c r="C94" s="228" t="s">
        <v>88</v>
      </c>
      <c r="D94" s="228" t="s">
        <v>302</v>
      </c>
      <c r="E94" s="229" t="s">
        <v>4310</v>
      </c>
      <c r="F94" s="230" t="s">
        <v>4311</v>
      </c>
      <c r="G94" s="231" t="s">
        <v>222</v>
      </c>
      <c r="H94" s="232">
        <v>1</v>
      </c>
      <c r="I94" s="233"/>
      <c r="J94" s="234">
        <f>ROUND(I94*H94,2)</f>
        <v>0</v>
      </c>
      <c r="K94" s="230" t="s">
        <v>23</v>
      </c>
      <c r="L94" s="235"/>
      <c r="M94" s="236" t="s">
        <v>23</v>
      </c>
      <c r="N94" s="237" t="s">
        <v>48</v>
      </c>
      <c r="O94" s="43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669</v>
      </c>
      <c r="AT94" s="25" t="s">
        <v>302</v>
      </c>
      <c r="AU94" s="25" t="s">
        <v>88</v>
      </c>
      <c r="AY94" s="25" t="s">
        <v>191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85</v>
      </c>
      <c r="BK94" s="213">
        <f>ROUND(I94*H94,2)</f>
        <v>0</v>
      </c>
      <c r="BL94" s="25" t="s">
        <v>279</v>
      </c>
      <c r="BM94" s="25" t="s">
        <v>4312</v>
      </c>
    </row>
    <row r="95" spans="2:65" s="11" customFormat="1" ht="29.85" customHeight="1">
      <c r="B95" s="186"/>
      <c r="C95" s="187"/>
      <c r="D95" s="188" t="s">
        <v>76</v>
      </c>
      <c r="E95" s="200" t="s">
        <v>3830</v>
      </c>
      <c r="F95" s="200" t="s">
        <v>3831</v>
      </c>
      <c r="G95" s="187"/>
      <c r="H95" s="187"/>
      <c r="I95" s="190"/>
      <c r="J95" s="201">
        <f>BK95</f>
        <v>0</v>
      </c>
      <c r="K95" s="187"/>
      <c r="L95" s="192"/>
      <c r="M95" s="193"/>
      <c r="N95" s="194"/>
      <c r="O95" s="194"/>
      <c r="P95" s="195">
        <f>SUM(P96:P135)</f>
        <v>0</v>
      </c>
      <c r="Q95" s="194"/>
      <c r="R95" s="195">
        <f>SUM(R96:R135)</f>
        <v>4.2180000000000002E-2</v>
      </c>
      <c r="S95" s="194"/>
      <c r="T95" s="196">
        <f>SUM(T96:T135)</f>
        <v>0</v>
      </c>
      <c r="AR95" s="197" t="s">
        <v>88</v>
      </c>
      <c r="AT95" s="198" t="s">
        <v>76</v>
      </c>
      <c r="AU95" s="198" t="s">
        <v>85</v>
      </c>
      <c r="AY95" s="197" t="s">
        <v>191</v>
      </c>
      <c r="BK95" s="199">
        <f>SUM(BK96:BK135)</f>
        <v>0</v>
      </c>
    </row>
    <row r="96" spans="2:65" s="1" customFormat="1" ht="16.5" customHeight="1">
      <c r="B96" s="42"/>
      <c r="C96" s="202" t="s">
        <v>207</v>
      </c>
      <c r="D96" s="202" t="s">
        <v>194</v>
      </c>
      <c r="E96" s="203" t="s">
        <v>3875</v>
      </c>
      <c r="F96" s="204" t="s">
        <v>3876</v>
      </c>
      <c r="G96" s="205" t="s">
        <v>222</v>
      </c>
      <c r="H96" s="206">
        <v>1</v>
      </c>
      <c r="I96" s="207"/>
      <c r="J96" s="208">
        <f>ROUND(I96*H96,2)</f>
        <v>0</v>
      </c>
      <c r="K96" s="204" t="s">
        <v>23</v>
      </c>
      <c r="L96" s="62"/>
      <c r="M96" s="209" t="s">
        <v>23</v>
      </c>
      <c r="N96" s="210" t="s">
        <v>48</v>
      </c>
      <c r="O96" s="43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5" t="s">
        <v>215</v>
      </c>
      <c r="AT96" s="25" t="s">
        <v>194</v>
      </c>
      <c r="AU96" s="25" t="s">
        <v>88</v>
      </c>
      <c r="AY96" s="25" t="s">
        <v>191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85</v>
      </c>
      <c r="BK96" s="213">
        <f>ROUND(I96*H96,2)</f>
        <v>0</v>
      </c>
      <c r="BL96" s="25" t="s">
        <v>215</v>
      </c>
      <c r="BM96" s="25" t="s">
        <v>4313</v>
      </c>
    </row>
    <row r="97" spans="2:65" s="1" customFormat="1" ht="16.5" customHeight="1">
      <c r="B97" s="42"/>
      <c r="C97" s="228" t="s">
        <v>215</v>
      </c>
      <c r="D97" s="228" t="s">
        <v>302</v>
      </c>
      <c r="E97" s="229" t="s">
        <v>3878</v>
      </c>
      <c r="F97" s="230" t="s">
        <v>3879</v>
      </c>
      <c r="G97" s="231" t="s">
        <v>222</v>
      </c>
      <c r="H97" s="232">
        <v>1</v>
      </c>
      <c r="I97" s="233"/>
      <c r="J97" s="234">
        <f>ROUND(I97*H97,2)</f>
        <v>0</v>
      </c>
      <c r="K97" s="230" t="s">
        <v>23</v>
      </c>
      <c r="L97" s="235"/>
      <c r="M97" s="236" t="s">
        <v>23</v>
      </c>
      <c r="N97" s="237" t="s">
        <v>48</v>
      </c>
      <c r="O97" s="43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25" t="s">
        <v>234</v>
      </c>
      <c r="AT97" s="25" t="s">
        <v>302</v>
      </c>
      <c r="AU97" s="25" t="s">
        <v>88</v>
      </c>
      <c r="AY97" s="25" t="s">
        <v>191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85</v>
      </c>
      <c r="BK97" s="213">
        <f>ROUND(I97*H97,2)</f>
        <v>0</v>
      </c>
      <c r="BL97" s="25" t="s">
        <v>215</v>
      </c>
      <c r="BM97" s="25" t="s">
        <v>4314</v>
      </c>
    </row>
    <row r="98" spans="2:65" s="1" customFormat="1" ht="16.5" customHeight="1">
      <c r="B98" s="42"/>
      <c r="C98" s="202" t="s">
        <v>190</v>
      </c>
      <c r="D98" s="202" t="s">
        <v>194</v>
      </c>
      <c r="E98" s="203" t="s">
        <v>4109</v>
      </c>
      <c r="F98" s="204" t="s">
        <v>4110</v>
      </c>
      <c r="G98" s="205" t="s">
        <v>242</v>
      </c>
      <c r="H98" s="206">
        <v>420</v>
      </c>
      <c r="I98" s="207"/>
      <c r="J98" s="208">
        <f>ROUND(I98*H98,2)</f>
        <v>0</v>
      </c>
      <c r="K98" s="204" t="s">
        <v>23</v>
      </c>
      <c r="L98" s="62"/>
      <c r="M98" s="209" t="s">
        <v>23</v>
      </c>
      <c r="N98" s="210" t="s">
        <v>48</v>
      </c>
      <c r="O98" s="43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5" t="s">
        <v>215</v>
      </c>
      <c r="AT98" s="25" t="s">
        <v>194</v>
      </c>
      <c r="AU98" s="25" t="s">
        <v>88</v>
      </c>
      <c r="AY98" s="25" t="s">
        <v>191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85</v>
      </c>
      <c r="BK98" s="213">
        <f>ROUND(I98*H98,2)</f>
        <v>0</v>
      </c>
      <c r="BL98" s="25" t="s">
        <v>215</v>
      </c>
      <c r="BM98" s="25" t="s">
        <v>4315</v>
      </c>
    </row>
    <row r="99" spans="2:65" s="1" customFormat="1" ht="25.5" customHeight="1">
      <c r="B99" s="42"/>
      <c r="C99" s="202" t="s">
        <v>225</v>
      </c>
      <c r="D99" s="202" t="s">
        <v>194</v>
      </c>
      <c r="E99" s="203" t="s">
        <v>4316</v>
      </c>
      <c r="F99" s="204" t="s">
        <v>4317</v>
      </c>
      <c r="G99" s="205" t="s">
        <v>242</v>
      </c>
      <c r="H99" s="206">
        <v>240</v>
      </c>
      <c r="I99" s="207"/>
      <c r="J99" s="208">
        <f>ROUND(I99*H99,2)</f>
        <v>0</v>
      </c>
      <c r="K99" s="204" t="s">
        <v>203</v>
      </c>
      <c r="L99" s="62"/>
      <c r="M99" s="209" t="s">
        <v>23</v>
      </c>
      <c r="N99" s="210" t="s">
        <v>48</v>
      </c>
      <c r="O99" s="43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25" t="s">
        <v>279</v>
      </c>
      <c r="AT99" s="25" t="s">
        <v>194</v>
      </c>
      <c r="AU99" s="25" t="s">
        <v>88</v>
      </c>
      <c r="AY99" s="25" t="s">
        <v>191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85</v>
      </c>
      <c r="BK99" s="213">
        <f>ROUND(I99*H99,2)</f>
        <v>0</v>
      </c>
      <c r="BL99" s="25" t="s">
        <v>279</v>
      </c>
      <c r="BM99" s="25" t="s">
        <v>4318</v>
      </c>
    </row>
    <row r="100" spans="2:65" s="1" customFormat="1" ht="16.5" customHeight="1">
      <c r="B100" s="42"/>
      <c r="C100" s="228" t="s">
        <v>229</v>
      </c>
      <c r="D100" s="228" t="s">
        <v>302</v>
      </c>
      <c r="E100" s="229" t="s">
        <v>4319</v>
      </c>
      <c r="F100" s="230" t="s">
        <v>4320</v>
      </c>
      <c r="G100" s="231" t="s">
        <v>242</v>
      </c>
      <c r="H100" s="232">
        <v>252</v>
      </c>
      <c r="I100" s="233"/>
      <c r="J100" s="234">
        <f>ROUND(I100*H100,2)</f>
        <v>0</v>
      </c>
      <c r="K100" s="230" t="s">
        <v>203</v>
      </c>
      <c r="L100" s="235"/>
      <c r="M100" s="236" t="s">
        <v>23</v>
      </c>
      <c r="N100" s="237" t="s">
        <v>48</v>
      </c>
      <c r="O100" s="43"/>
      <c r="P100" s="211">
        <f>O100*H100</f>
        <v>0</v>
      </c>
      <c r="Q100" s="211">
        <v>4.0000000000000003E-5</v>
      </c>
      <c r="R100" s="211">
        <f>Q100*H100</f>
        <v>1.008E-2</v>
      </c>
      <c r="S100" s="211">
        <v>0</v>
      </c>
      <c r="T100" s="212">
        <f>S100*H100</f>
        <v>0</v>
      </c>
      <c r="AR100" s="25" t="s">
        <v>669</v>
      </c>
      <c r="AT100" s="25" t="s">
        <v>302</v>
      </c>
      <c r="AU100" s="25" t="s">
        <v>88</v>
      </c>
      <c r="AY100" s="25" t="s">
        <v>191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85</v>
      </c>
      <c r="BK100" s="213">
        <f>ROUND(I100*H100,2)</f>
        <v>0</v>
      </c>
      <c r="BL100" s="25" t="s">
        <v>279</v>
      </c>
      <c r="BM100" s="25" t="s">
        <v>4321</v>
      </c>
    </row>
    <row r="101" spans="2:65" s="12" customFormat="1" ht="13.5">
      <c r="B101" s="217"/>
      <c r="C101" s="218"/>
      <c r="D101" s="214" t="s">
        <v>245</v>
      </c>
      <c r="E101" s="218"/>
      <c r="F101" s="220" t="s">
        <v>4322</v>
      </c>
      <c r="G101" s="218"/>
      <c r="H101" s="221">
        <v>252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245</v>
      </c>
      <c r="AU101" s="227" t="s">
        <v>88</v>
      </c>
      <c r="AV101" s="12" t="s">
        <v>88</v>
      </c>
      <c r="AW101" s="12" t="s">
        <v>6</v>
      </c>
      <c r="AX101" s="12" t="s">
        <v>85</v>
      </c>
      <c r="AY101" s="227" t="s">
        <v>191</v>
      </c>
    </row>
    <row r="102" spans="2:65" s="1" customFormat="1" ht="25.5" customHeight="1">
      <c r="B102" s="42"/>
      <c r="C102" s="202" t="s">
        <v>234</v>
      </c>
      <c r="D102" s="202" t="s">
        <v>194</v>
      </c>
      <c r="E102" s="203" t="s">
        <v>4323</v>
      </c>
      <c r="F102" s="204" t="s">
        <v>4324</v>
      </c>
      <c r="G102" s="205" t="s">
        <v>242</v>
      </c>
      <c r="H102" s="206">
        <v>60</v>
      </c>
      <c r="I102" s="207"/>
      <c r="J102" s="208">
        <f>ROUND(I102*H102,2)</f>
        <v>0</v>
      </c>
      <c r="K102" s="204" t="s">
        <v>203</v>
      </c>
      <c r="L102" s="62"/>
      <c r="M102" s="209" t="s">
        <v>23</v>
      </c>
      <c r="N102" s="210" t="s">
        <v>48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279</v>
      </c>
      <c r="AT102" s="25" t="s">
        <v>194</v>
      </c>
      <c r="AU102" s="25" t="s">
        <v>88</v>
      </c>
      <c r="AY102" s="25" t="s">
        <v>191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85</v>
      </c>
      <c r="BK102" s="213">
        <f>ROUND(I102*H102,2)</f>
        <v>0</v>
      </c>
      <c r="BL102" s="25" t="s">
        <v>279</v>
      </c>
      <c r="BM102" s="25" t="s">
        <v>4325</v>
      </c>
    </row>
    <row r="103" spans="2:65" s="1" customFormat="1" ht="16.5" customHeight="1">
      <c r="B103" s="42"/>
      <c r="C103" s="228" t="s">
        <v>239</v>
      </c>
      <c r="D103" s="228" t="s">
        <v>302</v>
      </c>
      <c r="E103" s="229" t="s">
        <v>4326</v>
      </c>
      <c r="F103" s="230" t="s">
        <v>4327</v>
      </c>
      <c r="G103" s="231" t="s">
        <v>242</v>
      </c>
      <c r="H103" s="232">
        <v>63</v>
      </c>
      <c r="I103" s="233"/>
      <c r="J103" s="234">
        <f>ROUND(I103*H103,2)</f>
        <v>0</v>
      </c>
      <c r="K103" s="230" t="s">
        <v>203</v>
      </c>
      <c r="L103" s="235"/>
      <c r="M103" s="236" t="s">
        <v>23</v>
      </c>
      <c r="N103" s="237" t="s">
        <v>48</v>
      </c>
      <c r="O103" s="43"/>
      <c r="P103" s="211">
        <f>O103*H103</f>
        <v>0</v>
      </c>
      <c r="Q103" s="211">
        <v>1.2E-4</v>
      </c>
      <c r="R103" s="211">
        <f>Q103*H103</f>
        <v>7.5599999999999999E-3</v>
      </c>
      <c r="S103" s="211">
        <v>0</v>
      </c>
      <c r="T103" s="212">
        <f>S103*H103</f>
        <v>0</v>
      </c>
      <c r="AR103" s="25" t="s">
        <v>669</v>
      </c>
      <c r="AT103" s="25" t="s">
        <v>302</v>
      </c>
      <c r="AU103" s="25" t="s">
        <v>88</v>
      </c>
      <c r="AY103" s="25" t="s">
        <v>191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85</v>
      </c>
      <c r="BK103" s="213">
        <f>ROUND(I103*H103,2)</f>
        <v>0</v>
      </c>
      <c r="BL103" s="25" t="s">
        <v>279</v>
      </c>
      <c r="BM103" s="25" t="s">
        <v>4328</v>
      </c>
    </row>
    <row r="104" spans="2:65" s="12" customFormat="1" ht="13.5">
      <c r="B104" s="217"/>
      <c r="C104" s="218"/>
      <c r="D104" s="214" t="s">
        <v>245</v>
      </c>
      <c r="E104" s="218"/>
      <c r="F104" s="220" t="s">
        <v>4066</v>
      </c>
      <c r="G104" s="218"/>
      <c r="H104" s="221">
        <v>63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245</v>
      </c>
      <c r="AU104" s="227" t="s">
        <v>88</v>
      </c>
      <c r="AV104" s="12" t="s">
        <v>88</v>
      </c>
      <c r="AW104" s="12" t="s">
        <v>6</v>
      </c>
      <c r="AX104" s="12" t="s">
        <v>85</v>
      </c>
      <c r="AY104" s="227" t="s">
        <v>191</v>
      </c>
    </row>
    <row r="105" spans="2:65" s="1" customFormat="1" ht="25.5" customHeight="1">
      <c r="B105" s="42"/>
      <c r="C105" s="202" t="s">
        <v>247</v>
      </c>
      <c r="D105" s="202" t="s">
        <v>194</v>
      </c>
      <c r="E105" s="203" t="s">
        <v>4329</v>
      </c>
      <c r="F105" s="204" t="s">
        <v>4330</v>
      </c>
      <c r="G105" s="205" t="s">
        <v>242</v>
      </c>
      <c r="H105" s="206">
        <v>380</v>
      </c>
      <c r="I105" s="207"/>
      <c r="J105" s="208">
        <f>ROUND(I105*H105,2)</f>
        <v>0</v>
      </c>
      <c r="K105" s="204" t="s">
        <v>203</v>
      </c>
      <c r="L105" s="62"/>
      <c r="M105" s="209" t="s">
        <v>23</v>
      </c>
      <c r="N105" s="210" t="s">
        <v>48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279</v>
      </c>
      <c r="AT105" s="25" t="s">
        <v>194</v>
      </c>
      <c r="AU105" s="25" t="s">
        <v>88</v>
      </c>
      <c r="AY105" s="25" t="s">
        <v>191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85</v>
      </c>
      <c r="BK105" s="213">
        <f>ROUND(I105*H105,2)</f>
        <v>0</v>
      </c>
      <c r="BL105" s="25" t="s">
        <v>279</v>
      </c>
      <c r="BM105" s="25" t="s">
        <v>4331</v>
      </c>
    </row>
    <row r="106" spans="2:65" s="12" customFormat="1" ht="13.5">
      <c r="B106" s="217"/>
      <c r="C106" s="218"/>
      <c r="D106" s="214" t="s">
        <v>245</v>
      </c>
      <c r="E106" s="219" t="s">
        <v>23</v>
      </c>
      <c r="F106" s="220" t="s">
        <v>4332</v>
      </c>
      <c r="G106" s="218"/>
      <c r="H106" s="221">
        <v>350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245</v>
      </c>
      <c r="AU106" s="227" t="s">
        <v>88</v>
      </c>
      <c r="AV106" s="12" t="s">
        <v>88</v>
      </c>
      <c r="AW106" s="12" t="s">
        <v>40</v>
      </c>
      <c r="AX106" s="12" t="s">
        <v>77</v>
      </c>
      <c r="AY106" s="227" t="s">
        <v>191</v>
      </c>
    </row>
    <row r="107" spans="2:65" s="12" customFormat="1" ht="13.5">
      <c r="B107" s="217"/>
      <c r="C107" s="218"/>
      <c r="D107" s="214" t="s">
        <v>245</v>
      </c>
      <c r="E107" s="219" t="s">
        <v>23</v>
      </c>
      <c r="F107" s="220" t="s">
        <v>4333</v>
      </c>
      <c r="G107" s="218"/>
      <c r="H107" s="221">
        <v>30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245</v>
      </c>
      <c r="AU107" s="227" t="s">
        <v>88</v>
      </c>
      <c r="AV107" s="12" t="s">
        <v>88</v>
      </c>
      <c r="AW107" s="12" t="s">
        <v>40</v>
      </c>
      <c r="AX107" s="12" t="s">
        <v>77</v>
      </c>
      <c r="AY107" s="227" t="s">
        <v>191</v>
      </c>
    </row>
    <row r="108" spans="2:65" s="15" customFormat="1" ht="13.5">
      <c r="B108" s="265"/>
      <c r="C108" s="266"/>
      <c r="D108" s="214" t="s">
        <v>245</v>
      </c>
      <c r="E108" s="267" t="s">
        <v>23</v>
      </c>
      <c r="F108" s="268" t="s">
        <v>388</v>
      </c>
      <c r="G108" s="266"/>
      <c r="H108" s="269">
        <v>380</v>
      </c>
      <c r="I108" s="270"/>
      <c r="J108" s="266"/>
      <c r="K108" s="266"/>
      <c r="L108" s="271"/>
      <c r="M108" s="272"/>
      <c r="N108" s="273"/>
      <c r="O108" s="273"/>
      <c r="P108" s="273"/>
      <c r="Q108" s="273"/>
      <c r="R108" s="273"/>
      <c r="S108" s="273"/>
      <c r="T108" s="274"/>
      <c r="AT108" s="275" t="s">
        <v>245</v>
      </c>
      <c r="AU108" s="275" t="s">
        <v>88</v>
      </c>
      <c r="AV108" s="15" t="s">
        <v>215</v>
      </c>
      <c r="AW108" s="15" t="s">
        <v>40</v>
      </c>
      <c r="AX108" s="15" t="s">
        <v>85</v>
      </c>
      <c r="AY108" s="275" t="s">
        <v>191</v>
      </c>
    </row>
    <row r="109" spans="2:65" s="1" customFormat="1" ht="16.5" customHeight="1">
      <c r="B109" s="42"/>
      <c r="C109" s="228" t="s">
        <v>251</v>
      </c>
      <c r="D109" s="228" t="s">
        <v>302</v>
      </c>
      <c r="E109" s="229" t="s">
        <v>4334</v>
      </c>
      <c r="F109" s="230" t="s">
        <v>4335</v>
      </c>
      <c r="G109" s="231" t="s">
        <v>242</v>
      </c>
      <c r="H109" s="232">
        <v>367.5</v>
      </c>
      <c r="I109" s="233"/>
      <c r="J109" s="234">
        <f>ROUND(I109*H109,2)</f>
        <v>0</v>
      </c>
      <c r="K109" s="230" t="s">
        <v>203</v>
      </c>
      <c r="L109" s="235"/>
      <c r="M109" s="236" t="s">
        <v>23</v>
      </c>
      <c r="N109" s="237" t="s">
        <v>48</v>
      </c>
      <c r="O109" s="43"/>
      <c r="P109" s="211">
        <f>O109*H109</f>
        <v>0</v>
      </c>
      <c r="Q109" s="211">
        <v>5.0000000000000002E-5</v>
      </c>
      <c r="R109" s="211">
        <f>Q109*H109</f>
        <v>1.8375000000000002E-2</v>
      </c>
      <c r="S109" s="211">
        <v>0</v>
      </c>
      <c r="T109" s="212">
        <f>S109*H109</f>
        <v>0</v>
      </c>
      <c r="AR109" s="25" t="s">
        <v>669</v>
      </c>
      <c r="AT109" s="25" t="s">
        <v>302</v>
      </c>
      <c r="AU109" s="25" t="s">
        <v>88</v>
      </c>
      <c r="AY109" s="25" t="s">
        <v>191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85</v>
      </c>
      <c r="BK109" s="213">
        <f>ROUND(I109*H109,2)</f>
        <v>0</v>
      </c>
      <c r="BL109" s="25" t="s">
        <v>279</v>
      </c>
      <c r="BM109" s="25" t="s">
        <v>4336</v>
      </c>
    </row>
    <row r="110" spans="2:65" s="12" customFormat="1" ht="13.5">
      <c r="B110" s="217"/>
      <c r="C110" s="218"/>
      <c r="D110" s="214" t="s">
        <v>245</v>
      </c>
      <c r="E110" s="219" t="s">
        <v>23</v>
      </c>
      <c r="F110" s="220" t="s">
        <v>4332</v>
      </c>
      <c r="G110" s="218"/>
      <c r="H110" s="221">
        <v>350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245</v>
      </c>
      <c r="AU110" s="227" t="s">
        <v>88</v>
      </c>
      <c r="AV110" s="12" t="s">
        <v>88</v>
      </c>
      <c r="AW110" s="12" t="s">
        <v>40</v>
      </c>
      <c r="AX110" s="12" t="s">
        <v>85</v>
      </c>
      <c r="AY110" s="227" t="s">
        <v>191</v>
      </c>
    </row>
    <row r="111" spans="2:65" s="12" customFormat="1" ht="13.5">
      <c r="B111" s="217"/>
      <c r="C111" s="218"/>
      <c r="D111" s="214" t="s">
        <v>245</v>
      </c>
      <c r="E111" s="218"/>
      <c r="F111" s="220" t="s">
        <v>4037</v>
      </c>
      <c r="G111" s="218"/>
      <c r="H111" s="221">
        <v>367.5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245</v>
      </c>
      <c r="AU111" s="227" t="s">
        <v>88</v>
      </c>
      <c r="AV111" s="12" t="s">
        <v>88</v>
      </c>
      <c r="AW111" s="12" t="s">
        <v>6</v>
      </c>
      <c r="AX111" s="12" t="s">
        <v>85</v>
      </c>
      <c r="AY111" s="227" t="s">
        <v>191</v>
      </c>
    </row>
    <row r="112" spans="2:65" s="1" customFormat="1" ht="16.5" customHeight="1">
      <c r="B112" s="42"/>
      <c r="C112" s="228" t="s">
        <v>256</v>
      </c>
      <c r="D112" s="228" t="s">
        <v>302</v>
      </c>
      <c r="E112" s="229" t="s">
        <v>4337</v>
      </c>
      <c r="F112" s="230" t="s">
        <v>4338</v>
      </c>
      <c r="G112" s="231" t="s">
        <v>242</v>
      </c>
      <c r="H112" s="232">
        <v>31.5</v>
      </c>
      <c r="I112" s="233"/>
      <c r="J112" s="234">
        <f>ROUND(I112*H112,2)</f>
        <v>0</v>
      </c>
      <c r="K112" s="230" t="s">
        <v>203</v>
      </c>
      <c r="L112" s="235"/>
      <c r="M112" s="236" t="s">
        <v>23</v>
      </c>
      <c r="N112" s="237" t="s">
        <v>48</v>
      </c>
      <c r="O112" s="43"/>
      <c r="P112" s="211">
        <f>O112*H112</f>
        <v>0</v>
      </c>
      <c r="Q112" s="211">
        <v>1.1E-4</v>
      </c>
      <c r="R112" s="211">
        <f>Q112*H112</f>
        <v>3.4650000000000002E-3</v>
      </c>
      <c r="S112" s="211">
        <v>0</v>
      </c>
      <c r="T112" s="212">
        <f>S112*H112</f>
        <v>0</v>
      </c>
      <c r="AR112" s="25" t="s">
        <v>669</v>
      </c>
      <c r="AT112" s="25" t="s">
        <v>302</v>
      </c>
      <c r="AU112" s="25" t="s">
        <v>88</v>
      </c>
      <c r="AY112" s="25" t="s">
        <v>191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5" t="s">
        <v>85</v>
      </c>
      <c r="BK112" s="213">
        <f>ROUND(I112*H112,2)</f>
        <v>0</v>
      </c>
      <c r="BL112" s="25" t="s">
        <v>279</v>
      </c>
      <c r="BM112" s="25" t="s">
        <v>4339</v>
      </c>
    </row>
    <row r="113" spans="2:65" s="12" customFormat="1" ht="13.5">
      <c r="B113" s="217"/>
      <c r="C113" s="218"/>
      <c r="D113" s="214" t="s">
        <v>245</v>
      </c>
      <c r="E113" s="219" t="s">
        <v>23</v>
      </c>
      <c r="F113" s="220" t="s">
        <v>4333</v>
      </c>
      <c r="G113" s="218"/>
      <c r="H113" s="221">
        <v>30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245</v>
      </c>
      <c r="AU113" s="227" t="s">
        <v>88</v>
      </c>
      <c r="AV113" s="12" t="s">
        <v>88</v>
      </c>
      <c r="AW113" s="12" t="s">
        <v>40</v>
      </c>
      <c r="AX113" s="12" t="s">
        <v>85</v>
      </c>
      <c r="AY113" s="227" t="s">
        <v>191</v>
      </c>
    </row>
    <row r="114" spans="2:65" s="12" customFormat="1" ht="13.5">
      <c r="B114" s="217"/>
      <c r="C114" s="218"/>
      <c r="D114" s="214" t="s">
        <v>245</v>
      </c>
      <c r="E114" s="218"/>
      <c r="F114" s="220" t="s">
        <v>4030</v>
      </c>
      <c r="G114" s="218"/>
      <c r="H114" s="221">
        <v>31.5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245</v>
      </c>
      <c r="AU114" s="227" t="s">
        <v>88</v>
      </c>
      <c r="AV114" s="12" t="s">
        <v>88</v>
      </c>
      <c r="AW114" s="12" t="s">
        <v>6</v>
      </c>
      <c r="AX114" s="12" t="s">
        <v>85</v>
      </c>
      <c r="AY114" s="227" t="s">
        <v>191</v>
      </c>
    </row>
    <row r="115" spans="2:65" s="1" customFormat="1" ht="25.5" customHeight="1">
      <c r="B115" s="42"/>
      <c r="C115" s="202" t="s">
        <v>263</v>
      </c>
      <c r="D115" s="202" t="s">
        <v>194</v>
      </c>
      <c r="E115" s="203" t="s">
        <v>4340</v>
      </c>
      <c r="F115" s="204" t="s">
        <v>4341</v>
      </c>
      <c r="G115" s="205" t="s">
        <v>222</v>
      </c>
      <c r="H115" s="206">
        <v>1</v>
      </c>
      <c r="I115" s="207"/>
      <c r="J115" s="208">
        <f>ROUND(I115*H115,2)</f>
        <v>0</v>
      </c>
      <c r="K115" s="204" t="s">
        <v>203</v>
      </c>
      <c r="L115" s="62"/>
      <c r="M115" s="209" t="s">
        <v>23</v>
      </c>
      <c r="N115" s="210" t="s">
        <v>48</v>
      </c>
      <c r="O115" s="43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25" t="s">
        <v>279</v>
      </c>
      <c r="AT115" s="25" t="s">
        <v>194</v>
      </c>
      <c r="AU115" s="25" t="s">
        <v>88</v>
      </c>
      <c r="AY115" s="25" t="s">
        <v>191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85</v>
      </c>
      <c r="BK115" s="213">
        <f>ROUND(I115*H115,2)</f>
        <v>0</v>
      </c>
      <c r="BL115" s="25" t="s">
        <v>279</v>
      </c>
      <c r="BM115" s="25" t="s">
        <v>4342</v>
      </c>
    </row>
    <row r="116" spans="2:65" s="1" customFormat="1" ht="16.5" customHeight="1">
      <c r="B116" s="42"/>
      <c r="C116" s="228" t="s">
        <v>268</v>
      </c>
      <c r="D116" s="228" t="s">
        <v>302</v>
      </c>
      <c r="E116" s="229" t="s">
        <v>4343</v>
      </c>
      <c r="F116" s="230" t="s">
        <v>4344</v>
      </c>
      <c r="G116" s="231" t="s">
        <v>222</v>
      </c>
      <c r="H116" s="232">
        <v>1</v>
      </c>
      <c r="I116" s="233"/>
      <c r="J116" s="234">
        <f>ROUND(I116*H116,2)</f>
        <v>0</v>
      </c>
      <c r="K116" s="230" t="s">
        <v>23</v>
      </c>
      <c r="L116" s="235"/>
      <c r="M116" s="236" t="s">
        <v>23</v>
      </c>
      <c r="N116" s="237" t="s">
        <v>48</v>
      </c>
      <c r="O116" s="43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25" t="s">
        <v>669</v>
      </c>
      <c r="AT116" s="25" t="s">
        <v>302</v>
      </c>
      <c r="AU116" s="25" t="s">
        <v>88</v>
      </c>
      <c r="AY116" s="25" t="s">
        <v>191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85</v>
      </c>
      <c r="BK116" s="213">
        <f>ROUND(I116*H116,2)</f>
        <v>0</v>
      </c>
      <c r="BL116" s="25" t="s">
        <v>279</v>
      </c>
      <c r="BM116" s="25" t="s">
        <v>4345</v>
      </c>
    </row>
    <row r="117" spans="2:65" s="1" customFormat="1" ht="25.5" customHeight="1">
      <c r="B117" s="42"/>
      <c r="C117" s="202" t="s">
        <v>10</v>
      </c>
      <c r="D117" s="202" t="s">
        <v>194</v>
      </c>
      <c r="E117" s="203" t="s">
        <v>4346</v>
      </c>
      <c r="F117" s="204" t="s">
        <v>4347</v>
      </c>
      <c r="G117" s="205" t="s">
        <v>222</v>
      </c>
      <c r="H117" s="206">
        <v>1</v>
      </c>
      <c r="I117" s="207"/>
      <c r="J117" s="208">
        <f>ROUND(I117*H117,2)</f>
        <v>0</v>
      </c>
      <c r="K117" s="204" t="s">
        <v>203</v>
      </c>
      <c r="L117" s="62"/>
      <c r="M117" s="209" t="s">
        <v>23</v>
      </c>
      <c r="N117" s="210" t="s">
        <v>48</v>
      </c>
      <c r="O117" s="43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25" t="s">
        <v>279</v>
      </c>
      <c r="AT117" s="25" t="s">
        <v>194</v>
      </c>
      <c r="AU117" s="25" t="s">
        <v>88</v>
      </c>
      <c r="AY117" s="25" t="s">
        <v>191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85</v>
      </c>
      <c r="BK117" s="213">
        <f>ROUND(I117*H117,2)</f>
        <v>0</v>
      </c>
      <c r="BL117" s="25" t="s">
        <v>279</v>
      </c>
      <c r="BM117" s="25" t="s">
        <v>4348</v>
      </c>
    </row>
    <row r="118" spans="2:65" s="1" customFormat="1" ht="27">
      <c r="B118" s="42"/>
      <c r="C118" s="64"/>
      <c r="D118" s="214" t="s">
        <v>205</v>
      </c>
      <c r="E118" s="64"/>
      <c r="F118" s="215" t="s">
        <v>4349</v>
      </c>
      <c r="G118" s="64"/>
      <c r="H118" s="64"/>
      <c r="I118" s="173"/>
      <c r="J118" s="64"/>
      <c r="K118" s="64"/>
      <c r="L118" s="62"/>
      <c r="M118" s="216"/>
      <c r="N118" s="43"/>
      <c r="O118" s="43"/>
      <c r="P118" s="43"/>
      <c r="Q118" s="43"/>
      <c r="R118" s="43"/>
      <c r="S118" s="43"/>
      <c r="T118" s="79"/>
      <c r="AT118" s="25" t="s">
        <v>205</v>
      </c>
      <c r="AU118" s="25" t="s">
        <v>88</v>
      </c>
    </row>
    <row r="119" spans="2:65" s="1" customFormat="1" ht="16.5" customHeight="1">
      <c r="B119" s="42"/>
      <c r="C119" s="228" t="s">
        <v>279</v>
      </c>
      <c r="D119" s="228" t="s">
        <v>302</v>
      </c>
      <c r="E119" s="229" t="s">
        <v>4350</v>
      </c>
      <c r="F119" s="230" t="s">
        <v>4351</v>
      </c>
      <c r="G119" s="231" t="s">
        <v>222</v>
      </c>
      <c r="H119" s="232">
        <v>1</v>
      </c>
      <c r="I119" s="233"/>
      <c r="J119" s="234">
        <f>ROUND(I119*H119,2)</f>
        <v>0</v>
      </c>
      <c r="K119" s="230" t="s">
        <v>203</v>
      </c>
      <c r="L119" s="235"/>
      <c r="M119" s="236" t="s">
        <v>23</v>
      </c>
      <c r="N119" s="237" t="s">
        <v>48</v>
      </c>
      <c r="O119" s="43"/>
      <c r="P119" s="211">
        <f>O119*H119</f>
        <v>0</v>
      </c>
      <c r="Q119" s="211">
        <v>6.0000000000000002E-5</v>
      </c>
      <c r="R119" s="211">
        <f>Q119*H119</f>
        <v>6.0000000000000002E-5</v>
      </c>
      <c r="S119" s="211">
        <v>0</v>
      </c>
      <c r="T119" s="212">
        <f>S119*H119</f>
        <v>0</v>
      </c>
      <c r="AR119" s="25" t="s">
        <v>669</v>
      </c>
      <c r="AT119" s="25" t="s">
        <v>302</v>
      </c>
      <c r="AU119" s="25" t="s">
        <v>88</v>
      </c>
      <c r="AY119" s="25" t="s">
        <v>191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85</v>
      </c>
      <c r="BK119" s="213">
        <f>ROUND(I119*H119,2)</f>
        <v>0</v>
      </c>
      <c r="BL119" s="25" t="s">
        <v>279</v>
      </c>
      <c r="BM119" s="25" t="s">
        <v>4352</v>
      </c>
    </row>
    <row r="120" spans="2:65" s="1" customFormat="1" ht="16.5" customHeight="1">
      <c r="B120" s="42"/>
      <c r="C120" s="202" t="s">
        <v>284</v>
      </c>
      <c r="D120" s="202" t="s">
        <v>194</v>
      </c>
      <c r="E120" s="203" t="s">
        <v>4353</v>
      </c>
      <c r="F120" s="204" t="s">
        <v>4354</v>
      </c>
      <c r="G120" s="205" t="s">
        <v>222</v>
      </c>
      <c r="H120" s="206">
        <v>5</v>
      </c>
      <c r="I120" s="207"/>
      <c r="J120" s="208">
        <f>ROUND(I120*H120,2)</f>
        <v>0</v>
      </c>
      <c r="K120" s="204" t="s">
        <v>203</v>
      </c>
      <c r="L120" s="62"/>
      <c r="M120" s="209" t="s">
        <v>23</v>
      </c>
      <c r="N120" s="210" t="s">
        <v>48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279</v>
      </c>
      <c r="AT120" s="25" t="s">
        <v>194</v>
      </c>
      <c r="AU120" s="25" t="s">
        <v>88</v>
      </c>
      <c r="AY120" s="25" t="s">
        <v>191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85</v>
      </c>
      <c r="BK120" s="213">
        <f>ROUND(I120*H120,2)</f>
        <v>0</v>
      </c>
      <c r="BL120" s="25" t="s">
        <v>279</v>
      </c>
      <c r="BM120" s="25" t="s">
        <v>4355</v>
      </c>
    </row>
    <row r="121" spans="2:65" s="12" customFormat="1" ht="13.5">
      <c r="B121" s="217"/>
      <c r="C121" s="218"/>
      <c r="D121" s="214" t="s">
        <v>245</v>
      </c>
      <c r="E121" s="219" t="s">
        <v>23</v>
      </c>
      <c r="F121" s="220" t="s">
        <v>4356</v>
      </c>
      <c r="G121" s="218"/>
      <c r="H121" s="221">
        <v>2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245</v>
      </c>
      <c r="AU121" s="227" t="s">
        <v>88</v>
      </c>
      <c r="AV121" s="12" t="s">
        <v>88</v>
      </c>
      <c r="AW121" s="12" t="s">
        <v>40</v>
      </c>
      <c r="AX121" s="12" t="s">
        <v>77</v>
      </c>
      <c r="AY121" s="227" t="s">
        <v>191</v>
      </c>
    </row>
    <row r="122" spans="2:65" s="12" customFormat="1" ht="13.5">
      <c r="B122" s="217"/>
      <c r="C122" s="218"/>
      <c r="D122" s="214" t="s">
        <v>245</v>
      </c>
      <c r="E122" s="219" t="s">
        <v>23</v>
      </c>
      <c r="F122" s="220" t="s">
        <v>4357</v>
      </c>
      <c r="G122" s="218"/>
      <c r="H122" s="221">
        <v>2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245</v>
      </c>
      <c r="AU122" s="227" t="s">
        <v>88</v>
      </c>
      <c r="AV122" s="12" t="s">
        <v>88</v>
      </c>
      <c r="AW122" s="12" t="s">
        <v>40</v>
      </c>
      <c r="AX122" s="12" t="s">
        <v>77</v>
      </c>
      <c r="AY122" s="227" t="s">
        <v>191</v>
      </c>
    </row>
    <row r="123" spans="2:65" s="12" customFormat="1" ht="13.5">
      <c r="B123" s="217"/>
      <c r="C123" s="218"/>
      <c r="D123" s="214" t="s">
        <v>245</v>
      </c>
      <c r="E123" s="219" t="s">
        <v>23</v>
      </c>
      <c r="F123" s="220" t="s">
        <v>4358</v>
      </c>
      <c r="G123" s="218"/>
      <c r="H123" s="221">
        <v>1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245</v>
      </c>
      <c r="AU123" s="227" t="s">
        <v>88</v>
      </c>
      <c r="AV123" s="12" t="s">
        <v>88</v>
      </c>
      <c r="AW123" s="12" t="s">
        <v>40</v>
      </c>
      <c r="AX123" s="12" t="s">
        <v>77</v>
      </c>
      <c r="AY123" s="227" t="s">
        <v>191</v>
      </c>
    </row>
    <row r="124" spans="2:65" s="15" customFormat="1" ht="13.5">
      <c r="B124" s="265"/>
      <c r="C124" s="266"/>
      <c r="D124" s="214" t="s">
        <v>245</v>
      </c>
      <c r="E124" s="267" t="s">
        <v>23</v>
      </c>
      <c r="F124" s="268" t="s">
        <v>388</v>
      </c>
      <c r="G124" s="266"/>
      <c r="H124" s="269">
        <v>5</v>
      </c>
      <c r="I124" s="270"/>
      <c r="J124" s="266"/>
      <c r="K124" s="266"/>
      <c r="L124" s="271"/>
      <c r="M124" s="272"/>
      <c r="N124" s="273"/>
      <c r="O124" s="273"/>
      <c r="P124" s="273"/>
      <c r="Q124" s="273"/>
      <c r="R124" s="273"/>
      <c r="S124" s="273"/>
      <c r="T124" s="274"/>
      <c r="AT124" s="275" t="s">
        <v>245</v>
      </c>
      <c r="AU124" s="275" t="s">
        <v>88</v>
      </c>
      <c r="AV124" s="15" t="s">
        <v>215</v>
      </c>
      <c r="AW124" s="15" t="s">
        <v>40</v>
      </c>
      <c r="AX124" s="15" t="s">
        <v>85</v>
      </c>
      <c r="AY124" s="275" t="s">
        <v>191</v>
      </c>
    </row>
    <row r="125" spans="2:65" s="1" customFormat="1" ht="16.5" customHeight="1">
      <c r="B125" s="42"/>
      <c r="C125" s="228" t="s">
        <v>289</v>
      </c>
      <c r="D125" s="228" t="s">
        <v>302</v>
      </c>
      <c r="E125" s="229" t="s">
        <v>4359</v>
      </c>
      <c r="F125" s="230" t="s">
        <v>4360</v>
      </c>
      <c r="G125" s="231" t="s">
        <v>222</v>
      </c>
      <c r="H125" s="232">
        <v>2</v>
      </c>
      <c r="I125" s="233"/>
      <c r="J125" s="234">
        <f>ROUND(I125*H125,2)</f>
        <v>0</v>
      </c>
      <c r="K125" s="230" t="s">
        <v>203</v>
      </c>
      <c r="L125" s="235"/>
      <c r="M125" s="236" t="s">
        <v>23</v>
      </c>
      <c r="N125" s="237" t="s">
        <v>48</v>
      </c>
      <c r="O125" s="43"/>
      <c r="P125" s="211">
        <f>O125*H125</f>
        <v>0</v>
      </c>
      <c r="Q125" s="211">
        <v>4.0000000000000002E-4</v>
      </c>
      <c r="R125" s="211">
        <f>Q125*H125</f>
        <v>8.0000000000000004E-4</v>
      </c>
      <c r="S125" s="211">
        <v>0</v>
      </c>
      <c r="T125" s="212">
        <f>S125*H125</f>
        <v>0</v>
      </c>
      <c r="AR125" s="25" t="s">
        <v>669</v>
      </c>
      <c r="AT125" s="25" t="s">
        <v>302</v>
      </c>
      <c r="AU125" s="25" t="s">
        <v>88</v>
      </c>
      <c r="AY125" s="25" t="s">
        <v>191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85</v>
      </c>
      <c r="BK125" s="213">
        <f>ROUND(I125*H125,2)</f>
        <v>0</v>
      </c>
      <c r="BL125" s="25" t="s">
        <v>279</v>
      </c>
      <c r="BM125" s="25" t="s">
        <v>4361</v>
      </c>
    </row>
    <row r="126" spans="2:65" s="1" customFormat="1" ht="16.5" customHeight="1">
      <c r="B126" s="42"/>
      <c r="C126" s="228" t="s">
        <v>296</v>
      </c>
      <c r="D126" s="228" t="s">
        <v>302</v>
      </c>
      <c r="E126" s="229" t="s">
        <v>4362</v>
      </c>
      <c r="F126" s="230" t="s">
        <v>4363</v>
      </c>
      <c r="G126" s="231" t="s">
        <v>222</v>
      </c>
      <c r="H126" s="232">
        <v>3</v>
      </c>
      <c r="I126" s="233"/>
      <c r="J126" s="234">
        <f>ROUND(I126*H126,2)</f>
        <v>0</v>
      </c>
      <c r="K126" s="230" t="s">
        <v>203</v>
      </c>
      <c r="L126" s="235"/>
      <c r="M126" s="236" t="s">
        <v>23</v>
      </c>
      <c r="N126" s="237" t="s">
        <v>48</v>
      </c>
      <c r="O126" s="43"/>
      <c r="P126" s="211">
        <f>O126*H126</f>
        <v>0</v>
      </c>
      <c r="Q126" s="211">
        <v>4.0000000000000002E-4</v>
      </c>
      <c r="R126" s="211">
        <f>Q126*H126</f>
        <v>1.2000000000000001E-3</v>
      </c>
      <c r="S126" s="211">
        <v>0</v>
      </c>
      <c r="T126" s="212">
        <f>S126*H126</f>
        <v>0</v>
      </c>
      <c r="AR126" s="25" t="s">
        <v>669</v>
      </c>
      <c r="AT126" s="25" t="s">
        <v>302</v>
      </c>
      <c r="AU126" s="25" t="s">
        <v>88</v>
      </c>
      <c r="AY126" s="25" t="s">
        <v>191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5" t="s">
        <v>85</v>
      </c>
      <c r="BK126" s="213">
        <f>ROUND(I126*H126,2)</f>
        <v>0</v>
      </c>
      <c r="BL126" s="25" t="s">
        <v>279</v>
      </c>
      <c r="BM126" s="25" t="s">
        <v>4364</v>
      </c>
    </row>
    <row r="127" spans="2:65" s="12" customFormat="1" ht="13.5">
      <c r="B127" s="217"/>
      <c r="C127" s="218"/>
      <c r="D127" s="214" t="s">
        <v>245</v>
      </c>
      <c r="E127" s="219" t="s">
        <v>23</v>
      </c>
      <c r="F127" s="220" t="s">
        <v>4365</v>
      </c>
      <c r="G127" s="218"/>
      <c r="H127" s="221">
        <v>3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245</v>
      </c>
      <c r="AU127" s="227" t="s">
        <v>88</v>
      </c>
      <c r="AV127" s="12" t="s">
        <v>88</v>
      </c>
      <c r="AW127" s="12" t="s">
        <v>40</v>
      </c>
      <c r="AX127" s="12" t="s">
        <v>85</v>
      </c>
      <c r="AY127" s="227" t="s">
        <v>191</v>
      </c>
    </row>
    <row r="128" spans="2:65" s="1" customFormat="1" ht="25.5" customHeight="1">
      <c r="B128" s="42"/>
      <c r="C128" s="202" t="s">
        <v>301</v>
      </c>
      <c r="D128" s="202" t="s">
        <v>194</v>
      </c>
      <c r="E128" s="203" t="s">
        <v>4366</v>
      </c>
      <c r="F128" s="204" t="s">
        <v>4367</v>
      </c>
      <c r="G128" s="205" t="s">
        <v>222</v>
      </c>
      <c r="H128" s="206">
        <v>1</v>
      </c>
      <c r="I128" s="207"/>
      <c r="J128" s="208">
        <f t="shared" ref="J128:J135" si="0">ROUND(I128*H128,2)</f>
        <v>0</v>
      </c>
      <c r="K128" s="204" t="s">
        <v>203</v>
      </c>
      <c r="L128" s="62"/>
      <c r="M128" s="209" t="s">
        <v>23</v>
      </c>
      <c r="N128" s="210" t="s">
        <v>48</v>
      </c>
      <c r="O128" s="43"/>
      <c r="P128" s="211">
        <f t="shared" ref="P128:P135" si="1">O128*H128</f>
        <v>0</v>
      </c>
      <c r="Q128" s="211">
        <v>0</v>
      </c>
      <c r="R128" s="211">
        <f t="shared" ref="R128:R135" si="2">Q128*H128</f>
        <v>0</v>
      </c>
      <c r="S128" s="211">
        <v>0</v>
      </c>
      <c r="T128" s="212">
        <f t="shared" ref="T128:T135" si="3">S128*H128</f>
        <v>0</v>
      </c>
      <c r="AR128" s="25" t="s">
        <v>279</v>
      </c>
      <c r="AT128" s="25" t="s">
        <v>194</v>
      </c>
      <c r="AU128" s="25" t="s">
        <v>88</v>
      </c>
      <c r="AY128" s="25" t="s">
        <v>191</v>
      </c>
      <c r="BE128" s="213">
        <f t="shared" ref="BE128:BE135" si="4">IF(N128="základní",J128,0)</f>
        <v>0</v>
      </c>
      <c r="BF128" s="213">
        <f t="shared" ref="BF128:BF135" si="5">IF(N128="snížená",J128,0)</f>
        <v>0</v>
      </c>
      <c r="BG128" s="213">
        <f t="shared" ref="BG128:BG135" si="6">IF(N128="zákl. přenesená",J128,0)</f>
        <v>0</v>
      </c>
      <c r="BH128" s="213">
        <f t="shared" ref="BH128:BH135" si="7">IF(N128="sníž. přenesená",J128,0)</f>
        <v>0</v>
      </c>
      <c r="BI128" s="213">
        <f t="shared" ref="BI128:BI135" si="8">IF(N128="nulová",J128,0)</f>
        <v>0</v>
      </c>
      <c r="BJ128" s="25" t="s">
        <v>85</v>
      </c>
      <c r="BK128" s="213">
        <f t="shared" ref="BK128:BK135" si="9">ROUND(I128*H128,2)</f>
        <v>0</v>
      </c>
      <c r="BL128" s="25" t="s">
        <v>279</v>
      </c>
      <c r="BM128" s="25" t="s">
        <v>4368</v>
      </c>
    </row>
    <row r="129" spans="2:65" s="1" customFormat="1" ht="16.5" customHeight="1">
      <c r="B129" s="42"/>
      <c r="C129" s="228" t="s">
        <v>9</v>
      </c>
      <c r="D129" s="228" t="s">
        <v>302</v>
      </c>
      <c r="E129" s="229" t="s">
        <v>4369</v>
      </c>
      <c r="F129" s="230" t="s">
        <v>4370</v>
      </c>
      <c r="G129" s="231" t="s">
        <v>222</v>
      </c>
      <c r="H129" s="232">
        <v>1</v>
      </c>
      <c r="I129" s="233"/>
      <c r="J129" s="234">
        <f t="shared" si="0"/>
        <v>0</v>
      </c>
      <c r="K129" s="230" t="s">
        <v>203</v>
      </c>
      <c r="L129" s="235"/>
      <c r="M129" s="236" t="s">
        <v>23</v>
      </c>
      <c r="N129" s="237" t="s">
        <v>48</v>
      </c>
      <c r="O129" s="43"/>
      <c r="P129" s="211">
        <f t="shared" si="1"/>
        <v>0</v>
      </c>
      <c r="Q129" s="211">
        <v>3.4000000000000002E-4</v>
      </c>
      <c r="R129" s="211">
        <f t="shared" si="2"/>
        <v>3.4000000000000002E-4</v>
      </c>
      <c r="S129" s="211">
        <v>0</v>
      </c>
      <c r="T129" s="212">
        <f t="shared" si="3"/>
        <v>0</v>
      </c>
      <c r="AR129" s="25" t="s">
        <v>669</v>
      </c>
      <c r="AT129" s="25" t="s">
        <v>302</v>
      </c>
      <c r="AU129" s="25" t="s">
        <v>88</v>
      </c>
      <c r="AY129" s="25" t="s">
        <v>191</v>
      </c>
      <c r="BE129" s="213">
        <f t="shared" si="4"/>
        <v>0</v>
      </c>
      <c r="BF129" s="213">
        <f t="shared" si="5"/>
        <v>0</v>
      </c>
      <c r="BG129" s="213">
        <f t="shared" si="6"/>
        <v>0</v>
      </c>
      <c r="BH129" s="213">
        <f t="shared" si="7"/>
        <v>0</v>
      </c>
      <c r="BI129" s="213">
        <f t="shared" si="8"/>
        <v>0</v>
      </c>
      <c r="BJ129" s="25" t="s">
        <v>85</v>
      </c>
      <c r="BK129" s="213">
        <f t="shared" si="9"/>
        <v>0</v>
      </c>
      <c r="BL129" s="25" t="s">
        <v>279</v>
      </c>
      <c r="BM129" s="25" t="s">
        <v>4371</v>
      </c>
    </row>
    <row r="130" spans="2:65" s="1" customFormat="1" ht="25.5" customHeight="1">
      <c r="B130" s="42"/>
      <c r="C130" s="202" t="s">
        <v>311</v>
      </c>
      <c r="D130" s="202" t="s">
        <v>194</v>
      </c>
      <c r="E130" s="203" t="s">
        <v>4372</v>
      </c>
      <c r="F130" s="204" t="s">
        <v>4373</v>
      </c>
      <c r="G130" s="205" t="s">
        <v>222</v>
      </c>
      <c r="H130" s="206">
        <v>2</v>
      </c>
      <c r="I130" s="207"/>
      <c r="J130" s="208">
        <f t="shared" si="0"/>
        <v>0</v>
      </c>
      <c r="K130" s="204" t="s">
        <v>203</v>
      </c>
      <c r="L130" s="62"/>
      <c r="M130" s="209" t="s">
        <v>23</v>
      </c>
      <c r="N130" s="210" t="s">
        <v>48</v>
      </c>
      <c r="O130" s="43"/>
      <c r="P130" s="211">
        <f t="shared" si="1"/>
        <v>0</v>
      </c>
      <c r="Q130" s="211">
        <v>0</v>
      </c>
      <c r="R130" s="211">
        <f t="shared" si="2"/>
        <v>0</v>
      </c>
      <c r="S130" s="211">
        <v>0</v>
      </c>
      <c r="T130" s="212">
        <f t="shared" si="3"/>
        <v>0</v>
      </c>
      <c r="AR130" s="25" t="s">
        <v>279</v>
      </c>
      <c r="AT130" s="25" t="s">
        <v>194</v>
      </c>
      <c r="AU130" s="25" t="s">
        <v>88</v>
      </c>
      <c r="AY130" s="25" t="s">
        <v>191</v>
      </c>
      <c r="BE130" s="213">
        <f t="shared" si="4"/>
        <v>0</v>
      </c>
      <c r="BF130" s="213">
        <f t="shared" si="5"/>
        <v>0</v>
      </c>
      <c r="BG130" s="213">
        <f t="shared" si="6"/>
        <v>0</v>
      </c>
      <c r="BH130" s="213">
        <f t="shared" si="7"/>
        <v>0</v>
      </c>
      <c r="BI130" s="213">
        <f t="shared" si="8"/>
        <v>0</v>
      </c>
      <c r="BJ130" s="25" t="s">
        <v>85</v>
      </c>
      <c r="BK130" s="213">
        <f t="shared" si="9"/>
        <v>0</v>
      </c>
      <c r="BL130" s="25" t="s">
        <v>279</v>
      </c>
      <c r="BM130" s="25" t="s">
        <v>4374</v>
      </c>
    </row>
    <row r="131" spans="2:65" s="1" customFormat="1" ht="16.5" customHeight="1">
      <c r="B131" s="42"/>
      <c r="C131" s="228" t="s">
        <v>317</v>
      </c>
      <c r="D131" s="228" t="s">
        <v>302</v>
      </c>
      <c r="E131" s="229" t="s">
        <v>4375</v>
      </c>
      <c r="F131" s="230" t="s">
        <v>4376</v>
      </c>
      <c r="G131" s="231" t="s">
        <v>222</v>
      </c>
      <c r="H131" s="232">
        <v>1</v>
      </c>
      <c r="I131" s="233"/>
      <c r="J131" s="234">
        <f t="shared" si="0"/>
        <v>0</v>
      </c>
      <c r="K131" s="230" t="s">
        <v>23</v>
      </c>
      <c r="L131" s="235"/>
      <c r="M131" s="236" t="s">
        <v>23</v>
      </c>
      <c r="N131" s="237" t="s">
        <v>48</v>
      </c>
      <c r="O131" s="43"/>
      <c r="P131" s="211">
        <f t="shared" si="1"/>
        <v>0</v>
      </c>
      <c r="Q131" s="211">
        <v>1.4999999999999999E-4</v>
      </c>
      <c r="R131" s="211">
        <f t="shared" si="2"/>
        <v>1.4999999999999999E-4</v>
      </c>
      <c r="S131" s="211">
        <v>0</v>
      </c>
      <c r="T131" s="212">
        <f t="shared" si="3"/>
        <v>0</v>
      </c>
      <c r="AR131" s="25" t="s">
        <v>669</v>
      </c>
      <c r="AT131" s="25" t="s">
        <v>302</v>
      </c>
      <c r="AU131" s="25" t="s">
        <v>88</v>
      </c>
      <c r="AY131" s="25" t="s">
        <v>191</v>
      </c>
      <c r="BE131" s="213">
        <f t="shared" si="4"/>
        <v>0</v>
      </c>
      <c r="BF131" s="213">
        <f t="shared" si="5"/>
        <v>0</v>
      </c>
      <c r="BG131" s="213">
        <f t="shared" si="6"/>
        <v>0</v>
      </c>
      <c r="BH131" s="213">
        <f t="shared" si="7"/>
        <v>0</v>
      </c>
      <c r="BI131" s="213">
        <f t="shared" si="8"/>
        <v>0</v>
      </c>
      <c r="BJ131" s="25" t="s">
        <v>85</v>
      </c>
      <c r="BK131" s="213">
        <f t="shared" si="9"/>
        <v>0</v>
      </c>
      <c r="BL131" s="25" t="s">
        <v>279</v>
      </c>
      <c r="BM131" s="25" t="s">
        <v>4377</v>
      </c>
    </row>
    <row r="132" spans="2:65" s="1" customFormat="1" ht="16.5" customHeight="1">
      <c r="B132" s="42"/>
      <c r="C132" s="228" t="s">
        <v>327</v>
      </c>
      <c r="D132" s="228" t="s">
        <v>302</v>
      </c>
      <c r="E132" s="229" t="s">
        <v>4378</v>
      </c>
      <c r="F132" s="230" t="s">
        <v>4379</v>
      </c>
      <c r="G132" s="231" t="s">
        <v>222</v>
      </c>
      <c r="H132" s="232">
        <v>1</v>
      </c>
      <c r="I132" s="233"/>
      <c r="J132" s="234">
        <f t="shared" si="0"/>
        <v>0</v>
      </c>
      <c r="K132" s="230" t="s">
        <v>23</v>
      </c>
      <c r="L132" s="235"/>
      <c r="M132" s="236" t="s">
        <v>23</v>
      </c>
      <c r="N132" s="237" t="s">
        <v>48</v>
      </c>
      <c r="O132" s="43"/>
      <c r="P132" s="211">
        <f t="shared" si="1"/>
        <v>0</v>
      </c>
      <c r="Q132" s="211">
        <v>1.4999999999999999E-4</v>
      </c>
      <c r="R132" s="211">
        <f t="shared" si="2"/>
        <v>1.4999999999999999E-4</v>
      </c>
      <c r="S132" s="211">
        <v>0</v>
      </c>
      <c r="T132" s="212">
        <f t="shared" si="3"/>
        <v>0</v>
      </c>
      <c r="AR132" s="25" t="s">
        <v>669</v>
      </c>
      <c r="AT132" s="25" t="s">
        <v>302</v>
      </c>
      <c r="AU132" s="25" t="s">
        <v>88</v>
      </c>
      <c r="AY132" s="25" t="s">
        <v>191</v>
      </c>
      <c r="BE132" s="213">
        <f t="shared" si="4"/>
        <v>0</v>
      </c>
      <c r="BF132" s="213">
        <f t="shared" si="5"/>
        <v>0</v>
      </c>
      <c r="BG132" s="213">
        <f t="shared" si="6"/>
        <v>0</v>
      </c>
      <c r="BH132" s="213">
        <f t="shared" si="7"/>
        <v>0</v>
      </c>
      <c r="BI132" s="213">
        <f t="shared" si="8"/>
        <v>0</v>
      </c>
      <c r="BJ132" s="25" t="s">
        <v>85</v>
      </c>
      <c r="BK132" s="213">
        <f t="shared" si="9"/>
        <v>0</v>
      </c>
      <c r="BL132" s="25" t="s">
        <v>279</v>
      </c>
      <c r="BM132" s="25" t="s">
        <v>4380</v>
      </c>
    </row>
    <row r="133" spans="2:65" s="1" customFormat="1" ht="16.5" customHeight="1">
      <c r="B133" s="42"/>
      <c r="C133" s="202" t="s">
        <v>322</v>
      </c>
      <c r="D133" s="202" t="s">
        <v>194</v>
      </c>
      <c r="E133" s="203" t="s">
        <v>4381</v>
      </c>
      <c r="F133" s="204" t="s">
        <v>4382</v>
      </c>
      <c r="G133" s="205" t="s">
        <v>222</v>
      </c>
      <c r="H133" s="206">
        <v>1</v>
      </c>
      <c r="I133" s="207"/>
      <c r="J133" s="208">
        <f t="shared" si="0"/>
        <v>0</v>
      </c>
      <c r="K133" s="204" t="s">
        <v>23</v>
      </c>
      <c r="L133" s="62"/>
      <c r="M133" s="209" t="s">
        <v>23</v>
      </c>
      <c r="N133" s="210" t="s">
        <v>48</v>
      </c>
      <c r="O133" s="43"/>
      <c r="P133" s="211">
        <f t="shared" si="1"/>
        <v>0</v>
      </c>
      <c r="Q133" s="211">
        <v>0</v>
      </c>
      <c r="R133" s="211">
        <f t="shared" si="2"/>
        <v>0</v>
      </c>
      <c r="S133" s="211">
        <v>0</v>
      </c>
      <c r="T133" s="212">
        <f t="shared" si="3"/>
        <v>0</v>
      </c>
      <c r="AR133" s="25" t="s">
        <v>279</v>
      </c>
      <c r="AT133" s="25" t="s">
        <v>194</v>
      </c>
      <c r="AU133" s="25" t="s">
        <v>88</v>
      </c>
      <c r="AY133" s="25" t="s">
        <v>191</v>
      </c>
      <c r="BE133" s="213">
        <f t="shared" si="4"/>
        <v>0</v>
      </c>
      <c r="BF133" s="213">
        <f t="shared" si="5"/>
        <v>0</v>
      </c>
      <c r="BG133" s="213">
        <f t="shared" si="6"/>
        <v>0</v>
      </c>
      <c r="BH133" s="213">
        <f t="shared" si="7"/>
        <v>0</v>
      </c>
      <c r="BI133" s="213">
        <f t="shared" si="8"/>
        <v>0</v>
      </c>
      <c r="BJ133" s="25" t="s">
        <v>85</v>
      </c>
      <c r="BK133" s="213">
        <f t="shared" si="9"/>
        <v>0</v>
      </c>
      <c r="BL133" s="25" t="s">
        <v>279</v>
      </c>
      <c r="BM133" s="25" t="s">
        <v>4383</v>
      </c>
    </row>
    <row r="134" spans="2:65" s="1" customFormat="1" ht="25.5" customHeight="1">
      <c r="B134" s="42"/>
      <c r="C134" s="228" t="s">
        <v>574</v>
      </c>
      <c r="D134" s="228" t="s">
        <v>302</v>
      </c>
      <c r="E134" s="229" t="s">
        <v>4384</v>
      </c>
      <c r="F134" s="230" t="s">
        <v>4385</v>
      </c>
      <c r="G134" s="231" t="s">
        <v>222</v>
      </c>
      <c r="H134" s="232">
        <v>1</v>
      </c>
      <c r="I134" s="233"/>
      <c r="J134" s="234">
        <f t="shared" si="0"/>
        <v>0</v>
      </c>
      <c r="K134" s="230" t="s">
        <v>23</v>
      </c>
      <c r="L134" s="235"/>
      <c r="M134" s="236" t="s">
        <v>23</v>
      </c>
      <c r="N134" s="237" t="s">
        <v>48</v>
      </c>
      <c r="O134" s="43"/>
      <c r="P134" s="211">
        <f t="shared" si="1"/>
        <v>0</v>
      </c>
      <c r="Q134" s="211">
        <v>0</v>
      </c>
      <c r="R134" s="211">
        <f t="shared" si="2"/>
        <v>0</v>
      </c>
      <c r="S134" s="211">
        <v>0</v>
      </c>
      <c r="T134" s="212">
        <f t="shared" si="3"/>
        <v>0</v>
      </c>
      <c r="AR134" s="25" t="s">
        <v>669</v>
      </c>
      <c r="AT134" s="25" t="s">
        <v>302</v>
      </c>
      <c r="AU134" s="25" t="s">
        <v>88</v>
      </c>
      <c r="AY134" s="25" t="s">
        <v>191</v>
      </c>
      <c r="BE134" s="213">
        <f t="shared" si="4"/>
        <v>0</v>
      </c>
      <c r="BF134" s="213">
        <f t="shared" si="5"/>
        <v>0</v>
      </c>
      <c r="BG134" s="213">
        <f t="shared" si="6"/>
        <v>0</v>
      </c>
      <c r="BH134" s="213">
        <f t="shared" si="7"/>
        <v>0</v>
      </c>
      <c r="BI134" s="213">
        <f t="shared" si="8"/>
        <v>0</v>
      </c>
      <c r="BJ134" s="25" t="s">
        <v>85</v>
      </c>
      <c r="BK134" s="213">
        <f t="shared" si="9"/>
        <v>0</v>
      </c>
      <c r="BL134" s="25" t="s">
        <v>279</v>
      </c>
      <c r="BM134" s="25" t="s">
        <v>4386</v>
      </c>
    </row>
    <row r="135" spans="2:65" s="1" customFormat="1" ht="25.5" customHeight="1">
      <c r="B135" s="42"/>
      <c r="C135" s="228" t="s">
        <v>578</v>
      </c>
      <c r="D135" s="228" t="s">
        <v>302</v>
      </c>
      <c r="E135" s="229" t="s">
        <v>4387</v>
      </c>
      <c r="F135" s="230" t="s">
        <v>4385</v>
      </c>
      <c r="G135" s="231" t="s">
        <v>222</v>
      </c>
      <c r="H135" s="232">
        <v>1</v>
      </c>
      <c r="I135" s="233"/>
      <c r="J135" s="234">
        <f t="shared" si="0"/>
        <v>0</v>
      </c>
      <c r="K135" s="230" t="s">
        <v>23</v>
      </c>
      <c r="L135" s="235"/>
      <c r="M135" s="236" t="s">
        <v>23</v>
      </c>
      <c r="N135" s="237" t="s">
        <v>48</v>
      </c>
      <c r="O135" s="43"/>
      <c r="P135" s="211">
        <f t="shared" si="1"/>
        <v>0</v>
      </c>
      <c r="Q135" s="211">
        <v>0</v>
      </c>
      <c r="R135" s="211">
        <f t="shared" si="2"/>
        <v>0</v>
      </c>
      <c r="S135" s="211">
        <v>0</v>
      </c>
      <c r="T135" s="212">
        <f t="shared" si="3"/>
        <v>0</v>
      </c>
      <c r="AR135" s="25" t="s">
        <v>669</v>
      </c>
      <c r="AT135" s="25" t="s">
        <v>302</v>
      </c>
      <c r="AU135" s="25" t="s">
        <v>88</v>
      </c>
      <c r="AY135" s="25" t="s">
        <v>191</v>
      </c>
      <c r="BE135" s="213">
        <f t="shared" si="4"/>
        <v>0</v>
      </c>
      <c r="BF135" s="213">
        <f t="shared" si="5"/>
        <v>0</v>
      </c>
      <c r="BG135" s="213">
        <f t="shared" si="6"/>
        <v>0</v>
      </c>
      <c r="BH135" s="213">
        <f t="shared" si="7"/>
        <v>0</v>
      </c>
      <c r="BI135" s="213">
        <f t="shared" si="8"/>
        <v>0</v>
      </c>
      <c r="BJ135" s="25" t="s">
        <v>85</v>
      </c>
      <c r="BK135" s="213">
        <f t="shared" si="9"/>
        <v>0</v>
      </c>
      <c r="BL135" s="25" t="s">
        <v>279</v>
      </c>
      <c r="BM135" s="25" t="s">
        <v>4388</v>
      </c>
    </row>
    <row r="136" spans="2:65" s="11" customFormat="1" ht="29.85" customHeight="1">
      <c r="B136" s="186"/>
      <c r="C136" s="187"/>
      <c r="D136" s="188" t="s">
        <v>76</v>
      </c>
      <c r="E136" s="200" t="s">
        <v>4389</v>
      </c>
      <c r="F136" s="200" t="s">
        <v>4390</v>
      </c>
      <c r="G136" s="187"/>
      <c r="H136" s="187"/>
      <c r="I136" s="190"/>
      <c r="J136" s="201">
        <f>BK136</f>
        <v>0</v>
      </c>
      <c r="K136" s="187"/>
      <c r="L136" s="192"/>
      <c r="M136" s="193"/>
      <c r="N136" s="194"/>
      <c r="O136" s="194"/>
      <c r="P136" s="195">
        <f>SUM(P137:P142)</f>
        <v>0</v>
      </c>
      <c r="Q136" s="194"/>
      <c r="R136" s="195">
        <f>SUM(R137:R142)</f>
        <v>9.5E-4</v>
      </c>
      <c r="S136" s="194"/>
      <c r="T136" s="196">
        <f>SUM(T137:T142)</f>
        <v>0</v>
      </c>
      <c r="AR136" s="197" t="s">
        <v>88</v>
      </c>
      <c r="AT136" s="198" t="s">
        <v>76</v>
      </c>
      <c r="AU136" s="198" t="s">
        <v>85</v>
      </c>
      <c r="AY136" s="197" t="s">
        <v>191</v>
      </c>
      <c r="BK136" s="199">
        <f>SUM(BK137:BK142)</f>
        <v>0</v>
      </c>
    </row>
    <row r="137" spans="2:65" s="1" customFormat="1" ht="16.5" customHeight="1">
      <c r="B137" s="42"/>
      <c r="C137" s="202" t="s">
        <v>637</v>
      </c>
      <c r="D137" s="202" t="s">
        <v>194</v>
      </c>
      <c r="E137" s="203" t="s">
        <v>4391</v>
      </c>
      <c r="F137" s="204" t="s">
        <v>4392</v>
      </c>
      <c r="G137" s="205" t="s">
        <v>242</v>
      </c>
      <c r="H137" s="206">
        <v>20</v>
      </c>
      <c r="I137" s="207"/>
      <c r="J137" s="208">
        <f>ROUND(I137*H137,2)</f>
        <v>0</v>
      </c>
      <c r="K137" s="204" t="s">
        <v>203</v>
      </c>
      <c r="L137" s="62"/>
      <c r="M137" s="209" t="s">
        <v>23</v>
      </c>
      <c r="N137" s="210" t="s">
        <v>48</v>
      </c>
      <c r="O137" s="43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AR137" s="25" t="s">
        <v>279</v>
      </c>
      <c r="AT137" s="25" t="s">
        <v>194</v>
      </c>
      <c r="AU137" s="25" t="s">
        <v>88</v>
      </c>
      <c r="AY137" s="25" t="s">
        <v>191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5" t="s">
        <v>85</v>
      </c>
      <c r="BK137" s="213">
        <f>ROUND(I137*H137,2)</f>
        <v>0</v>
      </c>
      <c r="BL137" s="25" t="s">
        <v>279</v>
      </c>
      <c r="BM137" s="25" t="s">
        <v>4393</v>
      </c>
    </row>
    <row r="138" spans="2:65" s="1" customFormat="1" ht="16.5" customHeight="1">
      <c r="B138" s="42"/>
      <c r="C138" s="228" t="s">
        <v>643</v>
      </c>
      <c r="D138" s="228" t="s">
        <v>302</v>
      </c>
      <c r="E138" s="229" t="s">
        <v>4394</v>
      </c>
      <c r="F138" s="230" t="s">
        <v>4395</v>
      </c>
      <c r="G138" s="231" t="s">
        <v>242</v>
      </c>
      <c r="H138" s="232">
        <v>21</v>
      </c>
      <c r="I138" s="233"/>
      <c r="J138" s="234">
        <f>ROUND(I138*H138,2)</f>
        <v>0</v>
      </c>
      <c r="K138" s="230" t="s">
        <v>23</v>
      </c>
      <c r="L138" s="235"/>
      <c r="M138" s="236" t="s">
        <v>23</v>
      </c>
      <c r="N138" s="237" t="s">
        <v>48</v>
      </c>
      <c r="O138" s="43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669</v>
      </c>
      <c r="AT138" s="25" t="s">
        <v>302</v>
      </c>
      <c r="AU138" s="25" t="s">
        <v>88</v>
      </c>
      <c r="AY138" s="25" t="s">
        <v>191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85</v>
      </c>
      <c r="BK138" s="213">
        <f>ROUND(I138*H138,2)</f>
        <v>0</v>
      </c>
      <c r="BL138" s="25" t="s">
        <v>279</v>
      </c>
      <c r="BM138" s="25" t="s">
        <v>4396</v>
      </c>
    </row>
    <row r="139" spans="2:65" s="12" customFormat="1" ht="13.5">
      <c r="B139" s="217"/>
      <c r="C139" s="218"/>
      <c r="D139" s="214" t="s">
        <v>245</v>
      </c>
      <c r="E139" s="218"/>
      <c r="F139" s="220" t="s">
        <v>4078</v>
      </c>
      <c r="G139" s="218"/>
      <c r="H139" s="221">
        <v>21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245</v>
      </c>
      <c r="AU139" s="227" t="s">
        <v>88</v>
      </c>
      <c r="AV139" s="12" t="s">
        <v>88</v>
      </c>
      <c r="AW139" s="12" t="s">
        <v>6</v>
      </c>
      <c r="AX139" s="12" t="s">
        <v>85</v>
      </c>
      <c r="AY139" s="227" t="s">
        <v>191</v>
      </c>
    </row>
    <row r="140" spans="2:65" s="1" customFormat="1" ht="16.5" customHeight="1">
      <c r="B140" s="42"/>
      <c r="C140" s="202" t="s">
        <v>661</v>
      </c>
      <c r="D140" s="202" t="s">
        <v>194</v>
      </c>
      <c r="E140" s="203" t="s">
        <v>4397</v>
      </c>
      <c r="F140" s="204" t="s">
        <v>4398</v>
      </c>
      <c r="G140" s="205" t="s">
        <v>222</v>
      </c>
      <c r="H140" s="206">
        <v>1</v>
      </c>
      <c r="I140" s="207"/>
      <c r="J140" s="208">
        <f>ROUND(I140*H140,2)</f>
        <v>0</v>
      </c>
      <c r="K140" s="204" t="s">
        <v>203</v>
      </c>
      <c r="L140" s="62"/>
      <c r="M140" s="209" t="s">
        <v>23</v>
      </c>
      <c r="N140" s="210" t="s">
        <v>48</v>
      </c>
      <c r="O140" s="43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279</v>
      </c>
      <c r="AT140" s="25" t="s">
        <v>194</v>
      </c>
      <c r="AU140" s="25" t="s">
        <v>88</v>
      </c>
      <c r="AY140" s="25" t="s">
        <v>191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85</v>
      </c>
      <c r="BK140" s="213">
        <f>ROUND(I140*H140,2)</f>
        <v>0</v>
      </c>
      <c r="BL140" s="25" t="s">
        <v>279</v>
      </c>
      <c r="BM140" s="25" t="s">
        <v>4399</v>
      </c>
    </row>
    <row r="141" spans="2:65" s="1" customFormat="1" ht="16.5" customHeight="1">
      <c r="B141" s="42"/>
      <c r="C141" s="228" t="s">
        <v>665</v>
      </c>
      <c r="D141" s="228" t="s">
        <v>302</v>
      </c>
      <c r="E141" s="229" t="s">
        <v>4400</v>
      </c>
      <c r="F141" s="230" t="s">
        <v>4401</v>
      </c>
      <c r="G141" s="231" t="s">
        <v>222</v>
      </c>
      <c r="H141" s="232">
        <v>1</v>
      </c>
      <c r="I141" s="233"/>
      <c r="J141" s="234">
        <f>ROUND(I141*H141,2)</f>
        <v>0</v>
      </c>
      <c r="K141" s="230" t="s">
        <v>203</v>
      </c>
      <c r="L141" s="235"/>
      <c r="M141" s="236" t="s">
        <v>23</v>
      </c>
      <c r="N141" s="237" t="s">
        <v>48</v>
      </c>
      <c r="O141" s="43"/>
      <c r="P141" s="211">
        <f>O141*H141</f>
        <v>0</v>
      </c>
      <c r="Q141" s="211">
        <v>9.5E-4</v>
      </c>
      <c r="R141" s="211">
        <f>Q141*H141</f>
        <v>9.5E-4</v>
      </c>
      <c r="S141" s="211">
        <v>0</v>
      </c>
      <c r="T141" s="212">
        <f>S141*H141</f>
        <v>0</v>
      </c>
      <c r="AR141" s="25" t="s">
        <v>669</v>
      </c>
      <c r="AT141" s="25" t="s">
        <v>302</v>
      </c>
      <c r="AU141" s="25" t="s">
        <v>88</v>
      </c>
      <c r="AY141" s="25" t="s">
        <v>191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85</v>
      </c>
      <c r="BK141" s="213">
        <f>ROUND(I141*H141,2)</f>
        <v>0</v>
      </c>
      <c r="BL141" s="25" t="s">
        <v>279</v>
      </c>
      <c r="BM141" s="25" t="s">
        <v>4402</v>
      </c>
    </row>
    <row r="142" spans="2:65" s="1" customFormat="1" ht="16.5" customHeight="1">
      <c r="B142" s="42"/>
      <c r="C142" s="202" t="s">
        <v>669</v>
      </c>
      <c r="D142" s="202" t="s">
        <v>194</v>
      </c>
      <c r="E142" s="203" t="s">
        <v>4403</v>
      </c>
      <c r="F142" s="204" t="s">
        <v>4404</v>
      </c>
      <c r="G142" s="205" t="s">
        <v>222</v>
      </c>
      <c r="H142" s="206">
        <v>1</v>
      </c>
      <c r="I142" s="207"/>
      <c r="J142" s="208">
        <f>ROUND(I142*H142,2)</f>
        <v>0</v>
      </c>
      <c r="K142" s="204" t="s">
        <v>23</v>
      </c>
      <c r="L142" s="62"/>
      <c r="M142" s="209" t="s">
        <v>23</v>
      </c>
      <c r="N142" s="210" t="s">
        <v>48</v>
      </c>
      <c r="O142" s="43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279</v>
      </c>
      <c r="AT142" s="25" t="s">
        <v>194</v>
      </c>
      <c r="AU142" s="25" t="s">
        <v>88</v>
      </c>
      <c r="AY142" s="25" t="s">
        <v>191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85</v>
      </c>
      <c r="BK142" s="213">
        <f>ROUND(I142*H142,2)</f>
        <v>0</v>
      </c>
      <c r="BL142" s="25" t="s">
        <v>279</v>
      </c>
      <c r="BM142" s="25" t="s">
        <v>4405</v>
      </c>
    </row>
    <row r="143" spans="2:65" s="11" customFormat="1" ht="37.35" customHeight="1">
      <c r="B143" s="186"/>
      <c r="C143" s="187"/>
      <c r="D143" s="188" t="s">
        <v>76</v>
      </c>
      <c r="E143" s="189" t="s">
        <v>302</v>
      </c>
      <c r="F143" s="189" t="s">
        <v>4406</v>
      </c>
      <c r="G143" s="187"/>
      <c r="H143" s="187"/>
      <c r="I143" s="190"/>
      <c r="J143" s="191">
        <f>BK143</f>
        <v>0</v>
      </c>
      <c r="K143" s="187"/>
      <c r="L143" s="192"/>
      <c r="M143" s="193"/>
      <c r="N143" s="194"/>
      <c r="O143" s="194"/>
      <c r="P143" s="195">
        <f>P144</f>
        <v>0</v>
      </c>
      <c r="Q143" s="194"/>
      <c r="R143" s="195">
        <f>R144</f>
        <v>3.1500000000000005E-3</v>
      </c>
      <c r="S143" s="194"/>
      <c r="T143" s="196">
        <f>T144</f>
        <v>0</v>
      </c>
      <c r="AR143" s="197" t="s">
        <v>207</v>
      </c>
      <c r="AT143" s="198" t="s">
        <v>76</v>
      </c>
      <c r="AU143" s="198" t="s">
        <v>77</v>
      </c>
      <c r="AY143" s="197" t="s">
        <v>191</v>
      </c>
      <c r="BK143" s="199">
        <f>BK144</f>
        <v>0</v>
      </c>
    </row>
    <row r="144" spans="2:65" s="11" customFormat="1" ht="19.899999999999999" customHeight="1">
      <c r="B144" s="186"/>
      <c r="C144" s="187"/>
      <c r="D144" s="188" t="s">
        <v>76</v>
      </c>
      <c r="E144" s="200" t="s">
        <v>4407</v>
      </c>
      <c r="F144" s="200" t="s">
        <v>4408</v>
      </c>
      <c r="G144" s="187"/>
      <c r="H144" s="187"/>
      <c r="I144" s="190"/>
      <c r="J144" s="201">
        <f>BK144</f>
        <v>0</v>
      </c>
      <c r="K144" s="187"/>
      <c r="L144" s="192"/>
      <c r="M144" s="193"/>
      <c r="N144" s="194"/>
      <c r="O144" s="194"/>
      <c r="P144" s="195">
        <f>SUM(P145:P150)</f>
        <v>0</v>
      </c>
      <c r="Q144" s="194"/>
      <c r="R144" s="195">
        <f>SUM(R145:R150)</f>
        <v>3.1500000000000005E-3</v>
      </c>
      <c r="S144" s="194"/>
      <c r="T144" s="196">
        <f>SUM(T145:T150)</f>
        <v>0</v>
      </c>
      <c r="AR144" s="197" t="s">
        <v>207</v>
      </c>
      <c r="AT144" s="198" t="s">
        <v>76</v>
      </c>
      <c r="AU144" s="198" t="s">
        <v>85</v>
      </c>
      <c r="AY144" s="197" t="s">
        <v>191</v>
      </c>
      <c r="BK144" s="199">
        <f>SUM(BK145:BK150)</f>
        <v>0</v>
      </c>
    </row>
    <row r="145" spans="2:65" s="1" customFormat="1" ht="38.25" customHeight="1">
      <c r="B145" s="42"/>
      <c r="C145" s="202" t="s">
        <v>674</v>
      </c>
      <c r="D145" s="202" t="s">
        <v>194</v>
      </c>
      <c r="E145" s="203" t="s">
        <v>4409</v>
      </c>
      <c r="F145" s="204" t="s">
        <v>4410</v>
      </c>
      <c r="G145" s="205" t="s">
        <v>242</v>
      </c>
      <c r="H145" s="206">
        <v>75</v>
      </c>
      <c r="I145" s="207"/>
      <c r="J145" s="208">
        <f>ROUND(I145*H145,2)</f>
        <v>0</v>
      </c>
      <c r="K145" s="204" t="s">
        <v>203</v>
      </c>
      <c r="L145" s="62"/>
      <c r="M145" s="209" t="s">
        <v>23</v>
      </c>
      <c r="N145" s="210" t="s">
        <v>48</v>
      </c>
      <c r="O145" s="43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AR145" s="25" t="s">
        <v>919</v>
      </c>
      <c r="AT145" s="25" t="s">
        <v>194</v>
      </c>
      <c r="AU145" s="25" t="s">
        <v>88</v>
      </c>
      <c r="AY145" s="25" t="s">
        <v>191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85</v>
      </c>
      <c r="BK145" s="213">
        <f>ROUND(I145*H145,2)</f>
        <v>0</v>
      </c>
      <c r="BL145" s="25" t="s">
        <v>919</v>
      </c>
      <c r="BM145" s="25" t="s">
        <v>4411</v>
      </c>
    </row>
    <row r="146" spans="2:65" s="1" customFormat="1" ht="16.5" customHeight="1">
      <c r="B146" s="42"/>
      <c r="C146" s="228" t="s">
        <v>679</v>
      </c>
      <c r="D146" s="228" t="s">
        <v>302</v>
      </c>
      <c r="E146" s="229" t="s">
        <v>4412</v>
      </c>
      <c r="F146" s="230" t="s">
        <v>4413</v>
      </c>
      <c r="G146" s="231" t="s">
        <v>242</v>
      </c>
      <c r="H146" s="232">
        <v>78.75</v>
      </c>
      <c r="I146" s="233"/>
      <c r="J146" s="234">
        <f>ROUND(I146*H146,2)</f>
        <v>0</v>
      </c>
      <c r="K146" s="230" t="s">
        <v>203</v>
      </c>
      <c r="L146" s="235"/>
      <c r="M146" s="236" t="s">
        <v>23</v>
      </c>
      <c r="N146" s="237" t="s">
        <v>48</v>
      </c>
      <c r="O146" s="43"/>
      <c r="P146" s="211">
        <f>O146*H146</f>
        <v>0</v>
      </c>
      <c r="Q146" s="211">
        <v>4.0000000000000003E-5</v>
      </c>
      <c r="R146" s="211">
        <f>Q146*H146</f>
        <v>3.1500000000000005E-3</v>
      </c>
      <c r="S146" s="211">
        <v>0</v>
      </c>
      <c r="T146" s="212">
        <f>S146*H146</f>
        <v>0</v>
      </c>
      <c r="AR146" s="25" t="s">
        <v>1293</v>
      </c>
      <c r="AT146" s="25" t="s">
        <v>302</v>
      </c>
      <c r="AU146" s="25" t="s">
        <v>88</v>
      </c>
      <c r="AY146" s="25" t="s">
        <v>191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85</v>
      </c>
      <c r="BK146" s="213">
        <f>ROUND(I146*H146,2)</f>
        <v>0</v>
      </c>
      <c r="BL146" s="25" t="s">
        <v>1293</v>
      </c>
      <c r="BM146" s="25" t="s">
        <v>4414</v>
      </c>
    </row>
    <row r="147" spans="2:65" s="12" customFormat="1" ht="13.5">
      <c r="B147" s="217"/>
      <c r="C147" s="218"/>
      <c r="D147" s="214" t="s">
        <v>245</v>
      </c>
      <c r="E147" s="218"/>
      <c r="F147" s="220" t="s">
        <v>4415</v>
      </c>
      <c r="G147" s="218"/>
      <c r="H147" s="221">
        <v>78.75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245</v>
      </c>
      <c r="AU147" s="227" t="s">
        <v>88</v>
      </c>
      <c r="AV147" s="12" t="s">
        <v>88</v>
      </c>
      <c r="AW147" s="12" t="s">
        <v>6</v>
      </c>
      <c r="AX147" s="12" t="s">
        <v>85</v>
      </c>
      <c r="AY147" s="227" t="s">
        <v>191</v>
      </c>
    </row>
    <row r="148" spans="2:65" s="1" customFormat="1" ht="16.5" customHeight="1">
      <c r="B148" s="42"/>
      <c r="C148" s="202" t="s">
        <v>683</v>
      </c>
      <c r="D148" s="202" t="s">
        <v>194</v>
      </c>
      <c r="E148" s="203" t="s">
        <v>4416</v>
      </c>
      <c r="F148" s="204" t="s">
        <v>4417</v>
      </c>
      <c r="G148" s="205" t="s">
        <v>222</v>
      </c>
      <c r="H148" s="206">
        <v>2</v>
      </c>
      <c r="I148" s="207"/>
      <c r="J148" s="208">
        <f>ROUND(I148*H148,2)</f>
        <v>0</v>
      </c>
      <c r="K148" s="204" t="s">
        <v>203</v>
      </c>
      <c r="L148" s="62"/>
      <c r="M148" s="209" t="s">
        <v>23</v>
      </c>
      <c r="N148" s="210" t="s">
        <v>48</v>
      </c>
      <c r="O148" s="43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AR148" s="25" t="s">
        <v>919</v>
      </c>
      <c r="AT148" s="25" t="s">
        <v>194</v>
      </c>
      <c r="AU148" s="25" t="s">
        <v>88</v>
      </c>
      <c r="AY148" s="25" t="s">
        <v>191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25" t="s">
        <v>85</v>
      </c>
      <c r="BK148" s="213">
        <f>ROUND(I148*H148,2)</f>
        <v>0</v>
      </c>
      <c r="BL148" s="25" t="s">
        <v>919</v>
      </c>
      <c r="BM148" s="25" t="s">
        <v>4418</v>
      </c>
    </row>
    <row r="149" spans="2:65" s="1" customFormat="1" ht="16.5" customHeight="1">
      <c r="B149" s="42"/>
      <c r="C149" s="228" t="s">
        <v>739</v>
      </c>
      <c r="D149" s="228" t="s">
        <v>302</v>
      </c>
      <c r="E149" s="229" t="s">
        <v>4419</v>
      </c>
      <c r="F149" s="230" t="s">
        <v>4420</v>
      </c>
      <c r="G149" s="231" t="s">
        <v>222</v>
      </c>
      <c r="H149" s="232">
        <v>1</v>
      </c>
      <c r="I149" s="233"/>
      <c r="J149" s="234">
        <f>ROUND(I149*H149,2)</f>
        <v>0</v>
      </c>
      <c r="K149" s="230" t="s">
        <v>23</v>
      </c>
      <c r="L149" s="235"/>
      <c r="M149" s="236" t="s">
        <v>23</v>
      </c>
      <c r="N149" s="237" t="s">
        <v>48</v>
      </c>
      <c r="O149" s="43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AR149" s="25" t="s">
        <v>1954</v>
      </c>
      <c r="AT149" s="25" t="s">
        <v>302</v>
      </c>
      <c r="AU149" s="25" t="s">
        <v>88</v>
      </c>
      <c r="AY149" s="25" t="s">
        <v>191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85</v>
      </c>
      <c r="BK149" s="213">
        <f>ROUND(I149*H149,2)</f>
        <v>0</v>
      </c>
      <c r="BL149" s="25" t="s">
        <v>919</v>
      </c>
      <c r="BM149" s="25" t="s">
        <v>4421</v>
      </c>
    </row>
    <row r="150" spans="2:65" s="1" customFormat="1" ht="16.5" customHeight="1">
      <c r="B150" s="42"/>
      <c r="C150" s="228" t="s">
        <v>747</v>
      </c>
      <c r="D150" s="228" t="s">
        <v>302</v>
      </c>
      <c r="E150" s="229" t="s">
        <v>4422</v>
      </c>
      <c r="F150" s="230" t="s">
        <v>4420</v>
      </c>
      <c r="G150" s="231" t="s">
        <v>222</v>
      </c>
      <c r="H150" s="232">
        <v>1</v>
      </c>
      <c r="I150" s="233"/>
      <c r="J150" s="234">
        <f>ROUND(I150*H150,2)</f>
        <v>0</v>
      </c>
      <c r="K150" s="230" t="s">
        <v>23</v>
      </c>
      <c r="L150" s="235"/>
      <c r="M150" s="236" t="s">
        <v>23</v>
      </c>
      <c r="N150" s="237" t="s">
        <v>48</v>
      </c>
      <c r="O150" s="43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AR150" s="25" t="s">
        <v>1954</v>
      </c>
      <c r="AT150" s="25" t="s">
        <v>302</v>
      </c>
      <c r="AU150" s="25" t="s">
        <v>88</v>
      </c>
      <c r="AY150" s="25" t="s">
        <v>191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5" t="s">
        <v>85</v>
      </c>
      <c r="BK150" s="213">
        <f>ROUND(I150*H150,2)</f>
        <v>0</v>
      </c>
      <c r="BL150" s="25" t="s">
        <v>919</v>
      </c>
      <c r="BM150" s="25" t="s">
        <v>4423</v>
      </c>
    </row>
    <row r="151" spans="2:65" s="11" customFormat="1" ht="37.35" customHeight="1">
      <c r="B151" s="186"/>
      <c r="C151" s="187"/>
      <c r="D151" s="188" t="s">
        <v>76</v>
      </c>
      <c r="E151" s="189" t="s">
        <v>2326</v>
      </c>
      <c r="F151" s="189" t="s">
        <v>2327</v>
      </c>
      <c r="G151" s="187"/>
      <c r="H151" s="187"/>
      <c r="I151" s="190"/>
      <c r="J151" s="191">
        <f>BK151</f>
        <v>0</v>
      </c>
      <c r="K151" s="187"/>
      <c r="L151" s="192"/>
      <c r="M151" s="193"/>
      <c r="N151" s="194"/>
      <c r="O151" s="194"/>
      <c r="P151" s="195">
        <f>SUM(P152:P159)</f>
        <v>0</v>
      </c>
      <c r="Q151" s="194"/>
      <c r="R151" s="195">
        <f>SUM(R152:R159)</f>
        <v>0</v>
      </c>
      <c r="S151" s="194"/>
      <c r="T151" s="196">
        <f>SUM(T152:T159)</f>
        <v>0</v>
      </c>
      <c r="AR151" s="197" t="s">
        <v>215</v>
      </c>
      <c r="AT151" s="198" t="s">
        <v>76</v>
      </c>
      <c r="AU151" s="198" t="s">
        <v>77</v>
      </c>
      <c r="AY151" s="197" t="s">
        <v>191</v>
      </c>
      <c r="BK151" s="199">
        <f>SUM(BK152:BK159)</f>
        <v>0</v>
      </c>
    </row>
    <row r="152" spans="2:65" s="1" customFormat="1" ht="16.5" customHeight="1">
      <c r="B152" s="42"/>
      <c r="C152" s="202" t="s">
        <v>753</v>
      </c>
      <c r="D152" s="202" t="s">
        <v>194</v>
      </c>
      <c r="E152" s="203" t="s">
        <v>4260</v>
      </c>
      <c r="F152" s="204" t="s">
        <v>4261</v>
      </c>
      <c r="G152" s="205" t="s">
        <v>2331</v>
      </c>
      <c r="H152" s="206">
        <v>16</v>
      </c>
      <c r="I152" s="207"/>
      <c r="J152" s="208">
        <f>ROUND(I152*H152,2)</f>
        <v>0</v>
      </c>
      <c r="K152" s="204" t="s">
        <v>23</v>
      </c>
      <c r="L152" s="62"/>
      <c r="M152" s="209" t="s">
        <v>23</v>
      </c>
      <c r="N152" s="210" t="s">
        <v>48</v>
      </c>
      <c r="O152" s="43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AR152" s="25" t="s">
        <v>215</v>
      </c>
      <c r="AT152" s="25" t="s">
        <v>194</v>
      </c>
      <c r="AU152" s="25" t="s">
        <v>85</v>
      </c>
      <c r="AY152" s="25" t="s">
        <v>191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5" t="s">
        <v>85</v>
      </c>
      <c r="BK152" s="213">
        <f>ROUND(I152*H152,2)</f>
        <v>0</v>
      </c>
      <c r="BL152" s="25" t="s">
        <v>215</v>
      </c>
      <c r="BM152" s="25" t="s">
        <v>4424</v>
      </c>
    </row>
    <row r="153" spans="2:65" s="1" customFormat="1" ht="25.5" customHeight="1">
      <c r="B153" s="42"/>
      <c r="C153" s="202" t="s">
        <v>792</v>
      </c>
      <c r="D153" s="202" t="s">
        <v>194</v>
      </c>
      <c r="E153" s="203" t="s">
        <v>4263</v>
      </c>
      <c r="F153" s="204" t="s">
        <v>4264</v>
      </c>
      <c r="G153" s="205" t="s">
        <v>2331</v>
      </c>
      <c r="H153" s="206">
        <v>4</v>
      </c>
      <c r="I153" s="207"/>
      <c r="J153" s="208">
        <f>ROUND(I153*H153,2)</f>
        <v>0</v>
      </c>
      <c r="K153" s="204" t="s">
        <v>203</v>
      </c>
      <c r="L153" s="62"/>
      <c r="M153" s="209" t="s">
        <v>23</v>
      </c>
      <c r="N153" s="210" t="s">
        <v>48</v>
      </c>
      <c r="O153" s="43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AR153" s="25" t="s">
        <v>2332</v>
      </c>
      <c r="AT153" s="25" t="s">
        <v>194</v>
      </c>
      <c r="AU153" s="25" t="s">
        <v>85</v>
      </c>
      <c r="AY153" s="25" t="s">
        <v>191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85</v>
      </c>
      <c r="BK153" s="213">
        <f>ROUND(I153*H153,2)</f>
        <v>0</v>
      </c>
      <c r="BL153" s="25" t="s">
        <v>2332</v>
      </c>
      <c r="BM153" s="25" t="s">
        <v>4425</v>
      </c>
    </row>
    <row r="154" spans="2:65" s="1" customFormat="1" ht="40.5">
      <c r="B154" s="42"/>
      <c r="C154" s="64"/>
      <c r="D154" s="214" t="s">
        <v>205</v>
      </c>
      <c r="E154" s="64"/>
      <c r="F154" s="215" t="s">
        <v>4266</v>
      </c>
      <c r="G154" s="64"/>
      <c r="H154" s="64"/>
      <c r="I154" s="173"/>
      <c r="J154" s="64"/>
      <c r="K154" s="64"/>
      <c r="L154" s="62"/>
      <c r="M154" s="216"/>
      <c r="N154" s="43"/>
      <c r="O154" s="43"/>
      <c r="P154" s="43"/>
      <c r="Q154" s="43"/>
      <c r="R154" s="43"/>
      <c r="S154" s="43"/>
      <c r="T154" s="79"/>
      <c r="AT154" s="25" t="s">
        <v>205</v>
      </c>
      <c r="AU154" s="25" t="s">
        <v>85</v>
      </c>
    </row>
    <row r="155" spans="2:65" s="1" customFormat="1" ht="25.5" customHeight="1">
      <c r="B155" s="42"/>
      <c r="C155" s="202" t="s">
        <v>797</v>
      </c>
      <c r="D155" s="202" t="s">
        <v>194</v>
      </c>
      <c r="E155" s="203" t="s">
        <v>2368</v>
      </c>
      <c r="F155" s="204" t="s">
        <v>2369</v>
      </c>
      <c r="G155" s="205" t="s">
        <v>2331</v>
      </c>
      <c r="H155" s="206">
        <v>8</v>
      </c>
      <c r="I155" s="207"/>
      <c r="J155" s="208">
        <f>ROUND(I155*H155,2)</f>
        <v>0</v>
      </c>
      <c r="K155" s="204" t="s">
        <v>203</v>
      </c>
      <c r="L155" s="62"/>
      <c r="M155" s="209" t="s">
        <v>23</v>
      </c>
      <c r="N155" s="210" t="s">
        <v>48</v>
      </c>
      <c r="O155" s="43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AR155" s="25" t="s">
        <v>2332</v>
      </c>
      <c r="AT155" s="25" t="s">
        <v>194</v>
      </c>
      <c r="AU155" s="25" t="s">
        <v>85</v>
      </c>
      <c r="AY155" s="25" t="s">
        <v>191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5" t="s">
        <v>85</v>
      </c>
      <c r="BK155" s="213">
        <f>ROUND(I155*H155,2)</f>
        <v>0</v>
      </c>
      <c r="BL155" s="25" t="s">
        <v>2332</v>
      </c>
      <c r="BM155" s="25" t="s">
        <v>4426</v>
      </c>
    </row>
    <row r="156" spans="2:65" s="1" customFormat="1" ht="40.5">
      <c r="B156" s="42"/>
      <c r="C156" s="64"/>
      <c r="D156" s="214" t="s">
        <v>205</v>
      </c>
      <c r="E156" s="64"/>
      <c r="F156" s="215" t="s">
        <v>4266</v>
      </c>
      <c r="G156" s="64"/>
      <c r="H156" s="64"/>
      <c r="I156" s="173"/>
      <c r="J156" s="64"/>
      <c r="K156" s="64"/>
      <c r="L156" s="62"/>
      <c r="M156" s="216"/>
      <c r="N156" s="43"/>
      <c r="O156" s="43"/>
      <c r="P156" s="43"/>
      <c r="Q156" s="43"/>
      <c r="R156" s="43"/>
      <c r="S156" s="43"/>
      <c r="T156" s="79"/>
      <c r="AT156" s="25" t="s">
        <v>205</v>
      </c>
      <c r="AU156" s="25" t="s">
        <v>85</v>
      </c>
    </row>
    <row r="157" spans="2:65" s="12" customFormat="1" ht="13.5">
      <c r="B157" s="217"/>
      <c r="C157" s="218"/>
      <c r="D157" s="214" t="s">
        <v>245</v>
      </c>
      <c r="E157" s="219" t="s">
        <v>23</v>
      </c>
      <c r="F157" s="220" t="s">
        <v>4268</v>
      </c>
      <c r="G157" s="218"/>
      <c r="H157" s="221">
        <v>8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245</v>
      </c>
      <c r="AU157" s="227" t="s">
        <v>85</v>
      </c>
      <c r="AV157" s="12" t="s">
        <v>88</v>
      </c>
      <c r="AW157" s="12" t="s">
        <v>40</v>
      </c>
      <c r="AX157" s="12" t="s">
        <v>85</v>
      </c>
      <c r="AY157" s="227" t="s">
        <v>191</v>
      </c>
    </row>
    <row r="158" spans="2:65" s="1" customFormat="1" ht="25.5" customHeight="1">
      <c r="B158" s="42"/>
      <c r="C158" s="202" t="s">
        <v>801</v>
      </c>
      <c r="D158" s="202" t="s">
        <v>194</v>
      </c>
      <c r="E158" s="203" t="s">
        <v>2372</v>
      </c>
      <c r="F158" s="204" t="s">
        <v>2373</v>
      </c>
      <c r="G158" s="205" t="s">
        <v>2331</v>
      </c>
      <c r="H158" s="206">
        <v>2</v>
      </c>
      <c r="I158" s="207"/>
      <c r="J158" s="208">
        <f>ROUND(I158*H158,2)</f>
        <v>0</v>
      </c>
      <c r="K158" s="204" t="s">
        <v>203</v>
      </c>
      <c r="L158" s="62"/>
      <c r="M158" s="209" t="s">
        <v>23</v>
      </c>
      <c r="N158" s="210" t="s">
        <v>48</v>
      </c>
      <c r="O158" s="43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AR158" s="25" t="s">
        <v>2332</v>
      </c>
      <c r="AT158" s="25" t="s">
        <v>194</v>
      </c>
      <c r="AU158" s="25" t="s">
        <v>85</v>
      </c>
      <c r="AY158" s="25" t="s">
        <v>191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5" t="s">
        <v>85</v>
      </c>
      <c r="BK158" s="213">
        <f>ROUND(I158*H158,2)</f>
        <v>0</v>
      </c>
      <c r="BL158" s="25" t="s">
        <v>2332</v>
      </c>
      <c r="BM158" s="25" t="s">
        <v>4427</v>
      </c>
    </row>
    <row r="159" spans="2:65" s="1" customFormat="1" ht="40.5">
      <c r="B159" s="42"/>
      <c r="C159" s="64"/>
      <c r="D159" s="214" t="s">
        <v>205</v>
      </c>
      <c r="E159" s="64"/>
      <c r="F159" s="215" t="s">
        <v>4266</v>
      </c>
      <c r="G159" s="64"/>
      <c r="H159" s="64"/>
      <c r="I159" s="173"/>
      <c r="J159" s="64"/>
      <c r="K159" s="64"/>
      <c r="L159" s="62"/>
      <c r="M159" s="216"/>
      <c r="N159" s="43"/>
      <c r="O159" s="43"/>
      <c r="P159" s="43"/>
      <c r="Q159" s="43"/>
      <c r="R159" s="43"/>
      <c r="S159" s="43"/>
      <c r="T159" s="79"/>
      <c r="AT159" s="25" t="s">
        <v>205</v>
      </c>
      <c r="AU159" s="25" t="s">
        <v>85</v>
      </c>
    </row>
    <row r="160" spans="2:65" s="11" customFormat="1" ht="37.35" customHeight="1">
      <c r="B160" s="186"/>
      <c r="C160" s="187"/>
      <c r="D160" s="188" t="s">
        <v>76</v>
      </c>
      <c r="E160" s="189" t="s">
        <v>4270</v>
      </c>
      <c r="F160" s="189" t="s">
        <v>4271</v>
      </c>
      <c r="G160" s="187"/>
      <c r="H160" s="187"/>
      <c r="I160" s="190"/>
      <c r="J160" s="191">
        <f>BK160</f>
        <v>0</v>
      </c>
      <c r="K160" s="187"/>
      <c r="L160" s="192"/>
      <c r="M160" s="193"/>
      <c r="N160" s="194"/>
      <c r="O160" s="194"/>
      <c r="P160" s="195">
        <f>SUM(P161:P171)</f>
        <v>0</v>
      </c>
      <c r="Q160" s="194"/>
      <c r="R160" s="195">
        <f>SUM(R161:R171)</f>
        <v>0</v>
      </c>
      <c r="S160" s="194"/>
      <c r="T160" s="196">
        <f>SUM(T161:T171)</f>
        <v>0</v>
      </c>
      <c r="AR160" s="197" t="s">
        <v>215</v>
      </c>
      <c r="AT160" s="198" t="s">
        <v>76</v>
      </c>
      <c r="AU160" s="198" t="s">
        <v>77</v>
      </c>
      <c r="AY160" s="197" t="s">
        <v>191</v>
      </c>
      <c r="BK160" s="199">
        <f>SUM(BK161:BK171)</f>
        <v>0</v>
      </c>
    </row>
    <row r="161" spans="2:65" s="1" customFormat="1" ht="38.25" customHeight="1">
      <c r="B161" s="42"/>
      <c r="C161" s="202" t="s">
        <v>807</v>
      </c>
      <c r="D161" s="202" t="s">
        <v>194</v>
      </c>
      <c r="E161" s="203" t="s">
        <v>4428</v>
      </c>
      <c r="F161" s="204" t="s">
        <v>4429</v>
      </c>
      <c r="G161" s="205" t="s">
        <v>222</v>
      </c>
      <c r="H161" s="206">
        <v>1</v>
      </c>
      <c r="I161" s="207"/>
      <c r="J161" s="208">
        <f t="shared" ref="J161:J166" si="10">ROUND(I161*H161,2)</f>
        <v>0</v>
      </c>
      <c r="K161" s="204" t="s">
        <v>203</v>
      </c>
      <c r="L161" s="62"/>
      <c r="M161" s="209" t="s">
        <v>23</v>
      </c>
      <c r="N161" s="210" t="s">
        <v>48</v>
      </c>
      <c r="O161" s="43"/>
      <c r="P161" s="211">
        <f t="shared" ref="P161:P166" si="11">O161*H161</f>
        <v>0</v>
      </c>
      <c r="Q161" s="211">
        <v>0</v>
      </c>
      <c r="R161" s="211">
        <f t="shared" ref="R161:R166" si="12">Q161*H161</f>
        <v>0</v>
      </c>
      <c r="S161" s="211">
        <v>0</v>
      </c>
      <c r="T161" s="212">
        <f t="shared" ref="T161:T166" si="13">S161*H161</f>
        <v>0</v>
      </c>
      <c r="AR161" s="25" t="s">
        <v>4274</v>
      </c>
      <c r="AT161" s="25" t="s">
        <v>194</v>
      </c>
      <c r="AU161" s="25" t="s">
        <v>85</v>
      </c>
      <c r="AY161" s="25" t="s">
        <v>191</v>
      </c>
      <c r="BE161" s="213">
        <f t="shared" ref="BE161:BE166" si="14">IF(N161="základní",J161,0)</f>
        <v>0</v>
      </c>
      <c r="BF161" s="213">
        <f t="shared" ref="BF161:BF166" si="15">IF(N161="snížená",J161,0)</f>
        <v>0</v>
      </c>
      <c r="BG161" s="213">
        <f t="shared" ref="BG161:BG166" si="16">IF(N161="zákl. přenesená",J161,0)</f>
        <v>0</v>
      </c>
      <c r="BH161" s="213">
        <f t="shared" ref="BH161:BH166" si="17">IF(N161="sníž. přenesená",J161,0)</f>
        <v>0</v>
      </c>
      <c r="BI161" s="213">
        <f t="shared" ref="BI161:BI166" si="18">IF(N161="nulová",J161,0)</f>
        <v>0</v>
      </c>
      <c r="BJ161" s="25" t="s">
        <v>85</v>
      </c>
      <c r="BK161" s="213">
        <f t="shared" ref="BK161:BK166" si="19">ROUND(I161*H161,2)</f>
        <v>0</v>
      </c>
      <c r="BL161" s="25" t="s">
        <v>4274</v>
      </c>
      <c r="BM161" s="25" t="s">
        <v>4430</v>
      </c>
    </row>
    <row r="162" spans="2:65" s="1" customFormat="1" ht="16.5" customHeight="1">
      <c r="B162" s="42"/>
      <c r="C162" s="202" t="s">
        <v>812</v>
      </c>
      <c r="D162" s="202" t="s">
        <v>194</v>
      </c>
      <c r="E162" s="203" t="s">
        <v>4100</v>
      </c>
      <c r="F162" s="204" t="s">
        <v>4284</v>
      </c>
      <c r="G162" s="205" t="s">
        <v>197</v>
      </c>
      <c r="H162" s="206">
        <v>1</v>
      </c>
      <c r="I162" s="207"/>
      <c r="J162" s="208">
        <f t="shared" si="10"/>
        <v>0</v>
      </c>
      <c r="K162" s="204" t="s">
        <v>23</v>
      </c>
      <c r="L162" s="62"/>
      <c r="M162" s="209" t="s">
        <v>23</v>
      </c>
      <c r="N162" s="210" t="s">
        <v>48</v>
      </c>
      <c r="O162" s="43"/>
      <c r="P162" s="211">
        <f t="shared" si="11"/>
        <v>0</v>
      </c>
      <c r="Q162" s="211">
        <v>0</v>
      </c>
      <c r="R162" s="211">
        <f t="shared" si="12"/>
        <v>0</v>
      </c>
      <c r="S162" s="211">
        <v>0</v>
      </c>
      <c r="T162" s="212">
        <f t="shared" si="13"/>
        <v>0</v>
      </c>
      <c r="AR162" s="25" t="s">
        <v>4274</v>
      </c>
      <c r="AT162" s="25" t="s">
        <v>194</v>
      </c>
      <c r="AU162" s="25" t="s">
        <v>85</v>
      </c>
      <c r="AY162" s="25" t="s">
        <v>191</v>
      </c>
      <c r="BE162" s="213">
        <f t="shared" si="14"/>
        <v>0</v>
      </c>
      <c r="BF162" s="213">
        <f t="shared" si="15"/>
        <v>0</v>
      </c>
      <c r="BG162" s="213">
        <f t="shared" si="16"/>
        <v>0</v>
      </c>
      <c r="BH162" s="213">
        <f t="shared" si="17"/>
        <v>0</v>
      </c>
      <c r="BI162" s="213">
        <f t="shared" si="18"/>
        <v>0</v>
      </c>
      <c r="BJ162" s="25" t="s">
        <v>85</v>
      </c>
      <c r="BK162" s="213">
        <f t="shared" si="19"/>
        <v>0</v>
      </c>
      <c r="BL162" s="25" t="s">
        <v>4274</v>
      </c>
      <c r="BM162" s="25" t="s">
        <v>4431</v>
      </c>
    </row>
    <row r="163" spans="2:65" s="1" customFormat="1" ht="16.5" customHeight="1">
      <c r="B163" s="42"/>
      <c r="C163" s="202" t="s">
        <v>817</v>
      </c>
      <c r="D163" s="202" t="s">
        <v>194</v>
      </c>
      <c r="E163" s="203" t="s">
        <v>4432</v>
      </c>
      <c r="F163" s="204" t="s">
        <v>4433</v>
      </c>
      <c r="G163" s="205" t="s">
        <v>197</v>
      </c>
      <c r="H163" s="206">
        <v>1</v>
      </c>
      <c r="I163" s="207"/>
      <c r="J163" s="208">
        <f t="shared" si="10"/>
        <v>0</v>
      </c>
      <c r="K163" s="204" t="s">
        <v>23</v>
      </c>
      <c r="L163" s="62"/>
      <c r="M163" s="209" t="s">
        <v>23</v>
      </c>
      <c r="N163" s="210" t="s">
        <v>48</v>
      </c>
      <c r="O163" s="43"/>
      <c r="P163" s="211">
        <f t="shared" si="11"/>
        <v>0</v>
      </c>
      <c r="Q163" s="211">
        <v>0</v>
      </c>
      <c r="R163" s="211">
        <f t="shared" si="12"/>
        <v>0</v>
      </c>
      <c r="S163" s="211">
        <v>0</v>
      </c>
      <c r="T163" s="212">
        <f t="shared" si="13"/>
        <v>0</v>
      </c>
      <c r="AR163" s="25" t="s">
        <v>4274</v>
      </c>
      <c r="AT163" s="25" t="s">
        <v>194</v>
      </c>
      <c r="AU163" s="25" t="s">
        <v>85</v>
      </c>
      <c r="AY163" s="25" t="s">
        <v>191</v>
      </c>
      <c r="BE163" s="213">
        <f t="shared" si="14"/>
        <v>0</v>
      </c>
      <c r="BF163" s="213">
        <f t="shared" si="15"/>
        <v>0</v>
      </c>
      <c r="BG163" s="213">
        <f t="shared" si="16"/>
        <v>0</v>
      </c>
      <c r="BH163" s="213">
        <f t="shared" si="17"/>
        <v>0</v>
      </c>
      <c r="BI163" s="213">
        <f t="shared" si="18"/>
        <v>0</v>
      </c>
      <c r="BJ163" s="25" t="s">
        <v>85</v>
      </c>
      <c r="BK163" s="213">
        <f t="shared" si="19"/>
        <v>0</v>
      </c>
      <c r="BL163" s="25" t="s">
        <v>4274</v>
      </c>
      <c r="BM163" s="25" t="s">
        <v>4434</v>
      </c>
    </row>
    <row r="164" spans="2:65" s="1" customFormat="1" ht="16.5" customHeight="1">
      <c r="B164" s="42"/>
      <c r="C164" s="202" t="s">
        <v>825</v>
      </c>
      <c r="D164" s="202" t="s">
        <v>194</v>
      </c>
      <c r="E164" s="203" t="s">
        <v>4435</v>
      </c>
      <c r="F164" s="204" t="s">
        <v>4436</v>
      </c>
      <c r="G164" s="205" t="s">
        <v>197</v>
      </c>
      <c r="H164" s="206">
        <v>1</v>
      </c>
      <c r="I164" s="207"/>
      <c r="J164" s="208">
        <f t="shared" si="10"/>
        <v>0</v>
      </c>
      <c r="K164" s="204" t="s">
        <v>23</v>
      </c>
      <c r="L164" s="62"/>
      <c r="M164" s="209" t="s">
        <v>23</v>
      </c>
      <c r="N164" s="210" t="s">
        <v>48</v>
      </c>
      <c r="O164" s="43"/>
      <c r="P164" s="211">
        <f t="shared" si="11"/>
        <v>0</v>
      </c>
      <c r="Q164" s="211">
        <v>0</v>
      </c>
      <c r="R164" s="211">
        <f t="shared" si="12"/>
        <v>0</v>
      </c>
      <c r="S164" s="211">
        <v>0</v>
      </c>
      <c r="T164" s="212">
        <f t="shared" si="13"/>
        <v>0</v>
      </c>
      <c r="AR164" s="25" t="s">
        <v>4274</v>
      </c>
      <c r="AT164" s="25" t="s">
        <v>194</v>
      </c>
      <c r="AU164" s="25" t="s">
        <v>85</v>
      </c>
      <c r="AY164" s="25" t="s">
        <v>191</v>
      </c>
      <c r="BE164" s="213">
        <f t="shared" si="14"/>
        <v>0</v>
      </c>
      <c r="BF164" s="213">
        <f t="shared" si="15"/>
        <v>0</v>
      </c>
      <c r="BG164" s="213">
        <f t="shared" si="16"/>
        <v>0</v>
      </c>
      <c r="BH164" s="213">
        <f t="shared" si="17"/>
        <v>0</v>
      </c>
      <c r="BI164" s="213">
        <f t="shared" si="18"/>
        <v>0</v>
      </c>
      <c r="BJ164" s="25" t="s">
        <v>85</v>
      </c>
      <c r="BK164" s="213">
        <f t="shared" si="19"/>
        <v>0</v>
      </c>
      <c r="BL164" s="25" t="s">
        <v>4274</v>
      </c>
      <c r="BM164" s="25" t="s">
        <v>4437</v>
      </c>
    </row>
    <row r="165" spans="2:65" s="1" customFormat="1" ht="16.5" customHeight="1">
      <c r="B165" s="42"/>
      <c r="C165" s="202" t="s">
        <v>829</v>
      </c>
      <c r="D165" s="202" t="s">
        <v>194</v>
      </c>
      <c r="E165" s="203" t="s">
        <v>4438</v>
      </c>
      <c r="F165" s="204" t="s">
        <v>4439</v>
      </c>
      <c r="G165" s="205" t="s">
        <v>197</v>
      </c>
      <c r="H165" s="206">
        <v>1</v>
      </c>
      <c r="I165" s="207"/>
      <c r="J165" s="208">
        <f t="shared" si="10"/>
        <v>0</v>
      </c>
      <c r="K165" s="204" t="s">
        <v>23</v>
      </c>
      <c r="L165" s="62"/>
      <c r="M165" s="209" t="s">
        <v>23</v>
      </c>
      <c r="N165" s="210" t="s">
        <v>48</v>
      </c>
      <c r="O165" s="43"/>
      <c r="P165" s="211">
        <f t="shared" si="11"/>
        <v>0</v>
      </c>
      <c r="Q165" s="211">
        <v>0</v>
      </c>
      <c r="R165" s="211">
        <f t="shared" si="12"/>
        <v>0</v>
      </c>
      <c r="S165" s="211">
        <v>0</v>
      </c>
      <c r="T165" s="212">
        <f t="shared" si="13"/>
        <v>0</v>
      </c>
      <c r="AR165" s="25" t="s">
        <v>4274</v>
      </c>
      <c r="AT165" s="25" t="s">
        <v>194</v>
      </c>
      <c r="AU165" s="25" t="s">
        <v>85</v>
      </c>
      <c r="AY165" s="25" t="s">
        <v>191</v>
      </c>
      <c r="BE165" s="213">
        <f t="shared" si="14"/>
        <v>0</v>
      </c>
      <c r="BF165" s="213">
        <f t="shared" si="15"/>
        <v>0</v>
      </c>
      <c r="BG165" s="213">
        <f t="shared" si="16"/>
        <v>0</v>
      </c>
      <c r="BH165" s="213">
        <f t="shared" si="17"/>
        <v>0</v>
      </c>
      <c r="BI165" s="213">
        <f t="shared" si="18"/>
        <v>0</v>
      </c>
      <c r="BJ165" s="25" t="s">
        <v>85</v>
      </c>
      <c r="BK165" s="213">
        <f t="shared" si="19"/>
        <v>0</v>
      </c>
      <c r="BL165" s="25" t="s">
        <v>4274</v>
      </c>
      <c r="BM165" s="25" t="s">
        <v>4440</v>
      </c>
    </row>
    <row r="166" spans="2:65" s="1" customFormat="1" ht="16.5" customHeight="1">
      <c r="B166" s="42"/>
      <c r="C166" s="202" t="s">
        <v>834</v>
      </c>
      <c r="D166" s="202" t="s">
        <v>194</v>
      </c>
      <c r="E166" s="203" t="s">
        <v>4288</v>
      </c>
      <c r="F166" s="204" t="s">
        <v>4289</v>
      </c>
      <c r="G166" s="205" t="s">
        <v>4290</v>
      </c>
      <c r="H166" s="276"/>
      <c r="I166" s="207"/>
      <c r="J166" s="208">
        <f t="shared" si="10"/>
        <v>0</v>
      </c>
      <c r="K166" s="204" t="s">
        <v>23</v>
      </c>
      <c r="L166" s="62"/>
      <c r="M166" s="209" t="s">
        <v>23</v>
      </c>
      <c r="N166" s="210" t="s">
        <v>48</v>
      </c>
      <c r="O166" s="43"/>
      <c r="P166" s="211">
        <f t="shared" si="11"/>
        <v>0</v>
      </c>
      <c r="Q166" s="211">
        <v>0</v>
      </c>
      <c r="R166" s="211">
        <f t="shared" si="12"/>
        <v>0</v>
      </c>
      <c r="S166" s="211">
        <v>0</v>
      </c>
      <c r="T166" s="212">
        <f t="shared" si="13"/>
        <v>0</v>
      </c>
      <c r="AR166" s="25" t="s">
        <v>4274</v>
      </c>
      <c r="AT166" s="25" t="s">
        <v>194</v>
      </c>
      <c r="AU166" s="25" t="s">
        <v>85</v>
      </c>
      <c r="AY166" s="25" t="s">
        <v>191</v>
      </c>
      <c r="BE166" s="213">
        <f t="shared" si="14"/>
        <v>0</v>
      </c>
      <c r="BF166" s="213">
        <f t="shared" si="15"/>
        <v>0</v>
      </c>
      <c r="BG166" s="213">
        <f t="shared" si="16"/>
        <v>0</v>
      </c>
      <c r="BH166" s="213">
        <f t="shared" si="17"/>
        <v>0</v>
      </c>
      <c r="BI166" s="213">
        <f t="shared" si="18"/>
        <v>0</v>
      </c>
      <c r="BJ166" s="25" t="s">
        <v>85</v>
      </c>
      <c r="BK166" s="213">
        <f t="shared" si="19"/>
        <v>0</v>
      </c>
      <c r="BL166" s="25" t="s">
        <v>4274</v>
      </c>
      <c r="BM166" s="25" t="s">
        <v>4441</v>
      </c>
    </row>
    <row r="167" spans="2:65" s="1" customFormat="1" ht="27">
      <c r="B167" s="42"/>
      <c r="C167" s="64"/>
      <c r="D167" s="214" t="s">
        <v>205</v>
      </c>
      <c r="E167" s="64"/>
      <c r="F167" s="215" t="s">
        <v>4292</v>
      </c>
      <c r="G167" s="64"/>
      <c r="H167" s="64"/>
      <c r="I167" s="173"/>
      <c r="J167" s="64"/>
      <c r="K167" s="64"/>
      <c r="L167" s="62"/>
      <c r="M167" s="216"/>
      <c r="N167" s="43"/>
      <c r="O167" s="43"/>
      <c r="P167" s="43"/>
      <c r="Q167" s="43"/>
      <c r="R167" s="43"/>
      <c r="S167" s="43"/>
      <c r="T167" s="79"/>
      <c r="AT167" s="25" t="s">
        <v>205</v>
      </c>
      <c r="AU167" s="25" t="s">
        <v>85</v>
      </c>
    </row>
    <row r="168" spans="2:65" s="1" customFormat="1" ht="16.5" customHeight="1">
      <c r="B168" s="42"/>
      <c r="C168" s="202" t="s">
        <v>839</v>
      </c>
      <c r="D168" s="202" t="s">
        <v>194</v>
      </c>
      <c r="E168" s="203" t="s">
        <v>4293</v>
      </c>
      <c r="F168" s="204" t="s">
        <v>4294</v>
      </c>
      <c r="G168" s="205" t="s">
        <v>4290</v>
      </c>
      <c r="H168" s="276"/>
      <c r="I168" s="207"/>
      <c r="J168" s="208">
        <f>ROUND(I168*H168,2)</f>
        <v>0</v>
      </c>
      <c r="K168" s="204" t="s">
        <v>23</v>
      </c>
      <c r="L168" s="62"/>
      <c r="M168" s="209" t="s">
        <v>23</v>
      </c>
      <c r="N168" s="210" t="s">
        <v>48</v>
      </c>
      <c r="O168" s="43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AR168" s="25" t="s">
        <v>4274</v>
      </c>
      <c r="AT168" s="25" t="s">
        <v>194</v>
      </c>
      <c r="AU168" s="25" t="s">
        <v>85</v>
      </c>
      <c r="AY168" s="25" t="s">
        <v>191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5" t="s">
        <v>85</v>
      </c>
      <c r="BK168" s="213">
        <f>ROUND(I168*H168,2)</f>
        <v>0</v>
      </c>
      <c r="BL168" s="25" t="s">
        <v>4274</v>
      </c>
      <c r="BM168" s="25" t="s">
        <v>4442</v>
      </c>
    </row>
    <row r="169" spans="2:65" s="1" customFormat="1" ht="27">
      <c r="B169" s="42"/>
      <c r="C169" s="64"/>
      <c r="D169" s="214" t="s">
        <v>205</v>
      </c>
      <c r="E169" s="64"/>
      <c r="F169" s="215" t="s">
        <v>4292</v>
      </c>
      <c r="G169" s="64"/>
      <c r="H169" s="64"/>
      <c r="I169" s="173"/>
      <c r="J169" s="64"/>
      <c r="K169" s="64"/>
      <c r="L169" s="62"/>
      <c r="M169" s="216"/>
      <c r="N169" s="43"/>
      <c r="O169" s="43"/>
      <c r="P169" s="43"/>
      <c r="Q169" s="43"/>
      <c r="R169" s="43"/>
      <c r="S169" s="43"/>
      <c r="T169" s="79"/>
      <c r="AT169" s="25" t="s">
        <v>205</v>
      </c>
      <c r="AU169" s="25" t="s">
        <v>85</v>
      </c>
    </row>
    <row r="170" spans="2:65" s="1" customFormat="1" ht="16.5" customHeight="1">
      <c r="B170" s="42"/>
      <c r="C170" s="202" t="s">
        <v>844</v>
      </c>
      <c r="D170" s="202" t="s">
        <v>194</v>
      </c>
      <c r="E170" s="203" t="s">
        <v>4296</v>
      </c>
      <c r="F170" s="204" t="s">
        <v>4297</v>
      </c>
      <c r="G170" s="205" t="s">
        <v>4290</v>
      </c>
      <c r="H170" s="276"/>
      <c r="I170" s="207"/>
      <c r="J170" s="208">
        <f>ROUND(I170*H170,2)</f>
        <v>0</v>
      </c>
      <c r="K170" s="204" t="s">
        <v>23</v>
      </c>
      <c r="L170" s="62"/>
      <c r="M170" s="209" t="s">
        <v>23</v>
      </c>
      <c r="N170" s="210" t="s">
        <v>48</v>
      </c>
      <c r="O170" s="43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AR170" s="25" t="s">
        <v>4274</v>
      </c>
      <c r="AT170" s="25" t="s">
        <v>194</v>
      </c>
      <c r="AU170" s="25" t="s">
        <v>85</v>
      </c>
      <c r="AY170" s="25" t="s">
        <v>191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5" t="s">
        <v>85</v>
      </c>
      <c r="BK170" s="213">
        <f>ROUND(I170*H170,2)</f>
        <v>0</v>
      </c>
      <c r="BL170" s="25" t="s">
        <v>4274</v>
      </c>
      <c r="BM170" s="25" t="s">
        <v>4443</v>
      </c>
    </row>
    <row r="171" spans="2:65" s="1" customFormat="1" ht="40.5">
      <c r="B171" s="42"/>
      <c r="C171" s="64"/>
      <c r="D171" s="214" t="s">
        <v>205</v>
      </c>
      <c r="E171" s="64"/>
      <c r="F171" s="215" t="s">
        <v>4299</v>
      </c>
      <c r="G171" s="64"/>
      <c r="H171" s="64"/>
      <c r="I171" s="173"/>
      <c r="J171" s="64"/>
      <c r="K171" s="64"/>
      <c r="L171" s="62"/>
      <c r="M171" s="238"/>
      <c r="N171" s="239"/>
      <c r="O171" s="239"/>
      <c r="P171" s="239"/>
      <c r="Q171" s="239"/>
      <c r="R171" s="239"/>
      <c r="S171" s="239"/>
      <c r="T171" s="240"/>
      <c r="AT171" s="25" t="s">
        <v>205</v>
      </c>
      <c r="AU171" s="25" t="s">
        <v>85</v>
      </c>
    </row>
    <row r="172" spans="2:65" s="1" customFormat="1" ht="6.95" customHeight="1">
      <c r="B172" s="57"/>
      <c r="C172" s="58"/>
      <c r="D172" s="58"/>
      <c r="E172" s="58"/>
      <c r="F172" s="58"/>
      <c r="G172" s="58"/>
      <c r="H172" s="58"/>
      <c r="I172" s="149"/>
      <c r="J172" s="58"/>
      <c r="K172" s="58"/>
      <c r="L172" s="62"/>
    </row>
  </sheetData>
  <sheetProtection algorithmName="SHA-512" hashValue="RwvaOx6mQuZ2YOsbklLUNkv1/hIXOjzyJrZPfwb6QLEhXcnS0WnEmHGq/8NMZE0Akk32lKXHghBZ7CD63kt+7A==" saltValue="LG88jO8EXqQBxbvxq3Jw1yokxGReGpUa1pCTcr7VbhjlQFQIbhb0hAeHmQMyqw067SVwaXJ/itT422EsphXyGg==" spinCount="100000" sheet="1" objects="1" scenarios="1" formatColumns="0" formatRows="0" autoFilter="0"/>
  <autoFilter ref="C89:K171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340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4444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28.5" customHeight="1">
      <c r="B26" s="131"/>
      <c r="C26" s="132"/>
      <c r="D26" s="132"/>
      <c r="E26" s="368" t="s">
        <v>4445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ROUND(J90,2)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ROUND(SUM(BE90:BE196), 2)</f>
        <v>0</v>
      </c>
      <c r="G32" s="43"/>
      <c r="H32" s="43"/>
      <c r="I32" s="141">
        <v>0.21</v>
      </c>
      <c r="J32" s="140">
        <f>ROUND(ROUND((SUM(BE90:BE196)),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ROUND(SUM(BF90:BF196), 2)</f>
        <v>0</v>
      </c>
      <c r="G33" s="43"/>
      <c r="H33" s="43"/>
      <c r="I33" s="141">
        <v>0.15</v>
      </c>
      <c r="J33" s="140">
        <f>ROUND(ROUND((SUM(BF90:BF196)),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ROUND(SUM(BG90:BG196),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ROUND(SUM(BH90:BH196),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ROUND(SUM(BI90:BI196),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340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TI-003 - Slaboproud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J90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348</v>
      </c>
      <c r="E61" s="162"/>
      <c r="F61" s="162"/>
      <c r="G61" s="162"/>
      <c r="H61" s="162"/>
      <c r="I61" s="163"/>
      <c r="J61" s="164">
        <f>J91</f>
        <v>0</v>
      </c>
      <c r="K61" s="165"/>
    </row>
    <row r="62" spans="2:47" s="9" customFormat="1" ht="19.899999999999999" customHeight="1">
      <c r="B62" s="166"/>
      <c r="C62" s="167"/>
      <c r="D62" s="168" t="s">
        <v>4302</v>
      </c>
      <c r="E62" s="169"/>
      <c r="F62" s="169"/>
      <c r="G62" s="169"/>
      <c r="H62" s="169"/>
      <c r="I62" s="170"/>
      <c r="J62" s="171">
        <f>J92</f>
        <v>0</v>
      </c>
      <c r="K62" s="172"/>
    </row>
    <row r="63" spans="2:47" s="9" customFormat="1" ht="14.85" customHeight="1">
      <c r="B63" s="166"/>
      <c r="C63" s="167"/>
      <c r="D63" s="168" t="s">
        <v>4446</v>
      </c>
      <c r="E63" s="169"/>
      <c r="F63" s="169"/>
      <c r="G63" s="169"/>
      <c r="H63" s="169"/>
      <c r="I63" s="170"/>
      <c r="J63" s="171">
        <f>J93</f>
        <v>0</v>
      </c>
      <c r="K63" s="172"/>
    </row>
    <row r="64" spans="2:47" s="9" customFormat="1" ht="14.85" customHeight="1">
      <c r="B64" s="166"/>
      <c r="C64" s="167"/>
      <c r="D64" s="168" t="s">
        <v>4447</v>
      </c>
      <c r="E64" s="169"/>
      <c r="F64" s="169"/>
      <c r="G64" s="169"/>
      <c r="H64" s="169"/>
      <c r="I64" s="170"/>
      <c r="J64" s="171">
        <f>J136</f>
        <v>0</v>
      </c>
      <c r="K64" s="172"/>
    </row>
    <row r="65" spans="2:12" s="9" customFormat="1" ht="14.85" customHeight="1">
      <c r="B65" s="166"/>
      <c r="C65" s="167"/>
      <c r="D65" s="168" t="s">
        <v>4448</v>
      </c>
      <c r="E65" s="169"/>
      <c r="F65" s="169"/>
      <c r="G65" s="169"/>
      <c r="H65" s="169"/>
      <c r="I65" s="170"/>
      <c r="J65" s="171">
        <f>J147</f>
        <v>0</v>
      </c>
      <c r="K65" s="172"/>
    </row>
    <row r="66" spans="2:12" s="9" customFormat="1" ht="14.85" customHeight="1">
      <c r="B66" s="166"/>
      <c r="C66" s="167"/>
      <c r="D66" s="168" t="s">
        <v>4449</v>
      </c>
      <c r="E66" s="169"/>
      <c r="F66" s="169"/>
      <c r="G66" s="169"/>
      <c r="H66" s="169"/>
      <c r="I66" s="170"/>
      <c r="J66" s="171">
        <f>J161</f>
        <v>0</v>
      </c>
      <c r="K66" s="172"/>
    </row>
    <row r="67" spans="2:12" s="8" customFormat="1" ht="24.95" customHeight="1">
      <c r="B67" s="159"/>
      <c r="C67" s="160"/>
      <c r="D67" s="161" t="s">
        <v>360</v>
      </c>
      <c r="E67" s="162"/>
      <c r="F67" s="162"/>
      <c r="G67" s="162"/>
      <c r="H67" s="162"/>
      <c r="I67" s="163"/>
      <c r="J67" s="164">
        <f>J179</f>
        <v>0</v>
      </c>
      <c r="K67" s="165"/>
    </row>
    <row r="68" spans="2:12" s="8" customFormat="1" ht="24.95" customHeight="1">
      <c r="B68" s="159"/>
      <c r="C68" s="160"/>
      <c r="D68" s="161" t="s">
        <v>3829</v>
      </c>
      <c r="E68" s="162"/>
      <c r="F68" s="162"/>
      <c r="G68" s="162"/>
      <c r="H68" s="162"/>
      <c r="I68" s="163"/>
      <c r="J68" s="164">
        <f>J188</f>
        <v>0</v>
      </c>
      <c r="K68" s="165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8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9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2"/>
      <c r="J74" s="61"/>
      <c r="K74" s="61"/>
      <c r="L74" s="62"/>
    </row>
    <row r="75" spans="2:12" s="1" customFormat="1" ht="36.950000000000003" customHeight="1">
      <c r="B75" s="42"/>
      <c r="C75" s="63" t="s">
        <v>175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6.5" customHeight="1">
      <c r="B78" s="42"/>
      <c r="C78" s="64"/>
      <c r="D78" s="64"/>
      <c r="E78" s="408" t="str">
        <f>E7</f>
        <v>Výstavba poradenského centra UJEP, č.p. 771, ul. Pasteurova - Rekonstrukce</v>
      </c>
      <c r="F78" s="409"/>
      <c r="G78" s="409"/>
      <c r="H78" s="409"/>
      <c r="I78" s="173"/>
      <c r="J78" s="64"/>
      <c r="K78" s="64"/>
      <c r="L78" s="62"/>
    </row>
    <row r="79" spans="2:12">
      <c r="B79" s="29"/>
      <c r="C79" s="66" t="s">
        <v>161</v>
      </c>
      <c r="D79" s="242"/>
      <c r="E79" s="242"/>
      <c r="F79" s="242"/>
      <c r="G79" s="242"/>
      <c r="H79" s="242"/>
      <c r="J79" s="242"/>
      <c r="K79" s="242"/>
      <c r="L79" s="243"/>
    </row>
    <row r="80" spans="2:12" s="1" customFormat="1" ht="16.5" customHeight="1">
      <c r="B80" s="42"/>
      <c r="C80" s="64"/>
      <c r="D80" s="64"/>
      <c r="E80" s="408" t="s">
        <v>340</v>
      </c>
      <c r="F80" s="410"/>
      <c r="G80" s="410"/>
      <c r="H80" s="410"/>
      <c r="I80" s="173"/>
      <c r="J80" s="64"/>
      <c r="K80" s="64"/>
      <c r="L80" s="62"/>
    </row>
    <row r="81" spans="2:65" s="1" customFormat="1" ht="14.45" customHeight="1">
      <c r="B81" s="42"/>
      <c r="C81" s="66" t="s">
        <v>341</v>
      </c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7.25" customHeight="1">
      <c r="B82" s="42"/>
      <c r="C82" s="64"/>
      <c r="D82" s="64"/>
      <c r="E82" s="379" t="str">
        <f>E11</f>
        <v>TI-003 - Slaboproud</v>
      </c>
      <c r="F82" s="410"/>
      <c r="G82" s="410"/>
      <c r="H82" s="410"/>
      <c r="I82" s="173"/>
      <c r="J82" s="64"/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 ht="18" customHeight="1">
      <c r="B84" s="42"/>
      <c r="C84" s="66" t="s">
        <v>24</v>
      </c>
      <c r="D84" s="64"/>
      <c r="E84" s="64"/>
      <c r="F84" s="174" t="str">
        <f>F14</f>
        <v>Ústí nad Labem</v>
      </c>
      <c r="G84" s="64"/>
      <c r="H84" s="64"/>
      <c r="I84" s="175" t="s">
        <v>26</v>
      </c>
      <c r="J84" s="74" t="str">
        <f>IF(J14="","",J14)</f>
        <v>19. 7. 2018</v>
      </c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" customFormat="1">
      <c r="B86" s="42"/>
      <c r="C86" s="66" t="s">
        <v>28</v>
      </c>
      <c r="D86" s="64"/>
      <c r="E86" s="64"/>
      <c r="F86" s="174" t="str">
        <f>E17</f>
        <v>UJEP Pasteurova 3544/1, 400 96 ÚnL</v>
      </c>
      <c r="G86" s="64"/>
      <c r="H86" s="64"/>
      <c r="I86" s="175" t="s">
        <v>36</v>
      </c>
      <c r="J86" s="174" t="str">
        <f>E23</f>
        <v>Correct BC, s.r.o.</v>
      </c>
      <c r="K86" s="64"/>
      <c r="L86" s="62"/>
    </row>
    <row r="87" spans="2:65" s="1" customFormat="1" ht="14.45" customHeight="1">
      <c r="B87" s="42"/>
      <c r="C87" s="66" t="s">
        <v>34</v>
      </c>
      <c r="D87" s="64"/>
      <c r="E87" s="64"/>
      <c r="F87" s="174" t="str">
        <f>IF(E20="","",E20)</f>
        <v/>
      </c>
      <c r="G87" s="64"/>
      <c r="H87" s="64"/>
      <c r="I87" s="173"/>
      <c r="J87" s="64"/>
      <c r="K87" s="64"/>
      <c r="L87" s="62"/>
    </row>
    <row r="88" spans="2:65" s="1" customFormat="1" ht="10.35" customHeight="1">
      <c r="B88" s="42"/>
      <c r="C88" s="64"/>
      <c r="D88" s="64"/>
      <c r="E88" s="64"/>
      <c r="F88" s="64"/>
      <c r="G88" s="64"/>
      <c r="H88" s="64"/>
      <c r="I88" s="173"/>
      <c r="J88" s="64"/>
      <c r="K88" s="64"/>
      <c r="L88" s="62"/>
    </row>
    <row r="89" spans="2:65" s="10" customFormat="1" ht="29.25" customHeight="1">
      <c r="B89" s="176"/>
      <c r="C89" s="177" t="s">
        <v>176</v>
      </c>
      <c r="D89" s="178" t="s">
        <v>62</v>
      </c>
      <c r="E89" s="178" t="s">
        <v>58</v>
      </c>
      <c r="F89" s="178" t="s">
        <v>177</v>
      </c>
      <c r="G89" s="178" t="s">
        <v>178</v>
      </c>
      <c r="H89" s="178" t="s">
        <v>179</v>
      </c>
      <c r="I89" s="179" t="s">
        <v>180</v>
      </c>
      <c r="J89" s="178" t="s">
        <v>166</v>
      </c>
      <c r="K89" s="180" t="s">
        <v>181</v>
      </c>
      <c r="L89" s="181"/>
      <c r="M89" s="82" t="s">
        <v>182</v>
      </c>
      <c r="N89" s="83" t="s">
        <v>47</v>
      </c>
      <c r="O89" s="83" t="s">
        <v>183</v>
      </c>
      <c r="P89" s="83" t="s">
        <v>184</v>
      </c>
      <c r="Q89" s="83" t="s">
        <v>185</v>
      </c>
      <c r="R89" s="83" t="s">
        <v>186</v>
      </c>
      <c r="S89" s="83" t="s">
        <v>187</v>
      </c>
      <c r="T89" s="84" t="s">
        <v>188</v>
      </c>
    </row>
    <row r="90" spans="2:65" s="1" customFormat="1" ht="29.25" customHeight="1">
      <c r="B90" s="42"/>
      <c r="C90" s="88" t="s">
        <v>167</v>
      </c>
      <c r="D90" s="64"/>
      <c r="E90" s="64"/>
      <c r="F90" s="64"/>
      <c r="G90" s="64"/>
      <c r="H90" s="64"/>
      <c r="I90" s="173"/>
      <c r="J90" s="182">
        <f>BK90</f>
        <v>0</v>
      </c>
      <c r="K90" s="64"/>
      <c r="L90" s="62"/>
      <c r="M90" s="85"/>
      <c r="N90" s="86"/>
      <c r="O90" s="86"/>
      <c r="P90" s="183">
        <f>P91+P179+P188</f>
        <v>0</v>
      </c>
      <c r="Q90" s="86"/>
      <c r="R90" s="183">
        <f>R91+R179+R188</f>
        <v>0</v>
      </c>
      <c r="S90" s="86"/>
      <c r="T90" s="184">
        <f>T91+T179+T188</f>
        <v>0</v>
      </c>
      <c r="AT90" s="25" t="s">
        <v>76</v>
      </c>
      <c r="AU90" s="25" t="s">
        <v>168</v>
      </c>
      <c r="BK90" s="185">
        <f>BK91+BK179+BK188</f>
        <v>0</v>
      </c>
    </row>
    <row r="91" spans="2:65" s="11" customFormat="1" ht="37.35" customHeight="1">
      <c r="B91" s="186"/>
      <c r="C91" s="187"/>
      <c r="D91" s="188" t="s">
        <v>76</v>
      </c>
      <c r="E91" s="189" t="s">
        <v>821</v>
      </c>
      <c r="F91" s="189" t="s">
        <v>822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P92</f>
        <v>0</v>
      </c>
      <c r="Q91" s="194"/>
      <c r="R91" s="195">
        <f>R92</f>
        <v>0</v>
      </c>
      <c r="S91" s="194"/>
      <c r="T91" s="196">
        <f>T92</f>
        <v>0</v>
      </c>
      <c r="AR91" s="197" t="s">
        <v>88</v>
      </c>
      <c r="AT91" s="198" t="s">
        <v>76</v>
      </c>
      <c r="AU91" s="198" t="s">
        <v>77</v>
      </c>
      <c r="AY91" s="197" t="s">
        <v>191</v>
      </c>
      <c r="BK91" s="199">
        <f>BK92</f>
        <v>0</v>
      </c>
    </row>
    <row r="92" spans="2:65" s="11" customFormat="1" ht="19.899999999999999" customHeight="1">
      <c r="B92" s="186"/>
      <c r="C92" s="187"/>
      <c r="D92" s="188" t="s">
        <v>76</v>
      </c>
      <c r="E92" s="200" t="s">
        <v>4389</v>
      </c>
      <c r="F92" s="200" t="s">
        <v>4390</v>
      </c>
      <c r="G92" s="187"/>
      <c r="H92" s="187"/>
      <c r="I92" s="190"/>
      <c r="J92" s="201">
        <f>BK92</f>
        <v>0</v>
      </c>
      <c r="K92" s="187"/>
      <c r="L92" s="192"/>
      <c r="M92" s="193"/>
      <c r="N92" s="194"/>
      <c r="O92" s="194"/>
      <c r="P92" s="195">
        <f>P93+P136+P147+P161</f>
        <v>0</v>
      </c>
      <c r="Q92" s="194"/>
      <c r="R92" s="195">
        <f>R93+R136+R147+R161</f>
        <v>0</v>
      </c>
      <c r="S92" s="194"/>
      <c r="T92" s="196">
        <f>T93+T136+T147+T161</f>
        <v>0</v>
      </c>
      <c r="AR92" s="197" t="s">
        <v>88</v>
      </c>
      <c r="AT92" s="198" t="s">
        <v>76</v>
      </c>
      <c r="AU92" s="198" t="s">
        <v>85</v>
      </c>
      <c r="AY92" s="197" t="s">
        <v>191</v>
      </c>
      <c r="BK92" s="199">
        <f>BK93+BK136+BK147+BK161</f>
        <v>0</v>
      </c>
    </row>
    <row r="93" spans="2:65" s="11" customFormat="1" ht="14.85" customHeight="1">
      <c r="B93" s="186"/>
      <c r="C93" s="187"/>
      <c r="D93" s="188" t="s">
        <v>76</v>
      </c>
      <c r="E93" s="200" t="s">
        <v>4450</v>
      </c>
      <c r="F93" s="200" t="s">
        <v>4451</v>
      </c>
      <c r="G93" s="187"/>
      <c r="H93" s="187"/>
      <c r="I93" s="190"/>
      <c r="J93" s="201">
        <f>BK93</f>
        <v>0</v>
      </c>
      <c r="K93" s="187"/>
      <c r="L93" s="192"/>
      <c r="M93" s="193"/>
      <c r="N93" s="194"/>
      <c r="O93" s="194"/>
      <c r="P93" s="195">
        <f>SUM(P94:P135)</f>
        <v>0</v>
      </c>
      <c r="Q93" s="194"/>
      <c r="R93" s="195">
        <f>SUM(R94:R135)</f>
        <v>0</v>
      </c>
      <c r="S93" s="194"/>
      <c r="T93" s="196">
        <f>SUM(T94:T135)</f>
        <v>0</v>
      </c>
      <c r="AR93" s="197" t="s">
        <v>85</v>
      </c>
      <c r="AT93" s="198" t="s">
        <v>76</v>
      </c>
      <c r="AU93" s="198" t="s">
        <v>88</v>
      </c>
      <c r="AY93" s="197" t="s">
        <v>191</v>
      </c>
      <c r="BK93" s="199">
        <f>SUM(BK94:BK135)</f>
        <v>0</v>
      </c>
    </row>
    <row r="94" spans="2:65" s="1" customFormat="1" ht="16.5" customHeight="1">
      <c r="B94" s="42"/>
      <c r="C94" s="202" t="s">
        <v>85</v>
      </c>
      <c r="D94" s="202" t="s">
        <v>194</v>
      </c>
      <c r="E94" s="203" t="s">
        <v>4452</v>
      </c>
      <c r="F94" s="204" t="s">
        <v>4453</v>
      </c>
      <c r="G94" s="205" t="s">
        <v>197</v>
      </c>
      <c r="H94" s="206">
        <v>1</v>
      </c>
      <c r="I94" s="207"/>
      <c r="J94" s="208">
        <f t="shared" ref="J94:J100" si="0">ROUND(I94*H94,2)</f>
        <v>0</v>
      </c>
      <c r="K94" s="204" t="s">
        <v>23</v>
      </c>
      <c r="L94" s="62"/>
      <c r="M94" s="209" t="s">
        <v>23</v>
      </c>
      <c r="N94" s="210" t="s">
        <v>48</v>
      </c>
      <c r="O94" s="43"/>
      <c r="P94" s="211">
        <f t="shared" ref="P94:P100" si="1">O94*H94</f>
        <v>0</v>
      </c>
      <c r="Q94" s="211">
        <v>0</v>
      </c>
      <c r="R94" s="211">
        <f t="shared" ref="R94:R100" si="2">Q94*H94</f>
        <v>0</v>
      </c>
      <c r="S94" s="211">
        <v>0</v>
      </c>
      <c r="T94" s="212">
        <f t="shared" ref="T94:T100" si="3">S94*H94</f>
        <v>0</v>
      </c>
      <c r="AR94" s="25" t="s">
        <v>279</v>
      </c>
      <c r="AT94" s="25" t="s">
        <v>194</v>
      </c>
      <c r="AU94" s="25" t="s">
        <v>207</v>
      </c>
      <c r="AY94" s="25" t="s">
        <v>191</v>
      </c>
      <c r="BE94" s="213">
        <f t="shared" ref="BE94:BE100" si="4">IF(N94="základní",J94,0)</f>
        <v>0</v>
      </c>
      <c r="BF94" s="213">
        <f t="shared" ref="BF94:BF100" si="5">IF(N94="snížená",J94,0)</f>
        <v>0</v>
      </c>
      <c r="BG94" s="213">
        <f t="shared" ref="BG94:BG100" si="6">IF(N94="zákl. přenesená",J94,0)</f>
        <v>0</v>
      </c>
      <c r="BH94" s="213">
        <f t="shared" ref="BH94:BH100" si="7">IF(N94="sníž. přenesená",J94,0)</f>
        <v>0</v>
      </c>
      <c r="BI94" s="213">
        <f t="shared" ref="BI94:BI100" si="8">IF(N94="nulová",J94,0)</f>
        <v>0</v>
      </c>
      <c r="BJ94" s="25" t="s">
        <v>85</v>
      </c>
      <c r="BK94" s="213">
        <f t="shared" ref="BK94:BK100" si="9">ROUND(I94*H94,2)</f>
        <v>0</v>
      </c>
      <c r="BL94" s="25" t="s">
        <v>279</v>
      </c>
      <c r="BM94" s="25" t="s">
        <v>4454</v>
      </c>
    </row>
    <row r="95" spans="2:65" s="1" customFormat="1" ht="16.5" customHeight="1">
      <c r="B95" s="42"/>
      <c r="C95" s="202" t="s">
        <v>88</v>
      </c>
      <c r="D95" s="202" t="s">
        <v>194</v>
      </c>
      <c r="E95" s="203" t="s">
        <v>4455</v>
      </c>
      <c r="F95" s="204" t="s">
        <v>4456</v>
      </c>
      <c r="G95" s="205" t="s">
        <v>197</v>
      </c>
      <c r="H95" s="206">
        <v>2</v>
      </c>
      <c r="I95" s="207"/>
      <c r="J95" s="208">
        <f t="shared" si="0"/>
        <v>0</v>
      </c>
      <c r="K95" s="204" t="s">
        <v>23</v>
      </c>
      <c r="L95" s="62"/>
      <c r="M95" s="209" t="s">
        <v>23</v>
      </c>
      <c r="N95" s="210" t="s">
        <v>48</v>
      </c>
      <c r="O95" s="43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5" t="s">
        <v>279</v>
      </c>
      <c r="AT95" s="25" t="s">
        <v>194</v>
      </c>
      <c r="AU95" s="25" t="s">
        <v>207</v>
      </c>
      <c r="AY95" s="25" t="s">
        <v>191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5" t="s">
        <v>85</v>
      </c>
      <c r="BK95" s="213">
        <f t="shared" si="9"/>
        <v>0</v>
      </c>
      <c r="BL95" s="25" t="s">
        <v>279</v>
      </c>
      <c r="BM95" s="25" t="s">
        <v>4457</v>
      </c>
    </row>
    <row r="96" spans="2:65" s="1" customFormat="1" ht="16.5" customHeight="1">
      <c r="B96" s="42"/>
      <c r="C96" s="202" t="s">
        <v>207</v>
      </c>
      <c r="D96" s="202" t="s">
        <v>194</v>
      </c>
      <c r="E96" s="203" t="s">
        <v>4458</v>
      </c>
      <c r="F96" s="204" t="s">
        <v>4459</v>
      </c>
      <c r="G96" s="205" t="s">
        <v>197</v>
      </c>
      <c r="H96" s="206">
        <v>1</v>
      </c>
      <c r="I96" s="207"/>
      <c r="J96" s="208">
        <f t="shared" si="0"/>
        <v>0</v>
      </c>
      <c r="K96" s="204" t="s">
        <v>23</v>
      </c>
      <c r="L96" s="62"/>
      <c r="M96" s="209" t="s">
        <v>23</v>
      </c>
      <c r="N96" s="210" t="s">
        <v>48</v>
      </c>
      <c r="O96" s="43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5" t="s">
        <v>279</v>
      </c>
      <c r="AT96" s="25" t="s">
        <v>194</v>
      </c>
      <c r="AU96" s="25" t="s">
        <v>207</v>
      </c>
      <c r="AY96" s="25" t="s">
        <v>191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5" t="s">
        <v>85</v>
      </c>
      <c r="BK96" s="213">
        <f t="shared" si="9"/>
        <v>0</v>
      </c>
      <c r="BL96" s="25" t="s">
        <v>279</v>
      </c>
      <c r="BM96" s="25" t="s">
        <v>4460</v>
      </c>
    </row>
    <row r="97" spans="2:65" s="1" customFormat="1" ht="16.5" customHeight="1">
      <c r="B97" s="42"/>
      <c r="C97" s="202" t="s">
        <v>215</v>
      </c>
      <c r="D97" s="202" t="s">
        <v>194</v>
      </c>
      <c r="E97" s="203" t="s">
        <v>4461</v>
      </c>
      <c r="F97" s="204" t="s">
        <v>4462</v>
      </c>
      <c r="G97" s="205" t="s">
        <v>197</v>
      </c>
      <c r="H97" s="206">
        <v>1</v>
      </c>
      <c r="I97" s="207"/>
      <c r="J97" s="208">
        <f t="shared" si="0"/>
        <v>0</v>
      </c>
      <c r="K97" s="204" t="s">
        <v>23</v>
      </c>
      <c r="L97" s="62"/>
      <c r="M97" s="209" t="s">
        <v>23</v>
      </c>
      <c r="N97" s="210" t="s">
        <v>48</v>
      </c>
      <c r="O97" s="43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5" t="s">
        <v>279</v>
      </c>
      <c r="AT97" s="25" t="s">
        <v>194</v>
      </c>
      <c r="AU97" s="25" t="s">
        <v>207</v>
      </c>
      <c r="AY97" s="25" t="s">
        <v>191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5" t="s">
        <v>85</v>
      </c>
      <c r="BK97" s="213">
        <f t="shared" si="9"/>
        <v>0</v>
      </c>
      <c r="BL97" s="25" t="s">
        <v>279</v>
      </c>
      <c r="BM97" s="25" t="s">
        <v>4463</v>
      </c>
    </row>
    <row r="98" spans="2:65" s="1" customFormat="1" ht="25.5" customHeight="1">
      <c r="B98" s="42"/>
      <c r="C98" s="202" t="s">
        <v>190</v>
      </c>
      <c r="D98" s="202" t="s">
        <v>194</v>
      </c>
      <c r="E98" s="203" t="s">
        <v>4464</v>
      </c>
      <c r="F98" s="204" t="s">
        <v>4465</v>
      </c>
      <c r="G98" s="205" t="s">
        <v>197</v>
      </c>
      <c r="H98" s="206">
        <v>2</v>
      </c>
      <c r="I98" s="207"/>
      <c r="J98" s="208">
        <f t="shared" si="0"/>
        <v>0</v>
      </c>
      <c r="K98" s="204" t="s">
        <v>23</v>
      </c>
      <c r="L98" s="62"/>
      <c r="M98" s="209" t="s">
        <v>23</v>
      </c>
      <c r="N98" s="210" t="s">
        <v>48</v>
      </c>
      <c r="O98" s="43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5" t="s">
        <v>279</v>
      </c>
      <c r="AT98" s="25" t="s">
        <v>194</v>
      </c>
      <c r="AU98" s="25" t="s">
        <v>207</v>
      </c>
      <c r="AY98" s="25" t="s">
        <v>191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5" t="s">
        <v>85</v>
      </c>
      <c r="BK98" s="213">
        <f t="shared" si="9"/>
        <v>0</v>
      </c>
      <c r="BL98" s="25" t="s">
        <v>279</v>
      </c>
      <c r="BM98" s="25" t="s">
        <v>4466</v>
      </c>
    </row>
    <row r="99" spans="2:65" s="1" customFormat="1" ht="16.5" customHeight="1">
      <c r="B99" s="42"/>
      <c r="C99" s="202" t="s">
        <v>225</v>
      </c>
      <c r="D99" s="202" t="s">
        <v>194</v>
      </c>
      <c r="E99" s="203" t="s">
        <v>4467</v>
      </c>
      <c r="F99" s="204" t="s">
        <v>4468</v>
      </c>
      <c r="G99" s="205" t="s">
        <v>197</v>
      </c>
      <c r="H99" s="206">
        <v>6</v>
      </c>
      <c r="I99" s="207"/>
      <c r="J99" s="208">
        <f t="shared" si="0"/>
        <v>0</v>
      </c>
      <c r="K99" s="204" t="s">
        <v>23</v>
      </c>
      <c r="L99" s="62"/>
      <c r="M99" s="209" t="s">
        <v>23</v>
      </c>
      <c r="N99" s="210" t="s">
        <v>48</v>
      </c>
      <c r="O99" s="43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5" t="s">
        <v>279</v>
      </c>
      <c r="AT99" s="25" t="s">
        <v>194</v>
      </c>
      <c r="AU99" s="25" t="s">
        <v>207</v>
      </c>
      <c r="AY99" s="25" t="s">
        <v>191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5" t="s">
        <v>85</v>
      </c>
      <c r="BK99" s="213">
        <f t="shared" si="9"/>
        <v>0</v>
      </c>
      <c r="BL99" s="25" t="s">
        <v>279</v>
      </c>
      <c r="BM99" s="25" t="s">
        <v>4469</v>
      </c>
    </row>
    <row r="100" spans="2:65" s="1" customFormat="1" ht="63.75" customHeight="1">
      <c r="B100" s="42"/>
      <c r="C100" s="202" t="s">
        <v>229</v>
      </c>
      <c r="D100" s="202" t="s">
        <v>194</v>
      </c>
      <c r="E100" s="203" t="s">
        <v>4470</v>
      </c>
      <c r="F100" s="204" t="s">
        <v>4471</v>
      </c>
      <c r="G100" s="205" t="s">
        <v>197</v>
      </c>
      <c r="H100" s="206">
        <v>5</v>
      </c>
      <c r="I100" s="207"/>
      <c r="J100" s="208">
        <f t="shared" si="0"/>
        <v>0</v>
      </c>
      <c r="K100" s="204" t="s">
        <v>23</v>
      </c>
      <c r="L100" s="62"/>
      <c r="M100" s="209" t="s">
        <v>23</v>
      </c>
      <c r="N100" s="210" t="s">
        <v>48</v>
      </c>
      <c r="O100" s="43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5" t="s">
        <v>279</v>
      </c>
      <c r="AT100" s="25" t="s">
        <v>194</v>
      </c>
      <c r="AU100" s="25" t="s">
        <v>207</v>
      </c>
      <c r="AY100" s="25" t="s">
        <v>191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5" t="s">
        <v>85</v>
      </c>
      <c r="BK100" s="213">
        <f t="shared" si="9"/>
        <v>0</v>
      </c>
      <c r="BL100" s="25" t="s">
        <v>279</v>
      </c>
      <c r="BM100" s="25" t="s">
        <v>4472</v>
      </c>
    </row>
    <row r="101" spans="2:65" s="1" customFormat="1" ht="27">
      <c r="B101" s="42"/>
      <c r="C101" s="64"/>
      <c r="D101" s="214" t="s">
        <v>205</v>
      </c>
      <c r="E101" s="64"/>
      <c r="F101" s="215" t="s">
        <v>4473</v>
      </c>
      <c r="G101" s="64"/>
      <c r="H101" s="64"/>
      <c r="I101" s="173"/>
      <c r="J101" s="64"/>
      <c r="K101" s="64"/>
      <c r="L101" s="62"/>
      <c r="M101" s="216"/>
      <c r="N101" s="43"/>
      <c r="O101" s="43"/>
      <c r="P101" s="43"/>
      <c r="Q101" s="43"/>
      <c r="R101" s="43"/>
      <c r="S101" s="43"/>
      <c r="T101" s="79"/>
      <c r="AT101" s="25" t="s">
        <v>205</v>
      </c>
      <c r="AU101" s="25" t="s">
        <v>207</v>
      </c>
    </row>
    <row r="102" spans="2:65" s="1" customFormat="1" ht="25.5" customHeight="1">
      <c r="B102" s="42"/>
      <c r="C102" s="202" t="s">
        <v>234</v>
      </c>
      <c r="D102" s="202" t="s">
        <v>194</v>
      </c>
      <c r="E102" s="203" t="s">
        <v>4474</v>
      </c>
      <c r="F102" s="204" t="s">
        <v>4475</v>
      </c>
      <c r="G102" s="205" t="s">
        <v>197</v>
      </c>
      <c r="H102" s="206">
        <v>1</v>
      </c>
      <c r="I102" s="207"/>
      <c r="J102" s="208">
        <f>ROUND(I102*H102,2)</f>
        <v>0</v>
      </c>
      <c r="K102" s="204" t="s">
        <v>23</v>
      </c>
      <c r="L102" s="62"/>
      <c r="M102" s="209" t="s">
        <v>23</v>
      </c>
      <c r="N102" s="210" t="s">
        <v>48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279</v>
      </c>
      <c r="AT102" s="25" t="s">
        <v>194</v>
      </c>
      <c r="AU102" s="25" t="s">
        <v>207</v>
      </c>
      <c r="AY102" s="25" t="s">
        <v>191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85</v>
      </c>
      <c r="BK102" s="213">
        <f>ROUND(I102*H102,2)</f>
        <v>0</v>
      </c>
      <c r="BL102" s="25" t="s">
        <v>279</v>
      </c>
      <c r="BM102" s="25" t="s">
        <v>4476</v>
      </c>
    </row>
    <row r="103" spans="2:65" s="1" customFormat="1" ht="16.5" customHeight="1">
      <c r="B103" s="42"/>
      <c r="C103" s="202" t="s">
        <v>239</v>
      </c>
      <c r="D103" s="202" t="s">
        <v>194</v>
      </c>
      <c r="E103" s="203" t="s">
        <v>4477</v>
      </c>
      <c r="F103" s="204" t="s">
        <v>4478</v>
      </c>
      <c r="G103" s="205" t="s">
        <v>197</v>
      </c>
      <c r="H103" s="206">
        <v>2</v>
      </c>
      <c r="I103" s="207"/>
      <c r="J103" s="208">
        <f>ROUND(I103*H103,2)</f>
        <v>0</v>
      </c>
      <c r="K103" s="204" t="s">
        <v>23</v>
      </c>
      <c r="L103" s="62"/>
      <c r="M103" s="209" t="s">
        <v>23</v>
      </c>
      <c r="N103" s="210" t="s">
        <v>48</v>
      </c>
      <c r="O103" s="43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5" t="s">
        <v>279</v>
      </c>
      <c r="AT103" s="25" t="s">
        <v>194</v>
      </c>
      <c r="AU103" s="25" t="s">
        <v>207</v>
      </c>
      <c r="AY103" s="25" t="s">
        <v>191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85</v>
      </c>
      <c r="BK103" s="213">
        <f>ROUND(I103*H103,2)</f>
        <v>0</v>
      </c>
      <c r="BL103" s="25" t="s">
        <v>279</v>
      </c>
      <c r="BM103" s="25" t="s">
        <v>4479</v>
      </c>
    </row>
    <row r="104" spans="2:65" s="1" customFormat="1" ht="38.25" customHeight="1">
      <c r="B104" s="42"/>
      <c r="C104" s="202" t="s">
        <v>247</v>
      </c>
      <c r="D104" s="202" t="s">
        <v>194</v>
      </c>
      <c r="E104" s="203" t="s">
        <v>4480</v>
      </c>
      <c r="F104" s="204" t="s">
        <v>4481</v>
      </c>
      <c r="G104" s="205" t="s">
        <v>197</v>
      </c>
      <c r="H104" s="206">
        <v>2</v>
      </c>
      <c r="I104" s="207"/>
      <c r="J104" s="208">
        <f>ROUND(I104*H104,2)</f>
        <v>0</v>
      </c>
      <c r="K104" s="204" t="s">
        <v>23</v>
      </c>
      <c r="L104" s="62"/>
      <c r="M104" s="209" t="s">
        <v>23</v>
      </c>
      <c r="N104" s="210" t="s">
        <v>48</v>
      </c>
      <c r="O104" s="43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5" t="s">
        <v>279</v>
      </c>
      <c r="AT104" s="25" t="s">
        <v>194</v>
      </c>
      <c r="AU104" s="25" t="s">
        <v>207</v>
      </c>
      <c r="AY104" s="25" t="s">
        <v>191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85</v>
      </c>
      <c r="BK104" s="213">
        <f>ROUND(I104*H104,2)</f>
        <v>0</v>
      </c>
      <c r="BL104" s="25" t="s">
        <v>279</v>
      </c>
      <c r="BM104" s="25" t="s">
        <v>4482</v>
      </c>
    </row>
    <row r="105" spans="2:65" s="1" customFormat="1" ht="25.5" customHeight="1">
      <c r="B105" s="42"/>
      <c r="C105" s="202" t="s">
        <v>251</v>
      </c>
      <c r="D105" s="202" t="s">
        <v>194</v>
      </c>
      <c r="E105" s="203" t="s">
        <v>4483</v>
      </c>
      <c r="F105" s="204" t="s">
        <v>4484</v>
      </c>
      <c r="G105" s="205" t="s">
        <v>197</v>
      </c>
      <c r="H105" s="206">
        <v>9</v>
      </c>
      <c r="I105" s="207"/>
      <c r="J105" s="208">
        <f>ROUND(I105*H105,2)</f>
        <v>0</v>
      </c>
      <c r="K105" s="204" t="s">
        <v>23</v>
      </c>
      <c r="L105" s="62"/>
      <c r="M105" s="209" t="s">
        <v>23</v>
      </c>
      <c r="N105" s="210" t="s">
        <v>48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279</v>
      </c>
      <c r="AT105" s="25" t="s">
        <v>194</v>
      </c>
      <c r="AU105" s="25" t="s">
        <v>207</v>
      </c>
      <c r="AY105" s="25" t="s">
        <v>191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85</v>
      </c>
      <c r="BK105" s="213">
        <f>ROUND(I105*H105,2)</f>
        <v>0</v>
      </c>
      <c r="BL105" s="25" t="s">
        <v>279</v>
      </c>
      <c r="BM105" s="25" t="s">
        <v>4485</v>
      </c>
    </row>
    <row r="106" spans="2:65" s="1" customFormat="1" ht="40.5">
      <c r="B106" s="42"/>
      <c r="C106" s="64"/>
      <c r="D106" s="214" t="s">
        <v>205</v>
      </c>
      <c r="E106" s="64"/>
      <c r="F106" s="215" t="s">
        <v>4486</v>
      </c>
      <c r="G106" s="64"/>
      <c r="H106" s="64"/>
      <c r="I106" s="173"/>
      <c r="J106" s="64"/>
      <c r="K106" s="64"/>
      <c r="L106" s="62"/>
      <c r="M106" s="216"/>
      <c r="N106" s="43"/>
      <c r="O106" s="43"/>
      <c r="P106" s="43"/>
      <c r="Q106" s="43"/>
      <c r="R106" s="43"/>
      <c r="S106" s="43"/>
      <c r="T106" s="79"/>
      <c r="AT106" s="25" t="s">
        <v>205</v>
      </c>
      <c r="AU106" s="25" t="s">
        <v>207</v>
      </c>
    </row>
    <row r="107" spans="2:65" s="1" customFormat="1" ht="16.5" customHeight="1">
      <c r="B107" s="42"/>
      <c r="C107" s="202" t="s">
        <v>256</v>
      </c>
      <c r="D107" s="202" t="s">
        <v>194</v>
      </c>
      <c r="E107" s="203" t="s">
        <v>4487</v>
      </c>
      <c r="F107" s="204" t="s">
        <v>4488</v>
      </c>
      <c r="G107" s="205" t="s">
        <v>197</v>
      </c>
      <c r="H107" s="206">
        <v>2</v>
      </c>
      <c r="I107" s="207"/>
      <c r="J107" s="208">
        <f t="shared" ref="J107:J135" si="10">ROUND(I107*H107,2)</f>
        <v>0</v>
      </c>
      <c r="K107" s="204" t="s">
        <v>23</v>
      </c>
      <c r="L107" s="62"/>
      <c r="M107" s="209" t="s">
        <v>23</v>
      </c>
      <c r="N107" s="210" t="s">
        <v>48</v>
      </c>
      <c r="O107" s="43"/>
      <c r="P107" s="211">
        <f t="shared" ref="P107:P135" si="11">O107*H107</f>
        <v>0</v>
      </c>
      <c r="Q107" s="211">
        <v>0</v>
      </c>
      <c r="R107" s="211">
        <f t="shared" ref="R107:R135" si="12">Q107*H107</f>
        <v>0</v>
      </c>
      <c r="S107" s="211">
        <v>0</v>
      </c>
      <c r="T107" s="212">
        <f t="shared" ref="T107:T135" si="13">S107*H107</f>
        <v>0</v>
      </c>
      <c r="AR107" s="25" t="s">
        <v>279</v>
      </c>
      <c r="AT107" s="25" t="s">
        <v>194</v>
      </c>
      <c r="AU107" s="25" t="s">
        <v>207</v>
      </c>
      <c r="AY107" s="25" t="s">
        <v>191</v>
      </c>
      <c r="BE107" s="213">
        <f t="shared" ref="BE107:BE135" si="14">IF(N107="základní",J107,0)</f>
        <v>0</v>
      </c>
      <c r="BF107" s="213">
        <f t="shared" ref="BF107:BF135" si="15">IF(N107="snížená",J107,0)</f>
        <v>0</v>
      </c>
      <c r="BG107" s="213">
        <f t="shared" ref="BG107:BG135" si="16">IF(N107="zákl. přenesená",J107,0)</f>
        <v>0</v>
      </c>
      <c r="BH107" s="213">
        <f t="shared" ref="BH107:BH135" si="17">IF(N107="sníž. přenesená",J107,0)</f>
        <v>0</v>
      </c>
      <c r="BI107" s="213">
        <f t="shared" ref="BI107:BI135" si="18">IF(N107="nulová",J107,0)</f>
        <v>0</v>
      </c>
      <c r="BJ107" s="25" t="s">
        <v>85</v>
      </c>
      <c r="BK107" s="213">
        <f t="shared" ref="BK107:BK135" si="19">ROUND(I107*H107,2)</f>
        <v>0</v>
      </c>
      <c r="BL107" s="25" t="s">
        <v>279</v>
      </c>
      <c r="BM107" s="25" t="s">
        <v>4489</v>
      </c>
    </row>
    <row r="108" spans="2:65" s="1" customFormat="1" ht="16.5" customHeight="1">
      <c r="B108" s="42"/>
      <c r="C108" s="202" t="s">
        <v>263</v>
      </c>
      <c r="D108" s="202" t="s">
        <v>194</v>
      </c>
      <c r="E108" s="203" t="s">
        <v>4490</v>
      </c>
      <c r="F108" s="204" t="s">
        <v>4491</v>
      </c>
      <c r="G108" s="205" t="s">
        <v>242</v>
      </c>
      <c r="H108" s="206">
        <v>20</v>
      </c>
      <c r="I108" s="207"/>
      <c r="J108" s="208">
        <f t="shared" si="10"/>
        <v>0</v>
      </c>
      <c r="K108" s="204" t="s">
        <v>23</v>
      </c>
      <c r="L108" s="62"/>
      <c r="M108" s="209" t="s">
        <v>23</v>
      </c>
      <c r="N108" s="210" t="s">
        <v>48</v>
      </c>
      <c r="O108" s="43"/>
      <c r="P108" s="211">
        <f t="shared" si="11"/>
        <v>0</v>
      </c>
      <c r="Q108" s="211">
        <v>0</v>
      </c>
      <c r="R108" s="211">
        <f t="shared" si="12"/>
        <v>0</v>
      </c>
      <c r="S108" s="211">
        <v>0</v>
      </c>
      <c r="T108" s="212">
        <f t="shared" si="13"/>
        <v>0</v>
      </c>
      <c r="AR108" s="25" t="s">
        <v>279</v>
      </c>
      <c r="AT108" s="25" t="s">
        <v>194</v>
      </c>
      <c r="AU108" s="25" t="s">
        <v>207</v>
      </c>
      <c r="AY108" s="25" t="s">
        <v>191</v>
      </c>
      <c r="BE108" s="213">
        <f t="shared" si="14"/>
        <v>0</v>
      </c>
      <c r="BF108" s="213">
        <f t="shared" si="15"/>
        <v>0</v>
      </c>
      <c r="BG108" s="213">
        <f t="shared" si="16"/>
        <v>0</v>
      </c>
      <c r="BH108" s="213">
        <f t="shared" si="17"/>
        <v>0</v>
      </c>
      <c r="BI108" s="213">
        <f t="shared" si="18"/>
        <v>0</v>
      </c>
      <c r="BJ108" s="25" t="s">
        <v>85</v>
      </c>
      <c r="BK108" s="213">
        <f t="shared" si="19"/>
        <v>0</v>
      </c>
      <c r="BL108" s="25" t="s">
        <v>279</v>
      </c>
      <c r="BM108" s="25" t="s">
        <v>4492</v>
      </c>
    </row>
    <row r="109" spans="2:65" s="1" customFormat="1" ht="16.5" customHeight="1">
      <c r="B109" s="42"/>
      <c r="C109" s="202" t="s">
        <v>268</v>
      </c>
      <c r="D109" s="202" t="s">
        <v>194</v>
      </c>
      <c r="E109" s="203" t="s">
        <v>4493</v>
      </c>
      <c r="F109" s="204" t="s">
        <v>4494</v>
      </c>
      <c r="G109" s="205" t="s">
        <v>242</v>
      </c>
      <c r="H109" s="206">
        <v>30</v>
      </c>
      <c r="I109" s="207"/>
      <c r="J109" s="208">
        <f t="shared" si="10"/>
        <v>0</v>
      </c>
      <c r="K109" s="204" t="s">
        <v>23</v>
      </c>
      <c r="L109" s="62"/>
      <c r="M109" s="209" t="s">
        <v>23</v>
      </c>
      <c r="N109" s="210" t="s">
        <v>48</v>
      </c>
      <c r="O109" s="43"/>
      <c r="P109" s="211">
        <f t="shared" si="11"/>
        <v>0</v>
      </c>
      <c r="Q109" s="211">
        <v>0</v>
      </c>
      <c r="R109" s="211">
        <f t="shared" si="12"/>
        <v>0</v>
      </c>
      <c r="S109" s="211">
        <v>0</v>
      </c>
      <c r="T109" s="212">
        <f t="shared" si="13"/>
        <v>0</v>
      </c>
      <c r="AR109" s="25" t="s">
        <v>279</v>
      </c>
      <c r="AT109" s="25" t="s">
        <v>194</v>
      </c>
      <c r="AU109" s="25" t="s">
        <v>207</v>
      </c>
      <c r="AY109" s="25" t="s">
        <v>191</v>
      </c>
      <c r="BE109" s="213">
        <f t="shared" si="14"/>
        <v>0</v>
      </c>
      <c r="BF109" s="213">
        <f t="shared" si="15"/>
        <v>0</v>
      </c>
      <c r="BG109" s="213">
        <f t="shared" si="16"/>
        <v>0</v>
      </c>
      <c r="BH109" s="213">
        <f t="shared" si="17"/>
        <v>0</v>
      </c>
      <c r="BI109" s="213">
        <f t="shared" si="18"/>
        <v>0</v>
      </c>
      <c r="BJ109" s="25" t="s">
        <v>85</v>
      </c>
      <c r="BK109" s="213">
        <f t="shared" si="19"/>
        <v>0</v>
      </c>
      <c r="BL109" s="25" t="s">
        <v>279</v>
      </c>
      <c r="BM109" s="25" t="s">
        <v>4495</v>
      </c>
    </row>
    <row r="110" spans="2:65" s="1" customFormat="1" ht="16.5" customHeight="1">
      <c r="B110" s="42"/>
      <c r="C110" s="202" t="s">
        <v>10</v>
      </c>
      <c r="D110" s="202" t="s">
        <v>194</v>
      </c>
      <c r="E110" s="203" t="s">
        <v>4496</v>
      </c>
      <c r="F110" s="204" t="s">
        <v>4497</v>
      </c>
      <c r="G110" s="205" t="s">
        <v>197</v>
      </c>
      <c r="H110" s="206">
        <v>8</v>
      </c>
      <c r="I110" s="207"/>
      <c r="J110" s="208">
        <f t="shared" si="10"/>
        <v>0</v>
      </c>
      <c r="K110" s="204" t="s">
        <v>23</v>
      </c>
      <c r="L110" s="62"/>
      <c r="M110" s="209" t="s">
        <v>23</v>
      </c>
      <c r="N110" s="210" t="s">
        <v>48</v>
      </c>
      <c r="O110" s="43"/>
      <c r="P110" s="211">
        <f t="shared" si="11"/>
        <v>0</v>
      </c>
      <c r="Q110" s="211">
        <v>0</v>
      </c>
      <c r="R110" s="211">
        <f t="shared" si="12"/>
        <v>0</v>
      </c>
      <c r="S110" s="211">
        <v>0</v>
      </c>
      <c r="T110" s="212">
        <f t="shared" si="13"/>
        <v>0</v>
      </c>
      <c r="AR110" s="25" t="s">
        <v>279</v>
      </c>
      <c r="AT110" s="25" t="s">
        <v>194</v>
      </c>
      <c r="AU110" s="25" t="s">
        <v>207</v>
      </c>
      <c r="AY110" s="25" t="s">
        <v>191</v>
      </c>
      <c r="BE110" s="213">
        <f t="shared" si="14"/>
        <v>0</v>
      </c>
      <c r="BF110" s="213">
        <f t="shared" si="15"/>
        <v>0</v>
      </c>
      <c r="BG110" s="213">
        <f t="shared" si="16"/>
        <v>0</v>
      </c>
      <c r="BH110" s="213">
        <f t="shared" si="17"/>
        <v>0</v>
      </c>
      <c r="BI110" s="213">
        <f t="shared" si="18"/>
        <v>0</v>
      </c>
      <c r="BJ110" s="25" t="s">
        <v>85</v>
      </c>
      <c r="BK110" s="213">
        <f t="shared" si="19"/>
        <v>0</v>
      </c>
      <c r="BL110" s="25" t="s">
        <v>279</v>
      </c>
      <c r="BM110" s="25" t="s">
        <v>4498</v>
      </c>
    </row>
    <row r="111" spans="2:65" s="1" customFormat="1" ht="16.5" customHeight="1">
      <c r="B111" s="42"/>
      <c r="C111" s="202" t="s">
        <v>279</v>
      </c>
      <c r="D111" s="202" t="s">
        <v>194</v>
      </c>
      <c r="E111" s="203" t="s">
        <v>4499</v>
      </c>
      <c r="F111" s="204" t="s">
        <v>4500</v>
      </c>
      <c r="G111" s="205" t="s">
        <v>242</v>
      </c>
      <c r="H111" s="206">
        <v>6700</v>
      </c>
      <c r="I111" s="207"/>
      <c r="J111" s="208">
        <f t="shared" si="10"/>
        <v>0</v>
      </c>
      <c r="K111" s="204" t="s">
        <v>23</v>
      </c>
      <c r="L111" s="62"/>
      <c r="M111" s="209" t="s">
        <v>23</v>
      </c>
      <c r="N111" s="210" t="s">
        <v>48</v>
      </c>
      <c r="O111" s="43"/>
      <c r="P111" s="211">
        <f t="shared" si="11"/>
        <v>0</v>
      </c>
      <c r="Q111" s="211">
        <v>0</v>
      </c>
      <c r="R111" s="211">
        <f t="shared" si="12"/>
        <v>0</v>
      </c>
      <c r="S111" s="211">
        <v>0</v>
      </c>
      <c r="T111" s="212">
        <f t="shared" si="13"/>
        <v>0</v>
      </c>
      <c r="AR111" s="25" t="s">
        <v>279</v>
      </c>
      <c r="AT111" s="25" t="s">
        <v>194</v>
      </c>
      <c r="AU111" s="25" t="s">
        <v>207</v>
      </c>
      <c r="AY111" s="25" t="s">
        <v>191</v>
      </c>
      <c r="BE111" s="213">
        <f t="shared" si="14"/>
        <v>0</v>
      </c>
      <c r="BF111" s="213">
        <f t="shared" si="15"/>
        <v>0</v>
      </c>
      <c r="BG111" s="213">
        <f t="shared" si="16"/>
        <v>0</v>
      </c>
      <c r="BH111" s="213">
        <f t="shared" si="17"/>
        <v>0</v>
      </c>
      <c r="BI111" s="213">
        <f t="shared" si="18"/>
        <v>0</v>
      </c>
      <c r="BJ111" s="25" t="s">
        <v>85</v>
      </c>
      <c r="BK111" s="213">
        <f t="shared" si="19"/>
        <v>0</v>
      </c>
      <c r="BL111" s="25" t="s">
        <v>279</v>
      </c>
      <c r="BM111" s="25" t="s">
        <v>4501</v>
      </c>
    </row>
    <row r="112" spans="2:65" s="1" customFormat="1" ht="16.5" customHeight="1">
      <c r="B112" s="42"/>
      <c r="C112" s="202" t="s">
        <v>284</v>
      </c>
      <c r="D112" s="202" t="s">
        <v>194</v>
      </c>
      <c r="E112" s="203" t="s">
        <v>4502</v>
      </c>
      <c r="F112" s="204" t="s">
        <v>4503</v>
      </c>
      <c r="G112" s="205" t="s">
        <v>197</v>
      </c>
      <c r="H112" s="206">
        <v>4</v>
      </c>
      <c r="I112" s="207"/>
      <c r="J112" s="208">
        <f t="shared" si="10"/>
        <v>0</v>
      </c>
      <c r="K112" s="204" t="s">
        <v>23</v>
      </c>
      <c r="L112" s="62"/>
      <c r="M112" s="209" t="s">
        <v>23</v>
      </c>
      <c r="N112" s="210" t="s">
        <v>48</v>
      </c>
      <c r="O112" s="43"/>
      <c r="P112" s="211">
        <f t="shared" si="11"/>
        <v>0</v>
      </c>
      <c r="Q112" s="211">
        <v>0</v>
      </c>
      <c r="R112" s="211">
        <f t="shared" si="12"/>
        <v>0</v>
      </c>
      <c r="S112" s="211">
        <v>0</v>
      </c>
      <c r="T112" s="212">
        <f t="shared" si="13"/>
        <v>0</v>
      </c>
      <c r="AR112" s="25" t="s">
        <v>279</v>
      </c>
      <c r="AT112" s="25" t="s">
        <v>194</v>
      </c>
      <c r="AU112" s="25" t="s">
        <v>207</v>
      </c>
      <c r="AY112" s="25" t="s">
        <v>191</v>
      </c>
      <c r="BE112" s="213">
        <f t="shared" si="14"/>
        <v>0</v>
      </c>
      <c r="BF112" s="213">
        <f t="shared" si="15"/>
        <v>0</v>
      </c>
      <c r="BG112" s="213">
        <f t="shared" si="16"/>
        <v>0</v>
      </c>
      <c r="BH112" s="213">
        <f t="shared" si="17"/>
        <v>0</v>
      </c>
      <c r="BI112" s="213">
        <f t="shared" si="18"/>
        <v>0</v>
      </c>
      <c r="BJ112" s="25" t="s">
        <v>85</v>
      </c>
      <c r="BK112" s="213">
        <f t="shared" si="19"/>
        <v>0</v>
      </c>
      <c r="BL112" s="25" t="s">
        <v>279</v>
      </c>
      <c r="BM112" s="25" t="s">
        <v>4504</v>
      </c>
    </row>
    <row r="113" spans="2:65" s="1" customFormat="1" ht="16.5" customHeight="1">
      <c r="B113" s="42"/>
      <c r="C113" s="202" t="s">
        <v>289</v>
      </c>
      <c r="D113" s="202" t="s">
        <v>194</v>
      </c>
      <c r="E113" s="203" t="s">
        <v>4505</v>
      </c>
      <c r="F113" s="204" t="s">
        <v>4506</v>
      </c>
      <c r="G113" s="205" t="s">
        <v>197</v>
      </c>
      <c r="H113" s="206">
        <v>38</v>
      </c>
      <c r="I113" s="207"/>
      <c r="J113" s="208">
        <f t="shared" si="10"/>
        <v>0</v>
      </c>
      <c r="K113" s="204" t="s">
        <v>23</v>
      </c>
      <c r="L113" s="62"/>
      <c r="M113" s="209" t="s">
        <v>23</v>
      </c>
      <c r="N113" s="210" t="s">
        <v>48</v>
      </c>
      <c r="O113" s="43"/>
      <c r="P113" s="211">
        <f t="shared" si="11"/>
        <v>0</v>
      </c>
      <c r="Q113" s="211">
        <v>0</v>
      </c>
      <c r="R113" s="211">
        <f t="shared" si="12"/>
        <v>0</v>
      </c>
      <c r="S113" s="211">
        <v>0</v>
      </c>
      <c r="T113" s="212">
        <f t="shared" si="13"/>
        <v>0</v>
      </c>
      <c r="AR113" s="25" t="s">
        <v>279</v>
      </c>
      <c r="AT113" s="25" t="s">
        <v>194</v>
      </c>
      <c r="AU113" s="25" t="s">
        <v>207</v>
      </c>
      <c r="AY113" s="25" t="s">
        <v>191</v>
      </c>
      <c r="BE113" s="213">
        <f t="shared" si="14"/>
        <v>0</v>
      </c>
      <c r="BF113" s="213">
        <f t="shared" si="15"/>
        <v>0</v>
      </c>
      <c r="BG113" s="213">
        <f t="shared" si="16"/>
        <v>0</v>
      </c>
      <c r="BH113" s="213">
        <f t="shared" si="17"/>
        <v>0</v>
      </c>
      <c r="BI113" s="213">
        <f t="shared" si="18"/>
        <v>0</v>
      </c>
      <c r="BJ113" s="25" t="s">
        <v>85</v>
      </c>
      <c r="BK113" s="213">
        <f t="shared" si="19"/>
        <v>0</v>
      </c>
      <c r="BL113" s="25" t="s">
        <v>279</v>
      </c>
      <c r="BM113" s="25" t="s">
        <v>4507</v>
      </c>
    </row>
    <row r="114" spans="2:65" s="1" customFormat="1" ht="16.5" customHeight="1">
      <c r="B114" s="42"/>
      <c r="C114" s="202" t="s">
        <v>296</v>
      </c>
      <c r="D114" s="202" t="s">
        <v>194</v>
      </c>
      <c r="E114" s="203" t="s">
        <v>4508</v>
      </c>
      <c r="F114" s="204" t="s">
        <v>4509</v>
      </c>
      <c r="G114" s="205" t="s">
        <v>197</v>
      </c>
      <c r="H114" s="206">
        <v>6</v>
      </c>
      <c r="I114" s="207"/>
      <c r="J114" s="208">
        <f t="shared" si="10"/>
        <v>0</v>
      </c>
      <c r="K114" s="204" t="s">
        <v>23</v>
      </c>
      <c r="L114" s="62"/>
      <c r="M114" s="209" t="s">
        <v>23</v>
      </c>
      <c r="N114" s="210" t="s">
        <v>48</v>
      </c>
      <c r="O114" s="43"/>
      <c r="P114" s="211">
        <f t="shared" si="11"/>
        <v>0</v>
      </c>
      <c r="Q114" s="211">
        <v>0</v>
      </c>
      <c r="R114" s="211">
        <f t="shared" si="12"/>
        <v>0</v>
      </c>
      <c r="S114" s="211">
        <v>0</v>
      </c>
      <c r="T114" s="212">
        <f t="shared" si="13"/>
        <v>0</v>
      </c>
      <c r="AR114" s="25" t="s">
        <v>279</v>
      </c>
      <c r="AT114" s="25" t="s">
        <v>194</v>
      </c>
      <c r="AU114" s="25" t="s">
        <v>207</v>
      </c>
      <c r="AY114" s="25" t="s">
        <v>191</v>
      </c>
      <c r="BE114" s="213">
        <f t="shared" si="14"/>
        <v>0</v>
      </c>
      <c r="BF114" s="213">
        <f t="shared" si="15"/>
        <v>0</v>
      </c>
      <c r="BG114" s="213">
        <f t="shared" si="16"/>
        <v>0</v>
      </c>
      <c r="BH114" s="213">
        <f t="shared" si="17"/>
        <v>0</v>
      </c>
      <c r="BI114" s="213">
        <f t="shared" si="18"/>
        <v>0</v>
      </c>
      <c r="BJ114" s="25" t="s">
        <v>85</v>
      </c>
      <c r="BK114" s="213">
        <f t="shared" si="19"/>
        <v>0</v>
      </c>
      <c r="BL114" s="25" t="s">
        <v>279</v>
      </c>
      <c r="BM114" s="25" t="s">
        <v>4510</v>
      </c>
    </row>
    <row r="115" spans="2:65" s="1" customFormat="1" ht="16.5" customHeight="1">
      <c r="B115" s="42"/>
      <c r="C115" s="202" t="s">
        <v>301</v>
      </c>
      <c r="D115" s="202" t="s">
        <v>194</v>
      </c>
      <c r="E115" s="203" t="s">
        <v>4511</v>
      </c>
      <c r="F115" s="204" t="s">
        <v>4512</v>
      </c>
      <c r="G115" s="205" t="s">
        <v>197</v>
      </c>
      <c r="H115" s="206">
        <v>2</v>
      </c>
      <c r="I115" s="207"/>
      <c r="J115" s="208">
        <f t="shared" si="10"/>
        <v>0</v>
      </c>
      <c r="K115" s="204" t="s">
        <v>23</v>
      </c>
      <c r="L115" s="62"/>
      <c r="M115" s="209" t="s">
        <v>23</v>
      </c>
      <c r="N115" s="210" t="s">
        <v>48</v>
      </c>
      <c r="O115" s="43"/>
      <c r="P115" s="211">
        <f t="shared" si="11"/>
        <v>0</v>
      </c>
      <c r="Q115" s="211">
        <v>0</v>
      </c>
      <c r="R115" s="211">
        <f t="shared" si="12"/>
        <v>0</v>
      </c>
      <c r="S115" s="211">
        <v>0</v>
      </c>
      <c r="T115" s="212">
        <f t="shared" si="13"/>
        <v>0</v>
      </c>
      <c r="AR115" s="25" t="s">
        <v>279</v>
      </c>
      <c r="AT115" s="25" t="s">
        <v>194</v>
      </c>
      <c r="AU115" s="25" t="s">
        <v>207</v>
      </c>
      <c r="AY115" s="25" t="s">
        <v>191</v>
      </c>
      <c r="BE115" s="213">
        <f t="shared" si="14"/>
        <v>0</v>
      </c>
      <c r="BF115" s="213">
        <f t="shared" si="15"/>
        <v>0</v>
      </c>
      <c r="BG115" s="213">
        <f t="shared" si="16"/>
        <v>0</v>
      </c>
      <c r="BH115" s="213">
        <f t="shared" si="17"/>
        <v>0</v>
      </c>
      <c r="BI115" s="213">
        <f t="shared" si="18"/>
        <v>0</v>
      </c>
      <c r="BJ115" s="25" t="s">
        <v>85</v>
      </c>
      <c r="BK115" s="213">
        <f t="shared" si="19"/>
        <v>0</v>
      </c>
      <c r="BL115" s="25" t="s">
        <v>279</v>
      </c>
      <c r="BM115" s="25" t="s">
        <v>4513</v>
      </c>
    </row>
    <row r="116" spans="2:65" s="1" customFormat="1" ht="16.5" customHeight="1">
      <c r="B116" s="42"/>
      <c r="C116" s="202" t="s">
        <v>9</v>
      </c>
      <c r="D116" s="202" t="s">
        <v>194</v>
      </c>
      <c r="E116" s="203" t="s">
        <v>4514</v>
      </c>
      <c r="F116" s="204" t="s">
        <v>4515</v>
      </c>
      <c r="G116" s="205" t="s">
        <v>197</v>
      </c>
      <c r="H116" s="206">
        <v>10</v>
      </c>
      <c r="I116" s="207"/>
      <c r="J116" s="208">
        <f t="shared" si="10"/>
        <v>0</v>
      </c>
      <c r="K116" s="204" t="s">
        <v>23</v>
      </c>
      <c r="L116" s="62"/>
      <c r="M116" s="209" t="s">
        <v>23</v>
      </c>
      <c r="N116" s="210" t="s">
        <v>48</v>
      </c>
      <c r="O116" s="43"/>
      <c r="P116" s="211">
        <f t="shared" si="11"/>
        <v>0</v>
      </c>
      <c r="Q116" s="211">
        <v>0</v>
      </c>
      <c r="R116" s="211">
        <f t="shared" si="12"/>
        <v>0</v>
      </c>
      <c r="S116" s="211">
        <v>0</v>
      </c>
      <c r="T116" s="212">
        <f t="shared" si="13"/>
        <v>0</v>
      </c>
      <c r="AR116" s="25" t="s">
        <v>279</v>
      </c>
      <c r="AT116" s="25" t="s">
        <v>194</v>
      </c>
      <c r="AU116" s="25" t="s">
        <v>207</v>
      </c>
      <c r="AY116" s="25" t="s">
        <v>191</v>
      </c>
      <c r="BE116" s="213">
        <f t="shared" si="14"/>
        <v>0</v>
      </c>
      <c r="BF116" s="213">
        <f t="shared" si="15"/>
        <v>0</v>
      </c>
      <c r="BG116" s="213">
        <f t="shared" si="16"/>
        <v>0</v>
      </c>
      <c r="BH116" s="213">
        <f t="shared" si="17"/>
        <v>0</v>
      </c>
      <c r="BI116" s="213">
        <f t="shared" si="18"/>
        <v>0</v>
      </c>
      <c r="BJ116" s="25" t="s">
        <v>85</v>
      </c>
      <c r="BK116" s="213">
        <f t="shared" si="19"/>
        <v>0</v>
      </c>
      <c r="BL116" s="25" t="s">
        <v>279</v>
      </c>
      <c r="BM116" s="25" t="s">
        <v>4516</v>
      </c>
    </row>
    <row r="117" spans="2:65" s="1" customFormat="1" ht="16.5" customHeight="1">
      <c r="B117" s="42"/>
      <c r="C117" s="202" t="s">
        <v>311</v>
      </c>
      <c r="D117" s="202" t="s">
        <v>194</v>
      </c>
      <c r="E117" s="203" t="s">
        <v>4517</v>
      </c>
      <c r="F117" s="204" t="s">
        <v>4518</v>
      </c>
      <c r="G117" s="205" t="s">
        <v>197</v>
      </c>
      <c r="H117" s="206">
        <v>10</v>
      </c>
      <c r="I117" s="207"/>
      <c r="J117" s="208">
        <f t="shared" si="10"/>
        <v>0</v>
      </c>
      <c r="K117" s="204" t="s">
        <v>23</v>
      </c>
      <c r="L117" s="62"/>
      <c r="M117" s="209" t="s">
        <v>23</v>
      </c>
      <c r="N117" s="210" t="s">
        <v>48</v>
      </c>
      <c r="O117" s="43"/>
      <c r="P117" s="211">
        <f t="shared" si="11"/>
        <v>0</v>
      </c>
      <c r="Q117" s="211">
        <v>0</v>
      </c>
      <c r="R117" s="211">
        <f t="shared" si="12"/>
        <v>0</v>
      </c>
      <c r="S117" s="211">
        <v>0</v>
      </c>
      <c r="T117" s="212">
        <f t="shared" si="13"/>
        <v>0</v>
      </c>
      <c r="AR117" s="25" t="s">
        <v>279</v>
      </c>
      <c r="AT117" s="25" t="s">
        <v>194</v>
      </c>
      <c r="AU117" s="25" t="s">
        <v>207</v>
      </c>
      <c r="AY117" s="25" t="s">
        <v>191</v>
      </c>
      <c r="BE117" s="213">
        <f t="shared" si="14"/>
        <v>0</v>
      </c>
      <c r="BF117" s="213">
        <f t="shared" si="15"/>
        <v>0</v>
      </c>
      <c r="BG117" s="213">
        <f t="shared" si="16"/>
        <v>0</v>
      </c>
      <c r="BH117" s="213">
        <f t="shared" si="17"/>
        <v>0</v>
      </c>
      <c r="BI117" s="213">
        <f t="shared" si="18"/>
        <v>0</v>
      </c>
      <c r="BJ117" s="25" t="s">
        <v>85</v>
      </c>
      <c r="BK117" s="213">
        <f t="shared" si="19"/>
        <v>0</v>
      </c>
      <c r="BL117" s="25" t="s">
        <v>279</v>
      </c>
      <c r="BM117" s="25" t="s">
        <v>4519</v>
      </c>
    </row>
    <row r="118" spans="2:65" s="1" customFormat="1" ht="16.5" customHeight="1">
      <c r="B118" s="42"/>
      <c r="C118" s="202" t="s">
        <v>317</v>
      </c>
      <c r="D118" s="202" t="s">
        <v>194</v>
      </c>
      <c r="E118" s="203" t="s">
        <v>4520</v>
      </c>
      <c r="F118" s="204" t="s">
        <v>4521</v>
      </c>
      <c r="G118" s="205" t="s">
        <v>197</v>
      </c>
      <c r="H118" s="206">
        <v>10</v>
      </c>
      <c r="I118" s="207"/>
      <c r="J118" s="208">
        <f t="shared" si="10"/>
        <v>0</v>
      </c>
      <c r="K118" s="204" t="s">
        <v>23</v>
      </c>
      <c r="L118" s="62"/>
      <c r="M118" s="209" t="s">
        <v>23</v>
      </c>
      <c r="N118" s="210" t="s">
        <v>48</v>
      </c>
      <c r="O118" s="43"/>
      <c r="P118" s="211">
        <f t="shared" si="11"/>
        <v>0</v>
      </c>
      <c r="Q118" s="211">
        <v>0</v>
      </c>
      <c r="R118" s="211">
        <f t="shared" si="12"/>
        <v>0</v>
      </c>
      <c r="S118" s="211">
        <v>0</v>
      </c>
      <c r="T118" s="212">
        <f t="shared" si="13"/>
        <v>0</v>
      </c>
      <c r="AR118" s="25" t="s">
        <v>279</v>
      </c>
      <c r="AT118" s="25" t="s">
        <v>194</v>
      </c>
      <c r="AU118" s="25" t="s">
        <v>207</v>
      </c>
      <c r="AY118" s="25" t="s">
        <v>191</v>
      </c>
      <c r="BE118" s="213">
        <f t="shared" si="14"/>
        <v>0</v>
      </c>
      <c r="BF118" s="213">
        <f t="shared" si="15"/>
        <v>0</v>
      </c>
      <c r="BG118" s="213">
        <f t="shared" si="16"/>
        <v>0</v>
      </c>
      <c r="BH118" s="213">
        <f t="shared" si="17"/>
        <v>0</v>
      </c>
      <c r="BI118" s="213">
        <f t="shared" si="18"/>
        <v>0</v>
      </c>
      <c r="BJ118" s="25" t="s">
        <v>85</v>
      </c>
      <c r="BK118" s="213">
        <f t="shared" si="19"/>
        <v>0</v>
      </c>
      <c r="BL118" s="25" t="s">
        <v>279</v>
      </c>
      <c r="BM118" s="25" t="s">
        <v>4522</v>
      </c>
    </row>
    <row r="119" spans="2:65" s="1" customFormat="1" ht="16.5" customHeight="1">
      <c r="B119" s="42"/>
      <c r="C119" s="202" t="s">
        <v>327</v>
      </c>
      <c r="D119" s="202" t="s">
        <v>194</v>
      </c>
      <c r="E119" s="203" t="s">
        <v>4523</v>
      </c>
      <c r="F119" s="204" t="s">
        <v>4524</v>
      </c>
      <c r="G119" s="205" t="s">
        <v>197</v>
      </c>
      <c r="H119" s="206">
        <v>37</v>
      </c>
      <c r="I119" s="207"/>
      <c r="J119" s="208">
        <f t="shared" si="10"/>
        <v>0</v>
      </c>
      <c r="K119" s="204" t="s">
        <v>23</v>
      </c>
      <c r="L119" s="62"/>
      <c r="M119" s="209" t="s">
        <v>23</v>
      </c>
      <c r="N119" s="210" t="s">
        <v>48</v>
      </c>
      <c r="O119" s="43"/>
      <c r="P119" s="211">
        <f t="shared" si="11"/>
        <v>0</v>
      </c>
      <c r="Q119" s="211">
        <v>0</v>
      </c>
      <c r="R119" s="211">
        <f t="shared" si="12"/>
        <v>0</v>
      </c>
      <c r="S119" s="211">
        <v>0</v>
      </c>
      <c r="T119" s="212">
        <f t="shared" si="13"/>
        <v>0</v>
      </c>
      <c r="AR119" s="25" t="s">
        <v>279</v>
      </c>
      <c r="AT119" s="25" t="s">
        <v>194</v>
      </c>
      <c r="AU119" s="25" t="s">
        <v>207</v>
      </c>
      <c r="AY119" s="25" t="s">
        <v>191</v>
      </c>
      <c r="BE119" s="213">
        <f t="shared" si="14"/>
        <v>0</v>
      </c>
      <c r="BF119" s="213">
        <f t="shared" si="15"/>
        <v>0</v>
      </c>
      <c r="BG119" s="213">
        <f t="shared" si="16"/>
        <v>0</v>
      </c>
      <c r="BH119" s="213">
        <f t="shared" si="17"/>
        <v>0</v>
      </c>
      <c r="BI119" s="213">
        <f t="shared" si="18"/>
        <v>0</v>
      </c>
      <c r="BJ119" s="25" t="s">
        <v>85</v>
      </c>
      <c r="BK119" s="213">
        <f t="shared" si="19"/>
        <v>0</v>
      </c>
      <c r="BL119" s="25" t="s">
        <v>279</v>
      </c>
      <c r="BM119" s="25" t="s">
        <v>4525</v>
      </c>
    </row>
    <row r="120" spans="2:65" s="1" customFormat="1" ht="16.5" customHeight="1">
      <c r="B120" s="42"/>
      <c r="C120" s="202" t="s">
        <v>322</v>
      </c>
      <c r="D120" s="202" t="s">
        <v>194</v>
      </c>
      <c r="E120" s="203" t="s">
        <v>4526</v>
      </c>
      <c r="F120" s="204" t="s">
        <v>4527</v>
      </c>
      <c r="G120" s="205" t="s">
        <v>197</v>
      </c>
      <c r="H120" s="206">
        <v>74</v>
      </c>
      <c r="I120" s="207"/>
      <c r="J120" s="208">
        <f t="shared" si="10"/>
        <v>0</v>
      </c>
      <c r="K120" s="204" t="s">
        <v>23</v>
      </c>
      <c r="L120" s="62"/>
      <c r="M120" s="209" t="s">
        <v>23</v>
      </c>
      <c r="N120" s="210" t="s">
        <v>48</v>
      </c>
      <c r="O120" s="43"/>
      <c r="P120" s="211">
        <f t="shared" si="11"/>
        <v>0</v>
      </c>
      <c r="Q120" s="211">
        <v>0</v>
      </c>
      <c r="R120" s="211">
        <f t="shared" si="12"/>
        <v>0</v>
      </c>
      <c r="S120" s="211">
        <v>0</v>
      </c>
      <c r="T120" s="212">
        <f t="shared" si="13"/>
        <v>0</v>
      </c>
      <c r="AR120" s="25" t="s">
        <v>279</v>
      </c>
      <c r="AT120" s="25" t="s">
        <v>194</v>
      </c>
      <c r="AU120" s="25" t="s">
        <v>207</v>
      </c>
      <c r="AY120" s="25" t="s">
        <v>191</v>
      </c>
      <c r="BE120" s="213">
        <f t="shared" si="14"/>
        <v>0</v>
      </c>
      <c r="BF120" s="213">
        <f t="shared" si="15"/>
        <v>0</v>
      </c>
      <c r="BG120" s="213">
        <f t="shared" si="16"/>
        <v>0</v>
      </c>
      <c r="BH120" s="213">
        <f t="shared" si="17"/>
        <v>0</v>
      </c>
      <c r="BI120" s="213">
        <f t="shared" si="18"/>
        <v>0</v>
      </c>
      <c r="BJ120" s="25" t="s">
        <v>85</v>
      </c>
      <c r="BK120" s="213">
        <f t="shared" si="19"/>
        <v>0</v>
      </c>
      <c r="BL120" s="25" t="s">
        <v>279</v>
      </c>
      <c r="BM120" s="25" t="s">
        <v>4528</v>
      </c>
    </row>
    <row r="121" spans="2:65" s="1" customFormat="1" ht="16.5" customHeight="1">
      <c r="B121" s="42"/>
      <c r="C121" s="202" t="s">
        <v>574</v>
      </c>
      <c r="D121" s="202" t="s">
        <v>194</v>
      </c>
      <c r="E121" s="203" t="s">
        <v>4529</v>
      </c>
      <c r="F121" s="204" t="s">
        <v>4530</v>
      </c>
      <c r="G121" s="205" t="s">
        <v>197</v>
      </c>
      <c r="H121" s="206">
        <v>4</v>
      </c>
      <c r="I121" s="207"/>
      <c r="J121" s="208">
        <f t="shared" si="10"/>
        <v>0</v>
      </c>
      <c r="K121" s="204" t="s">
        <v>23</v>
      </c>
      <c r="L121" s="62"/>
      <c r="M121" s="209" t="s">
        <v>23</v>
      </c>
      <c r="N121" s="210" t="s">
        <v>48</v>
      </c>
      <c r="O121" s="43"/>
      <c r="P121" s="211">
        <f t="shared" si="11"/>
        <v>0</v>
      </c>
      <c r="Q121" s="211">
        <v>0</v>
      </c>
      <c r="R121" s="211">
        <f t="shared" si="12"/>
        <v>0</v>
      </c>
      <c r="S121" s="211">
        <v>0</v>
      </c>
      <c r="T121" s="212">
        <f t="shared" si="13"/>
        <v>0</v>
      </c>
      <c r="AR121" s="25" t="s">
        <v>279</v>
      </c>
      <c r="AT121" s="25" t="s">
        <v>194</v>
      </c>
      <c r="AU121" s="25" t="s">
        <v>207</v>
      </c>
      <c r="AY121" s="25" t="s">
        <v>191</v>
      </c>
      <c r="BE121" s="213">
        <f t="shared" si="14"/>
        <v>0</v>
      </c>
      <c r="BF121" s="213">
        <f t="shared" si="15"/>
        <v>0</v>
      </c>
      <c r="BG121" s="213">
        <f t="shared" si="16"/>
        <v>0</v>
      </c>
      <c r="BH121" s="213">
        <f t="shared" si="17"/>
        <v>0</v>
      </c>
      <c r="BI121" s="213">
        <f t="shared" si="18"/>
        <v>0</v>
      </c>
      <c r="BJ121" s="25" t="s">
        <v>85</v>
      </c>
      <c r="BK121" s="213">
        <f t="shared" si="19"/>
        <v>0</v>
      </c>
      <c r="BL121" s="25" t="s">
        <v>279</v>
      </c>
      <c r="BM121" s="25" t="s">
        <v>4531</v>
      </c>
    </row>
    <row r="122" spans="2:65" s="1" customFormat="1" ht="16.5" customHeight="1">
      <c r="B122" s="42"/>
      <c r="C122" s="202" t="s">
        <v>578</v>
      </c>
      <c r="D122" s="202" t="s">
        <v>194</v>
      </c>
      <c r="E122" s="203" t="s">
        <v>4532</v>
      </c>
      <c r="F122" s="204" t="s">
        <v>4533</v>
      </c>
      <c r="G122" s="205" t="s">
        <v>197</v>
      </c>
      <c r="H122" s="206">
        <v>2</v>
      </c>
      <c r="I122" s="207"/>
      <c r="J122" s="208">
        <f t="shared" si="10"/>
        <v>0</v>
      </c>
      <c r="K122" s="204" t="s">
        <v>23</v>
      </c>
      <c r="L122" s="62"/>
      <c r="M122" s="209" t="s">
        <v>23</v>
      </c>
      <c r="N122" s="210" t="s">
        <v>48</v>
      </c>
      <c r="O122" s="43"/>
      <c r="P122" s="211">
        <f t="shared" si="11"/>
        <v>0</v>
      </c>
      <c r="Q122" s="211">
        <v>0</v>
      </c>
      <c r="R122" s="211">
        <f t="shared" si="12"/>
        <v>0</v>
      </c>
      <c r="S122" s="211">
        <v>0</v>
      </c>
      <c r="T122" s="212">
        <f t="shared" si="13"/>
        <v>0</v>
      </c>
      <c r="AR122" s="25" t="s">
        <v>279</v>
      </c>
      <c r="AT122" s="25" t="s">
        <v>194</v>
      </c>
      <c r="AU122" s="25" t="s">
        <v>207</v>
      </c>
      <c r="AY122" s="25" t="s">
        <v>191</v>
      </c>
      <c r="BE122" s="213">
        <f t="shared" si="14"/>
        <v>0</v>
      </c>
      <c r="BF122" s="213">
        <f t="shared" si="15"/>
        <v>0</v>
      </c>
      <c r="BG122" s="213">
        <f t="shared" si="16"/>
        <v>0</v>
      </c>
      <c r="BH122" s="213">
        <f t="shared" si="17"/>
        <v>0</v>
      </c>
      <c r="BI122" s="213">
        <f t="shared" si="18"/>
        <v>0</v>
      </c>
      <c r="BJ122" s="25" t="s">
        <v>85</v>
      </c>
      <c r="BK122" s="213">
        <f t="shared" si="19"/>
        <v>0</v>
      </c>
      <c r="BL122" s="25" t="s">
        <v>279</v>
      </c>
      <c r="BM122" s="25" t="s">
        <v>4534</v>
      </c>
    </row>
    <row r="123" spans="2:65" s="1" customFormat="1" ht="16.5" customHeight="1">
      <c r="B123" s="42"/>
      <c r="C123" s="202" t="s">
        <v>637</v>
      </c>
      <c r="D123" s="202" t="s">
        <v>194</v>
      </c>
      <c r="E123" s="203" t="s">
        <v>4535</v>
      </c>
      <c r="F123" s="204" t="s">
        <v>4536</v>
      </c>
      <c r="G123" s="205" t="s">
        <v>197</v>
      </c>
      <c r="H123" s="206">
        <v>4</v>
      </c>
      <c r="I123" s="207"/>
      <c r="J123" s="208">
        <f t="shared" si="10"/>
        <v>0</v>
      </c>
      <c r="K123" s="204" t="s">
        <v>23</v>
      </c>
      <c r="L123" s="62"/>
      <c r="M123" s="209" t="s">
        <v>23</v>
      </c>
      <c r="N123" s="210" t="s">
        <v>48</v>
      </c>
      <c r="O123" s="43"/>
      <c r="P123" s="211">
        <f t="shared" si="11"/>
        <v>0</v>
      </c>
      <c r="Q123" s="211">
        <v>0</v>
      </c>
      <c r="R123" s="211">
        <f t="shared" si="12"/>
        <v>0</v>
      </c>
      <c r="S123" s="211">
        <v>0</v>
      </c>
      <c r="T123" s="212">
        <f t="shared" si="13"/>
        <v>0</v>
      </c>
      <c r="AR123" s="25" t="s">
        <v>279</v>
      </c>
      <c r="AT123" s="25" t="s">
        <v>194</v>
      </c>
      <c r="AU123" s="25" t="s">
        <v>207</v>
      </c>
      <c r="AY123" s="25" t="s">
        <v>191</v>
      </c>
      <c r="BE123" s="213">
        <f t="shared" si="14"/>
        <v>0</v>
      </c>
      <c r="BF123" s="213">
        <f t="shared" si="15"/>
        <v>0</v>
      </c>
      <c r="BG123" s="213">
        <f t="shared" si="16"/>
        <v>0</v>
      </c>
      <c r="BH123" s="213">
        <f t="shared" si="17"/>
        <v>0</v>
      </c>
      <c r="BI123" s="213">
        <f t="shared" si="18"/>
        <v>0</v>
      </c>
      <c r="BJ123" s="25" t="s">
        <v>85</v>
      </c>
      <c r="BK123" s="213">
        <f t="shared" si="19"/>
        <v>0</v>
      </c>
      <c r="BL123" s="25" t="s">
        <v>279</v>
      </c>
      <c r="BM123" s="25" t="s">
        <v>4537</v>
      </c>
    </row>
    <row r="124" spans="2:65" s="1" customFormat="1" ht="16.5" customHeight="1">
      <c r="B124" s="42"/>
      <c r="C124" s="202" t="s">
        <v>643</v>
      </c>
      <c r="D124" s="202" t="s">
        <v>194</v>
      </c>
      <c r="E124" s="203" t="s">
        <v>4538</v>
      </c>
      <c r="F124" s="204" t="s">
        <v>4539</v>
      </c>
      <c r="G124" s="205" t="s">
        <v>197</v>
      </c>
      <c r="H124" s="206">
        <v>2</v>
      </c>
      <c r="I124" s="207"/>
      <c r="J124" s="208">
        <f t="shared" si="10"/>
        <v>0</v>
      </c>
      <c r="K124" s="204" t="s">
        <v>23</v>
      </c>
      <c r="L124" s="62"/>
      <c r="M124" s="209" t="s">
        <v>23</v>
      </c>
      <c r="N124" s="210" t="s">
        <v>48</v>
      </c>
      <c r="O124" s="43"/>
      <c r="P124" s="211">
        <f t="shared" si="11"/>
        <v>0</v>
      </c>
      <c r="Q124" s="211">
        <v>0</v>
      </c>
      <c r="R124" s="211">
        <f t="shared" si="12"/>
        <v>0</v>
      </c>
      <c r="S124" s="211">
        <v>0</v>
      </c>
      <c r="T124" s="212">
        <f t="shared" si="13"/>
        <v>0</v>
      </c>
      <c r="AR124" s="25" t="s">
        <v>279</v>
      </c>
      <c r="AT124" s="25" t="s">
        <v>194</v>
      </c>
      <c r="AU124" s="25" t="s">
        <v>207</v>
      </c>
      <c r="AY124" s="25" t="s">
        <v>191</v>
      </c>
      <c r="BE124" s="213">
        <f t="shared" si="14"/>
        <v>0</v>
      </c>
      <c r="BF124" s="213">
        <f t="shared" si="15"/>
        <v>0</v>
      </c>
      <c r="BG124" s="213">
        <f t="shared" si="16"/>
        <v>0</v>
      </c>
      <c r="BH124" s="213">
        <f t="shared" si="17"/>
        <v>0</v>
      </c>
      <c r="BI124" s="213">
        <f t="shared" si="18"/>
        <v>0</v>
      </c>
      <c r="BJ124" s="25" t="s">
        <v>85</v>
      </c>
      <c r="BK124" s="213">
        <f t="shared" si="19"/>
        <v>0</v>
      </c>
      <c r="BL124" s="25" t="s">
        <v>279</v>
      </c>
      <c r="BM124" s="25" t="s">
        <v>4540</v>
      </c>
    </row>
    <row r="125" spans="2:65" s="1" customFormat="1" ht="16.5" customHeight="1">
      <c r="B125" s="42"/>
      <c r="C125" s="202" t="s">
        <v>661</v>
      </c>
      <c r="D125" s="202" t="s">
        <v>194</v>
      </c>
      <c r="E125" s="203" t="s">
        <v>4541</v>
      </c>
      <c r="F125" s="204" t="s">
        <v>4542</v>
      </c>
      <c r="G125" s="205" t="s">
        <v>197</v>
      </c>
      <c r="H125" s="206">
        <v>4</v>
      </c>
      <c r="I125" s="207"/>
      <c r="J125" s="208">
        <f t="shared" si="10"/>
        <v>0</v>
      </c>
      <c r="K125" s="204" t="s">
        <v>23</v>
      </c>
      <c r="L125" s="62"/>
      <c r="M125" s="209" t="s">
        <v>23</v>
      </c>
      <c r="N125" s="210" t="s">
        <v>48</v>
      </c>
      <c r="O125" s="43"/>
      <c r="P125" s="211">
        <f t="shared" si="11"/>
        <v>0</v>
      </c>
      <c r="Q125" s="211">
        <v>0</v>
      </c>
      <c r="R125" s="211">
        <f t="shared" si="12"/>
        <v>0</v>
      </c>
      <c r="S125" s="211">
        <v>0</v>
      </c>
      <c r="T125" s="212">
        <f t="shared" si="13"/>
        <v>0</v>
      </c>
      <c r="AR125" s="25" t="s">
        <v>279</v>
      </c>
      <c r="AT125" s="25" t="s">
        <v>194</v>
      </c>
      <c r="AU125" s="25" t="s">
        <v>207</v>
      </c>
      <c r="AY125" s="25" t="s">
        <v>191</v>
      </c>
      <c r="BE125" s="213">
        <f t="shared" si="14"/>
        <v>0</v>
      </c>
      <c r="BF125" s="213">
        <f t="shared" si="15"/>
        <v>0</v>
      </c>
      <c r="BG125" s="213">
        <f t="shared" si="16"/>
        <v>0</v>
      </c>
      <c r="BH125" s="213">
        <f t="shared" si="17"/>
        <v>0</v>
      </c>
      <c r="BI125" s="213">
        <f t="shared" si="18"/>
        <v>0</v>
      </c>
      <c r="BJ125" s="25" t="s">
        <v>85</v>
      </c>
      <c r="BK125" s="213">
        <f t="shared" si="19"/>
        <v>0</v>
      </c>
      <c r="BL125" s="25" t="s">
        <v>279</v>
      </c>
      <c r="BM125" s="25" t="s">
        <v>4543</v>
      </c>
    </row>
    <row r="126" spans="2:65" s="1" customFormat="1" ht="16.5" customHeight="1">
      <c r="B126" s="42"/>
      <c r="C126" s="202" t="s">
        <v>665</v>
      </c>
      <c r="D126" s="202" t="s">
        <v>194</v>
      </c>
      <c r="E126" s="203" t="s">
        <v>4544</v>
      </c>
      <c r="F126" s="204" t="s">
        <v>4545</v>
      </c>
      <c r="G126" s="205" t="s">
        <v>197</v>
      </c>
      <c r="H126" s="206">
        <v>2</v>
      </c>
      <c r="I126" s="207"/>
      <c r="J126" s="208">
        <f t="shared" si="10"/>
        <v>0</v>
      </c>
      <c r="K126" s="204" t="s">
        <v>23</v>
      </c>
      <c r="L126" s="62"/>
      <c r="M126" s="209" t="s">
        <v>23</v>
      </c>
      <c r="N126" s="210" t="s">
        <v>48</v>
      </c>
      <c r="O126" s="43"/>
      <c r="P126" s="211">
        <f t="shared" si="11"/>
        <v>0</v>
      </c>
      <c r="Q126" s="211">
        <v>0</v>
      </c>
      <c r="R126" s="211">
        <f t="shared" si="12"/>
        <v>0</v>
      </c>
      <c r="S126" s="211">
        <v>0</v>
      </c>
      <c r="T126" s="212">
        <f t="shared" si="13"/>
        <v>0</v>
      </c>
      <c r="AR126" s="25" t="s">
        <v>279</v>
      </c>
      <c r="AT126" s="25" t="s">
        <v>194</v>
      </c>
      <c r="AU126" s="25" t="s">
        <v>207</v>
      </c>
      <c r="AY126" s="25" t="s">
        <v>191</v>
      </c>
      <c r="BE126" s="213">
        <f t="shared" si="14"/>
        <v>0</v>
      </c>
      <c r="BF126" s="213">
        <f t="shared" si="15"/>
        <v>0</v>
      </c>
      <c r="BG126" s="213">
        <f t="shared" si="16"/>
        <v>0</v>
      </c>
      <c r="BH126" s="213">
        <f t="shared" si="17"/>
        <v>0</v>
      </c>
      <c r="BI126" s="213">
        <f t="shared" si="18"/>
        <v>0</v>
      </c>
      <c r="BJ126" s="25" t="s">
        <v>85</v>
      </c>
      <c r="BK126" s="213">
        <f t="shared" si="19"/>
        <v>0</v>
      </c>
      <c r="BL126" s="25" t="s">
        <v>279</v>
      </c>
      <c r="BM126" s="25" t="s">
        <v>4546</v>
      </c>
    </row>
    <row r="127" spans="2:65" s="1" customFormat="1" ht="16.5" customHeight="1">
      <c r="B127" s="42"/>
      <c r="C127" s="202" t="s">
        <v>669</v>
      </c>
      <c r="D127" s="202" t="s">
        <v>194</v>
      </c>
      <c r="E127" s="203" t="s">
        <v>4547</v>
      </c>
      <c r="F127" s="204" t="s">
        <v>4548</v>
      </c>
      <c r="G127" s="205" t="s">
        <v>197</v>
      </c>
      <c r="H127" s="206">
        <v>4</v>
      </c>
      <c r="I127" s="207"/>
      <c r="J127" s="208">
        <f t="shared" si="10"/>
        <v>0</v>
      </c>
      <c r="K127" s="204" t="s">
        <v>23</v>
      </c>
      <c r="L127" s="62"/>
      <c r="M127" s="209" t="s">
        <v>23</v>
      </c>
      <c r="N127" s="210" t="s">
        <v>48</v>
      </c>
      <c r="O127" s="43"/>
      <c r="P127" s="211">
        <f t="shared" si="11"/>
        <v>0</v>
      </c>
      <c r="Q127" s="211">
        <v>0</v>
      </c>
      <c r="R127" s="211">
        <f t="shared" si="12"/>
        <v>0</v>
      </c>
      <c r="S127" s="211">
        <v>0</v>
      </c>
      <c r="T127" s="212">
        <f t="shared" si="13"/>
        <v>0</v>
      </c>
      <c r="AR127" s="25" t="s">
        <v>279</v>
      </c>
      <c r="AT127" s="25" t="s">
        <v>194</v>
      </c>
      <c r="AU127" s="25" t="s">
        <v>207</v>
      </c>
      <c r="AY127" s="25" t="s">
        <v>191</v>
      </c>
      <c r="BE127" s="213">
        <f t="shared" si="14"/>
        <v>0</v>
      </c>
      <c r="BF127" s="213">
        <f t="shared" si="15"/>
        <v>0</v>
      </c>
      <c r="BG127" s="213">
        <f t="shared" si="16"/>
        <v>0</v>
      </c>
      <c r="BH127" s="213">
        <f t="shared" si="17"/>
        <v>0</v>
      </c>
      <c r="BI127" s="213">
        <f t="shared" si="18"/>
        <v>0</v>
      </c>
      <c r="BJ127" s="25" t="s">
        <v>85</v>
      </c>
      <c r="BK127" s="213">
        <f t="shared" si="19"/>
        <v>0</v>
      </c>
      <c r="BL127" s="25" t="s">
        <v>279</v>
      </c>
      <c r="BM127" s="25" t="s">
        <v>4549</v>
      </c>
    </row>
    <row r="128" spans="2:65" s="1" customFormat="1" ht="16.5" customHeight="1">
      <c r="B128" s="42"/>
      <c r="C128" s="202" t="s">
        <v>674</v>
      </c>
      <c r="D128" s="202" t="s">
        <v>194</v>
      </c>
      <c r="E128" s="203" t="s">
        <v>4550</v>
      </c>
      <c r="F128" s="204" t="s">
        <v>4551</v>
      </c>
      <c r="G128" s="205" t="s">
        <v>197</v>
      </c>
      <c r="H128" s="206">
        <v>2</v>
      </c>
      <c r="I128" s="207"/>
      <c r="J128" s="208">
        <f t="shared" si="10"/>
        <v>0</v>
      </c>
      <c r="K128" s="204" t="s">
        <v>23</v>
      </c>
      <c r="L128" s="62"/>
      <c r="M128" s="209" t="s">
        <v>23</v>
      </c>
      <c r="N128" s="210" t="s">
        <v>48</v>
      </c>
      <c r="O128" s="43"/>
      <c r="P128" s="211">
        <f t="shared" si="11"/>
        <v>0</v>
      </c>
      <c r="Q128" s="211">
        <v>0</v>
      </c>
      <c r="R128" s="211">
        <f t="shared" si="12"/>
        <v>0</v>
      </c>
      <c r="S128" s="211">
        <v>0</v>
      </c>
      <c r="T128" s="212">
        <f t="shared" si="13"/>
        <v>0</v>
      </c>
      <c r="AR128" s="25" t="s">
        <v>279</v>
      </c>
      <c r="AT128" s="25" t="s">
        <v>194</v>
      </c>
      <c r="AU128" s="25" t="s">
        <v>207</v>
      </c>
      <c r="AY128" s="25" t="s">
        <v>191</v>
      </c>
      <c r="BE128" s="213">
        <f t="shared" si="14"/>
        <v>0</v>
      </c>
      <c r="BF128" s="213">
        <f t="shared" si="15"/>
        <v>0</v>
      </c>
      <c r="BG128" s="213">
        <f t="shared" si="16"/>
        <v>0</v>
      </c>
      <c r="BH128" s="213">
        <f t="shared" si="17"/>
        <v>0</v>
      </c>
      <c r="BI128" s="213">
        <f t="shared" si="18"/>
        <v>0</v>
      </c>
      <c r="BJ128" s="25" t="s">
        <v>85</v>
      </c>
      <c r="BK128" s="213">
        <f t="shared" si="19"/>
        <v>0</v>
      </c>
      <c r="BL128" s="25" t="s">
        <v>279</v>
      </c>
      <c r="BM128" s="25" t="s">
        <v>4552</v>
      </c>
    </row>
    <row r="129" spans="2:65" s="1" customFormat="1" ht="16.5" customHeight="1">
      <c r="B129" s="42"/>
      <c r="C129" s="202" t="s">
        <v>679</v>
      </c>
      <c r="D129" s="202" t="s">
        <v>194</v>
      </c>
      <c r="E129" s="203" t="s">
        <v>4553</v>
      </c>
      <c r="F129" s="204" t="s">
        <v>4554</v>
      </c>
      <c r="G129" s="205" t="s">
        <v>197</v>
      </c>
      <c r="H129" s="206">
        <v>2</v>
      </c>
      <c r="I129" s="207"/>
      <c r="J129" s="208">
        <f t="shared" si="10"/>
        <v>0</v>
      </c>
      <c r="K129" s="204" t="s">
        <v>23</v>
      </c>
      <c r="L129" s="62"/>
      <c r="M129" s="209" t="s">
        <v>23</v>
      </c>
      <c r="N129" s="210" t="s">
        <v>48</v>
      </c>
      <c r="O129" s="43"/>
      <c r="P129" s="211">
        <f t="shared" si="11"/>
        <v>0</v>
      </c>
      <c r="Q129" s="211">
        <v>0</v>
      </c>
      <c r="R129" s="211">
        <f t="shared" si="12"/>
        <v>0</v>
      </c>
      <c r="S129" s="211">
        <v>0</v>
      </c>
      <c r="T129" s="212">
        <f t="shared" si="13"/>
        <v>0</v>
      </c>
      <c r="AR129" s="25" t="s">
        <v>279</v>
      </c>
      <c r="AT129" s="25" t="s">
        <v>194</v>
      </c>
      <c r="AU129" s="25" t="s">
        <v>207</v>
      </c>
      <c r="AY129" s="25" t="s">
        <v>191</v>
      </c>
      <c r="BE129" s="213">
        <f t="shared" si="14"/>
        <v>0</v>
      </c>
      <c r="BF129" s="213">
        <f t="shared" si="15"/>
        <v>0</v>
      </c>
      <c r="BG129" s="213">
        <f t="shared" si="16"/>
        <v>0</v>
      </c>
      <c r="BH129" s="213">
        <f t="shared" si="17"/>
        <v>0</v>
      </c>
      <c r="BI129" s="213">
        <f t="shared" si="18"/>
        <v>0</v>
      </c>
      <c r="BJ129" s="25" t="s">
        <v>85</v>
      </c>
      <c r="BK129" s="213">
        <f t="shared" si="19"/>
        <v>0</v>
      </c>
      <c r="BL129" s="25" t="s">
        <v>279</v>
      </c>
      <c r="BM129" s="25" t="s">
        <v>4555</v>
      </c>
    </row>
    <row r="130" spans="2:65" s="1" customFormat="1" ht="16.5" customHeight="1">
      <c r="B130" s="42"/>
      <c r="C130" s="202" t="s">
        <v>683</v>
      </c>
      <c r="D130" s="202" t="s">
        <v>194</v>
      </c>
      <c r="E130" s="203" t="s">
        <v>4556</v>
      </c>
      <c r="F130" s="204" t="s">
        <v>4557</v>
      </c>
      <c r="G130" s="205" t="s">
        <v>197</v>
      </c>
      <c r="H130" s="206">
        <v>2</v>
      </c>
      <c r="I130" s="207"/>
      <c r="J130" s="208">
        <f t="shared" si="10"/>
        <v>0</v>
      </c>
      <c r="K130" s="204" t="s">
        <v>23</v>
      </c>
      <c r="L130" s="62"/>
      <c r="M130" s="209" t="s">
        <v>23</v>
      </c>
      <c r="N130" s="210" t="s">
        <v>48</v>
      </c>
      <c r="O130" s="43"/>
      <c r="P130" s="211">
        <f t="shared" si="11"/>
        <v>0</v>
      </c>
      <c r="Q130" s="211">
        <v>0</v>
      </c>
      <c r="R130" s="211">
        <f t="shared" si="12"/>
        <v>0</v>
      </c>
      <c r="S130" s="211">
        <v>0</v>
      </c>
      <c r="T130" s="212">
        <f t="shared" si="13"/>
        <v>0</v>
      </c>
      <c r="AR130" s="25" t="s">
        <v>279</v>
      </c>
      <c r="AT130" s="25" t="s">
        <v>194</v>
      </c>
      <c r="AU130" s="25" t="s">
        <v>207</v>
      </c>
      <c r="AY130" s="25" t="s">
        <v>191</v>
      </c>
      <c r="BE130" s="213">
        <f t="shared" si="14"/>
        <v>0</v>
      </c>
      <c r="BF130" s="213">
        <f t="shared" si="15"/>
        <v>0</v>
      </c>
      <c r="BG130" s="213">
        <f t="shared" si="16"/>
        <v>0</v>
      </c>
      <c r="BH130" s="213">
        <f t="shared" si="17"/>
        <v>0</v>
      </c>
      <c r="BI130" s="213">
        <f t="shared" si="18"/>
        <v>0</v>
      </c>
      <c r="BJ130" s="25" t="s">
        <v>85</v>
      </c>
      <c r="BK130" s="213">
        <f t="shared" si="19"/>
        <v>0</v>
      </c>
      <c r="BL130" s="25" t="s">
        <v>279</v>
      </c>
      <c r="BM130" s="25" t="s">
        <v>4558</v>
      </c>
    </row>
    <row r="131" spans="2:65" s="1" customFormat="1" ht="51" customHeight="1">
      <c r="B131" s="42"/>
      <c r="C131" s="202" t="s">
        <v>739</v>
      </c>
      <c r="D131" s="202" t="s">
        <v>194</v>
      </c>
      <c r="E131" s="203" t="s">
        <v>4559</v>
      </c>
      <c r="F131" s="204" t="s">
        <v>4560</v>
      </c>
      <c r="G131" s="205" t="s">
        <v>197</v>
      </c>
      <c r="H131" s="206">
        <v>4</v>
      </c>
      <c r="I131" s="207"/>
      <c r="J131" s="208">
        <f t="shared" si="10"/>
        <v>0</v>
      </c>
      <c r="K131" s="204" t="s">
        <v>23</v>
      </c>
      <c r="L131" s="62"/>
      <c r="M131" s="209" t="s">
        <v>23</v>
      </c>
      <c r="N131" s="210" t="s">
        <v>48</v>
      </c>
      <c r="O131" s="43"/>
      <c r="P131" s="211">
        <f t="shared" si="11"/>
        <v>0</v>
      </c>
      <c r="Q131" s="211">
        <v>0</v>
      </c>
      <c r="R131" s="211">
        <f t="shared" si="12"/>
        <v>0</v>
      </c>
      <c r="S131" s="211">
        <v>0</v>
      </c>
      <c r="T131" s="212">
        <f t="shared" si="13"/>
        <v>0</v>
      </c>
      <c r="AR131" s="25" t="s">
        <v>279</v>
      </c>
      <c r="AT131" s="25" t="s">
        <v>194</v>
      </c>
      <c r="AU131" s="25" t="s">
        <v>207</v>
      </c>
      <c r="AY131" s="25" t="s">
        <v>191</v>
      </c>
      <c r="BE131" s="213">
        <f t="shared" si="14"/>
        <v>0</v>
      </c>
      <c r="BF131" s="213">
        <f t="shared" si="15"/>
        <v>0</v>
      </c>
      <c r="BG131" s="213">
        <f t="shared" si="16"/>
        <v>0</v>
      </c>
      <c r="BH131" s="213">
        <f t="shared" si="17"/>
        <v>0</v>
      </c>
      <c r="BI131" s="213">
        <f t="shared" si="18"/>
        <v>0</v>
      </c>
      <c r="BJ131" s="25" t="s">
        <v>85</v>
      </c>
      <c r="BK131" s="213">
        <f t="shared" si="19"/>
        <v>0</v>
      </c>
      <c r="BL131" s="25" t="s">
        <v>279</v>
      </c>
      <c r="BM131" s="25" t="s">
        <v>4561</v>
      </c>
    </row>
    <row r="132" spans="2:65" s="1" customFormat="1" ht="16.5" customHeight="1">
      <c r="B132" s="42"/>
      <c r="C132" s="202" t="s">
        <v>747</v>
      </c>
      <c r="D132" s="202" t="s">
        <v>194</v>
      </c>
      <c r="E132" s="203" t="s">
        <v>4562</v>
      </c>
      <c r="F132" s="204" t="s">
        <v>4563</v>
      </c>
      <c r="G132" s="205" t="s">
        <v>197</v>
      </c>
      <c r="H132" s="206">
        <v>49</v>
      </c>
      <c r="I132" s="207"/>
      <c r="J132" s="208">
        <f t="shared" si="10"/>
        <v>0</v>
      </c>
      <c r="K132" s="204" t="s">
        <v>23</v>
      </c>
      <c r="L132" s="62"/>
      <c r="M132" s="209" t="s">
        <v>23</v>
      </c>
      <c r="N132" s="210" t="s">
        <v>48</v>
      </c>
      <c r="O132" s="43"/>
      <c r="P132" s="211">
        <f t="shared" si="11"/>
        <v>0</v>
      </c>
      <c r="Q132" s="211">
        <v>0</v>
      </c>
      <c r="R132" s="211">
        <f t="shared" si="12"/>
        <v>0</v>
      </c>
      <c r="S132" s="211">
        <v>0</v>
      </c>
      <c r="T132" s="212">
        <f t="shared" si="13"/>
        <v>0</v>
      </c>
      <c r="AR132" s="25" t="s">
        <v>279</v>
      </c>
      <c r="AT132" s="25" t="s">
        <v>194</v>
      </c>
      <c r="AU132" s="25" t="s">
        <v>207</v>
      </c>
      <c r="AY132" s="25" t="s">
        <v>191</v>
      </c>
      <c r="BE132" s="213">
        <f t="shared" si="14"/>
        <v>0</v>
      </c>
      <c r="BF132" s="213">
        <f t="shared" si="15"/>
        <v>0</v>
      </c>
      <c r="BG132" s="213">
        <f t="shared" si="16"/>
        <v>0</v>
      </c>
      <c r="BH132" s="213">
        <f t="shared" si="17"/>
        <v>0</v>
      </c>
      <c r="BI132" s="213">
        <f t="shared" si="18"/>
        <v>0</v>
      </c>
      <c r="BJ132" s="25" t="s">
        <v>85</v>
      </c>
      <c r="BK132" s="213">
        <f t="shared" si="19"/>
        <v>0</v>
      </c>
      <c r="BL132" s="25" t="s">
        <v>279</v>
      </c>
      <c r="BM132" s="25" t="s">
        <v>4564</v>
      </c>
    </row>
    <row r="133" spans="2:65" s="1" customFormat="1" ht="16.5" customHeight="1">
      <c r="B133" s="42"/>
      <c r="C133" s="202" t="s">
        <v>753</v>
      </c>
      <c r="D133" s="202" t="s">
        <v>194</v>
      </c>
      <c r="E133" s="203" t="s">
        <v>4565</v>
      </c>
      <c r="F133" s="204" t="s">
        <v>4566</v>
      </c>
      <c r="G133" s="205" t="s">
        <v>2331</v>
      </c>
      <c r="H133" s="206">
        <v>16</v>
      </c>
      <c r="I133" s="207"/>
      <c r="J133" s="208">
        <f t="shared" si="10"/>
        <v>0</v>
      </c>
      <c r="K133" s="204" t="s">
        <v>23</v>
      </c>
      <c r="L133" s="62"/>
      <c r="M133" s="209" t="s">
        <v>23</v>
      </c>
      <c r="N133" s="210" t="s">
        <v>48</v>
      </c>
      <c r="O133" s="43"/>
      <c r="P133" s="211">
        <f t="shared" si="11"/>
        <v>0</v>
      </c>
      <c r="Q133" s="211">
        <v>0</v>
      </c>
      <c r="R133" s="211">
        <f t="shared" si="12"/>
        <v>0</v>
      </c>
      <c r="S133" s="211">
        <v>0</v>
      </c>
      <c r="T133" s="212">
        <f t="shared" si="13"/>
        <v>0</v>
      </c>
      <c r="AR133" s="25" t="s">
        <v>279</v>
      </c>
      <c r="AT133" s="25" t="s">
        <v>194</v>
      </c>
      <c r="AU133" s="25" t="s">
        <v>207</v>
      </c>
      <c r="AY133" s="25" t="s">
        <v>191</v>
      </c>
      <c r="BE133" s="213">
        <f t="shared" si="14"/>
        <v>0</v>
      </c>
      <c r="BF133" s="213">
        <f t="shared" si="15"/>
        <v>0</v>
      </c>
      <c r="BG133" s="213">
        <f t="shared" si="16"/>
        <v>0</v>
      </c>
      <c r="BH133" s="213">
        <f t="shared" si="17"/>
        <v>0</v>
      </c>
      <c r="BI133" s="213">
        <f t="shared" si="18"/>
        <v>0</v>
      </c>
      <c r="BJ133" s="25" t="s">
        <v>85</v>
      </c>
      <c r="BK133" s="213">
        <f t="shared" si="19"/>
        <v>0</v>
      </c>
      <c r="BL133" s="25" t="s">
        <v>279</v>
      </c>
      <c r="BM133" s="25" t="s">
        <v>4567</v>
      </c>
    </row>
    <row r="134" spans="2:65" s="1" customFormat="1" ht="16.5" customHeight="1">
      <c r="B134" s="42"/>
      <c r="C134" s="202" t="s">
        <v>792</v>
      </c>
      <c r="D134" s="202" t="s">
        <v>194</v>
      </c>
      <c r="E134" s="203" t="s">
        <v>4568</v>
      </c>
      <c r="F134" s="204" t="s">
        <v>4569</v>
      </c>
      <c r="G134" s="205" t="s">
        <v>197</v>
      </c>
      <c r="H134" s="206">
        <v>1</v>
      </c>
      <c r="I134" s="207"/>
      <c r="J134" s="208">
        <f t="shared" si="10"/>
        <v>0</v>
      </c>
      <c r="K134" s="204" t="s">
        <v>23</v>
      </c>
      <c r="L134" s="62"/>
      <c r="M134" s="209" t="s">
        <v>23</v>
      </c>
      <c r="N134" s="210" t="s">
        <v>48</v>
      </c>
      <c r="O134" s="43"/>
      <c r="P134" s="211">
        <f t="shared" si="11"/>
        <v>0</v>
      </c>
      <c r="Q134" s="211">
        <v>0</v>
      </c>
      <c r="R134" s="211">
        <f t="shared" si="12"/>
        <v>0</v>
      </c>
      <c r="S134" s="211">
        <v>0</v>
      </c>
      <c r="T134" s="212">
        <f t="shared" si="13"/>
        <v>0</v>
      </c>
      <c r="AR134" s="25" t="s">
        <v>279</v>
      </c>
      <c r="AT134" s="25" t="s">
        <v>194</v>
      </c>
      <c r="AU134" s="25" t="s">
        <v>207</v>
      </c>
      <c r="AY134" s="25" t="s">
        <v>191</v>
      </c>
      <c r="BE134" s="213">
        <f t="shared" si="14"/>
        <v>0</v>
      </c>
      <c r="BF134" s="213">
        <f t="shared" si="15"/>
        <v>0</v>
      </c>
      <c r="BG134" s="213">
        <f t="shared" si="16"/>
        <v>0</v>
      </c>
      <c r="BH134" s="213">
        <f t="shared" si="17"/>
        <v>0</v>
      </c>
      <c r="BI134" s="213">
        <f t="shared" si="18"/>
        <v>0</v>
      </c>
      <c r="BJ134" s="25" t="s">
        <v>85</v>
      </c>
      <c r="BK134" s="213">
        <f t="shared" si="19"/>
        <v>0</v>
      </c>
      <c r="BL134" s="25" t="s">
        <v>279</v>
      </c>
      <c r="BM134" s="25" t="s">
        <v>4570</v>
      </c>
    </row>
    <row r="135" spans="2:65" s="1" customFormat="1" ht="16.5" customHeight="1">
      <c r="B135" s="42"/>
      <c r="C135" s="202" t="s">
        <v>797</v>
      </c>
      <c r="D135" s="202" t="s">
        <v>194</v>
      </c>
      <c r="E135" s="203" t="s">
        <v>4571</v>
      </c>
      <c r="F135" s="204" t="s">
        <v>4572</v>
      </c>
      <c r="G135" s="205" t="s">
        <v>4290</v>
      </c>
      <c r="H135" s="276"/>
      <c r="I135" s="207"/>
      <c r="J135" s="208">
        <f t="shared" si="10"/>
        <v>0</v>
      </c>
      <c r="K135" s="204" t="s">
        <v>23</v>
      </c>
      <c r="L135" s="62"/>
      <c r="M135" s="209" t="s">
        <v>23</v>
      </c>
      <c r="N135" s="210" t="s">
        <v>48</v>
      </c>
      <c r="O135" s="43"/>
      <c r="P135" s="211">
        <f t="shared" si="11"/>
        <v>0</v>
      </c>
      <c r="Q135" s="211">
        <v>0</v>
      </c>
      <c r="R135" s="211">
        <f t="shared" si="12"/>
        <v>0</v>
      </c>
      <c r="S135" s="211">
        <v>0</v>
      </c>
      <c r="T135" s="212">
        <f t="shared" si="13"/>
        <v>0</v>
      </c>
      <c r="AR135" s="25" t="s">
        <v>279</v>
      </c>
      <c r="AT135" s="25" t="s">
        <v>194</v>
      </c>
      <c r="AU135" s="25" t="s">
        <v>207</v>
      </c>
      <c r="AY135" s="25" t="s">
        <v>191</v>
      </c>
      <c r="BE135" s="213">
        <f t="shared" si="14"/>
        <v>0</v>
      </c>
      <c r="BF135" s="213">
        <f t="shared" si="15"/>
        <v>0</v>
      </c>
      <c r="BG135" s="213">
        <f t="shared" si="16"/>
        <v>0</v>
      </c>
      <c r="BH135" s="213">
        <f t="shared" si="17"/>
        <v>0</v>
      </c>
      <c r="BI135" s="213">
        <f t="shared" si="18"/>
        <v>0</v>
      </c>
      <c r="BJ135" s="25" t="s">
        <v>85</v>
      </c>
      <c r="BK135" s="213">
        <f t="shared" si="19"/>
        <v>0</v>
      </c>
      <c r="BL135" s="25" t="s">
        <v>279</v>
      </c>
      <c r="BM135" s="25" t="s">
        <v>4573</v>
      </c>
    </row>
    <row r="136" spans="2:65" s="11" customFormat="1" ht="22.35" customHeight="1">
      <c r="B136" s="186"/>
      <c r="C136" s="187"/>
      <c r="D136" s="188" t="s">
        <v>76</v>
      </c>
      <c r="E136" s="200" t="s">
        <v>4574</v>
      </c>
      <c r="F136" s="200" t="s">
        <v>4575</v>
      </c>
      <c r="G136" s="187"/>
      <c r="H136" s="187"/>
      <c r="I136" s="190"/>
      <c r="J136" s="201">
        <f>BK136</f>
        <v>0</v>
      </c>
      <c r="K136" s="187"/>
      <c r="L136" s="192"/>
      <c r="M136" s="193"/>
      <c r="N136" s="194"/>
      <c r="O136" s="194"/>
      <c r="P136" s="195">
        <f>SUM(P137:P146)</f>
        <v>0</v>
      </c>
      <c r="Q136" s="194"/>
      <c r="R136" s="195">
        <f>SUM(R137:R146)</f>
        <v>0</v>
      </c>
      <c r="S136" s="194"/>
      <c r="T136" s="196">
        <f>SUM(T137:T146)</f>
        <v>0</v>
      </c>
      <c r="AR136" s="197" t="s">
        <v>85</v>
      </c>
      <c r="AT136" s="198" t="s">
        <v>76</v>
      </c>
      <c r="AU136" s="198" t="s">
        <v>88</v>
      </c>
      <c r="AY136" s="197" t="s">
        <v>191</v>
      </c>
      <c r="BK136" s="199">
        <f>SUM(BK137:BK146)</f>
        <v>0</v>
      </c>
    </row>
    <row r="137" spans="2:65" s="1" customFormat="1" ht="25.5" customHeight="1">
      <c r="B137" s="42"/>
      <c r="C137" s="202" t="s">
        <v>801</v>
      </c>
      <c r="D137" s="202" t="s">
        <v>194</v>
      </c>
      <c r="E137" s="203" t="s">
        <v>4576</v>
      </c>
      <c r="F137" s="204" t="s">
        <v>4577</v>
      </c>
      <c r="G137" s="205" t="s">
        <v>197</v>
      </c>
      <c r="H137" s="206">
        <v>1</v>
      </c>
      <c r="I137" s="207"/>
      <c r="J137" s="208">
        <f t="shared" ref="J137:J146" si="20">ROUND(I137*H137,2)</f>
        <v>0</v>
      </c>
      <c r="K137" s="204" t="s">
        <v>23</v>
      </c>
      <c r="L137" s="62"/>
      <c r="M137" s="209" t="s">
        <v>23</v>
      </c>
      <c r="N137" s="210" t="s">
        <v>48</v>
      </c>
      <c r="O137" s="43"/>
      <c r="P137" s="211">
        <f t="shared" ref="P137:P146" si="21">O137*H137</f>
        <v>0</v>
      </c>
      <c r="Q137" s="211">
        <v>0</v>
      </c>
      <c r="R137" s="211">
        <f t="shared" ref="R137:R146" si="22">Q137*H137</f>
        <v>0</v>
      </c>
      <c r="S137" s="211">
        <v>0</v>
      </c>
      <c r="T137" s="212">
        <f t="shared" ref="T137:T146" si="23">S137*H137</f>
        <v>0</v>
      </c>
      <c r="AR137" s="25" t="s">
        <v>279</v>
      </c>
      <c r="AT137" s="25" t="s">
        <v>194</v>
      </c>
      <c r="AU137" s="25" t="s">
        <v>207</v>
      </c>
      <c r="AY137" s="25" t="s">
        <v>191</v>
      </c>
      <c r="BE137" s="213">
        <f t="shared" ref="BE137:BE146" si="24">IF(N137="základní",J137,0)</f>
        <v>0</v>
      </c>
      <c r="BF137" s="213">
        <f t="shared" ref="BF137:BF146" si="25">IF(N137="snížená",J137,0)</f>
        <v>0</v>
      </c>
      <c r="BG137" s="213">
        <f t="shared" ref="BG137:BG146" si="26">IF(N137="zákl. přenesená",J137,0)</f>
        <v>0</v>
      </c>
      <c r="BH137" s="213">
        <f t="shared" ref="BH137:BH146" si="27">IF(N137="sníž. přenesená",J137,0)</f>
        <v>0</v>
      </c>
      <c r="BI137" s="213">
        <f t="shared" ref="BI137:BI146" si="28">IF(N137="nulová",J137,0)</f>
        <v>0</v>
      </c>
      <c r="BJ137" s="25" t="s">
        <v>85</v>
      </c>
      <c r="BK137" s="213">
        <f t="shared" ref="BK137:BK146" si="29">ROUND(I137*H137,2)</f>
        <v>0</v>
      </c>
      <c r="BL137" s="25" t="s">
        <v>279</v>
      </c>
      <c r="BM137" s="25" t="s">
        <v>4578</v>
      </c>
    </row>
    <row r="138" spans="2:65" s="1" customFormat="1" ht="25.5" customHeight="1">
      <c r="B138" s="42"/>
      <c r="C138" s="202" t="s">
        <v>807</v>
      </c>
      <c r="D138" s="202" t="s">
        <v>194</v>
      </c>
      <c r="E138" s="203" t="s">
        <v>4579</v>
      </c>
      <c r="F138" s="204" t="s">
        <v>4580</v>
      </c>
      <c r="G138" s="205" t="s">
        <v>197</v>
      </c>
      <c r="H138" s="206">
        <v>1</v>
      </c>
      <c r="I138" s="207"/>
      <c r="J138" s="208">
        <f t="shared" si="20"/>
        <v>0</v>
      </c>
      <c r="K138" s="204" t="s">
        <v>23</v>
      </c>
      <c r="L138" s="62"/>
      <c r="M138" s="209" t="s">
        <v>23</v>
      </c>
      <c r="N138" s="210" t="s">
        <v>48</v>
      </c>
      <c r="O138" s="43"/>
      <c r="P138" s="211">
        <f t="shared" si="21"/>
        <v>0</v>
      </c>
      <c r="Q138" s="211">
        <v>0</v>
      </c>
      <c r="R138" s="211">
        <f t="shared" si="22"/>
        <v>0</v>
      </c>
      <c r="S138" s="211">
        <v>0</v>
      </c>
      <c r="T138" s="212">
        <f t="shared" si="23"/>
        <v>0</v>
      </c>
      <c r="AR138" s="25" t="s">
        <v>279</v>
      </c>
      <c r="AT138" s="25" t="s">
        <v>194</v>
      </c>
      <c r="AU138" s="25" t="s">
        <v>207</v>
      </c>
      <c r="AY138" s="25" t="s">
        <v>191</v>
      </c>
      <c r="BE138" s="213">
        <f t="shared" si="24"/>
        <v>0</v>
      </c>
      <c r="BF138" s="213">
        <f t="shared" si="25"/>
        <v>0</v>
      </c>
      <c r="BG138" s="213">
        <f t="shared" si="26"/>
        <v>0</v>
      </c>
      <c r="BH138" s="213">
        <f t="shared" si="27"/>
        <v>0</v>
      </c>
      <c r="BI138" s="213">
        <f t="shared" si="28"/>
        <v>0</v>
      </c>
      <c r="BJ138" s="25" t="s">
        <v>85</v>
      </c>
      <c r="BK138" s="213">
        <f t="shared" si="29"/>
        <v>0</v>
      </c>
      <c r="BL138" s="25" t="s">
        <v>279</v>
      </c>
      <c r="BM138" s="25" t="s">
        <v>4581</v>
      </c>
    </row>
    <row r="139" spans="2:65" s="1" customFormat="1" ht="16.5" customHeight="1">
      <c r="B139" s="42"/>
      <c r="C139" s="202" t="s">
        <v>812</v>
      </c>
      <c r="D139" s="202" t="s">
        <v>194</v>
      </c>
      <c r="E139" s="203" t="s">
        <v>4582</v>
      </c>
      <c r="F139" s="204" t="s">
        <v>4583</v>
      </c>
      <c r="G139" s="205" t="s">
        <v>197</v>
      </c>
      <c r="H139" s="206">
        <v>21</v>
      </c>
      <c r="I139" s="207"/>
      <c r="J139" s="208">
        <f t="shared" si="20"/>
        <v>0</v>
      </c>
      <c r="K139" s="204" t="s">
        <v>23</v>
      </c>
      <c r="L139" s="62"/>
      <c r="M139" s="209" t="s">
        <v>23</v>
      </c>
      <c r="N139" s="210" t="s">
        <v>48</v>
      </c>
      <c r="O139" s="43"/>
      <c r="P139" s="211">
        <f t="shared" si="21"/>
        <v>0</v>
      </c>
      <c r="Q139" s="211">
        <v>0</v>
      </c>
      <c r="R139" s="211">
        <f t="shared" si="22"/>
        <v>0</v>
      </c>
      <c r="S139" s="211">
        <v>0</v>
      </c>
      <c r="T139" s="212">
        <f t="shared" si="23"/>
        <v>0</v>
      </c>
      <c r="AR139" s="25" t="s">
        <v>279</v>
      </c>
      <c r="AT139" s="25" t="s">
        <v>194</v>
      </c>
      <c r="AU139" s="25" t="s">
        <v>207</v>
      </c>
      <c r="AY139" s="25" t="s">
        <v>191</v>
      </c>
      <c r="BE139" s="213">
        <f t="shared" si="24"/>
        <v>0</v>
      </c>
      <c r="BF139" s="213">
        <f t="shared" si="25"/>
        <v>0</v>
      </c>
      <c r="BG139" s="213">
        <f t="shared" si="26"/>
        <v>0</v>
      </c>
      <c r="BH139" s="213">
        <f t="shared" si="27"/>
        <v>0</v>
      </c>
      <c r="BI139" s="213">
        <f t="shared" si="28"/>
        <v>0</v>
      </c>
      <c r="BJ139" s="25" t="s">
        <v>85</v>
      </c>
      <c r="BK139" s="213">
        <f t="shared" si="29"/>
        <v>0</v>
      </c>
      <c r="BL139" s="25" t="s">
        <v>279</v>
      </c>
      <c r="BM139" s="25" t="s">
        <v>4584</v>
      </c>
    </row>
    <row r="140" spans="2:65" s="1" customFormat="1" ht="16.5" customHeight="1">
      <c r="B140" s="42"/>
      <c r="C140" s="202" t="s">
        <v>817</v>
      </c>
      <c r="D140" s="202" t="s">
        <v>194</v>
      </c>
      <c r="E140" s="203" t="s">
        <v>4585</v>
      </c>
      <c r="F140" s="204" t="s">
        <v>4586</v>
      </c>
      <c r="G140" s="205" t="s">
        <v>197</v>
      </c>
      <c r="H140" s="206">
        <v>2</v>
      </c>
      <c r="I140" s="207"/>
      <c r="J140" s="208">
        <f t="shared" si="20"/>
        <v>0</v>
      </c>
      <c r="K140" s="204" t="s">
        <v>23</v>
      </c>
      <c r="L140" s="62"/>
      <c r="M140" s="209" t="s">
        <v>23</v>
      </c>
      <c r="N140" s="210" t="s">
        <v>48</v>
      </c>
      <c r="O140" s="43"/>
      <c r="P140" s="211">
        <f t="shared" si="21"/>
        <v>0</v>
      </c>
      <c r="Q140" s="211">
        <v>0</v>
      </c>
      <c r="R140" s="211">
        <f t="shared" si="22"/>
        <v>0</v>
      </c>
      <c r="S140" s="211">
        <v>0</v>
      </c>
      <c r="T140" s="212">
        <f t="shared" si="23"/>
        <v>0</v>
      </c>
      <c r="AR140" s="25" t="s">
        <v>279</v>
      </c>
      <c r="AT140" s="25" t="s">
        <v>194</v>
      </c>
      <c r="AU140" s="25" t="s">
        <v>207</v>
      </c>
      <c r="AY140" s="25" t="s">
        <v>191</v>
      </c>
      <c r="BE140" s="213">
        <f t="shared" si="24"/>
        <v>0</v>
      </c>
      <c r="BF140" s="213">
        <f t="shared" si="25"/>
        <v>0</v>
      </c>
      <c r="BG140" s="213">
        <f t="shared" si="26"/>
        <v>0</v>
      </c>
      <c r="BH140" s="213">
        <f t="shared" si="27"/>
        <v>0</v>
      </c>
      <c r="BI140" s="213">
        <f t="shared" si="28"/>
        <v>0</v>
      </c>
      <c r="BJ140" s="25" t="s">
        <v>85</v>
      </c>
      <c r="BK140" s="213">
        <f t="shared" si="29"/>
        <v>0</v>
      </c>
      <c r="BL140" s="25" t="s">
        <v>279</v>
      </c>
      <c r="BM140" s="25" t="s">
        <v>4587</v>
      </c>
    </row>
    <row r="141" spans="2:65" s="1" customFormat="1" ht="16.5" customHeight="1">
      <c r="B141" s="42"/>
      <c r="C141" s="202" t="s">
        <v>825</v>
      </c>
      <c r="D141" s="202" t="s">
        <v>194</v>
      </c>
      <c r="E141" s="203" t="s">
        <v>4588</v>
      </c>
      <c r="F141" s="204" t="s">
        <v>4589</v>
      </c>
      <c r="G141" s="205" t="s">
        <v>197</v>
      </c>
      <c r="H141" s="206">
        <v>3</v>
      </c>
      <c r="I141" s="207"/>
      <c r="J141" s="208">
        <f t="shared" si="20"/>
        <v>0</v>
      </c>
      <c r="K141" s="204" t="s">
        <v>23</v>
      </c>
      <c r="L141" s="62"/>
      <c r="M141" s="209" t="s">
        <v>23</v>
      </c>
      <c r="N141" s="210" t="s">
        <v>48</v>
      </c>
      <c r="O141" s="43"/>
      <c r="P141" s="211">
        <f t="shared" si="21"/>
        <v>0</v>
      </c>
      <c r="Q141" s="211">
        <v>0</v>
      </c>
      <c r="R141" s="211">
        <f t="shared" si="22"/>
        <v>0</v>
      </c>
      <c r="S141" s="211">
        <v>0</v>
      </c>
      <c r="T141" s="212">
        <f t="shared" si="23"/>
        <v>0</v>
      </c>
      <c r="AR141" s="25" t="s">
        <v>279</v>
      </c>
      <c r="AT141" s="25" t="s">
        <v>194</v>
      </c>
      <c r="AU141" s="25" t="s">
        <v>207</v>
      </c>
      <c r="AY141" s="25" t="s">
        <v>191</v>
      </c>
      <c r="BE141" s="213">
        <f t="shared" si="24"/>
        <v>0</v>
      </c>
      <c r="BF141" s="213">
        <f t="shared" si="25"/>
        <v>0</v>
      </c>
      <c r="BG141" s="213">
        <f t="shared" si="26"/>
        <v>0</v>
      </c>
      <c r="BH141" s="213">
        <f t="shared" si="27"/>
        <v>0</v>
      </c>
      <c r="BI141" s="213">
        <f t="shared" si="28"/>
        <v>0</v>
      </c>
      <c r="BJ141" s="25" t="s">
        <v>85</v>
      </c>
      <c r="BK141" s="213">
        <f t="shared" si="29"/>
        <v>0</v>
      </c>
      <c r="BL141" s="25" t="s">
        <v>279</v>
      </c>
      <c r="BM141" s="25" t="s">
        <v>4590</v>
      </c>
    </row>
    <row r="142" spans="2:65" s="1" customFormat="1" ht="16.5" customHeight="1">
      <c r="B142" s="42"/>
      <c r="C142" s="202" t="s">
        <v>829</v>
      </c>
      <c r="D142" s="202" t="s">
        <v>194</v>
      </c>
      <c r="E142" s="203" t="s">
        <v>4591</v>
      </c>
      <c r="F142" s="204" t="s">
        <v>4592</v>
      </c>
      <c r="G142" s="205" t="s">
        <v>197</v>
      </c>
      <c r="H142" s="206">
        <v>2</v>
      </c>
      <c r="I142" s="207"/>
      <c r="J142" s="208">
        <f t="shared" si="20"/>
        <v>0</v>
      </c>
      <c r="K142" s="204" t="s">
        <v>23</v>
      </c>
      <c r="L142" s="62"/>
      <c r="M142" s="209" t="s">
        <v>23</v>
      </c>
      <c r="N142" s="210" t="s">
        <v>48</v>
      </c>
      <c r="O142" s="43"/>
      <c r="P142" s="211">
        <f t="shared" si="21"/>
        <v>0</v>
      </c>
      <c r="Q142" s="211">
        <v>0</v>
      </c>
      <c r="R142" s="211">
        <f t="shared" si="22"/>
        <v>0</v>
      </c>
      <c r="S142" s="211">
        <v>0</v>
      </c>
      <c r="T142" s="212">
        <f t="shared" si="23"/>
        <v>0</v>
      </c>
      <c r="AR142" s="25" t="s">
        <v>279</v>
      </c>
      <c r="AT142" s="25" t="s">
        <v>194</v>
      </c>
      <c r="AU142" s="25" t="s">
        <v>207</v>
      </c>
      <c r="AY142" s="25" t="s">
        <v>191</v>
      </c>
      <c r="BE142" s="213">
        <f t="shared" si="24"/>
        <v>0</v>
      </c>
      <c r="BF142" s="213">
        <f t="shared" si="25"/>
        <v>0</v>
      </c>
      <c r="BG142" s="213">
        <f t="shared" si="26"/>
        <v>0</v>
      </c>
      <c r="BH142" s="213">
        <f t="shared" si="27"/>
        <v>0</v>
      </c>
      <c r="BI142" s="213">
        <f t="shared" si="28"/>
        <v>0</v>
      </c>
      <c r="BJ142" s="25" t="s">
        <v>85</v>
      </c>
      <c r="BK142" s="213">
        <f t="shared" si="29"/>
        <v>0</v>
      </c>
      <c r="BL142" s="25" t="s">
        <v>279</v>
      </c>
      <c r="BM142" s="25" t="s">
        <v>4593</v>
      </c>
    </row>
    <row r="143" spans="2:65" s="1" customFormat="1" ht="16.5" customHeight="1">
      <c r="B143" s="42"/>
      <c r="C143" s="202" t="s">
        <v>834</v>
      </c>
      <c r="D143" s="202" t="s">
        <v>194</v>
      </c>
      <c r="E143" s="203" t="s">
        <v>4594</v>
      </c>
      <c r="F143" s="204" t="s">
        <v>4595</v>
      </c>
      <c r="G143" s="205" t="s">
        <v>242</v>
      </c>
      <c r="H143" s="206">
        <v>1650</v>
      </c>
      <c r="I143" s="207"/>
      <c r="J143" s="208">
        <f t="shared" si="20"/>
        <v>0</v>
      </c>
      <c r="K143" s="204" t="s">
        <v>23</v>
      </c>
      <c r="L143" s="62"/>
      <c r="M143" s="209" t="s">
        <v>23</v>
      </c>
      <c r="N143" s="210" t="s">
        <v>48</v>
      </c>
      <c r="O143" s="43"/>
      <c r="P143" s="211">
        <f t="shared" si="21"/>
        <v>0</v>
      </c>
      <c r="Q143" s="211">
        <v>0</v>
      </c>
      <c r="R143" s="211">
        <f t="shared" si="22"/>
        <v>0</v>
      </c>
      <c r="S143" s="211">
        <v>0</v>
      </c>
      <c r="T143" s="212">
        <f t="shared" si="23"/>
        <v>0</v>
      </c>
      <c r="AR143" s="25" t="s">
        <v>279</v>
      </c>
      <c r="AT143" s="25" t="s">
        <v>194</v>
      </c>
      <c r="AU143" s="25" t="s">
        <v>207</v>
      </c>
      <c r="AY143" s="25" t="s">
        <v>191</v>
      </c>
      <c r="BE143" s="213">
        <f t="shared" si="24"/>
        <v>0</v>
      </c>
      <c r="BF143" s="213">
        <f t="shared" si="25"/>
        <v>0</v>
      </c>
      <c r="BG143" s="213">
        <f t="shared" si="26"/>
        <v>0</v>
      </c>
      <c r="BH143" s="213">
        <f t="shared" si="27"/>
        <v>0</v>
      </c>
      <c r="BI143" s="213">
        <f t="shared" si="28"/>
        <v>0</v>
      </c>
      <c r="BJ143" s="25" t="s">
        <v>85</v>
      </c>
      <c r="BK143" s="213">
        <f t="shared" si="29"/>
        <v>0</v>
      </c>
      <c r="BL143" s="25" t="s">
        <v>279</v>
      </c>
      <c r="BM143" s="25" t="s">
        <v>4596</v>
      </c>
    </row>
    <row r="144" spans="2:65" s="1" customFormat="1" ht="16.5" customHeight="1">
      <c r="B144" s="42"/>
      <c r="C144" s="202" t="s">
        <v>839</v>
      </c>
      <c r="D144" s="202" t="s">
        <v>194</v>
      </c>
      <c r="E144" s="203" t="s">
        <v>4597</v>
      </c>
      <c r="F144" s="204" t="s">
        <v>4598</v>
      </c>
      <c r="G144" s="205" t="s">
        <v>242</v>
      </c>
      <c r="H144" s="206">
        <v>100</v>
      </c>
      <c r="I144" s="207"/>
      <c r="J144" s="208">
        <f t="shared" si="20"/>
        <v>0</v>
      </c>
      <c r="K144" s="204" t="s">
        <v>23</v>
      </c>
      <c r="L144" s="62"/>
      <c r="M144" s="209" t="s">
        <v>23</v>
      </c>
      <c r="N144" s="210" t="s">
        <v>48</v>
      </c>
      <c r="O144" s="43"/>
      <c r="P144" s="211">
        <f t="shared" si="21"/>
        <v>0</v>
      </c>
      <c r="Q144" s="211">
        <v>0</v>
      </c>
      <c r="R144" s="211">
        <f t="shared" si="22"/>
        <v>0</v>
      </c>
      <c r="S144" s="211">
        <v>0</v>
      </c>
      <c r="T144" s="212">
        <f t="shared" si="23"/>
        <v>0</v>
      </c>
      <c r="AR144" s="25" t="s">
        <v>279</v>
      </c>
      <c r="AT144" s="25" t="s">
        <v>194</v>
      </c>
      <c r="AU144" s="25" t="s">
        <v>207</v>
      </c>
      <c r="AY144" s="25" t="s">
        <v>191</v>
      </c>
      <c r="BE144" s="213">
        <f t="shared" si="24"/>
        <v>0</v>
      </c>
      <c r="BF144" s="213">
        <f t="shared" si="25"/>
        <v>0</v>
      </c>
      <c r="BG144" s="213">
        <f t="shared" si="26"/>
        <v>0</v>
      </c>
      <c r="BH144" s="213">
        <f t="shared" si="27"/>
        <v>0</v>
      </c>
      <c r="BI144" s="213">
        <f t="shared" si="28"/>
        <v>0</v>
      </c>
      <c r="BJ144" s="25" t="s">
        <v>85</v>
      </c>
      <c r="BK144" s="213">
        <f t="shared" si="29"/>
        <v>0</v>
      </c>
      <c r="BL144" s="25" t="s">
        <v>279</v>
      </c>
      <c r="BM144" s="25" t="s">
        <v>4599</v>
      </c>
    </row>
    <row r="145" spans="2:65" s="1" customFormat="1" ht="16.5" customHeight="1">
      <c r="B145" s="42"/>
      <c r="C145" s="202" t="s">
        <v>844</v>
      </c>
      <c r="D145" s="202" t="s">
        <v>194</v>
      </c>
      <c r="E145" s="203" t="s">
        <v>4600</v>
      </c>
      <c r="F145" s="204" t="s">
        <v>4601</v>
      </c>
      <c r="G145" s="205" t="s">
        <v>254</v>
      </c>
      <c r="H145" s="206">
        <v>1</v>
      </c>
      <c r="I145" s="207"/>
      <c r="J145" s="208">
        <f t="shared" si="20"/>
        <v>0</v>
      </c>
      <c r="K145" s="204" t="s">
        <v>23</v>
      </c>
      <c r="L145" s="62"/>
      <c r="M145" s="209" t="s">
        <v>23</v>
      </c>
      <c r="N145" s="210" t="s">
        <v>48</v>
      </c>
      <c r="O145" s="43"/>
      <c r="P145" s="211">
        <f t="shared" si="21"/>
        <v>0</v>
      </c>
      <c r="Q145" s="211">
        <v>0</v>
      </c>
      <c r="R145" s="211">
        <f t="shared" si="22"/>
        <v>0</v>
      </c>
      <c r="S145" s="211">
        <v>0</v>
      </c>
      <c r="T145" s="212">
        <f t="shared" si="23"/>
        <v>0</v>
      </c>
      <c r="AR145" s="25" t="s">
        <v>279</v>
      </c>
      <c r="AT145" s="25" t="s">
        <v>194</v>
      </c>
      <c r="AU145" s="25" t="s">
        <v>207</v>
      </c>
      <c r="AY145" s="25" t="s">
        <v>191</v>
      </c>
      <c r="BE145" s="213">
        <f t="shared" si="24"/>
        <v>0</v>
      </c>
      <c r="BF145" s="213">
        <f t="shared" si="25"/>
        <v>0</v>
      </c>
      <c r="BG145" s="213">
        <f t="shared" si="26"/>
        <v>0</v>
      </c>
      <c r="BH145" s="213">
        <f t="shared" si="27"/>
        <v>0</v>
      </c>
      <c r="BI145" s="213">
        <f t="shared" si="28"/>
        <v>0</v>
      </c>
      <c r="BJ145" s="25" t="s">
        <v>85</v>
      </c>
      <c r="BK145" s="213">
        <f t="shared" si="29"/>
        <v>0</v>
      </c>
      <c r="BL145" s="25" t="s">
        <v>279</v>
      </c>
      <c r="BM145" s="25" t="s">
        <v>4602</v>
      </c>
    </row>
    <row r="146" spans="2:65" s="1" customFormat="1" ht="16.5" customHeight="1">
      <c r="B146" s="42"/>
      <c r="C146" s="202" t="s">
        <v>849</v>
      </c>
      <c r="D146" s="202" t="s">
        <v>194</v>
      </c>
      <c r="E146" s="203" t="s">
        <v>4603</v>
      </c>
      <c r="F146" s="204" t="s">
        <v>4572</v>
      </c>
      <c r="G146" s="205" t="s">
        <v>4290</v>
      </c>
      <c r="H146" s="276"/>
      <c r="I146" s="207"/>
      <c r="J146" s="208">
        <f t="shared" si="20"/>
        <v>0</v>
      </c>
      <c r="K146" s="204" t="s">
        <v>23</v>
      </c>
      <c r="L146" s="62"/>
      <c r="M146" s="209" t="s">
        <v>23</v>
      </c>
      <c r="N146" s="210" t="s">
        <v>48</v>
      </c>
      <c r="O146" s="43"/>
      <c r="P146" s="211">
        <f t="shared" si="21"/>
        <v>0</v>
      </c>
      <c r="Q146" s="211">
        <v>0</v>
      </c>
      <c r="R146" s="211">
        <f t="shared" si="22"/>
        <v>0</v>
      </c>
      <c r="S146" s="211">
        <v>0</v>
      </c>
      <c r="T146" s="212">
        <f t="shared" si="23"/>
        <v>0</v>
      </c>
      <c r="AR146" s="25" t="s">
        <v>279</v>
      </c>
      <c r="AT146" s="25" t="s">
        <v>194</v>
      </c>
      <c r="AU146" s="25" t="s">
        <v>207</v>
      </c>
      <c r="AY146" s="25" t="s">
        <v>191</v>
      </c>
      <c r="BE146" s="213">
        <f t="shared" si="24"/>
        <v>0</v>
      </c>
      <c r="BF146" s="213">
        <f t="shared" si="25"/>
        <v>0</v>
      </c>
      <c r="BG146" s="213">
        <f t="shared" si="26"/>
        <v>0</v>
      </c>
      <c r="BH146" s="213">
        <f t="shared" si="27"/>
        <v>0</v>
      </c>
      <c r="BI146" s="213">
        <f t="shared" si="28"/>
        <v>0</v>
      </c>
      <c r="BJ146" s="25" t="s">
        <v>85</v>
      </c>
      <c r="BK146" s="213">
        <f t="shared" si="29"/>
        <v>0</v>
      </c>
      <c r="BL146" s="25" t="s">
        <v>279</v>
      </c>
      <c r="BM146" s="25" t="s">
        <v>4604</v>
      </c>
    </row>
    <row r="147" spans="2:65" s="11" customFormat="1" ht="22.35" customHeight="1">
      <c r="B147" s="186"/>
      <c r="C147" s="187"/>
      <c r="D147" s="188" t="s">
        <v>76</v>
      </c>
      <c r="E147" s="200" t="s">
        <v>4605</v>
      </c>
      <c r="F147" s="200" t="s">
        <v>4606</v>
      </c>
      <c r="G147" s="187"/>
      <c r="H147" s="187"/>
      <c r="I147" s="190"/>
      <c r="J147" s="201">
        <f>BK147</f>
        <v>0</v>
      </c>
      <c r="K147" s="187"/>
      <c r="L147" s="192"/>
      <c r="M147" s="193"/>
      <c r="N147" s="194"/>
      <c r="O147" s="194"/>
      <c r="P147" s="195">
        <f>SUM(P148:P160)</f>
        <v>0</v>
      </c>
      <c r="Q147" s="194"/>
      <c r="R147" s="195">
        <f>SUM(R148:R160)</f>
        <v>0</v>
      </c>
      <c r="S147" s="194"/>
      <c r="T147" s="196">
        <f>SUM(T148:T160)</f>
        <v>0</v>
      </c>
      <c r="AR147" s="197" t="s">
        <v>85</v>
      </c>
      <c r="AT147" s="198" t="s">
        <v>76</v>
      </c>
      <c r="AU147" s="198" t="s">
        <v>88</v>
      </c>
      <c r="AY147" s="197" t="s">
        <v>191</v>
      </c>
      <c r="BK147" s="199">
        <f>SUM(BK148:BK160)</f>
        <v>0</v>
      </c>
    </row>
    <row r="148" spans="2:65" s="1" customFormat="1" ht="16.5" customHeight="1">
      <c r="B148" s="42"/>
      <c r="C148" s="202" t="s">
        <v>853</v>
      </c>
      <c r="D148" s="202" t="s">
        <v>194</v>
      </c>
      <c r="E148" s="203" t="s">
        <v>4607</v>
      </c>
      <c r="F148" s="204" t="s">
        <v>4608</v>
      </c>
      <c r="G148" s="205" t="s">
        <v>197</v>
      </c>
      <c r="H148" s="206">
        <v>3</v>
      </c>
      <c r="I148" s="207"/>
      <c r="J148" s="208">
        <f t="shared" ref="J148:J160" si="30">ROUND(I148*H148,2)</f>
        <v>0</v>
      </c>
      <c r="K148" s="204" t="s">
        <v>23</v>
      </c>
      <c r="L148" s="62"/>
      <c r="M148" s="209" t="s">
        <v>23</v>
      </c>
      <c r="N148" s="210" t="s">
        <v>48</v>
      </c>
      <c r="O148" s="43"/>
      <c r="P148" s="211">
        <f t="shared" ref="P148:P160" si="31">O148*H148</f>
        <v>0</v>
      </c>
      <c r="Q148" s="211">
        <v>0</v>
      </c>
      <c r="R148" s="211">
        <f t="shared" ref="R148:R160" si="32">Q148*H148</f>
        <v>0</v>
      </c>
      <c r="S148" s="211">
        <v>0</v>
      </c>
      <c r="T148" s="212">
        <f t="shared" ref="T148:T160" si="33">S148*H148</f>
        <v>0</v>
      </c>
      <c r="AR148" s="25" t="s">
        <v>279</v>
      </c>
      <c r="AT148" s="25" t="s">
        <v>194</v>
      </c>
      <c r="AU148" s="25" t="s">
        <v>207</v>
      </c>
      <c r="AY148" s="25" t="s">
        <v>191</v>
      </c>
      <c r="BE148" s="213">
        <f t="shared" ref="BE148:BE160" si="34">IF(N148="základní",J148,0)</f>
        <v>0</v>
      </c>
      <c r="BF148" s="213">
        <f t="shared" ref="BF148:BF160" si="35">IF(N148="snížená",J148,0)</f>
        <v>0</v>
      </c>
      <c r="BG148" s="213">
        <f t="shared" ref="BG148:BG160" si="36">IF(N148="zákl. přenesená",J148,0)</f>
        <v>0</v>
      </c>
      <c r="BH148" s="213">
        <f t="shared" ref="BH148:BH160" si="37">IF(N148="sníž. přenesená",J148,0)</f>
        <v>0</v>
      </c>
      <c r="BI148" s="213">
        <f t="shared" ref="BI148:BI160" si="38">IF(N148="nulová",J148,0)</f>
        <v>0</v>
      </c>
      <c r="BJ148" s="25" t="s">
        <v>85</v>
      </c>
      <c r="BK148" s="213">
        <f t="shared" ref="BK148:BK160" si="39">ROUND(I148*H148,2)</f>
        <v>0</v>
      </c>
      <c r="BL148" s="25" t="s">
        <v>279</v>
      </c>
      <c r="BM148" s="25" t="s">
        <v>4609</v>
      </c>
    </row>
    <row r="149" spans="2:65" s="1" customFormat="1" ht="16.5" customHeight="1">
      <c r="B149" s="42"/>
      <c r="C149" s="202" t="s">
        <v>857</v>
      </c>
      <c r="D149" s="202" t="s">
        <v>194</v>
      </c>
      <c r="E149" s="203" t="s">
        <v>4610</v>
      </c>
      <c r="F149" s="204" t="s">
        <v>4611</v>
      </c>
      <c r="G149" s="205" t="s">
        <v>197</v>
      </c>
      <c r="H149" s="206">
        <v>2</v>
      </c>
      <c r="I149" s="207"/>
      <c r="J149" s="208">
        <f t="shared" si="30"/>
        <v>0</v>
      </c>
      <c r="K149" s="204" t="s">
        <v>23</v>
      </c>
      <c r="L149" s="62"/>
      <c r="M149" s="209" t="s">
        <v>23</v>
      </c>
      <c r="N149" s="210" t="s">
        <v>48</v>
      </c>
      <c r="O149" s="43"/>
      <c r="P149" s="211">
        <f t="shared" si="31"/>
        <v>0</v>
      </c>
      <c r="Q149" s="211">
        <v>0</v>
      </c>
      <c r="R149" s="211">
        <f t="shared" si="32"/>
        <v>0</v>
      </c>
      <c r="S149" s="211">
        <v>0</v>
      </c>
      <c r="T149" s="212">
        <f t="shared" si="33"/>
        <v>0</v>
      </c>
      <c r="AR149" s="25" t="s">
        <v>279</v>
      </c>
      <c r="AT149" s="25" t="s">
        <v>194</v>
      </c>
      <c r="AU149" s="25" t="s">
        <v>207</v>
      </c>
      <c r="AY149" s="25" t="s">
        <v>191</v>
      </c>
      <c r="BE149" s="213">
        <f t="shared" si="34"/>
        <v>0</v>
      </c>
      <c r="BF149" s="213">
        <f t="shared" si="35"/>
        <v>0</v>
      </c>
      <c r="BG149" s="213">
        <f t="shared" si="36"/>
        <v>0</v>
      </c>
      <c r="BH149" s="213">
        <f t="shared" si="37"/>
        <v>0</v>
      </c>
      <c r="BI149" s="213">
        <f t="shared" si="38"/>
        <v>0</v>
      </c>
      <c r="BJ149" s="25" t="s">
        <v>85</v>
      </c>
      <c r="BK149" s="213">
        <f t="shared" si="39"/>
        <v>0</v>
      </c>
      <c r="BL149" s="25" t="s">
        <v>279</v>
      </c>
      <c r="BM149" s="25" t="s">
        <v>4612</v>
      </c>
    </row>
    <row r="150" spans="2:65" s="1" customFormat="1" ht="16.5" customHeight="1">
      <c r="B150" s="42"/>
      <c r="C150" s="202" t="s">
        <v>863</v>
      </c>
      <c r="D150" s="202" t="s">
        <v>194</v>
      </c>
      <c r="E150" s="203" t="s">
        <v>4613</v>
      </c>
      <c r="F150" s="204" t="s">
        <v>4614</v>
      </c>
      <c r="G150" s="205" t="s">
        <v>197</v>
      </c>
      <c r="H150" s="206">
        <v>3</v>
      </c>
      <c r="I150" s="207"/>
      <c r="J150" s="208">
        <f t="shared" si="30"/>
        <v>0</v>
      </c>
      <c r="K150" s="204" t="s">
        <v>23</v>
      </c>
      <c r="L150" s="62"/>
      <c r="M150" s="209" t="s">
        <v>23</v>
      </c>
      <c r="N150" s="210" t="s">
        <v>48</v>
      </c>
      <c r="O150" s="43"/>
      <c r="P150" s="211">
        <f t="shared" si="31"/>
        <v>0</v>
      </c>
      <c r="Q150" s="211">
        <v>0</v>
      </c>
      <c r="R150" s="211">
        <f t="shared" si="32"/>
        <v>0</v>
      </c>
      <c r="S150" s="211">
        <v>0</v>
      </c>
      <c r="T150" s="212">
        <f t="shared" si="33"/>
        <v>0</v>
      </c>
      <c r="AR150" s="25" t="s">
        <v>279</v>
      </c>
      <c r="AT150" s="25" t="s">
        <v>194</v>
      </c>
      <c r="AU150" s="25" t="s">
        <v>207</v>
      </c>
      <c r="AY150" s="25" t="s">
        <v>191</v>
      </c>
      <c r="BE150" s="213">
        <f t="shared" si="34"/>
        <v>0</v>
      </c>
      <c r="BF150" s="213">
        <f t="shared" si="35"/>
        <v>0</v>
      </c>
      <c r="BG150" s="213">
        <f t="shared" si="36"/>
        <v>0</v>
      </c>
      <c r="BH150" s="213">
        <f t="shared" si="37"/>
        <v>0</v>
      </c>
      <c r="BI150" s="213">
        <f t="shared" si="38"/>
        <v>0</v>
      </c>
      <c r="BJ150" s="25" t="s">
        <v>85</v>
      </c>
      <c r="BK150" s="213">
        <f t="shared" si="39"/>
        <v>0</v>
      </c>
      <c r="BL150" s="25" t="s">
        <v>279</v>
      </c>
      <c r="BM150" s="25" t="s">
        <v>4615</v>
      </c>
    </row>
    <row r="151" spans="2:65" s="1" customFormat="1" ht="16.5" customHeight="1">
      <c r="B151" s="42"/>
      <c r="C151" s="202" t="s">
        <v>868</v>
      </c>
      <c r="D151" s="202" t="s">
        <v>194</v>
      </c>
      <c r="E151" s="203" t="s">
        <v>4616</v>
      </c>
      <c r="F151" s="204" t="s">
        <v>4617</v>
      </c>
      <c r="G151" s="205" t="s">
        <v>197</v>
      </c>
      <c r="H151" s="206">
        <v>1</v>
      </c>
      <c r="I151" s="207"/>
      <c r="J151" s="208">
        <f t="shared" si="30"/>
        <v>0</v>
      </c>
      <c r="K151" s="204" t="s">
        <v>23</v>
      </c>
      <c r="L151" s="62"/>
      <c r="M151" s="209" t="s">
        <v>23</v>
      </c>
      <c r="N151" s="210" t="s">
        <v>48</v>
      </c>
      <c r="O151" s="43"/>
      <c r="P151" s="211">
        <f t="shared" si="31"/>
        <v>0</v>
      </c>
      <c r="Q151" s="211">
        <v>0</v>
      </c>
      <c r="R151" s="211">
        <f t="shared" si="32"/>
        <v>0</v>
      </c>
      <c r="S151" s="211">
        <v>0</v>
      </c>
      <c r="T151" s="212">
        <f t="shared" si="33"/>
        <v>0</v>
      </c>
      <c r="AR151" s="25" t="s">
        <v>279</v>
      </c>
      <c r="AT151" s="25" t="s">
        <v>194</v>
      </c>
      <c r="AU151" s="25" t="s">
        <v>207</v>
      </c>
      <c r="AY151" s="25" t="s">
        <v>191</v>
      </c>
      <c r="BE151" s="213">
        <f t="shared" si="34"/>
        <v>0</v>
      </c>
      <c r="BF151" s="213">
        <f t="shared" si="35"/>
        <v>0</v>
      </c>
      <c r="BG151" s="213">
        <f t="shared" si="36"/>
        <v>0</v>
      </c>
      <c r="BH151" s="213">
        <f t="shared" si="37"/>
        <v>0</v>
      </c>
      <c r="BI151" s="213">
        <f t="shared" si="38"/>
        <v>0</v>
      </c>
      <c r="BJ151" s="25" t="s">
        <v>85</v>
      </c>
      <c r="BK151" s="213">
        <f t="shared" si="39"/>
        <v>0</v>
      </c>
      <c r="BL151" s="25" t="s">
        <v>279</v>
      </c>
      <c r="BM151" s="25" t="s">
        <v>4618</v>
      </c>
    </row>
    <row r="152" spans="2:65" s="1" customFormat="1" ht="16.5" customHeight="1">
      <c r="B152" s="42"/>
      <c r="C152" s="202" t="s">
        <v>873</v>
      </c>
      <c r="D152" s="202" t="s">
        <v>194</v>
      </c>
      <c r="E152" s="203" t="s">
        <v>4619</v>
      </c>
      <c r="F152" s="204" t="s">
        <v>4620</v>
      </c>
      <c r="G152" s="205" t="s">
        <v>197</v>
      </c>
      <c r="H152" s="206">
        <v>1</v>
      </c>
      <c r="I152" s="207"/>
      <c r="J152" s="208">
        <f t="shared" si="30"/>
        <v>0</v>
      </c>
      <c r="K152" s="204" t="s">
        <v>23</v>
      </c>
      <c r="L152" s="62"/>
      <c r="M152" s="209" t="s">
        <v>23</v>
      </c>
      <c r="N152" s="210" t="s">
        <v>48</v>
      </c>
      <c r="O152" s="43"/>
      <c r="P152" s="211">
        <f t="shared" si="31"/>
        <v>0</v>
      </c>
      <c r="Q152" s="211">
        <v>0</v>
      </c>
      <c r="R152" s="211">
        <f t="shared" si="32"/>
        <v>0</v>
      </c>
      <c r="S152" s="211">
        <v>0</v>
      </c>
      <c r="T152" s="212">
        <f t="shared" si="33"/>
        <v>0</v>
      </c>
      <c r="AR152" s="25" t="s">
        <v>279</v>
      </c>
      <c r="AT152" s="25" t="s">
        <v>194</v>
      </c>
      <c r="AU152" s="25" t="s">
        <v>207</v>
      </c>
      <c r="AY152" s="25" t="s">
        <v>191</v>
      </c>
      <c r="BE152" s="213">
        <f t="shared" si="34"/>
        <v>0</v>
      </c>
      <c r="BF152" s="213">
        <f t="shared" si="35"/>
        <v>0</v>
      </c>
      <c r="BG152" s="213">
        <f t="shared" si="36"/>
        <v>0</v>
      </c>
      <c r="BH152" s="213">
        <f t="shared" si="37"/>
        <v>0</v>
      </c>
      <c r="BI152" s="213">
        <f t="shared" si="38"/>
        <v>0</v>
      </c>
      <c r="BJ152" s="25" t="s">
        <v>85</v>
      </c>
      <c r="BK152" s="213">
        <f t="shared" si="39"/>
        <v>0</v>
      </c>
      <c r="BL152" s="25" t="s">
        <v>279</v>
      </c>
      <c r="BM152" s="25" t="s">
        <v>4621</v>
      </c>
    </row>
    <row r="153" spans="2:65" s="1" customFormat="1" ht="16.5" customHeight="1">
      <c r="B153" s="42"/>
      <c r="C153" s="202" t="s">
        <v>878</v>
      </c>
      <c r="D153" s="202" t="s">
        <v>194</v>
      </c>
      <c r="E153" s="203" t="s">
        <v>4622</v>
      </c>
      <c r="F153" s="204" t="s">
        <v>4623</v>
      </c>
      <c r="G153" s="205" t="s">
        <v>242</v>
      </c>
      <c r="H153" s="206">
        <v>35</v>
      </c>
      <c r="I153" s="207"/>
      <c r="J153" s="208">
        <f t="shared" si="30"/>
        <v>0</v>
      </c>
      <c r="K153" s="204" t="s">
        <v>23</v>
      </c>
      <c r="L153" s="62"/>
      <c r="M153" s="209" t="s">
        <v>23</v>
      </c>
      <c r="N153" s="210" t="s">
        <v>48</v>
      </c>
      <c r="O153" s="43"/>
      <c r="P153" s="211">
        <f t="shared" si="31"/>
        <v>0</v>
      </c>
      <c r="Q153" s="211">
        <v>0</v>
      </c>
      <c r="R153" s="211">
        <f t="shared" si="32"/>
        <v>0</v>
      </c>
      <c r="S153" s="211">
        <v>0</v>
      </c>
      <c r="T153" s="212">
        <f t="shared" si="33"/>
        <v>0</v>
      </c>
      <c r="AR153" s="25" t="s">
        <v>279</v>
      </c>
      <c r="AT153" s="25" t="s">
        <v>194</v>
      </c>
      <c r="AU153" s="25" t="s">
        <v>207</v>
      </c>
      <c r="AY153" s="25" t="s">
        <v>191</v>
      </c>
      <c r="BE153" s="213">
        <f t="shared" si="34"/>
        <v>0</v>
      </c>
      <c r="BF153" s="213">
        <f t="shared" si="35"/>
        <v>0</v>
      </c>
      <c r="BG153" s="213">
        <f t="shared" si="36"/>
        <v>0</v>
      </c>
      <c r="BH153" s="213">
        <f t="shared" si="37"/>
        <v>0</v>
      </c>
      <c r="BI153" s="213">
        <f t="shared" si="38"/>
        <v>0</v>
      </c>
      <c r="BJ153" s="25" t="s">
        <v>85</v>
      </c>
      <c r="BK153" s="213">
        <f t="shared" si="39"/>
        <v>0</v>
      </c>
      <c r="BL153" s="25" t="s">
        <v>279</v>
      </c>
      <c r="BM153" s="25" t="s">
        <v>4624</v>
      </c>
    </row>
    <row r="154" spans="2:65" s="1" customFormat="1" ht="16.5" customHeight="1">
      <c r="B154" s="42"/>
      <c r="C154" s="202" t="s">
        <v>883</v>
      </c>
      <c r="D154" s="202" t="s">
        <v>194</v>
      </c>
      <c r="E154" s="203" t="s">
        <v>4625</v>
      </c>
      <c r="F154" s="204" t="s">
        <v>4626</v>
      </c>
      <c r="G154" s="205" t="s">
        <v>242</v>
      </c>
      <c r="H154" s="206">
        <v>40</v>
      </c>
      <c r="I154" s="207"/>
      <c r="J154" s="208">
        <f t="shared" si="30"/>
        <v>0</v>
      </c>
      <c r="K154" s="204" t="s">
        <v>23</v>
      </c>
      <c r="L154" s="62"/>
      <c r="M154" s="209" t="s">
        <v>23</v>
      </c>
      <c r="N154" s="210" t="s">
        <v>48</v>
      </c>
      <c r="O154" s="43"/>
      <c r="P154" s="211">
        <f t="shared" si="31"/>
        <v>0</v>
      </c>
      <c r="Q154" s="211">
        <v>0</v>
      </c>
      <c r="R154" s="211">
        <f t="shared" si="32"/>
        <v>0</v>
      </c>
      <c r="S154" s="211">
        <v>0</v>
      </c>
      <c r="T154" s="212">
        <f t="shared" si="33"/>
        <v>0</v>
      </c>
      <c r="AR154" s="25" t="s">
        <v>279</v>
      </c>
      <c r="AT154" s="25" t="s">
        <v>194</v>
      </c>
      <c r="AU154" s="25" t="s">
        <v>207</v>
      </c>
      <c r="AY154" s="25" t="s">
        <v>191</v>
      </c>
      <c r="BE154" s="213">
        <f t="shared" si="34"/>
        <v>0</v>
      </c>
      <c r="BF154" s="213">
        <f t="shared" si="35"/>
        <v>0</v>
      </c>
      <c r="BG154" s="213">
        <f t="shared" si="36"/>
        <v>0</v>
      </c>
      <c r="BH154" s="213">
        <f t="shared" si="37"/>
        <v>0</v>
      </c>
      <c r="BI154" s="213">
        <f t="shared" si="38"/>
        <v>0</v>
      </c>
      <c r="BJ154" s="25" t="s">
        <v>85</v>
      </c>
      <c r="BK154" s="213">
        <f t="shared" si="39"/>
        <v>0</v>
      </c>
      <c r="BL154" s="25" t="s">
        <v>279</v>
      </c>
      <c r="BM154" s="25" t="s">
        <v>4627</v>
      </c>
    </row>
    <row r="155" spans="2:65" s="1" customFormat="1" ht="16.5" customHeight="1">
      <c r="B155" s="42"/>
      <c r="C155" s="202" t="s">
        <v>887</v>
      </c>
      <c r="D155" s="202" t="s">
        <v>194</v>
      </c>
      <c r="E155" s="203" t="s">
        <v>4628</v>
      </c>
      <c r="F155" s="204" t="s">
        <v>4629</v>
      </c>
      <c r="G155" s="205" t="s">
        <v>242</v>
      </c>
      <c r="H155" s="206">
        <v>100</v>
      </c>
      <c r="I155" s="207"/>
      <c r="J155" s="208">
        <f t="shared" si="30"/>
        <v>0</v>
      </c>
      <c r="K155" s="204" t="s">
        <v>23</v>
      </c>
      <c r="L155" s="62"/>
      <c r="M155" s="209" t="s">
        <v>23</v>
      </c>
      <c r="N155" s="210" t="s">
        <v>48</v>
      </c>
      <c r="O155" s="43"/>
      <c r="P155" s="211">
        <f t="shared" si="31"/>
        <v>0</v>
      </c>
      <c r="Q155" s="211">
        <v>0</v>
      </c>
      <c r="R155" s="211">
        <f t="shared" si="32"/>
        <v>0</v>
      </c>
      <c r="S155" s="211">
        <v>0</v>
      </c>
      <c r="T155" s="212">
        <f t="shared" si="33"/>
        <v>0</v>
      </c>
      <c r="AR155" s="25" t="s">
        <v>279</v>
      </c>
      <c r="AT155" s="25" t="s">
        <v>194</v>
      </c>
      <c r="AU155" s="25" t="s">
        <v>207</v>
      </c>
      <c r="AY155" s="25" t="s">
        <v>191</v>
      </c>
      <c r="BE155" s="213">
        <f t="shared" si="34"/>
        <v>0</v>
      </c>
      <c r="BF155" s="213">
        <f t="shared" si="35"/>
        <v>0</v>
      </c>
      <c r="BG155" s="213">
        <f t="shared" si="36"/>
        <v>0</v>
      </c>
      <c r="BH155" s="213">
        <f t="shared" si="37"/>
        <v>0</v>
      </c>
      <c r="BI155" s="213">
        <f t="shared" si="38"/>
        <v>0</v>
      </c>
      <c r="BJ155" s="25" t="s">
        <v>85</v>
      </c>
      <c r="BK155" s="213">
        <f t="shared" si="39"/>
        <v>0</v>
      </c>
      <c r="BL155" s="25" t="s">
        <v>279</v>
      </c>
      <c r="BM155" s="25" t="s">
        <v>4630</v>
      </c>
    </row>
    <row r="156" spans="2:65" s="1" customFormat="1" ht="16.5" customHeight="1">
      <c r="B156" s="42"/>
      <c r="C156" s="202" t="s">
        <v>891</v>
      </c>
      <c r="D156" s="202" t="s">
        <v>194</v>
      </c>
      <c r="E156" s="203" t="s">
        <v>4631</v>
      </c>
      <c r="F156" s="204" t="s">
        <v>4632</v>
      </c>
      <c r="G156" s="205" t="s">
        <v>242</v>
      </c>
      <c r="H156" s="206">
        <v>30</v>
      </c>
      <c r="I156" s="207"/>
      <c r="J156" s="208">
        <f t="shared" si="30"/>
        <v>0</v>
      </c>
      <c r="K156" s="204" t="s">
        <v>23</v>
      </c>
      <c r="L156" s="62"/>
      <c r="M156" s="209" t="s">
        <v>23</v>
      </c>
      <c r="N156" s="210" t="s">
        <v>48</v>
      </c>
      <c r="O156" s="43"/>
      <c r="P156" s="211">
        <f t="shared" si="31"/>
        <v>0</v>
      </c>
      <c r="Q156" s="211">
        <v>0</v>
      </c>
      <c r="R156" s="211">
        <f t="shared" si="32"/>
        <v>0</v>
      </c>
      <c r="S156" s="211">
        <v>0</v>
      </c>
      <c r="T156" s="212">
        <f t="shared" si="33"/>
        <v>0</v>
      </c>
      <c r="AR156" s="25" t="s">
        <v>279</v>
      </c>
      <c r="AT156" s="25" t="s">
        <v>194</v>
      </c>
      <c r="AU156" s="25" t="s">
        <v>207</v>
      </c>
      <c r="AY156" s="25" t="s">
        <v>191</v>
      </c>
      <c r="BE156" s="213">
        <f t="shared" si="34"/>
        <v>0</v>
      </c>
      <c r="BF156" s="213">
        <f t="shared" si="35"/>
        <v>0</v>
      </c>
      <c r="BG156" s="213">
        <f t="shared" si="36"/>
        <v>0</v>
      </c>
      <c r="BH156" s="213">
        <f t="shared" si="37"/>
        <v>0</v>
      </c>
      <c r="BI156" s="213">
        <f t="shared" si="38"/>
        <v>0</v>
      </c>
      <c r="BJ156" s="25" t="s">
        <v>85</v>
      </c>
      <c r="BK156" s="213">
        <f t="shared" si="39"/>
        <v>0</v>
      </c>
      <c r="BL156" s="25" t="s">
        <v>279</v>
      </c>
      <c r="BM156" s="25" t="s">
        <v>4633</v>
      </c>
    </row>
    <row r="157" spans="2:65" s="1" customFormat="1" ht="16.5" customHeight="1">
      <c r="B157" s="42"/>
      <c r="C157" s="202" t="s">
        <v>896</v>
      </c>
      <c r="D157" s="202" t="s">
        <v>194</v>
      </c>
      <c r="E157" s="203" t="s">
        <v>4634</v>
      </c>
      <c r="F157" s="204" t="s">
        <v>4635</v>
      </c>
      <c r="G157" s="205" t="s">
        <v>242</v>
      </c>
      <c r="H157" s="206">
        <v>80</v>
      </c>
      <c r="I157" s="207"/>
      <c r="J157" s="208">
        <f t="shared" si="30"/>
        <v>0</v>
      </c>
      <c r="K157" s="204" t="s">
        <v>23</v>
      </c>
      <c r="L157" s="62"/>
      <c r="M157" s="209" t="s">
        <v>23</v>
      </c>
      <c r="N157" s="210" t="s">
        <v>48</v>
      </c>
      <c r="O157" s="43"/>
      <c r="P157" s="211">
        <f t="shared" si="31"/>
        <v>0</v>
      </c>
      <c r="Q157" s="211">
        <v>0</v>
      </c>
      <c r="R157" s="211">
        <f t="shared" si="32"/>
        <v>0</v>
      </c>
      <c r="S157" s="211">
        <v>0</v>
      </c>
      <c r="T157" s="212">
        <f t="shared" si="33"/>
        <v>0</v>
      </c>
      <c r="AR157" s="25" t="s">
        <v>279</v>
      </c>
      <c r="AT157" s="25" t="s">
        <v>194</v>
      </c>
      <c r="AU157" s="25" t="s">
        <v>207</v>
      </c>
      <c r="AY157" s="25" t="s">
        <v>191</v>
      </c>
      <c r="BE157" s="213">
        <f t="shared" si="34"/>
        <v>0</v>
      </c>
      <c r="BF157" s="213">
        <f t="shared" si="35"/>
        <v>0</v>
      </c>
      <c r="BG157" s="213">
        <f t="shared" si="36"/>
        <v>0</v>
      </c>
      <c r="BH157" s="213">
        <f t="shared" si="37"/>
        <v>0</v>
      </c>
      <c r="BI157" s="213">
        <f t="shared" si="38"/>
        <v>0</v>
      </c>
      <c r="BJ157" s="25" t="s">
        <v>85</v>
      </c>
      <c r="BK157" s="213">
        <f t="shared" si="39"/>
        <v>0</v>
      </c>
      <c r="BL157" s="25" t="s">
        <v>279</v>
      </c>
      <c r="BM157" s="25" t="s">
        <v>4636</v>
      </c>
    </row>
    <row r="158" spans="2:65" s="1" customFormat="1" ht="16.5" customHeight="1">
      <c r="B158" s="42"/>
      <c r="C158" s="202" t="s">
        <v>901</v>
      </c>
      <c r="D158" s="202" t="s">
        <v>194</v>
      </c>
      <c r="E158" s="203" t="s">
        <v>4637</v>
      </c>
      <c r="F158" s="204" t="s">
        <v>4638</v>
      </c>
      <c r="G158" s="205" t="s">
        <v>254</v>
      </c>
      <c r="H158" s="206">
        <v>1</v>
      </c>
      <c r="I158" s="207"/>
      <c r="J158" s="208">
        <f t="shared" si="30"/>
        <v>0</v>
      </c>
      <c r="K158" s="204" t="s">
        <v>23</v>
      </c>
      <c r="L158" s="62"/>
      <c r="M158" s="209" t="s">
        <v>23</v>
      </c>
      <c r="N158" s="210" t="s">
        <v>48</v>
      </c>
      <c r="O158" s="43"/>
      <c r="P158" s="211">
        <f t="shared" si="31"/>
        <v>0</v>
      </c>
      <c r="Q158" s="211">
        <v>0</v>
      </c>
      <c r="R158" s="211">
        <f t="shared" si="32"/>
        <v>0</v>
      </c>
      <c r="S158" s="211">
        <v>0</v>
      </c>
      <c r="T158" s="212">
        <f t="shared" si="33"/>
        <v>0</v>
      </c>
      <c r="AR158" s="25" t="s">
        <v>279</v>
      </c>
      <c r="AT158" s="25" t="s">
        <v>194</v>
      </c>
      <c r="AU158" s="25" t="s">
        <v>207</v>
      </c>
      <c r="AY158" s="25" t="s">
        <v>191</v>
      </c>
      <c r="BE158" s="213">
        <f t="shared" si="34"/>
        <v>0</v>
      </c>
      <c r="BF158" s="213">
        <f t="shared" si="35"/>
        <v>0</v>
      </c>
      <c r="BG158" s="213">
        <f t="shared" si="36"/>
        <v>0</v>
      </c>
      <c r="BH158" s="213">
        <f t="shared" si="37"/>
        <v>0</v>
      </c>
      <c r="BI158" s="213">
        <f t="shared" si="38"/>
        <v>0</v>
      </c>
      <c r="BJ158" s="25" t="s">
        <v>85</v>
      </c>
      <c r="BK158" s="213">
        <f t="shared" si="39"/>
        <v>0</v>
      </c>
      <c r="BL158" s="25" t="s">
        <v>279</v>
      </c>
      <c r="BM158" s="25" t="s">
        <v>4639</v>
      </c>
    </row>
    <row r="159" spans="2:65" s="1" customFormat="1" ht="16.5" customHeight="1">
      <c r="B159" s="42"/>
      <c r="C159" s="202" t="s">
        <v>905</v>
      </c>
      <c r="D159" s="202" t="s">
        <v>194</v>
      </c>
      <c r="E159" s="203" t="s">
        <v>4640</v>
      </c>
      <c r="F159" s="204" t="s">
        <v>4641</v>
      </c>
      <c r="G159" s="205" t="s">
        <v>2331</v>
      </c>
      <c r="H159" s="206">
        <v>10</v>
      </c>
      <c r="I159" s="207"/>
      <c r="J159" s="208">
        <f t="shared" si="30"/>
        <v>0</v>
      </c>
      <c r="K159" s="204" t="s">
        <v>23</v>
      </c>
      <c r="L159" s="62"/>
      <c r="M159" s="209" t="s">
        <v>23</v>
      </c>
      <c r="N159" s="210" t="s">
        <v>48</v>
      </c>
      <c r="O159" s="43"/>
      <c r="P159" s="211">
        <f t="shared" si="31"/>
        <v>0</v>
      </c>
      <c r="Q159" s="211">
        <v>0</v>
      </c>
      <c r="R159" s="211">
        <f t="shared" si="32"/>
        <v>0</v>
      </c>
      <c r="S159" s="211">
        <v>0</v>
      </c>
      <c r="T159" s="212">
        <f t="shared" si="33"/>
        <v>0</v>
      </c>
      <c r="AR159" s="25" t="s">
        <v>279</v>
      </c>
      <c r="AT159" s="25" t="s">
        <v>194</v>
      </c>
      <c r="AU159" s="25" t="s">
        <v>207</v>
      </c>
      <c r="AY159" s="25" t="s">
        <v>191</v>
      </c>
      <c r="BE159" s="213">
        <f t="shared" si="34"/>
        <v>0</v>
      </c>
      <c r="BF159" s="213">
        <f t="shared" si="35"/>
        <v>0</v>
      </c>
      <c r="BG159" s="213">
        <f t="shared" si="36"/>
        <v>0</v>
      </c>
      <c r="BH159" s="213">
        <f t="shared" si="37"/>
        <v>0</v>
      </c>
      <c r="BI159" s="213">
        <f t="shared" si="38"/>
        <v>0</v>
      </c>
      <c r="BJ159" s="25" t="s">
        <v>85</v>
      </c>
      <c r="BK159" s="213">
        <f t="shared" si="39"/>
        <v>0</v>
      </c>
      <c r="BL159" s="25" t="s">
        <v>279</v>
      </c>
      <c r="BM159" s="25" t="s">
        <v>4642</v>
      </c>
    </row>
    <row r="160" spans="2:65" s="1" customFormat="1" ht="16.5" customHeight="1">
      <c r="B160" s="42"/>
      <c r="C160" s="202" t="s">
        <v>911</v>
      </c>
      <c r="D160" s="202" t="s">
        <v>194</v>
      </c>
      <c r="E160" s="203" t="s">
        <v>4643</v>
      </c>
      <c r="F160" s="204" t="s">
        <v>4572</v>
      </c>
      <c r="G160" s="205" t="s">
        <v>4290</v>
      </c>
      <c r="H160" s="276"/>
      <c r="I160" s="207"/>
      <c r="J160" s="208">
        <f t="shared" si="30"/>
        <v>0</v>
      </c>
      <c r="K160" s="204" t="s">
        <v>23</v>
      </c>
      <c r="L160" s="62"/>
      <c r="M160" s="209" t="s">
        <v>23</v>
      </c>
      <c r="N160" s="210" t="s">
        <v>48</v>
      </c>
      <c r="O160" s="43"/>
      <c r="P160" s="211">
        <f t="shared" si="31"/>
        <v>0</v>
      </c>
      <c r="Q160" s="211">
        <v>0</v>
      </c>
      <c r="R160" s="211">
        <f t="shared" si="32"/>
        <v>0</v>
      </c>
      <c r="S160" s="211">
        <v>0</v>
      </c>
      <c r="T160" s="212">
        <f t="shared" si="33"/>
        <v>0</v>
      </c>
      <c r="AR160" s="25" t="s">
        <v>279</v>
      </c>
      <c r="AT160" s="25" t="s">
        <v>194</v>
      </c>
      <c r="AU160" s="25" t="s">
        <v>207</v>
      </c>
      <c r="AY160" s="25" t="s">
        <v>191</v>
      </c>
      <c r="BE160" s="213">
        <f t="shared" si="34"/>
        <v>0</v>
      </c>
      <c r="BF160" s="213">
        <f t="shared" si="35"/>
        <v>0</v>
      </c>
      <c r="BG160" s="213">
        <f t="shared" si="36"/>
        <v>0</v>
      </c>
      <c r="BH160" s="213">
        <f t="shared" si="37"/>
        <v>0</v>
      </c>
      <c r="BI160" s="213">
        <f t="shared" si="38"/>
        <v>0</v>
      </c>
      <c r="BJ160" s="25" t="s">
        <v>85</v>
      </c>
      <c r="BK160" s="213">
        <f t="shared" si="39"/>
        <v>0</v>
      </c>
      <c r="BL160" s="25" t="s">
        <v>279</v>
      </c>
      <c r="BM160" s="25" t="s">
        <v>4644</v>
      </c>
    </row>
    <row r="161" spans="2:65" s="11" customFormat="1" ht="22.35" customHeight="1">
      <c r="B161" s="186"/>
      <c r="C161" s="187"/>
      <c r="D161" s="188" t="s">
        <v>76</v>
      </c>
      <c r="E161" s="200" t="s">
        <v>4645</v>
      </c>
      <c r="F161" s="200" t="s">
        <v>4646</v>
      </c>
      <c r="G161" s="187"/>
      <c r="H161" s="187"/>
      <c r="I161" s="190"/>
      <c r="J161" s="201">
        <f>BK161</f>
        <v>0</v>
      </c>
      <c r="K161" s="187"/>
      <c r="L161" s="192"/>
      <c r="M161" s="193"/>
      <c r="N161" s="194"/>
      <c r="O161" s="194"/>
      <c r="P161" s="195">
        <f>SUM(P162:P178)</f>
        <v>0</v>
      </c>
      <c r="Q161" s="194"/>
      <c r="R161" s="195">
        <f>SUM(R162:R178)</f>
        <v>0</v>
      </c>
      <c r="S161" s="194"/>
      <c r="T161" s="196">
        <f>SUM(T162:T178)</f>
        <v>0</v>
      </c>
      <c r="AR161" s="197" t="s">
        <v>85</v>
      </c>
      <c r="AT161" s="198" t="s">
        <v>76</v>
      </c>
      <c r="AU161" s="198" t="s">
        <v>88</v>
      </c>
      <c r="AY161" s="197" t="s">
        <v>191</v>
      </c>
      <c r="BK161" s="199">
        <f>SUM(BK162:BK178)</f>
        <v>0</v>
      </c>
    </row>
    <row r="162" spans="2:65" s="1" customFormat="1" ht="16.5" customHeight="1">
      <c r="B162" s="42"/>
      <c r="C162" s="202" t="s">
        <v>919</v>
      </c>
      <c r="D162" s="202" t="s">
        <v>194</v>
      </c>
      <c r="E162" s="203" t="s">
        <v>4647</v>
      </c>
      <c r="F162" s="204" t="s">
        <v>4648</v>
      </c>
      <c r="G162" s="205" t="s">
        <v>242</v>
      </c>
      <c r="H162" s="206">
        <v>90</v>
      </c>
      <c r="I162" s="207"/>
      <c r="J162" s="208">
        <f t="shared" ref="J162:J178" si="40">ROUND(I162*H162,2)</f>
        <v>0</v>
      </c>
      <c r="K162" s="204" t="s">
        <v>23</v>
      </c>
      <c r="L162" s="62"/>
      <c r="M162" s="209" t="s">
        <v>23</v>
      </c>
      <c r="N162" s="210" t="s">
        <v>48</v>
      </c>
      <c r="O162" s="43"/>
      <c r="P162" s="211">
        <f t="shared" ref="P162:P178" si="41">O162*H162</f>
        <v>0</v>
      </c>
      <c r="Q162" s="211">
        <v>0</v>
      </c>
      <c r="R162" s="211">
        <f t="shared" ref="R162:R178" si="42">Q162*H162</f>
        <v>0</v>
      </c>
      <c r="S162" s="211">
        <v>0</v>
      </c>
      <c r="T162" s="212">
        <f t="shared" ref="T162:T178" si="43">S162*H162</f>
        <v>0</v>
      </c>
      <c r="AR162" s="25" t="s">
        <v>279</v>
      </c>
      <c r="AT162" s="25" t="s">
        <v>194</v>
      </c>
      <c r="AU162" s="25" t="s">
        <v>207</v>
      </c>
      <c r="AY162" s="25" t="s">
        <v>191</v>
      </c>
      <c r="BE162" s="213">
        <f t="shared" ref="BE162:BE178" si="44">IF(N162="základní",J162,0)</f>
        <v>0</v>
      </c>
      <c r="BF162" s="213">
        <f t="shared" ref="BF162:BF178" si="45">IF(N162="snížená",J162,0)</f>
        <v>0</v>
      </c>
      <c r="BG162" s="213">
        <f t="shared" ref="BG162:BG178" si="46">IF(N162="zákl. přenesená",J162,0)</f>
        <v>0</v>
      </c>
      <c r="BH162" s="213">
        <f t="shared" ref="BH162:BH178" si="47">IF(N162="sníž. přenesená",J162,0)</f>
        <v>0</v>
      </c>
      <c r="BI162" s="213">
        <f t="shared" ref="BI162:BI178" si="48">IF(N162="nulová",J162,0)</f>
        <v>0</v>
      </c>
      <c r="BJ162" s="25" t="s">
        <v>85</v>
      </c>
      <c r="BK162" s="213">
        <f t="shared" ref="BK162:BK178" si="49">ROUND(I162*H162,2)</f>
        <v>0</v>
      </c>
      <c r="BL162" s="25" t="s">
        <v>279</v>
      </c>
      <c r="BM162" s="25" t="s">
        <v>4649</v>
      </c>
    </row>
    <row r="163" spans="2:65" s="1" customFormat="1" ht="16.5" customHeight="1">
      <c r="B163" s="42"/>
      <c r="C163" s="202" t="s">
        <v>924</v>
      </c>
      <c r="D163" s="202" t="s">
        <v>194</v>
      </c>
      <c r="E163" s="203" t="s">
        <v>4650</v>
      </c>
      <c r="F163" s="204" t="s">
        <v>4651</v>
      </c>
      <c r="G163" s="205" t="s">
        <v>242</v>
      </c>
      <c r="H163" s="206">
        <v>190</v>
      </c>
      <c r="I163" s="207"/>
      <c r="J163" s="208">
        <f t="shared" si="40"/>
        <v>0</v>
      </c>
      <c r="K163" s="204" t="s">
        <v>23</v>
      </c>
      <c r="L163" s="62"/>
      <c r="M163" s="209" t="s">
        <v>23</v>
      </c>
      <c r="N163" s="210" t="s">
        <v>48</v>
      </c>
      <c r="O163" s="43"/>
      <c r="P163" s="211">
        <f t="shared" si="41"/>
        <v>0</v>
      </c>
      <c r="Q163" s="211">
        <v>0</v>
      </c>
      <c r="R163" s="211">
        <f t="shared" si="42"/>
        <v>0</v>
      </c>
      <c r="S163" s="211">
        <v>0</v>
      </c>
      <c r="T163" s="212">
        <f t="shared" si="43"/>
        <v>0</v>
      </c>
      <c r="AR163" s="25" t="s">
        <v>279</v>
      </c>
      <c r="AT163" s="25" t="s">
        <v>194</v>
      </c>
      <c r="AU163" s="25" t="s">
        <v>207</v>
      </c>
      <c r="AY163" s="25" t="s">
        <v>191</v>
      </c>
      <c r="BE163" s="213">
        <f t="shared" si="44"/>
        <v>0</v>
      </c>
      <c r="BF163" s="213">
        <f t="shared" si="45"/>
        <v>0</v>
      </c>
      <c r="BG163" s="213">
        <f t="shared" si="46"/>
        <v>0</v>
      </c>
      <c r="BH163" s="213">
        <f t="shared" si="47"/>
        <v>0</v>
      </c>
      <c r="BI163" s="213">
        <f t="shared" si="48"/>
        <v>0</v>
      </c>
      <c r="BJ163" s="25" t="s">
        <v>85</v>
      </c>
      <c r="BK163" s="213">
        <f t="shared" si="49"/>
        <v>0</v>
      </c>
      <c r="BL163" s="25" t="s">
        <v>279</v>
      </c>
      <c r="BM163" s="25" t="s">
        <v>4652</v>
      </c>
    </row>
    <row r="164" spans="2:65" s="1" customFormat="1" ht="16.5" customHeight="1">
      <c r="B164" s="42"/>
      <c r="C164" s="202" t="s">
        <v>930</v>
      </c>
      <c r="D164" s="202" t="s">
        <v>194</v>
      </c>
      <c r="E164" s="203" t="s">
        <v>4653</v>
      </c>
      <c r="F164" s="204" t="s">
        <v>4654</v>
      </c>
      <c r="G164" s="205" t="s">
        <v>242</v>
      </c>
      <c r="H164" s="206">
        <v>160</v>
      </c>
      <c r="I164" s="207"/>
      <c r="J164" s="208">
        <f t="shared" si="40"/>
        <v>0</v>
      </c>
      <c r="K164" s="204" t="s">
        <v>23</v>
      </c>
      <c r="L164" s="62"/>
      <c r="M164" s="209" t="s">
        <v>23</v>
      </c>
      <c r="N164" s="210" t="s">
        <v>48</v>
      </c>
      <c r="O164" s="43"/>
      <c r="P164" s="211">
        <f t="shared" si="41"/>
        <v>0</v>
      </c>
      <c r="Q164" s="211">
        <v>0</v>
      </c>
      <c r="R164" s="211">
        <f t="shared" si="42"/>
        <v>0</v>
      </c>
      <c r="S164" s="211">
        <v>0</v>
      </c>
      <c r="T164" s="212">
        <f t="shared" si="43"/>
        <v>0</v>
      </c>
      <c r="AR164" s="25" t="s">
        <v>279</v>
      </c>
      <c r="AT164" s="25" t="s">
        <v>194</v>
      </c>
      <c r="AU164" s="25" t="s">
        <v>207</v>
      </c>
      <c r="AY164" s="25" t="s">
        <v>191</v>
      </c>
      <c r="BE164" s="213">
        <f t="shared" si="44"/>
        <v>0</v>
      </c>
      <c r="BF164" s="213">
        <f t="shared" si="45"/>
        <v>0</v>
      </c>
      <c r="BG164" s="213">
        <f t="shared" si="46"/>
        <v>0</v>
      </c>
      <c r="BH164" s="213">
        <f t="shared" si="47"/>
        <v>0</v>
      </c>
      <c r="BI164" s="213">
        <f t="shared" si="48"/>
        <v>0</v>
      </c>
      <c r="BJ164" s="25" t="s">
        <v>85</v>
      </c>
      <c r="BK164" s="213">
        <f t="shared" si="49"/>
        <v>0</v>
      </c>
      <c r="BL164" s="25" t="s">
        <v>279</v>
      </c>
      <c r="BM164" s="25" t="s">
        <v>4655</v>
      </c>
    </row>
    <row r="165" spans="2:65" s="1" customFormat="1" ht="16.5" customHeight="1">
      <c r="B165" s="42"/>
      <c r="C165" s="202" t="s">
        <v>935</v>
      </c>
      <c r="D165" s="202" t="s">
        <v>194</v>
      </c>
      <c r="E165" s="203" t="s">
        <v>4656</v>
      </c>
      <c r="F165" s="204" t="s">
        <v>4657</v>
      </c>
      <c r="G165" s="205" t="s">
        <v>242</v>
      </c>
      <c r="H165" s="206">
        <v>180</v>
      </c>
      <c r="I165" s="207"/>
      <c r="J165" s="208">
        <f t="shared" si="40"/>
        <v>0</v>
      </c>
      <c r="K165" s="204" t="s">
        <v>23</v>
      </c>
      <c r="L165" s="62"/>
      <c r="M165" s="209" t="s">
        <v>23</v>
      </c>
      <c r="N165" s="210" t="s">
        <v>48</v>
      </c>
      <c r="O165" s="43"/>
      <c r="P165" s="211">
        <f t="shared" si="41"/>
        <v>0</v>
      </c>
      <c r="Q165" s="211">
        <v>0</v>
      </c>
      <c r="R165" s="211">
        <f t="shared" si="42"/>
        <v>0</v>
      </c>
      <c r="S165" s="211">
        <v>0</v>
      </c>
      <c r="T165" s="212">
        <f t="shared" si="43"/>
        <v>0</v>
      </c>
      <c r="AR165" s="25" t="s">
        <v>279</v>
      </c>
      <c r="AT165" s="25" t="s">
        <v>194</v>
      </c>
      <c r="AU165" s="25" t="s">
        <v>207</v>
      </c>
      <c r="AY165" s="25" t="s">
        <v>191</v>
      </c>
      <c r="BE165" s="213">
        <f t="shared" si="44"/>
        <v>0</v>
      </c>
      <c r="BF165" s="213">
        <f t="shared" si="45"/>
        <v>0</v>
      </c>
      <c r="BG165" s="213">
        <f t="shared" si="46"/>
        <v>0</v>
      </c>
      <c r="BH165" s="213">
        <f t="shared" si="47"/>
        <v>0</v>
      </c>
      <c r="BI165" s="213">
        <f t="shared" si="48"/>
        <v>0</v>
      </c>
      <c r="BJ165" s="25" t="s">
        <v>85</v>
      </c>
      <c r="BK165" s="213">
        <f t="shared" si="49"/>
        <v>0</v>
      </c>
      <c r="BL165" s="25" t="s">
        <v>279</v>
      </c>
      <c r="BM165" s="25" t="s">
        <v>4658</v>
      </c>
    </row>
    <row r="166" spans="2:65" s="1" customFormat="1" ht="16.5" customHeight="1">
      <c r="B166" s="42"/>
      <c r="C166" s="202" t="s">
        <v>940</v>
      </c>
      <c r="D166" s="202" t="s">
        <v>194</v>
      </c>
      <c r="E166" s="203" t="s">
        <v>4659</v>
      </c>
      <c r="F166" s="204" t="s">
        <v>4660</v>
      </c>
      <c r="G166" s="205" t="s">
        <v>242</v>
      </c>
      <c r="H166" s="206">
        <v>190</v>
      </c>
      <c r="I166" s="207"/>
      <c r="J166" s="208">
        <f t="shared" si="40"/>
        <v>0</v>
      </c>
      <c r="K166" s="204" t="s">
        <v>23</v>
      </c>
      <c r="L166" s="62"/>
      <c r="M166" s="209" t="s">
        <v>23</v>
      </c>
      <c r="N166" s="210" t="s">
        <v>48</v>
      </c>
      <c r="O166" s="43"/>
      <c r="P166" s="211">
        <f t="shared" si="41"/>
        <v>0</v>
      </c>
      <c r="Q166" s="211">
        <v>0</v>
      </c>
      <c r="R166" s="211">
        <f t="shared" si="42"/>
        <v>0</v>
      </c>
      <c r="S166" s="211">
        <v>0</v>
      </c>
      <c r="T166" s="212">
        <f t="shared" si="43"/>
        <v>0</v>
      </c>
      <c r="AR166" s="25" t="s">
        <v>279</v>
      </c>
      <c r="AT166" s="25" t="s">
        <v>194</v>
      </c>
      <c r="AU166" s="25" t="s">
        <v>207</v>
      </c>
      <c r="AY166" s="25" t="s">
        <v>191</v>
      </c>
      <c r="BE166" s="213">
        <f t="shared" si="44"/>
        <v>0</v>
      </c>
      <c r="BF166" s="213">
        <f t="shared" si="45"/>
        <v>0</v>
      </c>
      <c r="BG166" s="213">
        <f t="shared" si="46"/>
        <v>0</v>
      </c>
      <c r="BH166" s="213">
        <f t="shared" si="47"/>
        <v>0</v>
      </c>
      <c r="BI166" s="213">
        <f t="shared" si="48"/>
        <v>0</v>
      </c>
      <c r="BJ166" s="25" t="s">
        <v>85</v>
      </c>
      <c r="BK166" s="213">
        <f t="shared" si="49"/>
        <v>0</v>
      </c>
      <c r="BL166" s="25" t="s">
        <v>279</v>
      </c>
      <c r="BM166" s="25" t="s">
        <v>4661</v>
      </c>
    </row>
    <row r="167" spans="2:65" s="1" customFormat="1" ht="16.5" customHeight="1">
      <c r="B167" s="42"/>
      <c r="C167" s="202" t="s">
        <v>946</v>
      </c>
      <c r="D167" s="202" t="s">
        <v>194</v>
      </c>
      <c r="E167" s="203" t="s">
        <v>4662</v>
      </c>
      <c r="F167" s="204" t="s">
        <v>4663</v>
      </c>
      <c r="G167" s="205" t="s">
        <v>197</v>
      </c>
      <c r="H167" s="206">
        <v>190</v>
      </c>
      <c r="I167" s="207"/>
      <c r="J167" s="208">
        <f t="shared" si="40"/>
        <v>0</v>
      </c>
      <c r="K167" s="204" t="s">
        <v>23</v>
      </c>
      <c r="L167" s="62"/>
      <c r="M167" s="209" t="s">
        <v>23</v>
      </c>
      <c r="N167" s="210" t="s">
        <v>48</v>
      </c>
      <c r="O167" s="43"/>
      <c r="P167" s="211">
        <f t="shared" si="41"/>
        <v>0</v>
      </c>
      <c r="Q167" s="211">
        <v>0</v>
      </c>
      <c r="R167" s="211">
        <f t="shared" si="42"/>
        <v>0</v>
      </c>
      <c r="S167" s="211">
        <v>0</v>
      </c>
      <c r="T167" s="212">
        <f t="shared" si="43"/>
        <v>0</v>
      </c>
      <c r="AR167" s="25" t="s">
        <v>279</v>
      </c>
      <c r="AT167" s="25" t="s">
        <v>194</v>
      </c>
      <c r="AU167" s="25" t="s">
        <v>207</v>
      </c>
      <c r="AY167" s="25" t="s">
        <v>191</v>
      </c>
      <c r="BE167" s="213">
        <f t="shared" si="44"/>
        <v>0</v>
      </c>
      <c r="BF167" s="213">
        <f t="shared" si="45"/>
        <v>0</v>
      </c>
      <c r="BG167" s="213">
        <f t="shared" si="46"/>
        <v>0</v>
      </c>
      <c r="BH167" s="213">
        <f t="shared" si="47"/>
        <v>0</v>
      </c>
      <c r="BI167" s="213">
        <f t="shared" si="48"/>
        <v>0</v>
      </c>
      <c r="BJ167" s="25" t="s">
        <v>85</v>
      </c>
      <c r="BK167" s="213">
        <f t="shared" si="49"/>
        <v>0</v>
      </c>
      <c r="BL167" s="25" t="s">
        <v>279</v>
      </c>
      <c r="BM167" s="25" t="s">
        <v>4664</v>
      </c>
    </row>
    <row r="168" spans="2:65" s="1" customFormat="1" ht="16.5" customHeight="1">
      <c r="B168" s="42"/>
      <c r="C168" s="202" t="s">
        <v>951</v>
      </c>
      <c r="D168" s="202" t="s">
        <v>194</v>
      </c>
      <c r="E168" s="203" t="s">
        <v>4665</v>
      </c>
      <c r="F168" s="204" t="s">
        <v>4666</v>
      </c>
      <c r="G168" s="205" t="s">
        <v>197</v>
      </c>
      <c r="H168" s="206">
        <v>190</v>
      </c>
      <c r="I168" s="207"/>
      <c r="J168" s="208">
        <f t="shared" si="40"/>
        <v>0</v>
      </c>
      <c r="K168" s="204" t="s">
        <v>23</v>
      </c>
      <c r="L168" s="62"/>
      <c r="M168" s="209" t="s">
        <v>23</v>
      </c>
      <c r="N168" s="210" t="s">
        <v>48</v>
      </c>
      <c r="O168" s="43"/>
      <c r="P168" s="211">
        <f t="shared" si="41"/>
        <v>0</v>
      </c>
      <c r="Q168" s="211">
        <v>0</v>
      </c>
      <c r="R168" s="211">
        <f t="shared" si="42"/>
        <v>0</v>
      </c>
      <c r="S168" s="211">
        <v>0</v>
      </c>
      <c r="T168" s="212">
        <f t="shared" si="43"/>
        <v>0</v>
      </c>
      <c r="AR168" s="25" t="s">
        <v>279</v>
      </c>
      <c r="AT168" s="25" t="s">
        <v>194</v>
      </c>
      <c r="AU168" s="25" t="s">
        <v>207</v>
      </c>
      <c r="AY168" s="25" t="s">
        <v>191</v>
      </c>
      <c r="BE168" s="213">
        <f t="shared" si="44"/>
        <v>0</v>
      </c>
      <c r="BF168" s="213">
        <f t="shared" si="45"/>
        <v>0</v>
      </c>
      <c r="BG168" s="213">
        <f t="shared" si="46"/>
        <v>0</v>
      </c>
      <c r="BH168" s="213">
        <f t="shared" si="47"/>
        <v>0</v>
      </c>
      <c r="BI168" s="213">
        <f t="shared" si="48"/>
        <v>0</v>
      </c>
      <c r="BJ168" s="25" t="s">
        <v>85</v>
      </c>
      <c r="BK168" s="213">
        <f t="shared" si="49"/>
        <v>0</v>
      </c>
      <c r="BL168" s="25" t="s">
        <v>279</v>
      </c>
      <c r="BM168" s="25" t="s">
        <v>4667</v>
      </c>
    </row>
    <row r="169" spans="2:65" s="1" customFormat="1" ht="16.5" customHeight="1">
      <c r="B169" s="42"/>
      <c r="C169" s="202" t="s">
        <v>956</v>
      </c>
      <c r="D169" s="202" t="s">
        <v>194</v>
      </c>
      <c r="E169" s="203" t="s">
        <v>4668</v>
      </c>
      <c r="F169" s="204" t="s">
        <v>4669</v>
      </c>
      <c r="G169" s="205" t="s">
        <v>197</v>
      </c>
      <c r="H169" s="206">
        <v>100</v>
      </c>
      <c r="I169" s="207"/>
      <c r="J169" s="208">
        <f t="shared" si="40"/>
        <v>0</v>
      </c>
      <c r="K169" s="204" t="s">
        <v>23</v>
      </c>
      <c r="L169" s="62"/>
      <c r="M169" s="209" t="s">
        <v>23</v>
      </c>
      <c r="N169" s="210" t="s">
        <v>48</v>
      </c>
      <c r="O169" s="43"/>
      <c r="P169" s="211">
        <f t="shared" si="41"/>
        <v>0</v>
      </c>
      <c r="Q169" s="211">
        <v>0</v>
      </c>
      <c r="R169" s="211">
        <f t="shared" si="42"/>
        <v>0</v>
      </c>
      <c r="S169" s="211">
        <v>0</v>
      </c>
      <c r="T169" s="212">
        <f t="shared" si="43"/>
        <v>0</v>
      </c>
      <c r="AR169" s="25" t="s">
        <v>279</v>
      </c>
      <c r="AT169" s="25" t="s">
        <v>194</v>
      </c>
      <c r="AU169" s="25" t="s">
        <v>207</v>
      </c>
      <c r="AY169" s="25" t="s">
        <v>191</v>
      </c>
      <c r="BE169" s="213">
        <f t="shared" si="44"/>
        <v>0</v>
      </c>
      <c r="BF169" s="213">
        <f t="shared" si="45"/>
        <v>0</v>
      </c>
      <c r="BG169" s="213">
        <f t="shared" si="46"/>
        <v>0</v>
      </c>
      <c r="BH169" s="213">
        <f t="shared" si="47"/>
        <v>0</v>
      </c>
      <c r="BI169" s="213">
        <f t="shared" si="48"/>
        <v>0</v>
      </c>
      <c r="BJ169" s="25" t="s">
        <v>85</v>
      </c>
      <c r="BK169" s="213">
        <f t="shared" si="49"/>
        <v>0</v>
      </c>
      <c r="BL169" s="25" t="s">
        <v>279</v>
      </c>
      <c r="BM169" s="25" t="s">
        <v>4670</v>
      </c>
    </row>
    <row r="170" spans="2:65" s="1" customFormat="1" ht="16.5" customHeight="1">
      <c r="B170" s="42"/>
      <c r="C170" s="202" t="s">
        <v>961</v>
      </c>
      <c r="D170" s="202" t="s">
        <v>194</v>
      </c>
      <c r="E170" s="203" t="s">
        <v>4671</v>
      </c>
      <c r="F170" s="204" t="s">
        <v>4672</v>
      </c>
      <c r="G170" s="205" t="s">
        <v>197</v>
      </c>
      <c r="H170" s="206">
        <v>100</v>
      </c>
      <c r="I170" s="207"/>
      <c r="J170" s="208">
        <f t="shared" si="40"/>
        <v>0</v>
      </c>
      <c r="K170" s="204" t="s">
        <v>23</v>
      </c>
      <c r="L170" s="62"/>
      <c r="M170" s="209" t="s">
        <v>23</v>
      </c>
      <c r="N170" s="210" t="s">
        <v>48</v>
      </c>
      <c r="O170" s="43"/>
      <c r="P170" s="211">
        <f t="shared" si="41"/>
        <v>0</v>
      </c>
      <c r="Q170" s="211">
        <v>0</v>
      </c>
      <c r="R170" s="211">
        <f t="shared" si="42"/>
        <v>0</v>
      </c>
      <c r="S170" s="211">
        <v>0</v>
      </c>
      <c r="T170" s="212">
        <f t="shared" si="43"/>
        <v>0</v>
      </c>
      <c r="AR170" s="25" t="s">
        <v>279</v>
      </c>
      <c r="AT170" s="25" t="s">
        <v>194</v>
      </c>
      <c r="AU170" s="25" t="s">
        <v>207</v>
      </c>
      <c r="AY170" s="25" t="s">
        <v>191</v>
      </c>
      <c r="BE170" s="213">
        <f t="shared" si="44"/>
        <v>0</v>
      </c>
      <c r="BF170" s="213">
        <f t="shared" si="45"/>
        <v>0</v>
      </c>
      <c r="BG170" s="213">
        <f t="shared" si="46"/>
        <v>0</v>
      </c>
      <c r="BH170" s="213">
        <f t="shared" si="47"/>
        <v>0</v>
      </c>
      <c r="BI170" s="213">
        <f t="shared" si="48"/>
        <v>0</v>
      </c>
      <c r="BJ170" s="25" t="s">
        <v>85</v>
      </c>
      <c r="BK170" s="213">
        <f t="shared" si="49"/>
        <v>0</v>
      </c>
      <c r="BL170" s="25" t="s">
        <v>279</v>
      </c>
      <c r="BM170" s="25" t="s">
        <v>4673</v>
      </c>
    </row>
    <row r="171" spans="2:65" s="1" customFormat="1" ht="16.5" customHeight="1">
      <c r="B171" s="42"/>
      <c r="C171" s="202" t="s">
        <v>966</v>
      </c>
      <c r="D171" s="202" t="s">
        <v>194</v>
      </c>
      <c r="E171" s="203" t="s">
        <v>4674</v>
      </c>
      <c r="F171" s="204" t="s">
        <v>4675</v>
      </c>
      <c r="G171" s="205" t="s">
        <v>197</v>
      </c>
      <c r="H171" s="206">
        <v>100</v>
      </c>
      <c r="I171" s="207"/>
      <c r="J171" s="208">
        <f t="shared" si="40"/>
        <v>0</v>
      </c>
      <c r="K171" s="204" t="s">
        <v>23</v>
      </c>
      <c r="L171" s="62"/>
      <c r="M171" s="209" t="s">
        <v>23</v>
      </c>
      <c r="N171" s="210" t="s">
        <v>48</v>
      </c>
      <c r="O171" s="43"/>
      <c r="P171" s="211">
        <f t="shared" si="41"/>
        <v>0</v>
      </c>
      <c r="Q171" s="211">
        <v>0</v>
      </c>
      <c r="R171" s="211">
        <f t="shared" si="42"/>
        <v>0</v>
      </c>
      <c r="S171" s="211">
        <v>0</v>
      </c>
      <c r="T171" s="212">
        <f t="shared" si="43"/>
        <v>0</v>
      </c>
      <c r="AR171" s="25" t="s">
        <v>279</v>
      </c>
      <c r="AT171" s="25" t="s">
        <v>194</v>
      </c>
      <c r="AU171" s="25" t="s">
        <v>207</v>
      </c>
      <c r="AY171" s="25" t="s">
        <v>191</v>
      </c>
      <c r="BE171" s="213">
        <f t="shared" si="44"/>
        <v>0</v>
      </c>
      <c r="BF171" s="213">
        <f t="shared" si="45"/>
        <v>0</v>
      </c>
      <c r="BG171" s="213">
        <f t="shared" si="46"/>
        <v>0</v>
      </c>
      <c r="BH171" s="213">
        <f t="shared" si="47"/>
        <v>0</v>
      </c>
      <c r="BI171" s="213">
        <f t="shared" si="48"/>
        <v>0</v>
      </c>
      <c r="BJ171" s="25" t="s">
        <v>85</v>
      </c>
      <c r="BK171" s="213">
        <f t="shared" si="49"/>
        <v>0</v>
      </c>
      <c r="BL171" s="25" t="s">
        <v>279</v>
      </c>
      <c r="BM171" s="25" t="s">
        <v>4676</v>
      </c>
    </row>
    <row r="172" spans="2:65" s="1" customFormat="1" ht="16.5" customHeight="1">
      <c r="B172" s="42"/>
      <c r="C172" s="202" t="s">
        <v>970</v>
      </c>
      <c r="D172" s="202" t="s">
        <v>194</v>
      </c>
      <c r="E172" s="203" t="s">
        <v>4677</v>
      </c>
      <c r="F172" s="204" t="s">
        <v>4678</v>
      </c>
      <c r="G172" s="205" t="s">
        <v>197</v>
      </c>
      <c r="H172" s="206">
        <v>100</v>
      </c>
      <c r="I172" s="207"/>
      <c r="J172" s="208">
        <f t="shared" si="40"/>
        <v>0</v>
      </c>
      <c r="K172" s="204" t="s">
        <v>23</v>
      </c>
      <c r="L172" s="62"/>
      <c r="M172" s="209" t="s">
        <v>23</v>
      </c>
      <c r="N172" s="210" t="s">
        <v>48</v>
      </c>
      <c r="O172" s="43"/>
      <c r="P172" s="211">
        <f t="shared" si="41"/>
        <v>0</v>
      </c>
      <c r="Q172" s="211">
        <v>0</v>
      </c>
      <c r="R172" s="211">
        <f t="shared" si="42"/>
        <v>0</v>
      </c>
      <c r="S172" s="211">
        <v>0</v>
      </c>
      <c r="T172" s="212">
        <f t="shared" si="43"/>
        <v>0</v>
      </c>
      <c r="AR172" s="25" t="s">
        <v>279</v>
      </c>
      <c r="AT172" s="25" t="s">
        <v>194</v>
      </c>
      <c r="AU172" s="25" t="s">
        <v>207</v>
      </c>
      <c r="AY172" s="25" t="s">
        <v>191</v>
      </c>
      <c r="BE172" s="213">
        <f t="shared" si="44"/>
        <v>0</v>
      </c>
      <c r="BF172" s="213">
        <f t="shared" si="45"/>
        <v>0</v>
      </c>
      <c r="BG172" s="213">
        <f t="shared" si="46"/>
        <v>0</v>
      </c>
      <c r="BH172" s="213">
        <f t="shared" si="47"/>
        <v>0</v>
      </c>
      <c r="BI172" s="213">
        <f t="shared" si="48"/>
        <v>0</v>
      </c>
      <c r="BJ172" s="25" t="s">
        <v>85</v>
      </c>
      <c r="BK172" s="213">
        <f t="shared" si="49"/>
        <v>0</v>
      </c>
      <c r="BL172" s="25" t="s">
        <v>279</v>
      </c>
      <c r="BM172" s="25" t="s">
        <v>4679</v>
      </c>
    </row>
    <row r="173" spans="2:65" s="1" customFormat="1" ht="16.5" customHeight="1">
      <c r="B173" s="42"/>
      <c r="C173" s="202" t="s">
        <v>974</v>
      </c>
      <c r="D173" s="202" t="s">
        <v>194</v>
      </c>
      <c r="E173" s="203" t="s">
        <v>4680</v>
      </c>
      <c r="F173" s="204" t="s">
        <v>4681</v>
      </c>
      <c r="G173" s="205" t="s">
        <v>197</v>
      </c>
      <c r="H173" s="206">
        <v>100</v>
      </c>
      <c r="I173" s="207"/>
      <c r="J173" s="208">
        <f t="shared" si="40"/>
        <v>0</v>
      </c>
      <c r="K173" s="204" t="s">
        <v>23</v>
      </c>
      <c r="L173" s="62"/>
      <c r="M173" s="209" t="s">
        <v>23</v>
      </c>
      <c r="N173" s="210" t="s">
        <v>48</v>
      </c>
      <c r="O173" s="43"/>
      <c r="P173" s="211">
        <f t="shared" si="41"/>
        <v>0</v>
      </c>
      <c r="Q173" s="211">
        <v>0</v>
      </c>
      <c r="R173" s="211">
        <f t="shared" si="42"/>
        <v>0</v>
      </c>
      <c r="S173" s="211">
        <v>0</v>
      </c>
      <c r="T173" s="212">
        <f t="shared" si="43"/>
        <v>0</v>
      </c>
      <c r="AR173" s="25" t="s">
        <v>279</v>
      </c>
      <c r="AT173" s="25" t="s">
        <v>194</v>
      </c>
      <c r="AU173" s="25" t="s">
        <v>207</v>
      </c>
      <c r="AY173" s="25" t="s">
        <v>191</v>
      </c>
      <c r="BE173" s="213">
        <f t="shared" si="44"/>
        <v>0</v>
      </c>
      <c r="BF173" s="213">
        <f t="shared" si="45"/>
        <v>0</v>
      </c>
      <c r="BG173" s="213">
        <f t="shared" si="46"/>
        <v>0</v>
      </c>
      <c r="BH173" s="213">
        <f t="shared" si="47"/>
        <v>0</v>
      </c>
      <c r="BI173" s="213">
        <f t="shared" si="48"/>
        <v>0</v>
      </c>
      <c r="BJ173" s="25" t="s">
        <v>85</v>
      </c>
      <c r="BK173" s="213">
        <f t="shared" si="49"/>
        <v>0</v>
      </c>
      <c r="BL173" s="25" t="s">
        <v>279</v>
      </c>
      <c r="BM173" s="25" t="s">
        <v>4682</v>
      </c>
    </row>
    <row r="174" spans="2:65" s="1" customFormat="1" ht="16.5" customHeight="1">
      <c r="B174" s="42"/>
      <c r="C174" s="202" t="s">
        <v>978</v>
      </c>
      <c r="D174" s="202" t="s">
        <v>194</v>
      </c>
      <c r="E174" s="203" t="s">
        <v>4683</v>
      </c>
      <c r="F174" s="204" t="s">
        <v>4684</v>
      </c>
      <c r="G174" s="205" t="s">
        <v>242</v>
      </c>
      <c r="H174" s="206">
        <v>160</v>
      </c>
      <c r="I174" s="207"/>
      <c r="J174" s="208">
        <f t="shared" si="40"/>
        <v>0</v>
      </c>
      <c r="K174" s="204" t="s">
        <v>23</v>
      </c>
      <c r="L174" s="62"/>
      <c r="M174" s="209" t="s">
        <v>23</v>
      </c>
      <c r="N174" s="210" t="s">
        <v>48</v>
      </c>
      <c r="O174" s="43"/>
      <c r="P174" s="211">
        <f t="shared" si="41"/>
        <v>0</v>
      </c>
      <c r="Q174" s="211">
        <v>0</v>
      </c>
      <c r="R174" s="211">
        <f t="shared" si="42"/>
        <v>0</v>
      </c>
      <c r="S174" s="211">
        <v>0</v>
      </c>
      <c r="T174" s="212">
        <f t="shared" si="43"/>
        <v>0</v>
      </c>
      <c r="AR174" s="25" t="s">
        <v>279</v>
      </c>
      <c r="AT174" s="25" t="s">
        <v>194</v>
      </c>
      <c r="AU174" s="25" t="s">
        <v>207</v>
      </c>
      <c r="AY174" s="25" t="s">
        <v>191</v>
      </c>
      <c r="BE174" s="213">
        <f t="shared" si="44"/>
        <v>0</v>
      </c>
      <c r="BF174" s="213">
        <f t="shared" si="45"/>
        <v>0</v>
      </c>
      <c r="BG174" s="213">
        <f t="shared" si="46"/>
        <v>0</v>
      </c>
      <c r="BH174" s="213">
        <f t="shared" si="47"/>
        <v>0</v>
      </c>
      <c r="BI174" s="213">
        <f t="shared" si="48"/>
        <v>0</v>
      </c>
      <c r="BJ174" s="25" t="s">
        <v>85</v>
      </c>
      <c r="BK174" s="213">
        <f t="shared" si="49"/>
        <v>0</v>
      </c>
      <c r="BL174" s="25" t="s">
        <v>279</v>
      </c>
      <c r="BM174" s="25" t="s">
        <v>4685</v>
      </c>
    </row>
    <row r="175" spans="2:65" s="1" customFormat="1" ht="16.5" customHeight="1">
      <c r="B175" s="42"/>
      <c r="C175" s="202" t="s">
        <v>982</v>
      </c>
      <c r="D175" s="202" t="s">
        <v>194</v>
      </c>
      <c r="E175" s="203" t="s">
        <v>4686</v>
      </c>
      <c r="F175" s="204" t="s">
        <v>4687</v>
      </c>
      <c r="G175" s="205" t="s">
        <v>242</v>
      </c>
      <c r="H175" s="206">
        <v>20</v>
      </c>
      <c r="I175" s="207"/>
      <c r="J175" s="208">
        <f t="shared" si="40"/>
        <v>0</v>
      </c>
      <c r="K175" s="204" t="s">
        <v>23</v>
      </c>
      <c r="L175" s="62"/>
      <c r="M175" s="209" t="s">
        <v>23</v>
      </c>
      <c r="N175" s="210" t="s">
        <v>48</v>
      </c>
      <c r="O175" s="43"/>
      <c r="P175" s="211">
        <f t="shared" si="41"/>
        <v>0</v>
      </c>
      <c r="Q175" s="211">
        <v>0</v>
      </c>
      <c r="R175" s="211">
        <f t="shared" si="42"/>
        <v>0</v>
      </c>
      <c r="S175" s="211">
        <v>0</v>
      </c>
      <c r="T175" s="212">
        <f t="shared" si="43"/>
        <v>0</v>
      </c>
      <c r="AR175" s="25" t="s">
        <v>279</v>
      </c>
      <c r="AT175" s="25" t="s">
        <v>194</v>
      </c>
      <c r="AU175" s="25" t="s">
        <v>207</v>
      </c>
      <c r="AY175" s="25" t="s">
        <v>191</v>
      </c>
      <c r="BE175" s="213">
        <f t="shared" si="44"/>
        <v>0</v>
      </c>
      <c r="BF175" s="213">
        <f t="shared" si="45"/>
        <v>0</v>
      </c>
      <c r="BG175" s="213">
        <f t="shared" si="46"/>
        <v>0</v>
      </c>
      <c r="BH175" s="213">
        <f t="shared" si="47"/>
        <v>0</v>
      </c>
      <c r="BI175" s="213">
        <f t="shared" si="48"/>
        <v>0</v>
      </c>
      <c r="BJ175" s="25" t="s">
        <v>85</v>
      </c>
      <c r="BK175" s="213">
        <f t="shared" si="49"/>
        <v>0</v>
      </c>
      <c r="BL175" s="25" t="s">
        <v>279</v>
      </c>
      <c r="BM175" s="25" t="s">
        <v>4688</v>
      </c>
    </row>
    <row r="176" spans="2:65" s="1" customFormat="1" ht="16.5" customHeight="1">
      <c r="B176" s="42"/>
      <c r="C176" s="202" t="s">
        <v>335</v>
      </c>
      <c r="D176" s="202" t="s">
        <v>194</v>
      </c>
      <c r="E176" s="203" t="s">
        <v>4689</v>
      </c>
      <c r="F176" s="204" t="s">
        <v>4690</v>
      </c>
      <c r="G176" s="205" t="s">
        <v>197</v>
      </c>
      <c r="H176" s="206">
        <v>20</v>
      </c>
      <c r="I176" s="207"/>
      <c r="J176" s="208">
        <f t="shared" si="40"/>
        <v>0</v>
      </c>
      <c r="K176" s="204" t="s">
        <v>23</v>
      </c>
      <c r="L176" s="62"/>
      <c r="M176" s="209" t="s">
        <v>23</v>
      </c>
      <c r="N176" s="210" t="s">
        <v>48</v>
      </c>
      <c r="O176" s="43"/>
      <c r="P176" s="211">
        <f t="shared" si="41"/>
        <v>0</v>
      </c>
      <c r="Q176" s="211">
        <v>0</v>
      </c>
      <c r="R176" s="211">
        <f t="shared" si="42"/>
        <v>0</v>
      </c>
      <c r="S176" s="211">
        <v>0</v>
      </c>
      <c r="T176" s="212">
        <f t="shared" si="43"/>
        <v>0</v>
      </c>
      <c r="AR176" s="25" t="s">
        <v>279</v>
      </c>
      <c r="AT176" s="25" t="s">
        <v>194</v>
      </c>
      <c r="AU176" s="25" t="s">
        <v>207</v>
      </c>
      <c r="AY176" s="25" t="s">
        <v>191</v>
      </c>
      <c r="BE176" s="213">
        <f t="shared" si="44"/>
        <v>0</v>
      </c>
      <c r="BF176" s="213">
        <f t="shared" si="45"/>
        <v>0</v>
      </c>
      <c r="BG176" s="213">
        <f t="shared" si="46"/>
        <v>0</v>
      </c>
      <c r="BH176" s="213">
        <f t="shared" si="47"/>
        <v>0</v>
      </c>
      <c r="BI176" s="213">
        <f t="shared" si="48"/>
        <v>0</v>
      </c>
      <c r="BJ176" s="25" t="s">
        <v>85</v>
      </c>
      <c r="BK176" s="213">
        <f t="shared" si="49"/>
        <v>0</v>
      </c>
      <c r="BL176" s="25" t="s">
        <v>279</v>
      </c>
      <c r="BM176" s="25" t="s">
        <v>4691</v>
      </c>
    </row>
    <row r="177" spans="2:65" s="1" customFormat="1" ht="16.5" customHeight="1">
      <c r="B177" s="42"/>
      <c r="C177" s="202" t="s">
        <v>991</v>
      </c>
      <c r="D177" s="202" t="s">
        <v>194</v>
      </c>
      <c r="E177" s="203" t="s">
        <v>4692</v>
      </c>
      <c r="F177" s="204" t="s">
        <v>4693</v>
      </c>
      <c r="G177" s="205" t="s">
        <v>197</v>
      </c>
      <c r="H177" s="206">
        <v>150</v>
      </c>
      <c r="I177" s="207"/>
      <c r="J177" s="208">
        <f t="shared" si="40"/>
        <v>0</v>
      </c>
      <c r="K177" s="204" t="s">
        <v>23</v>
      </c>
      <c r="L177" s="62"/>
      <c r="M177" s="209" t="s">
        <v>23</v>
      </c>
      <c r="N177" s="210" t="s">
        <v>48</v>
      </c>
      <c r="O177" s="43"/>
      <c r="P177" s="211">
        <f t="shared" si="41"/>
        <v>0</v>
      </c>
      <c r="Q177" s="211">
        <v>0</v>
      </c>
      <c r="R177" s="211">
        <f t="shared" si="42"/>
        <v>0</v>
      </c>
      <c r="S177" s="211">
        <v>0</v>
      </c>
      <c r="T177" s="212">
        <f t="shared" si="43"/>
        <v>0</v>
      </c>
      <c r="AR177" s="25" t="s">
        <v>279</v>
      </c>
      <c r="AT177" s="25" t="s">
        <v>194</v>
      </c>
      <c r="AU177" s="25" t="s">
        <v>207</v>
      </c>
      <c r="AY177" s="25" t="s">
        <v>191</v>
      </c>
      <c r="BE177" s="213">
        <f t="shared" si="44"/>
        <v>0</v>
      </c>
      <c r="BF177" s="213">
        <f t="shared" si="45"/>
        <v>0</v>
      </c>
      <c r="BG177" s="213">
        <f t="shared" si="46"/>
        <v>0</v>
      </c>
      <c r="BH177" s="213">
        <f t="shared" si="47"/>
        <v>0</v>
      </c>
      <c r="BI177" s="213">
        <f t="shared" si="48"/>
        <v>0</v>
      </c>
      <c r="BJ177" s="25" t="s">
        <v>85</v>
      </c>
      <c r="BK177" s="213">
        <f t="shared" si="49"/>
        <v>0</v>
      </c>
      <c r="BL177" s="25" t="s">
        <v>279</v>
      </c>
      <c r="BM177" s="25" t="s">
        <v>4694</v>
      </c>
    </row>
    <row r="178" spans="2:65" s="1" customFormat="1" ht="16.5" customHeight="1">
      <c r="B178" s="42"/>
      <c r="C178" s="202" t="s">
        <v>1002</v>
      </c>
      <c r="D178" s="202" t="s">
        <v>194</v>
      </c>
      <c r="E178" s="203" t="s">
        <v>4695</v>
      </c>
      <c r="F178" s="204" t="s">
        <v>4572</v>
      </c>
      <c r="G178" s="205" t="s">
        <v>4290</v>
      </c>
      <c r="H178" s="276"/>
      <c r="I178" s="207"/>
      <c r="J178" s="208">
        <f t="shared" si="40"/>
        <v>0</v>
      </c>
      <c r="K178" s="204" t="s">
        <v>23</v>
      </c>
      <c r="L178" s="62"/>
      <c r="M178" s="209" t="s">
        <v>23</v>
      </c>
      <c r="N178" s="210" t="s">
        <v>48</v>
      </c>
      <c r="O178" s="43"/>
      <c r="P178" s="211">
        <f t="shared" si="41"/>
        <v>0</v>
      </c>
      <c r="Q178" s="211">
        <v>0</v>
      </c>
      <c r="R178" s="211">
        <f t="shared" si="42"/>
        <v>0</v>
      </c>
      <c r="S178" s="211">
        <v>0</v>
      </c>
      <c r="T178" s="212">
        <f t="shared" si="43"/>
        <v>0</v>
      </c>
      <c r="AR178" s="25" t="s">
        <v>279</v>
      </c>
      <c r="AT178" s="25" t="s">
        <v>194</v>
      </c>
      <c r="AU178" s="25" t="s">
        <v>207</v>
      </c>
      <c r="AY178" s="25" t="s">
        <v>191</v>
      </c>
      <c r="BE178" s="213">
        <f t="shared" si="44"/>
        <v>0</v>
      </c>
      <c r="BF178" s="213">
        <f t="shared" si="45"/>
        <v>0</v>
      </c>
      <c r="BG178" s="213">
        <f t="shared" si="46"/>
        <v>0</v>
      </c>
      <c r="BH178" s="213">
        <f t="shared" si="47"/>
        <v>0</v>
      </c>
      <c r="BI178" s="213">
        <f t="shared" si="48"/>
        <v>0</v>
      </c>
      <c r="BJ178" s="25" t="s">
        <v>85</v>
      </c>
      <c r="BK178" s="213">
        <f t="shared" si="49"/>
        <v>0</v>
      </c>
      <c r="BL178" s="25" t="s">
        <v>279</v>
      </c>
      <c r="BM178" s="25" t="s">
        <v>4696</v>
      </c>
    </row>
    <row r="179" spans="2:65" s="11" customFormat="1" ht="37.35" customHeight="1">
      <c r="B179" s="186"/>
      <c r="C179" s="187"/>
      <c r="D179" s="188" t="s">
        <v>76</v>
      </c>
      <c r="E179" s="189" t="s">
        <v>2326</v>
      </c>
      <c r="F179" s="189" t="s">
        <v>2327</v>
      </c>
      <c r="G179" s="187"/>
      <c r="H179" s="187"/>
      <c r="I179" s="190"/>
      <c r="J179" s="191">
        <f>BK179</f>
        <v>0</v>
      </c>
      <c r="K179" s="187"/>
      <c r="L179" s="192"/>
      <c r="M179" s="193"/>
      <c r="N179" s="194"/>
      <c r="O179" s="194"/>
      <c r="P179" s="195">
        <f>SUM(P180:P187)</f>
        <v>0</v>
      </c>
      <c r="Q179" s="194"/>
      <c r="R179" s="195">
        <f>SUM(R180:R187)</f>
        <v>0</v>
      </c>
      <c r="S179" s="194"/>
      <c r="T179" s="196">
        <f>SUM(T180:T187)</f>
        <v>0</v>
      </c>
      <c r="AR179" s="197" t="s">
        <v>215</v>
      </c>
      <c r="AT179" s="198" t="s">
        <v>76</v>
      </c>
      <c r="AU179" s="198" t="s">
        <v>77</v>
      </c>
      <c r="AY179" s="197" t="s">
        <v>191</v>
      </c>
      <c r="BK179" s="199">
        <f>SUM(BK180:BK187)</f>
        <v>0</v>
      </c>
    </row>
    <row r="180" spans="2:65" s="1" customFormat="1" ht="16.5" customHeight="1">
      <c r="B180" s="42"/>
      <c r="C180" s="202" t="s">
        <v>1006</v>
      </c>
      <c r="D180" s="202" t="s">
        <v>194</v>
      </c>
      <c r="E180" s="203" t="s">
        <v>4260</v>
      </c>
      <c r="F180" s="204" t="s">
        <v>4261</v>
      </c>
      <c r="G180" s="205" t="s">
        <v>2331</v>
      </c>
      <c r="H180" s="206">
        <v>24</v>
      </c>
      <c r="I180" s="207"/>
      <c r="J180" s="208">
        <f>ROUND(I180*H180,2)</f>
        <v>0</v>
      </c>
      <c r="K180" s="204" t="s">
        <v>23</v>
      </c>
      <c r="L180" s="62"/>
      <c r="M180" s="209" t="s">
        <v>23</v>
      </c>
      <c r="N180" s="210" t="s">
        <v>48</v>
      </c>
      <c r="O180" s="43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AR180" s="25" t="s">
        <v>2332</v>
      </c>
      <c r="AT180" s="25" t="s">
        <v>194</v>
      </c>
      <c r="AU180" s="25" t="s">
        <v>85</v>
      </c>
      <c r="AY180" s="25" t="s">
        <v>191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85</v>
      </c>
      <c r="BK180" s="213">
        <f>ROUND(I180*H180,2)</f>
        <v>0</v>
      </c>
      <c r="BL180" s="25" t="s">
        <v>2332</v>
      </c>
      <c r="BM180" s="25" t="s">
        <v>4697</v>
      </c>
    </row>
    <row r="181" spans="2:65" s="1" customFormat="1" ht="25.5" customHeight="1">
      <c r="B181" s="42"/>
      <c r="C181" s="202" t="s">
        <v>1010</v>
      </c>
      <c r="D181" s="202" t="s">
        <v>194</v>
      </c>
      <c r="E181" s="203" t="s">
        <v>4263</v>
      </c>
      <c r="F181" s="204" t="s">
        <v>4264</v>
      </c>
      <c r="G181" s="205" t="s">
        <v>2331</v>
      </c>
      <c r="H181" s="206">
        <v>4</v>
      </c>
      <c r="I181" s="207"/>
      <c r="J181" s="208">
        <f>ROUND(I181*H181,2)</f>
        <v>0</v>
      </c>
      <c r="K181" s="204" t="s">
        <v>203</v>
      </c>
      <c r="L181" s="62"/>
      <c r="M181" s="209" t="s">
        <v>23</v>
      </c>
      <c r="N181" s="210" t="s">
        <v>48</v>
      </c>
      <c r="O181" s="43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AR181" s="25" t="s">
        <v>2332</v>
      </c>
      <c r="AT181" s="25" t="s">
        <v>194</v>
      </c>
      <c r="AU181" s="25" t="s">
        <v>85</v>
      </c>
      <c r="AY181" s="25" t="s">
        <v>191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5" t="s">
        <v>85</v>
      </c>
      <c r="BK181" s="213">
        <f>ROUND(I181*H181,2)</f>
        <v>0</v>
      </c>
      <c r="BL181" s="25" t="s">
        <v>2332</v>
      </c>
      <c r="BM181" s="25" t="s">
        <v>4698</v>
      </c>
    </row>
    <row r="182" spans="2:65" s="1" customFormat="1" ht="40.5">
      <c r="B182" s="42"/>
      <c r="C182" s="64"/>
      <c r="D182" s="214" t="s">
        <v>205</v>
      </c>
      <c r="E182" s="64"/>
      <c r="F182" s="215" t="s">
        <v>4266</v>
      </c>
      <c r="G182" s="64"/>
      <c r="H182" s="64"/>
      <c r="I182" s="173"/>
      <c r="J182" s="64"/>
      <c r="K182" s="64"/>
      <c r="L182" s="62"/>
      <c r="M182" s="216"/>
      <c r="N182" s="43"/>
      <c r="O182" s="43"/>
      <c r="P182" s="43"/>
      <c r="Q182" s="43"/>
      <c r="R182" s="43"/>
      <c r="S182" s="43"/>
      <c r="T182" s="79"/>
      <c r="AT182" s="25" t="s">
        <v>205</v>
      </c>
      <c r="AU182" s="25" t="s">
        <v>85</v>
      </c>
    </row>
    <row r="183" spans="2:65" s="1" customFormat="1" ht="25.5" customHeight="1">
      <c r="B183" s="42"/>
      <c r="C183" s="202" t="s">
        <v>1014</v>
      </c>
      <c r="D183" s="202" t="s">
        <v>194</v>
      </c>
      <c r="E183" s="203" t="s">
        <v>2368</v>
      </c>
      <c r="F183" s="204" t="s">
        <v>2369</v>
      </c>
      <c r="G183" s="205" t="s">
        <v>2331</v>
      </c>
      <c r="H183" s="206">
        <v>8</v>
      </c>
      <c r="I183" s="207"/>
      <c r="J183" s="208">
        <f>ROUND(I183*H183,2)</f>
        <v>0</v>
      </c>
      <c r="K183" s="204" t="s">
        <v>203</v>
      </c>
      <c r="L183" s="62"/>
      <c r="M183" s="209" t="s">
        <v>23</v>
      </c>
      <c r="N183" s="210" t="s">
        <v>48</v>
      </c>
      <c r="O183" s="43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AR183" s="25" t="s">
        <v>2332</v>
      </c>
      <c r="AT183" s="25" t="s">
        <v>194</v>
      </c>
      <c r="AU183" s="25" t="s">
        <v>85</v>
      </c>
      <c r="AY183" s="25" t="s">
        <v>191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5" t="s">
        <v>85</v>
      </c>
      <c r="BK183" s="213">
        <f>ROUND(I183*H183,2)</f>
        <v>0</v>
      </c>
      <c r="BL183" s="25" t="s">
        <v>2332</v>
      </c>
      <c r="BM183" s="25" t="s">
        <v>4699</v>
      </c>
    </row>
    <row r="184" spans="2:65" s="1" customFormat="1" ht="40.5">
      <c r="B184" s="42"/>
      <c r="C184" s="64"/>
      <c r="D184" s="214" t="s">
        <v>205</v>
      </c>
      <c r="E184" s="64"/>
      <c r="F184" s="215" t="s">
        <v>4266</v>
      </c>
      <c r="G184" s="64"/>
      <c r="H184" s="64"/>
      <c r="I184" s="173"/>
      <c r="J184" s="64"/>
      <c r="K184" s="64"/>
      <c r="L184" s="62"/>
      <c r="M184" s="216"/>
      <c r="N184" s="43"/>
      <c r="O184" s="43"/>
      <c r="P184" s="43"/>
      <c r="Q184" s="43"/>
      <c r="R184" s="43"/>
      <c r="S184" s="43"/>
      <c r="T184" s="79"/>
      <c r="AT184" s="25" t="s">
        <v>205</v>
      </c>
      <c r="AU184" s="25" t="s">
        <v>85</v>
      </c>
    </row>
    <row r="185" spans="2:65" s="12" customFormat="1" ht="13.5">
      <c r="B185" s="217"/>
      <c r="C185" s="218"/>
      <c r="D185" s="214" t="s">
        <v>245</v>
      </c>
      <c r="E185" s="219" t="s">
        <v>23</v>
      </c>
      <c r="F185" s="220" t="s">
        <v>4268</v>
      </c>
      <c r="G185" s="218"/>
      <c r="H185" s="221">
        <v>8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245</v>
      </c>
      <c r="AU185" s="227" t="s">
        <v>85</v>
      </c>
      <c r="AV185" s="12" t="s">
        <v>88</v>
      </c>
      <c r="AW185" s="12" t="s">
        <v>40</v>
      </c>
      <c r="AX185" s="12" t="s">
        <v>85</v>
      </c>
      <c r="AY185" s="227" t="s">
        <v>191</v>
      </c>
    </row>
    <row r="186" spans="2:65" s="1" customFormat="1" ht="25.5" customHeight="1">
      <c r="B186" s="42"/>
      <c r="C186" s="202" t="s">
        <v>1055</v>
      </c>
      <c r="D186" s="202" t="s">
        <v>194</v>
      </c>
      <c r="E186" s="203" t="s">
        <v>2372</v>
      </c>
      <c r="F186" s="204" t="s">
        <v>2373</v>
      </c>
      <c r="G186" s="205" t="s">
        <v>2331</v>
      </c>
      <c r="H186" s="206">
        <v>2</v>
      </c>
      <c r="I186" s="207"/>
      <c r="J186" s="208">
        <f>ROUND(I186*H186,2)</f>
        <v>0</v>
      </c>
      <c r="K186" s="204" t="s">
        <v>203</v>
      </c>
      <c r="L186" s="62"/>
      <c r="M186" s="209" t="s">
        <v>23</v>
      </c>
      <c r="N186" s="210" t="s">
        <v>48</v>
      </c>
      <c r="O186" s="43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AR186" s="25" t="s">
        <v>2332</v>
      </c>
      <c r="AT186" s="25" t="s">
        <v>194</v>
      </c>
      <c r="AU186" s="25" t="s">
        <v>85</v>
      </c>
      <c r="AY186" s="25" t="s">
        <v>191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5" t="s">
        <v>85</v>
      </c>
      <c r="BK186" s="213">
        <f>ROUND(I186*H186,2)</f>
        <v>0</v>
      </c>
      <c r="BL186" s="25" t="s">
        <v>2332</v>
      </c>
      <c r="BM186" s="25" t="s">
        <v>4700</v>
      </c>
    </row>
    <row r="187" spans="2:65" s="1" customFormat="1" ht="40.5">
      <c r="B187" s="42"/>
      <c r="C187" s="64"/>
      <c r="D187" s="214" t="s">
        <v>205</v>
      </c>
      <c r="E187" s="64"/>
      <c r="F187" s="215" t="s">
        <v>4266</v>
      </c>
      <c r="G187" s="64"/>
      <c r="H187" s="64"/>
      <c r="I187" s="173"/>
      <c r="J187" s="64"/>
      <c r="K187" s="64"/>
      <c r="L187" s="62"/>
      <c r="M187" s="216"/>
      <c r="N187" s="43"/>
      <c r="O187" s="43"/>
      <c r="P187" s="43"/>
      <c r="Q187" s="43"/>
      <c r="R187" s="43"/>
      <c r="S187" s="43"/>
      <c r="T187" s="79"/>
      <c r="AT187" s="25" t="s">
        <v>205</v>
      </c>
      <c r="AU187" s="25" t="s">
        <v>85</v>
      </c>
    </row>
    <row r="188" spans="2:65" s="11" customFormat="1" ht="37.35" customHeight="1">
      <c r="B188" s="186"/>
      <c r="C188" s="187"/>
      <c r="D188" s="188" t="s">
        <v>76</v>
      </c>
      <c r="E188" s="189" t="s">
        <v>4270</v>
      </c>
      <c r="F188" s="189" t="s">
        <v>4271</v>
      </c>
      <c r="G188" s="187"/>
      <c r="H188" s="187"/>
      <c r="I188" s="190"/>
      <c r="J188" s="191">
        <f>BK188</f>
        <v>0</v>
      </c>
      <c r="K188" s="187"/>
      <c r="L188" s="192"/>
      <c r="M188" s="193"/>
      <c r="N188" s="194"/>
      <c r="O188" s="194"/>
      <c r="P188" s="195">
        <f>SUM(P189:P196)</f>
        <v>0</v>
      </c>
      <c r="Q188" s="194"/>
      <c r="R188" s="195">
        <f>SUM(R189:R196)</f>
        <v>0</v>
      </c>
      <c r="S188" s="194"/>
      <c r="T188" s="196">
        <f>SUM(T189:T196)</f>
        <v>0</v>
      </c>
      <c r="AR188" s="197" t="s">
        <v>215</v>
      </c>
      <c r="AT188" s="198" t="s">
        <v>76</v>
      </c>
      <c r="AU188" s="198" t="s">
        <v>77</v>
      </c>
      <c r="AY188" s="197" t="s">
        <v>191</v>
      </c>
      <c r="BK188" s="199">
        <f>SUM(BK189:BK196)</f>
        <v>0</v>
      </c>
    </row>
    <row r="189" spans="2:65" s="1" customFormat="1" ht="38.25" customHeight="1">
      <c r="B189" s="42"/>
      <c r="C189" s="202" t="s">
        <v>1059</v>
      </c>
      <c r="D189" s="202" t="s">
        <v>194</v>
      </c>
      <c r="E189" s="203" t="s">
        <v>4281</v>
      </c>
      <c r="F189" s="204" t="s">
        <v>4282</v>
      </c>
      <c r="G189" s="205" t="s">
        <v>222</v>
      </c>
      <c r="H189" s="206">
        <v>1</v>
      </c>
      <c r="I189" s="207"/>
      <c r="J189" s="208">
        <f>ROUND(I189*H189,2)</f>
        <v>0</v>
      </c>
      <c r="K189" s="204" t="s">
        <v>203</v>
      </c>
      <c r="L189" s="62"/>
      <c r="M189" s="209" t="s">
        <v>23</v>
      </c>
      <c r="N189" s="210" t="s">
        <v>48</v>
      </c>
      <c r="O189" s="43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AR189" s="25" t="s">
        <v>4274</v>
      </c>
      <c r="AT189" s="25" t="s">
        <v>194</v>
      </c>
      <c r="AU189" s="25" t="s">
        <v>85</v>
      </c>
      <c r="AY189" s="25" t="s">
        <v>191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85</v>
      </c>
      <c r="BK189" s="213">
        <f>ROUND(I189*H189,2)</f>
        <v>0</v>
      </c>
      <c r="BL189" s="25" t="s">
        <v>4274</v>
      </c>
      <c r="BM189" s="25" t="s">
        <v>4701</v>
      </c>
    </row>
    <row r="190" spans="2:65" s="1" customFormat="1" ht="16.5" customHeight="1">
      <c r="B190" s="42"/>
      <c r="C190" s="202" t="s">
        <v>1063</v>
      </c>
      <c r="D190" s="202" t="s">
        <v>194</v>
      </c>
      <c r="E190" s="203" t="s">
        <v>4100</v>
      </c>
      <c r="F190" s="204" t="s">
        <v>4284</v>
      </c>
      <c r="G190" s="205" t="s">
        <v>197</v>
      </c>
      <c r="H190" s="206">
        <v>1</v>
      </c>
      <c r="I190" s="207"/>
      <c r="J190" s="208">
        <f>ROUND(I190*H190,2)</f>
        <v>0</v>
      </c>
      <c r="K190" s="204" t="s">
        <v>23</v>
      </c>
      <c r="L190" s="62"/>
      <c r="M190" s="209" t="s">
        <v>23</v>
      </c>
      <c r="N190" s="210" t="s">
        <v>48</v>
      </c>
      <c r="O190" s="43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AR190" s="25" t="s">
        <v>4274</v>
      </c>
      <c r="AT190" s="25" t="s">
        <v>194</v>
      </c>
      <c r="AU190" s="25" t="s">
        <v>85</v>
      </c>
      <c r="AY190" s="25" t="s">
        <v>191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25" t="s">
        <v>85</v>
      </c>
      <c r="BK190" s="213">
        <f>ROUND(I190*H190,2)</f>
        <v>0</v>
      </c>
      <c r="BL190" s="25" t="s">
        <v>4274</v>
      </c>
      <c r="BM190" s="25" t="s">
        <v>4702</v>
      </c>
    </row>
    <row r="191" spans="2:65" s="1" customFormat="1" ht="16.5" customHeight="1">
      <c r="B191" s="42"/>
      <c r="C191" s="202" t="s">
        <v>1069</v>
      </c>
      <c r="D191" s="202" t="s">
        <v>194</v>
      </c>
      <c r="E191" s="203" t="s">
        <v>4288</v>
      </c>
      <c r="F191" s="204" t="s">
        <v>4289</v>
      </c>
      <c r="G191" s="205" t="s">
        <v>4290</v>
      </c>
      <c r="H191" s="276"/>
      <c r="I191" s="207"/>
      <c r="J191" s="208">
        <f>ROUND(I191*H191,2)</f>
        <v>0</v>
      </c>
      <c r="K191" s="204" t="s">
        <v>23</v>
      </c>
      <c r="L191" s="62"/>
      <c r="M191" s="209" t="s">
        <v>23</v>
      </c>
      <c r="N191" s="210" t="s">
        <v>48</v>
      </c>
      <c r="O191" s="43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AR191" s="25" t="s">
        <v>4274</v>
      </c>
      <c r="AT191" s="25" t="s">
        <v>194</v>
      </c>
      <c r="AU191" s="25" t="s">
        <v>85</v>
      </c>
      <c r="AY191" s="25" t="s">
        <v>191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25" t="s">
        <v>85</v>
      </c>
      <c r="BK191" s="213">
        <f>ROUND(I191*H191,2)</f>
        <v>0</v>
      </c>
      <c r="BL191" s="25" t="s">
        <v>4274</v>
      </c>
      <c r="BM191" s="25" t="s">
        <v>4703</v>
      </c>
    </row>
    <row r="192" spans="2:65" s="1" customFormat="1" ht="27">
      <c r="B192" s="42"/>
      <c r="C192" s="64"/>
      <c r="D192" s="214" t="s">
        <v>205</v>
      </c>
      <c r="E192" s="64"/>
      <c r="F192" s="215" t="s">
        <v>4292</v>
      </c>
      <c r="G192" s="64"/>
      <c r="H192" s="64"/>
      <c r="I192" s="173"/>
      <c r="J192" s="64"/>
      <c r="K192" s="64"/>
      <c r="L192" s="62"/>
      <c r="M192" s="216"/>
      <c r="N192" s="43"/>
      <c r="O192" s="43"/>
      <c r="P192" s="43"/>
      <c r="Q192" s="43"/>
      <c r="R192" s="43"/>
      <c r="S192" s="43"/>
      <c r="T192" s="79"/>
      <c r="AT192" s="25" t="s">
        <v>205</v>
      </c>
      <c r="AU192" s="25" t="s">
        <v>85</v>
      </c>
    </row>
    <row r="193" spans="2:65" s="1" customFormat="1" ht="16.5" customHeight="1">
      <c r="B193" s="42"/>
      <c r="C193" s="202" t="s">
        <v>1073</v>
      </c>
      <c r="D193" s="202" t="s">
        <v>194</v>
      </c>
      <c r="E193" s="203" t="s">
        <v>4293</v>
      </c>
      <c r="F193" s="204" t="s">
        <v>4294</v>
      </c>
      <c r="G193" s="205" t="s">
        <v>4290</v>
      </c>
      <c r="H193" s="276"/>
      <c r="I193" s="207"/>
      <c r="J193" s="208">
        <f>ROUND(I193*H193,2)</f>
        <v>0</v>
      </c>
      <c r="K193" s="204" t="s">
        <v>23</v>
      </c>
      <c r="L193" s="62"/>
      <c r="M193" s="209" t="s">
        <v>23</v>
      </c>
      <c r="N193" s="210" t="s">
        <v>48</v>
      </c>
      <c r="O193" s="43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AR193" s="25" t="s">
        <v>4274</v>
      </c>
      <c r="AT193" s="25" t="s">
        <v>194</v>
      </c>
      <c r="AU193" s="25" t="s">
        <v>85</v>
      </c>
      <c r="AY193" s="25" t="s">
        <v>191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5" t="s">
        <v>85</v>
      </c>
      <c r="BK193" s="213">
        <f>ROUND(I193*H193,2)</f>
        <v>0</v>
      </c>
      <c r="BL193" s="25" t="s">
        <v>4274</v>
      </c>
      <c r="BM193" s="25" t="s">
        <v>4704</v>
      </c>
    </row>
    <row r="194" spans="2:65" s="1" customFormat="1" ht="27">
      <c r="B194" s="42"/>
      <c r="C194" s="64"/>
      <c r="D194" s="214" t="s">
        <v>205</v>
      </c>
      <c r="E194" s="64"/>
      <c r="F194" s="215" t="s">
        <v>4292</v>
      </c>
      <c r="G194" s="64"/>
      <c r="H194" s="64"/>
      <c r="I194" s="173"/>
      <c r="J194" s="64"/>
      <c r="K194" s="64"/>
      <c r="L194" s="62"/>
      <c r="M194" s="216"/>
      <c r="N194" s="43"/>
      <c r="O194" s="43"/>
      <c r="P194" s="43"/>
      <c r="Q194" s="43"/>
      <c r="R194" s="43"/>
      <c r="S194" s="43"/>
      <c r="T194" s="79"/>
      <c r="AT194" s="25" t="s">
        <v>205</v>
      </c>
      <c r="AU194" s="25" t="s">
        <v>85</v>
      </c>
    </row>
    <row r="195" spans="2:65" s="1" customFormat="1" ht="16.5" customHeight="1">
      <c r="B195" s="42"/>
      <c r="C195" s="202" t="s">
        <v>1078</v>
      </c>
      <c r="D195" s="202" t="s">
        <v>194</v>
      </c>
      <c r="E195" s="203" t="s">
        <v>4296</v>
      </c>
      <c r="F195" s="204" t="s">
        <v>4297</v>
      </c>
      <c r="G195" s="205" t="s">
        <v>4290</v>
      </c>
      <c r="H195" s="276"/>
      <c r="I195" s="207"/>
      <c r="J195" s="208">
        <f>ROUND(I195*H195,2)</f>
        <v>0</v>
      </c>
      <c r="K195" s="204" t="s">
        <v>23</v>
      </c>
      <c r="L195" s="62"/>
      <c r="M195" s="209" t="s">
        <v>23</v>
      </c>
      <c r="N195" s="210" t="s">
        <v>48</v>
      </c>
      <c r="O195" s="43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AR195" s="25" t="s">
        <v>4274</v>
      </c>
      <c r="AT195" s="25" t="s">
        <v>194</v>
      </c>
      <c r="AU195" s="25" t="s">
        <v>85</v>
      </c>
      <c r="AY195" s="25" t="s">
        <v>191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25" t="s">
        <v>85</v>
      </c>
      <c r="BK195" s="213">
        <f>ROUND(I195*H195,2)</f>
        <v>0</v>
      </c>
      <c r="BL195" s="25" t="s">
        <v>4274</v>
      </c>
      <c r="BM195" s="25" t="s">
        <v>4705</v>
      </c>
    </row>
    <row r="196" spans="2:65" s="1" customFormat="1" ht="40.5">
      <c r="B196" s="42"/>
      <c r="C196" s="64"/>
      <c r="D196" s="214" t="s">
        <v>205</v>
      </c>
      <c r="E196" s="64"/>
      <c r="F196" s="215" t="s">
        <v>4299</v>
      </c>
      <c r="G196" s="64"/>
      <c r="H196" s="64"/>
      <c r="I196" s="173"/>
      <c r="J196" s="64"/>
      <c r="K196" s="64"/>
      <c r="L196" s="62"/>
      <c r="M196" s="238"/>
      <c r="N196" s="239"/>
      <c r="O196" s="239"/>
      <c r="P196" s="239"/>
      <c r="Q196" s="239"/>
      <c r="R196" s="239"/>
      <c r="S196" s="239"/>
      <c r="T196" s="240"/>
      <c r="AT196" s="25" t="s">
        <v>205</v>
      </c>
      <c r="AU196" s="25" t="s">
        <v>85</v>
      </c>
    </row>
    <row r="197" spans="2:65" s="1" customFormat="1" ht="6.95" customHeight="1">
      <c r="B197" s="57"/>
      <c r="C197" s="58"/>
      <c r="D197" s="58"/>
      <c r="E197" s="58"/>
      <c r="F197" s="58"/>
      <c r="G197" s="58"/>
      <c r="H197" s="58"/>
      <c r="I197" s="149"/>
      <c r="J197" s="58"/>
      <c r="K197" s="58"/>
      <c r="L197" s="62"/>
    </row>
  </sheetData>
  <sheetProtection algorithmName="SHA-512" hashValue="yInWu2uMmomxIxLyUkZlteq5W8qvSdpxP5MpluJ5x8PZKjYlBQB/X07VGOn1PsvCE0f/hjcp08roMIJfqnhiGg==" saltValue="wf636AhCM0qXN0GVUmCKMhCqJaXHKv7NwXHPcfojKfeRwpexjtdZ8oEe9hz29PR1bnqslt3WzHRKMExYJ0Heyg==" spinCount="100000" sheet="1" objects="1" scenarios="1" formatColumns="0" formatRows="0" autoFilter="0"/>
  <autoFilter ref="C89:K196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116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340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4706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ROUND(J96,2)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ROUND(SUM(BE96:BE208), 2)</f>
        <v>0</v>
      </c>
      <c r="G32" s="43"/>
      <c r="H32" s="43"/>
      <c r="I32" s="141">
        <v>0.21</v>
      </c>
      <c r="J32" s="140">
        <f>ROUND(ROUND((SUM(BE96:BE208)),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ROUND(SUM(BF96:BF208), 2)</f>
        <v>0</v>
      </c>
      <c r="G33" s="43"/>
      <c r="H33" s="43"/>
      <c r="I33" s="141">
        <v>0.15</v>
      </c>
      <c r="J33" s="140">
        <f>ROUND(ROUND((SUM(BF96:BF208)),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ROUND(SUM(BG96:BG208),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ROUND(SUM(BH96:BH208),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ROUND(SUM(BI96:BI208),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340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TI-004 - Ústřední vytápění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J96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348</v>
      </c>
      <c r="E61" s="162"/>
      <c r="F61" s="162"/>
      <c r="G61" s="162"/>
      <c r="H61" s="162"/>
      <c r="I61" s="163"/>
      <c r="J61" s="164">
        <f>J97</f>
        <v>0</v>
      </c>
      <c r="K61" s="165"/>
    </row>
    <row r="62" spans="2:47" s="9" customFormat="1" ht="19.899999999999999" customHeight="1">
      <c r="B62" s="166"/>
      <c r="C62" s="167"/>
      <c r="D62" s="168" t="s">
        <v>4707</v>
      </c>
      <c r="E62" s="169"/>
      <c r="F62" s="169"/>
      <c r="G62" s="169"/>
      <c r="H62" s="169"/>
      <c r="I62" s="170"/>
      <c r="J62" s="171">
        <f>J98</f>
        <v>0</v>
      </c>
      <c r="K62" s="172"/>
    </row>
    <row r="63" spans="2:47" s="9" customFormat="1" ht="19.899999999999999" customHeight="1">
      <c r="B63" s="166"/>
      <c r="C63" s="167"/>
      <c r="D63" s="168" t="s">
        <v>4708</v>
      </c>
      <c r="E63" s="169"/>
      <c r="F63" s="169"/>
      <c r="G63" s="169"/>
      <c r="H63" s="169"/>
      <c r="I63" s="170"/>
      <c r="J63" s="171">
        <f>J100</f>
        <v>0</v>
      </c>
      <c r="K63" s="172"/>
    </row>
    <row r="64" spans="2:47" s="9" customFormat="1" ht="19.899999999999999" customHeight="1">
      <c r="B64" s="166"/>
      <c r="C64" s="167"/>
      <c r="D64" s="168" t="s">
        <v>4709</v>
      </c>
      <c r="E64" s="169"/>
      <c r="F64" s="169"/>
      <c r="G64" s="169"/>
      <c r="H64" s="169"/>
      <c r="I64" s="170"/>
      <c r="J64" s="171">
        <f>J112</f>
        <v>0</v>
      </c>
      <c r="K64" s="172"/>
    </row>
    <row r="65" spans="2:12" s="9" customFormat="1" ht="19.899999999999999" customHeight="1">
      <c r="B65" s="166"/>
      <c r="C65" s="167"/>
      <c r="D65" s="168" t="s">
        <v>4710</v>
      </c>
      <c r="E65" s="169"/>
      <c r="F65" s="169"/>
      <c r="G65" s="169"/>
      <c r="H65" s="169"/>
      <c r="I65" s="170"/>
      <c r="J65" s="171">
        <f>J115</f>
        <v>0</v>
      </c>
      <c r="K65" s="172"/>
    </row>
    <row r="66" spans="2:12" s="9" customFormat="1" ht="19.899999999999999" customHeight="1">
      <c r="B66" s="166"/>
      <c r="C66" s="167"/>
      <c r="D66" s="168" t="s">
        <v>4711</v>
      </c>
      <c r="E66" s="169"/>
      <c r="F66" s="169"/>
      <c r="G66" s="169"/>
      <c r="H66" s="169"/>
      <c r="I66" s="170"/>
      <c r="J66" s="171">
        <f>J120</f>
        <v>0</v>
      </c>
      <c r="K66" s="172"/>
    </row>
    <row r="67" spans="2:12" s="9" customFormat="1" ht="19.899999999999999" customHeight="1">
      <c r="B67" s="166"/>
      <c r="C67" s="167"/>
      <c r="D67" s="168" t="s">
        <v>4712</v>
      </c>
      <c r="E67" s="169"/>
      <c r="F67" s="169"/>
      <c r="G67" s="169"/>
      <c r="H67" s="169"/>
      <c r="I67" s="170"/>
      <c r="J67" s="171">
        <f>J126</f>
        <v>0</v>
      </c>
      <c r="K67" s="172"/>
    </row>
    <row r="68" spans="2:12" s="9" customFormat="1" ht="19.899999999999999" customHeight="1">
      <c r="B68" s="166"/>
      <c r="C68" s="167"/>
      <c r="D68" s="168" t="s">
        <v>4301</v>
      </c>
      <c r="E68" s="169"/>
      <c r="F68" s="169"/>
      <c r="G68" s="169"/>
      <c r="H68" s="169"/>
      <c r="I68" s="170"/>
      <c r="J68" s="171">
        <f>J134</f>
        <v>0</v>
      </c>
      <c r="K68" s="172"/>
    </row>
    <row r="69" spans="2:12" s="9" customFormat="1" ht="19.899999999999999" customHeight="1">
      <c r="B69" s="166"/>
      <c r="C69" s="167"/>
      <c r="D69" s="168" t="s">
        <v>4713</v>
      </c>
      <c r="E69" s="169"/>
      <c r="F69" s="169"/>
      <c r="G69" s="169"/>
      <c r="H69" s="169"/>
      <c r="I69" s="170"/>
      <c r="J69" s="171">
        <f>J159</f>
        <v>0</v>
      </c>
      <c r="K69" s="172"/>
    </row>
    <row r="70" spans="2:12" s="8" customFormat="1" ht="24.95" customHeight="1">
      <c r="B70" s="159"/>
      <c r="C70" s="160"/>
      <c r="D70" s="161" t="s">
        <v>360</v>
      </c>
      <c r="E70" s="162"/>
      <c r="F70" s="162"/>
      <c r="G70" s="162"/>
      <c r="H70" s="162"/>
      <c r="I70" s="163"/>
      <c r="J70" s="164">
        <f>J183</f>
        <v>0</v>
      </c>
      <c r="K70" s="165"/>
    </row>
    <row r="71" spans="2:12" s="8" customFormat="1" ht="24.95" customHeight="1">
      <c r="B71" s="159"/>
      <c r="C71" s="160"/>
      <c r="D71" s="161" t="s">
        <v>3829</v>
      </c>
      <c r="E71" s="162"/>
      <c r="F71" s="162"/>
      <c r="G71" s="162"/>
      <c r="H71" s="162"/>
      <c r="I71" s="163"/>
      <c r="J71" s="164">
        <f>J198</f>
        <v>0</v>
      </c>
      <c r="K71" s="165"/>
    </row>
    <row r="72" spans="2:12" s="8" customFormat="1" ht="24.95" customHeight="1">
      <c r="B72" s="159"/>
      <c r="C72" s="160"/>
      <c r="D72" s="161" t="s">
        <v>169</v>
      </c>
      <c r="E72" s="162"/>
      <c r="F72" s="162"/>
      <c r="G72" s="162"/>
      <c r="H72" s="162"/>
      <c r="I72" s="163"/>
      <c r="J72" s="164">
        <f>J200</f>
        <v>0</v>
      </c>
      <c r="K72" s="165"/>
    </row>
    <row r="73" spans="2:12" s="9" customFormat="1" ht="19.899999999999999" customHeight="1">
      <c r="B73" s="166"/>
      <c r="C73" s="167"/>
      <c r="D73" s="168" t="s">
        <v>172</v>
      </c>
      <c r="E73" s="169"/>
      <c r="F73" s="169"/>
      <c r="G73" s="169"/>
      <c r="H73" s="169"/>
      <c r="I73" s="170"/>
      <c r="J73" s="171">
        <f>J201</f>
        <v>0</v>
      </c>
      <c r="K73" s="172"/>
    </row>
    <row r="74" spans="2:12" s="9" customFormat="1" ht="19.899999999999999" customHeight="1">
      <c r="B74" s="166"/>
      <c r="C74" s="167"/>
      <c r="D74" s="168" t="s">
        <v>174</v>
      </c>
      <c r="E74" s="169"/>
      <c r="F74" s="169"/>
      <c r="G74" s="169"/>
      <c r="H74" s="169"/>
      <c r="I74" s="170"/>
      <c r="J74" s="171">
        <f>J204</f>
        <v>0</v>
      </c>
      <c r="K74" s="172"/>
    </row>
    <row r="75" spans="2:12" s="1" customFormat="1" ht="21.75" customHeight="1">
      <c r="B75" s="42"/>
      <c r="C75" s="43"/>
      <c r="D75" s="43"/>
      <c r="E75" s="43"/>
      <c r="F75" s="43"/>
      <c r="G75" s="43"/>
      <c r="H75" s="43"/>
      <c r="I75" s="128"/>
      <c r="J75" s="43"/>
      <c r="K75" s="4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49"/>
      <c r="J76" s="58"/>
      <c r="K76" s="59"/>
    </row>
    <row r="80" spans="2:12" s="1" customFormat="1" ht="6.95" customHeight="1">
      <c r="B80" s="60"/>
      <c r="C80" s="61"/>
      <c r="D80" s="61"/>
      <c r="E80" s="61"/>
      <c r="F80" s="61"/>
      <c r="G80" s="61"/>
      <c r="H80" s="61"/>
      <c r="I80" s="152"/>
      <c r="J80" s="61"/>
      <c r="K80" s="61"/>
      <c r="L80" s="62"/>
    </row>
    <row r="81" spans="2:63" s="1" customFormat="1" ht="36.950000000000003" customHeight="1">
      <c r="B81" s="42"/>
      <c r="C81" s="63" t="s">
        <v>175</v>
      </c>
      <c r="D81" s="64"/>
      <c r="E81" s="64"/>
      <c r="F81" s="64"/>
      <c r="G81" s="64"/>
      <c r="H81" s="64"/>
      <c r="I81" s="173"/>
      <c r="J81" s="64"/>
      <c r="K81" s="64"/>
      <c r="L81" s="62"/>
    </row>
    <row r="82" spans="2:63" s="1" customFormat="1" ht="6.9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3" s="1" customFormat="1" ht="14.45" customHeight="1">
      <c r="B83" s="42"/>
      <c r="C83" s="66" t="s">
        <v>18</v>
      </c>
      <c r="D83" s="64"/>
      <c r="E83" s="64"/>
      <c r="F83" s="64"/>
      <c r="G83" s="64"/>
      <c r="H83" s="64"/>
      <c r="I83" s="173"/>
      <c r="J83" s="64"/>
      <c r="K83" s="64"/>
      <c r="L83" s="62"/>
    </row>
    <row r="84" spans="2:63" s="1" customFormat="1" ht="16.5" customHeight="1">
      <c r="B84" s="42"/>
      <c r="C84" s="64"/>
      <c r="D84" s="64"/>
      <c r="E84" s="408" t="str">
        <f>E7</f>
        <v>Výstavba poradenského centra UJEP, č.p. 771, ul. Pasteurova - Rekonstrukce</v>
      </c>
      <c r="F84" s="409"/>
      <c r="G84" s="409"/>
      <c r="H84" s="409"/>
      <c r="I84" s="173"/>
      <c r="J84" s="64"/>
      <c r="K84" s="64"/>
      <c r="L84" s="62"/>
    </row>
    <row r="85" spans="2:63">
      <c r="B85" s="29"/>
      <c r="C85" s="66" t="s">
        <v>161</v>
      </c>
      <c r="D85" s="242"/>
      <c r="E85" s="242"/>
      <c r="F85" s="242"/>
      <c r="G85" s="242"/>
      <c r="H85" s="242"/>
      <c r="J85" s="242"/>
      <c r="K85" s="242"/>
      <c r="L85" s="243"/>
    </row>
    <row r="86" spans="2:63" s="1" customFormat="1" ht="16.5" customHeight="1">
      <c r="B86" s="42"/>
      <c r="C86" s="64"/>
      <c r="D86" s="64"/>
      <c r="E86" s="408" t="s">
        <v>340</v>
      </c>
      <c r="F86" s="410"/>
      <c r="G86" s="410"/>
      <c r="H86" s="410"/>
      <c r="I86" s="173"/>
      <c r="J86" s="64"/>
      <c r="K86" s="64"/>
      <c r="L86" s="62"/>
    </row>
    <row r="87" spans="2:63" s="1" customFormat="1" ht="14.45" customHeight="1">
      <c r="B87" s="42"/>
      <c r="C87" s="66" t="s">
        <v>341</v>
      </c>
      <c r="D87" s="64"/>
      <c r="E87" s="64"/>
      <c r="F87" s="64"/>
      <c r="G87" s="64"/>
      <c r="H87" s="64"/>
      <c r="I87" s="173"/>
      <c r="J87" s="64"/>
      <c r="K87" s="64"/>
      <c r="L87" s="62"/>
    </row>
    <row r="88" spans="2:63" s="1" customFormat="1" ht="17.25" customHeight="1">
      <c r="B88" s="42"/>
      <c r="C88" s="64"/>
      <c r="D88" s="64"/>
      <c r="E88" s="379" t="str">
        <f>E11</f>
        <v>TI-004 - Ústřední vytápění</v>
      </c>
      <c r="F88" s="410"/>
      <c r="G88" s="410"/>
      <c r="H88" s="410"/>
      <c r="I88" s="173"/>
      <c r="J88" s="64"/>
      <c r="K88" s="64"/>
      <c r="L88" s="62"/>
    </row>
    <row r="89" spans="2:63" s="1" customFormat="1" ht="6.95" customHeight="1">
      <c r="B89" s="42"/>
      <c r="C89" s="64"/>
      <c r="D89" s="64"/>
      <c r="E89" s="64"/>
      <c r="F89" s="64"/>
      <c r="G89" s="64"/>
      <c r="H89" s="64"/>
      <c r="I89" s="173"/>
      <c r="J89" s="64"/>
      <c r="K89" s="64"/>
      <c r="L89" s="62"/>
    </row>
    <row r="90" spans="2:63" s="1" customFormat="1" ht="18" customHeight="1">
      <c r="B90" s="42"/>
      <c r="C90" s="66" t="s">
        <v>24</v>
      </c>
      <c r="D90" s="64"/>
      <c r="E90" s="64"/>
      <c r="F90" s="174" t="str">
        <f>F14</f>
        <v>Ústí nad Labem</v>
      </c>
      <c r="G90" s="64"/>
      <c r="H90" s="64"/>
      <c r="I90" s="175" t="s">
        <v>26</v>
      </c>
      <c r="J90" s="74" t="str">
        <f>IF(J14="","",J14)</f>
        <v>19. 7. 2018</v>
      </c>
      <c r="K90" s="64"/>
      <c r="L90" s="62"/>
    </row>
    <row r="91" spans="2:63" s="1" customFormat="1" ht="6.95" customHeight="1">
      <c r="B91" s="42"/>
      <c r="C91" s="64"/>
      <c r="D91" s="64"/>
      <c r="E91" s="64"/>
      <c r="F91" s="64"/>
      <c r="G91" s="64"/>
      <c r="H91" s="64"/>
      <c r="I91" s="173"/>
      <c r="J91" s="64"/>
      <c r="K91" s="64"/>
      <c r="L91" s="62"/>
    </row>
    <row r="92" spans="2:63" s="1" customFormat="1">
      <c r="B92" s="42"/>
      <c r="C92" s="66" t="s">
        <v>28</v>
      </c>
      <c r="D92" s="64"/>
      <c r="E92" s="64"/>
      <c r="F92" s="174" t="str">
        <f>E17</f>
        <v>UJEP Pasteurova 3544/1, 400 96 ÚnL</v>
      </c>
      <c r="G92" s="64"/>
      <c r="H92" s="64"/>
      <c r="I92" s="175" t="s">
        <v>36</v>
      </c>
      <c r="J92" s="174" t="str">
        <f>E23</f>
        <v>Correct BC, s.r.o.</v>
      </c>
      <c r="K92" s="64"/>
      <c r="L92" s="62"/>
    </row>
    <row r="93" spans="2:63" s="1" customFormat="1" ht="14.45" customHeight="1">
      <c r="B93" s="42"/>
      <c r="C93" s="66" t="s">
        <v>34</v>
      </c>
      <c r="D93" s="64"/>
      <c r="E93" s="64"/>
      <c r="F93" s="174" t="str">
        <f>IF(E20="","",E20)</f>
        <v/>
      </c>
      <c r="G93" s="64"/>
      <c r="H93" s="64"/>
      <c r="I93" s="173"/>
      <c r="J93" s="64"/>
      <c r="K93" s="64"/>
      <c r="L93" s="62"/>
    </row>
    <row r="94" spans="2:63" s="1" customFormat="1" ht="10.35" customHeight="1">
      <c r="B94" s="42"/>
      <c r="C94" s="64"/>
      <c r="D94" s="64"/>
      <c r="E94" s="64"/>
      <c r="F94" s="64"/>
      <c r="G94" s="64"/>
      <c r="H94" s="64"/>
      <c r="I94" s="173"/>
      <c r="J94" s="64"/>
      <c r="K94" s="64"/>
      <c r="L94" s="62"/>
    </row>
    <row r="95" spans="2:63" s="10" customFormat="1" ht="29.25" customHeight="1">
      <c r="B95" s="176"/>
      <c r="C95" s="177" t="s">
        <v>176</v>
      </c>
      <c r="D95" s="178" t="s">
        <v>62</v>
      </c>
      <c r="E95" s="178" t="s">
        <v>58</v>
      </c>
      <c r="F95" s="178" t="s">
        <v>177</v>
      </c>
      <c r="G95" s="178" t="s">
        <v>178</v>
      </c>
      <c r="H95" s="178" t="s">
        <v>179</v>
      </c>
      <c r="I95" s="179" t="s">
        <v>180</v>
      </c>
      <c r="J95" s="178" t="s">
        <v>166</v>
      </c>
      <c r="K95" s="180" t="s">
        <v>181</v>
      </c>
      <c r="L95" s="181"/>
      <c r="M95" s="82" t="s">
        <v>182</v>
      </c>
      <c r="N95" s="83" t="s">
        <v>47</v>
      </c>
      <c r="O95" s="83" t="s">
        <v>183</v>
      </c>
      <c r="P95" s="83" t="s">
        <v>184</v>
      </c>
      <c r="Q95" s="83" t="s">
        <v>185</v>
      </c>
      <c r="R95" s="83" t="s">
        <v>186</v>
      </c>
      <c r="S95" s="83" t="s">
        <v>187</v>
      </c>
      <c r="T95" s="84" t="s">
        <v>188</v>
      </c>
    </row>
    <row r="96" spans="2:63" s="1" customFormat="1" ht="29.25" customHeight="1">
      <c r="B96" s="42"/>
      <c r="C96" s="88" t="s">
        <v>167</v>
      </c>
      <c r="D96" s="64"/>
      <c r="E96" s="64"/>
      <c r="F96" s="64"/>
      <c r="G96" s="64"/>
      <c r="H96" s="64"/>
      <c r="I96" s="173"/>
      <c r="J96" s="182">
        <f>BK96</f>
        <v>0</v>
      </c>
      <c r="K96" s="64"/>
      <c r="L96" s="62"/>
      <c r="M96" s="85"/>
      <c r="N96" s="86"/>
      <c r="O96" s="86"/>
      <c r="P96" s="183">
        <f>P97+P183+P198+P200</f>
        <v>0</v>
      </c>
      <c r="Q96" s="86"/>
      <c r="R96" s="183">
        <f>R97+R183+R198+R200</f>
        <v>1.3950400000000001</v>
      </c>
      <c r="S96" s="86"/>
      <c r="T96" s="184">
        <f>T97+T183+T198+T200</f>
        <v>0</v>
      </c>
      <c r="AT96" s="25" t="s">
        <v>76</v>
      </c>
      <c r="AU96" s="25" t="s">
        <v>168</v>
      </c>
      <c r="BK96" s="185">
        <f>BK97+BK183+BK198+BK200</f>
        <v>0</v>
      </c>
    </row>
    <row r="97" spans="2:65" s="11" customFormat="1" ht="37.35" customHeight="1">
      <c r="B97" s="186"/>
      <c r="C97" s="187"/>
      <c r="D97" s="188" t="s">
        <v>76</v>
      </c>
      <c r="E97" s="189" t="s">
        <v>821</v>
      </c>
      <c r="F97" s="189" t="s">
        <v>822</v>
      </c>
      <c r="G97" s="187"/>
      <c r="H97" s="187"/>
      <c r="I97" s="190"/>
      <c r="J97" s="191">
        <f>BK97</f>
        <v>0</v>
      </c>
      <c r="K97" s="187"/>
      <c r="L97" s="192"/>
      <c r="M97" s="193"/>
      <c r="N97" s="194"/>
      <c r="O97" s="194"/>
      <c r="P97" s="195">
        <f>P98+P100+P112+P115+P120+P126+P134+P159</f>
        <v>0</v>
      </c>
      <c r="Q97" s="194"/>
      <c r="R97" s="195">
        <f>R98+R100+R112+R115+R120+R126+R134+R159</f>
        <v>1.3950400000000001</v>
      </c>
      <c r="S97" s="194"/>
      <c r="T97" s="196">
        <f>T98+T100+T112+T115+T120+T126+T134+T159</f>
        <v>0</v>
      </c>
      <c r="AR97" s="197" t="s">
        <v>88</v>
      </c>
      <c r="AT97" s="198" t="s">
        <v>76</v>
      </c>
      <c r="AU97" s="198" t="s">
        <v>77</v>
      </c>
      <c r="AY97" s="197" t="s">
        <v>191</v>
      </c>
      <c r="BK97" s="199">
        <f>BK98+BK100+BK112+BK115+BK120+BK126+BK134+BK159</f>
        <v>0</v>
      </c>
    </row>
    <row r="98" spans="2:65" s="11" customFormat="1" ht="19.899999999999999" customHeight="1">
      <c r="B98" s="186"/>
      <c r="C98" s="187"/>
      <c r="D98" s="188" t="s">
        <v>76</v>
      </c>
      <c r="E98" s="200" t="s">
        <v>4714</v>
      </c>
      <c r="F98" s="200" t="s">
        <v>4715</v>
      </c>
      <c r="G98" s="187"/>
      <c r="H98" s="187"/>
      <c r="I98" s="190"/>
      <c r="J98" s="201">
        <f>BK98</f>
        <v>0</v>
      </c>
      <c r="K98" s="187"/>
      <c r="L98" s="192"/>
      <c r="M98" s="193"/>
      <c r="N98" s="194"/>
      <c r="O98" s="194"/>
      <c r="P98" s="195">
        <f>P99</f>
        <v>0</v>
      </c>
      <c r="Q98" s="194"/>
      <c r="R98" s="195">
        <f>R99</f>
        <v>6.2E-4</v>
      </c>
      <c r="S98" s="194"/>
      <c r="T98" s="196">
        <f>T99</f>
        <v>0</v>
      </c>
      <c r="AR98" s="197" t="s">
        <v>88</v>
      </c>
      <c r="AT98" s="198" t="s">
        <v>76</v>
      </c>
      <c r="AU98" s="198" t="s">
        <v>85</v>
      </c>
      <c r="AY98" s="197" t="s">
        <v>191</v>
      </c>
      <c r="BK98" s="199">
        <f>BK99</f>
        <v>0</v>
      </c>
    </row>
    <row r="99" spans="2:65" s="1" customFormat="1" ht="16.5" customHeight="1">
      <c r="B99" s="42"/>
      <c r="C99" s="202" t="s">
        <v>85</v>
      </c>
      <c r="D99" s="202" t="s">
        <v>194</v>
      </c>
      <c r="E99" s="203" t="s">
        <v>4716</v>
      </c>
      <c r="F99" s="204" t="s">
        <v>4717</v>
      </c>
      <c r="G99" s="205" t="s">
        <v>222</v>
      </c>
      <c r="H99" s="206">
        <v>1</v>
      </c>
      <c r="I99" s="207"/>
      <c r="J99" s="208">
        <f>ROUND(I99*H99,2)</f>
        <v>0</v>
      </c>
      <c r="K99" s="204" t="s">
        <v>203</v>
      </c>
      <c r="L99" s="62"/>
      <c r="M99" s="209" t="s">
        <v>23</v>
      </c>
      <c r="N99" s="210" t="s">
        <v>48</v>
      </c>
      <c r="O99" s="43"/>
      <c r="P99" s="211">
        <f>O99*H99</f>
        <v>0</v>
      </c>
      <c r="Q99" s="211">
        <v>6.2E-4</v>
      </c>
      <c r="R99" s="211">
        <f>Q99*H99</f>
        <v>6.2E-4</v>
      </c>
      <c r="S99" s="211">
        <v>0</v>
      </c>
      <c r="T99" s="212">
        <f>S99*H99</f>
        <v>0</v>
      </c>
      <c r="AR99" s="25" t="s">
        <v>279</v>
      </c>
      <c r="AT99" s="25" t="s">
        <v>194</v>
      </c>
      <c r="AU99" s="25" t="s">
        <v>88</v>
      </c>
      <c r="AY99" s="25" t="s">
        <v>191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85</v>
      </c>
      <c r="BK99" s="213">
        <f>ROUND(I99*H99,2)</f>
        <v>0</v>
      </c>
      <c r="BL99" s="25" t="s">
        <v>279</v>
      </c>
      <c r="BM99" s="25" t="s">
        <v>4718</v>
      </c>
    </row>
    <row r="100" spans="2:65" s="11" customFormat="1" ht="29.85" customHeight="1">
      <c r="B100" s="186"/>
      <c r="C100" s="187"/>
      <c r="D100" s="188" t="s">
        <v>76</v>
      </c>
      <c r="E100" s="200" t="s">
        <v>4719</v>
      </c>
      <c r="F100" s="200" t="s">
        <v>4720</v>
      </c>
      <c r="G100" s="187"/>
      <c r="H100" s="187"/>
      <c r="I100" s="190"/>
      <c r="J100" s="201">
        <f>BK100</f>
        <v>0</v>
      </c>
      <c r="K100" s="187"/>
      <c r="L100" s="192"/>
      <c r="M100" s="193"/>
      <c r="N100" s="194"/>
      <c r="O100" s="194"/>
      <c r="P100" s="195">
        <f>SUM(P101:P111)</f>
        <v>0</v>
      </c>
      <c r="Q100" s="194"/>
      <c r="R100" s="195">
        <f>SUM(R101:R111)</f>
        <v>0.30170000000000002</v>
      </c>
      <c r="S100" s="194"/>
      <c r="T100" s="196">
        <f>SUM(T101:T111)</f>
        <v>0</v>
      </c>
      <c r="AR100" s="197" t="s">
        <v>88</v>
      </c>
      <c r="AT100" s="198" t="s">
        <v>76</v>
      </c>
      <c r="AU100" s="198" t="s">
        <v>85</v>
      </c>
      <c r="AY100" s="197" t="s">
        <v>191</v>
      </c>
      <c r="BK100" s="199">
        <f>SUM(BK101:BK111)</f>
        <v>0</v>
      </c>
    </row>
    <row r="101" spans="2:65" s="1" customFormat="1" ht="25.5" customHeight="1">
      <c r="B101" s="42"/>
      <c r="C101" s="202" t="s">
        <v>88</v>
      </c>
      <c r="D101" s="202" t="s">
        <v>194</v>
      </c>
      <c r="E101" s="203" t="s">
        <v>4721</v>
      </c>
      <c r="F101" s="204" t="s">
        <v>4722</v>
      </c>
      <c r="G101" s="205" t="s">
        <v>242</v>
      </c>
      <c r="H101" s="206">
        <v>400</v>
      </c>
      <c r="I101" s="207"/>
      <c r="J101" s="208">
        <f t="shared" ref="J101:J111" si="0">ROUND(I101*H101,2)</f>
        <v>0</v>
      </c>
      <c r="K101" s="204" t="s">
        <v>23</v>
      </c>
      <c r="L101" s="62"/>
      <c r="M101" s="209" t="s">
        <v>23</v>
      </c>
      <c r="N101" s="210" t="s">
        <v>48</v>
      </c>
      <c r="O101" s="43"/>
      <c r="P101" s="211">
        <f t="shared" ref="P101:P111" si="1">O101*H101</f>
        <v>0</v>
      </c>
      <c r="Q101" s="211">
        <v>2.7999999999999998E-4</v>
      </c>
      <c r="R101" s="211">
        <f t="shared" ref="R101:R111" si="2">Q101*H101</f>
        <v>0.11199999999999999</v>
      </c>
      <c r="S101" s="211">
        <v>0</v>
      </c>
      <c r="T101" s="212">
        <f t="shared" ref="T101:T111" si="3">S101*H101</f>
        <v>0</v>
      </c>
      <c r="AR101" s="25" t="s">
        <v>279</v>
      </c>
      <c r="AT101" s="25" t="s">
        <v>194</v>
      </c>
      <c r="AU101" s="25" t="s">
        <v>88</v>
      </c>
      <c r="AY101" s="25" t="s">
        <v>191</v>
      </c>
      <c r="BE101" s="213">
        <f t="shared" ref="BE101:BE111" si="4">IF(N101="základní",J101,0)</f>
        <v>0</v>
      </c>
      <c r="BF101" s="213">
        <f t="shared" ref="BF101:BF111" si="5">IF(N101="snížená",J101,0)</f>
        <v>0</v>
      </c>
      <c r="BG101" s="213">
        <f t="shared" ref="BG101:BG111" si="6">IF(N101="zákl. přenesená",J101,0)</f>
        <v>0</v>
      </c>
      <c r="BH101" s="213">
        <f t="shared" ref="BH101:BH111" si="7">IF(N101="sníž. přenesená",J101,0)</f>
        <v>0</v>
      </c>
      <c r="BI101" s="213">
        <f t="shared" ref="BI101:BI111" si="8">IF(N101="nulová",J101,0)</f>
        <v>0</v>
      </c>
      <c r="BJ101" s="25" t="s">
        <v>85</v>
      </c>
      <c r="BK101" s="213">
        <f t="shared" ref="BK101:BK111" si="9">ROUND(I101*H101,2)</f>
        <v>0</v>
      </c>
      <c r="BL101" s="25" t="s">
        <v>279</v>
      </c>
      <c r="BM101" s="25" t="s">
        <v>4723</v>
      </c>
    </row>
    <row r="102" spans="2:65" s="1" customFormat="1" ht="25.5" customHeight="1">
      <c r="B102" s="42"/>
      <c r="C102" s="202" t="s">
        <v>207</v>
      </c>
      <c r="D102" s="202" t="s">
        <v>194</v>
      </c>
      <c r="E102" s="203" t="s">
        <v>4724</v>
      </c>
      <c r="F102" s="204" t="s">
        <v>4725</v>
      </c>
      <c r="G102" s="205" t="s">
        <v>242</v>
      </c>
      <c r="H102" s="206">
        <v>50</v>
      </c>
      <c r="I102" s="207"/>
      <c r="J102" s="208">
        <f t="shared" si="0"/>
        <v>0</v>
      </c>
      <c r="K102" s="204" t="s">
        <v>23</v>
      </c>
      <c r="L102" s="62"/>
      <c r="M102" s="209" t="s">
        <v>23</v>
      </c>
      <c r="N102" s="210" t="s">
        <v>48</v>
      </c>
      <c r="O102" s="43"/>
      <c r="P102" s="211">
        <f t="shared" si="1"/>
        <v>0</v>
      </c>
      <c r="Q102" s="211">
        <v>2.7999999999999998E-4</v>
      </c>
      <c r="R102" s="211">
        <f t="shared" si="2"/>
        <v>1.3999999999999999E-2</v>
      </c>
      <c r="S102" s="211">
        <v>0</v>
      </c>
      <c r="T102" s="212">
        <f t="shared" si="3"/>
        <v>0</v>
      </c>
      <c r="AR102" s="25" t="s">
        <v>279</v>
      </c>
      <c r="AT102" s="25" t="s">
        <v>194</v>
      </c>
      <c r="AU102" s="25" t="s">
        <v>88</v>
      </c>
      <c r="AY102" s="25" t="s">
        <v>191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5" t="s">
        <v>85</v>
      </c>
      <c r="BK102" s="213">
        <f t="shared" si="9"/>
        <v>0</v>
      </c>
      <c r="BL102" s="25" t="s">
        <v>279</v>
      </c>
      <c r="BM102" s="25" t="s">
        <v>4726</v>
      </c>
    </row>
    <row r="103" spans="2:65" s="1" customFormat="1" ht="25.5" customHeight="1">
      <c r="B103" s="42"/>
      <c r="C103" s="202" t="s">
        <v>215</v>
      </c>
      <c r="D103" s="202" t="s">
        <v>194</v>
      </c>
      <c r="E103" s="203" t="s">
        <v>4727</v>
      </c>
      <c r="F103" s="204" t="s">
        <v>4728</v>
      </c>
      <c r="G103" s="205" t="s">
        <v>242</v>
      </c>
      <c r="H103" s="206">
        <v>40</v>
      </c>
      <c r="I103" s="207"/>
      <c r="J103" s="208">
        <f t="shared" si="0"/>
        <v>0</v>
      </c>
      <c r="K103" s="204" t="s">
        <v>203</v>
      </c>
      <c r="L103" s="62"/>
      <c r="M103" s="209" t="s">
        <v>23</v>
      </c>
      <c r="N103" s="210" t="s">
        <v>48</v>
      </c>
      <c r="O103" s="43"/>
      <c r="P103" s="211">
        <f t="shared" si="1"/>
        <v>0</v>
      </c>
      <c r="Q103" s="211">
        <v>2.7999999999999998E-4</v>
      </c>
      <c r="R103" s="211">
        <f t="shared" si="2"/>
        <v>1.1199999999999998E-2</v>
      </c>
      <c r="S103" s="211">
        <v>0</v>
      </c>
      <c r="T103" s="212">
        <f t="shared" si="3"/>
        <v>0</v>
      </c>
      <c r="AR103" s="25" t="s">
        <v>279</v>
      </c>
      <c r="AT103" s="25" t="s">
        <v>194</v>
      </c>
      <c r="AU103" s="25" t="s">
        <v>88</v>
      </c>
      <c r="AY103" s="25" t="s">
        <v>191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5" t="s">
        <v>85</v>
      </c>
      <c r="BK103" s="213">
        <f t="shared" si="9"/>
        <v>0</v>
      </c>
      <c r="BL103" s="25" t="s">
        <v>279</v>
      </c>
      <c r="BM103" s="25" t="s">
        <v>4729</v>
      </c>
    </row>
    <row r="104" spans="2:65" s="1" customFormat="1" ht="25.5" customHeight="1">
      <c r="B104" s="42"/>
      <c r="C104" s="202" t="s">
        <v>190</v>
      </c>
      <c r="D104" s="202" t="s">
        <v>194</v>
      </c>
      <c r="E104" s="203" t="s">
        <v>4730</v>
      </c>
      <c r="F104" s="204" t="s">
        <v>4731</v>
      </c>
      <c r="G104" s="205" t="s">
        <v>242</v>
      </c>
      <c r="H104" s="206">
        <v>45</v>
      </c>
      <c r="I104" s="207"/>
      <c r="J104" s="208">
        <f t="shared" si="0"/>
        <v>0</v>
      </c>
      <c r="K104" s="204" t="s">
        <v>203</v>
      </c>
      <c r="L104" s="62"/>
      <c r="M104" s="209" t="s">
        <v>23</v>
      </c>
      <c r="N104" s="210" t="s">
        <v>48</v>
      </c>
      <c r="O104" s="43"/>
      <c r="P104" s="211">
        <f t="shared" si="1"/>
        <v>0</v>
      </c>
      <c r="Q104" s="211">
        <v>4.2000000000000002E-4</v>
      </c>
      <c r="R104" s="211">
        <f t="shared" si="2"/>
        <v>1.89E-2</v>
      </c>
      <c r="S104" s="211">
        <v>0</v>
      </c>
      <c r="T104" s="212">
        <f t="shared" si="3"/>
        <v>0</v>
      </c>
      <c r="AR104" s="25" t="s">
        <v>279</v>
      </c>
      <c r="AT104" s="25" t="s">
        <v>194</v>
      </c>
      <c r="AU104" s="25" t="s">
        <v>88</v>
      </c>
      <c r="AY104" s="25" t="s">
        <v>191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5" t="s">
        <v>85</v>
      </c>
      <c r="BK104" s="213">
        <f t="shared" si="9"/>
        <v>0</v>
      </c>
      <c r="BL104" s="25" t="s">
        <v>279</v>
      </c>
      <c r="BM104" s="25" t="s">
        <v>4732</v>
      </c>
    </row>
    <row r="105" spans="2:65" s="1" customFormat="1" ht="25.5" customHeight="1">
      <c r="B105" s="42"/>
      <c r="C105" s="202" t="s">
        <v>225</v>
      </c>
      <c r="D105" s="202" t="s">
        <v>194</v>
      </c>
      <c r="E105" s="203" t="s">
        <v>4733</v>
      </c>
      <c r="F105" s="204" t="s">
        <v>4734</v>
      </c>
      <c r="G105" s="205" t="s">
        <v>242</v>
      </c>
      <c r="H105" s="206">
        <v>10</v>
      </c>
      <c r="I105" s="207"/>
      <c r="J105" s="208">
        <f t="shared" si="0"/>
        <v>0</v>
      </c>
      <c r="K105" s="204" t="s">
        <v>203</v>
      </c>
      <c r="L105" s="62"/>
      <c r="M105" s="209" t="s">
        <v>23</v>
      </c>
      <c r="N105" s="210" t="s">
        <v>48</v>
      </c>
      <c r="O105" s="43"/>
      <c r="P105" s="211">
        <f t="shared" si="1"/>
        <v>0</v>
      </c>
      <c r="Q105" s="211">
        <v>1.4E-3</v>
      </c>
      <c r="R105" s="211">
        <f t="shared" si="2"/>
        <v>1.4E-2</v>
      </c>
      <c r="S105" s="211">
        <v>0</v>
      </c>
      <c r="T105" s="212">
        <f t="shared" si="3"/>
        <v>0</v>
      </c>
      <c r="AR105" s="25" t="s">
        <v>279</v>
      </c>
      <c r="AT105" s="25" t="s">
        <v>194</v>
      </c>
      <c r="AU105" s="25" t="s">
        <v>88</v>
      </c>
      <c r="AY105" s="25" t="s">
        <v>191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5" t="s">
        <v>85</v>
      </c>
      <c r="BK105" s="213">
        <f t="shared" si="9"/>
        <v>0</v>
      </c>
      <c r="BL105" s="25" t="s">
        <v>279</v>
      </c>
      <c r="BM105" s="25" t="s">
        <v>4735</v>
      </c>
    </row>
    <row r="106" spans="2:65" s="1" customFormat="1" ht="16.5" customHeight="1">
      <c r="B106" s="42"/>
      <c r="C106" s="202" t="s">
        <v>229</v>
      </c>
      <c r="D106" s="202" t="s">
        <v>194</v>
      </c>
      <c r="E106" s="203" t="s">
        <v>4736</v>
      </c>
      <c r="F106" s="204" t="s">
        <v>4737</v>
      </c>
      <c r="G106" s="205" t="s">
        <v>197</v>
      </c>
      <c r="H106" s="206">
        <v>86</v>
      </c>
      <c r="I106" s="207"/>
      <c r="J106" s="208">
        <f t="shared" si="0"/>
        <v>0</v>
      </c>
      <c r="K106" s="204" t="s">
        <v>23</v>
      </c>
      <c r="L106" s="62"/>
      <c r="M106" s="209" t="s">
        <v>23</v>
      </c>
      <c r="N106" s="210" t="s">
        <v>48</v>
      </c>
      <c r="O106" s="43"/>
      <c r="P106" s="211">
        <f t="shared" si="1"/>
        <v>0</v>
      </c>
      <c r="Q106" s="211">
        <v>1.4E-3</v>
      </c>
      <c r="R106" s="211">
        <f t="shared" si="2"/>
        <v>0.12039999999999999</v>
      </c>
      <c r="S106" s="211">
        <v>0</v>
      </c>
      <c r="T106" s="212">
        <f t="shared" si="3"/>
        <v>0</v>
      </c>
      <c r="AR106" s="25" t="s">
        <v>279</v>
      </c>
      <c r="AT106" s="25" t="s">
        <v>194</v>
      </c>
      <c r="AU106" s="25" t="s">
        <v>88</v>
      </c>
      <c r="AY106" s="25" t="s">
        <v>191</v>
      </c>
      <c r="BE106" s="213">
        <f t="shared" si="4"/>
        <v>0</v>
      </c>
      <c r="BF106" s="213">
        <f t="shared" si="5"/>
        <v>0</v>
      </c>
      <c r="BG106" s="213">
        <f t="shared" si="6"/>
        <v>0</v>
      </c>
      <c r="BH106" s="213">
        <f t="shared" si="7"/>
        <v>0</v>
      </c>
      <c r="BI106" s="213">
        <f t="shared" si="8"/>
        <v>0</v>
      </c>
      <c r="BJ106" s="25" t="s">
        <v>85</v>
      </c>
      <c r="BK106" s="213">
        <f t="shared" si="9"/>
        <v>0</v>
      </c>
      <c r="BL106" s="25" t="s">
        <v>279</v>
      </c>
      <c r="BM106" s="25" t="s">
        <v>4738</v>
      </c>
    </row>
    <row r="107" spans="2:65" s="1" customFormat="1" ht="16.5" customHeight="1">
      <c r="B107" s="42"/>
      <c r="C107" s="202" t="s">
        <v>234</v>
      </c>
      <c r="D107" s="202" t="s">
        <v>194</v>
      </c>
      <c r="E107" s="203" t="s">
        <v>4739</v>
      </c>
      <c r="F107" s="204" t="s">
        <v>4740</v>
      </c>
      <c r="G107" s="205" t="s">
        <v>197</v>
      </c>
      <c r="H107" s="206">
        <v>2</v>
      </c>
      <c r="I107" s="207"/>
      <c r="J107" s="208">
        <f t="shared" si="0"/>
        <v>0</v>
      </c>
      <c r="K107" s="204" t="s">
        <v>23</v>
      </c>
      <c r="L107" s="62"/>
      <c r="M107" s="209" t="s">
        <v>23</v>
      </c>
      <c r="N107" s="210" t="s">
        <v>48</v>
      </c>
      <c r="O107" s="43"/>
      <c r="P107" s="211">
        <f t="shared" si="1"/>
        <v>0</v>
      </c>
      <c r="Q107" s="211">
        <v>1.4E-3</v>
      </c>
      <c r="R107" s="211">
        <f t="shared" si="2"/>
        <v>2.8E-3</v>
      </c>
      <c r="S107" s="211">
        <v>0</v>
      </c>
      <c r="T107" s="212">
        <f t="shared" si="3"/>
        <v>0</v>
      </c>
      <c r="AR107" s="25" t="s">
        <v>279</v>
      </c>
      <c r="AT107" s="25" t="s">
        <v>194</v>
      </c>
      <c r="AU107" s="25" t="s">
        <v>88</v>
      </c>
      <c r="AY107" s="25" t="s">
        <v>191</v>
      </c>
      <c r="BE107" s="213">
        <f t="shared" si="4"/>
        <v>0</v>
      </c>
      <c r="BF107" s="213">
        <f t="shared" si="5"/>
        <v>0</v>
      </c>
      <c r="BG107" s="213">
        <f t="shared" si="6"/>
        <v>0</v>
      </c>
      <c r="BH107" s="213">
        <f t="shared" si="7"/>
        <v>0</v>
      </c>
      <c r="BI107" s="213">
        <f t="shared" si="8"/>
        <v>0</v>
      </c>
      <c r="BJ107" s="25" t="s">
        <v>85</v>
      </c>
      <c r="BK107" s="213">
        <f t="shared" si="9"/>
        <v>0</v>
      </c>
      <c r="BL107" s="25" t="s">
        <v>279</v>
      </c>
      <c r="BM107" s="25" t="s">
        <v>4741</v>
      </c>
    </row>
    <row r="108" spans="2:65" s="1" customFormat="1" ht="16.5" customHeight="1">
      <c r="B108" s="42"/>
      <c r="C108" s="202" t="s">
        <v>239</v>
      </c>
      <c r="D108" s="202" t="s">
        <v>194</v>
      </c>
      <c r="E108" s="203" t="s">
        <v>4742</v>
      </c>
      <c r="F108" s="204" t="s">
        <v>4743</v>
      </c>
      <c r="G108" s="205" t="s">
        <v>197</v>
      </c>
      <c r="H108" s="206">
        <v>4</v>
      </c>
      <c r="I108" s="207"/>
      <c r="J108" s="208">
        <f t="shared" si="0"/>
        <v>0</v>
      </c>
      <c r="K108" s="204" t="s">
        <v>23</v>
      </c>
      <c r="L108" s="62"/>
      <c r="M108" s="209" t="s">
        <v>23</v>
      </c>
      <c r="N108" s="210" t="s">
        <v>48</v>
      </c>
      <c r="O108" s="43"/>
      <c r="P108" s="211">
        <f t="shared" si="1"/>
        <v>0</v>
      </c>
      <c r="Q108" s="211">
        <v>1.4E-3</v>
      </c>
      <c r="R108" s="211">
        <f t="shared" si="2"/>
        <v>5.5999999999999999E-3</v>
      </c>
      <c r="S108" s="211">
        <v>0</v>
      </c>
      <c r="T108" s="212">
        <f t="shared" si="3"/>
        <v>0</v>
      </c>
      <c r="AR108" s="25" t="s">
        <v>279</v>
      </c>
      <c r="AT108" s="25" t="s">
        <v>194</v>
      </c>
      <c r="AU108" s="25" t="s">
        <v>88</v>
      </c>
      <c r="AY108" s="25" t="s">
        <v>191</v>
      </c>
      <c r="BE108" s="213">
        <f t="shared" si="4"/>
        <v>0</v>
      </c>
      <c r="BF108" s="213">
        <f t="shared" si="5"/>
        <v>0</v>
      </c>
      <c r="BG108" s="213">
        <f t="shared" si="6"/>
        <v>0</v>
      </c>
      <c r="BH108" s="213">
        <f t="shared" si="7"/>
        <v>0</v>
      </c>
      <c r="BI108" s="213">
        <f t="shared" si="8"/>
        <v>0</v>
      </c>
      <c r="BJ108" s="25" t="s">
        <v>85</v>
      </c>
      <c r="BK108" s="213">
        <f t="shared" si="9"/>
        <v>0</v>
      </c>
      <c r="BL108" s="25" t="s">
        <v>279</v>
      </c>
      <c r="BM108" s="25" t="s">
        <v>4744</v>
      </c>
    </row>
    <row r="109" spans="2:65" s="1" customFormat="1" ht="16.5" customHeight="1">
      <c r="B109" s="42"/>
      <c r="C109" s="202" t="s">
        <v>247</v>
      </c>
      <c r="D109" s="202" t="s">
        <v>194</v>
      </c>
      <c r="E109" s="203" t="s">
        <v>4745</v>
      </c>
      <c r="F109" s="204" t="s">
        <v>4746</v>
      </c>
      <c r="G109" s="205" t="s">
        <v>197</v>
      </c>
      <c r="H109" s="206">
        <v>2</v>
      </c>
      <c r="I109" s="207"/>
      <c r="J109" s="208">
        <f t="shared" si="0"/>
        <v>0</v>
      </c>
      <c r="K109" s="204" t="s">
        <v>23</v>
      </c>
      <c r="L109" s="62"/>
      <c r="M109" s="209" t="s">
        <v>23</v>
      </c>
      <c r="N109" s="210" t="s">
        <v>48</v>
      </c>
      <c r="O109" s="43"/>
      <c r="P109" s="211">
        <f t="shared" si="1"/>
        <v>0</v>
      </c>
      <c r="Q109" s="211">
        <v>1.4E-3</v>
      </c>
      <c r="R109" s="211">
        <f t="shared" si="2"/>
        <v>2.8E-3</v>
      </c>
      <c r="S109" s="211">
        <v>0</v>
      </c>
      <c r="T109" s="212">
        <f t="shared" si="3"/>
        <v>0</v>
      </c>
      <c r="AR109" s="25" t="s">
        <v>279</v>
      </c>
      <c r="AT109" s="25" t="s">
        <v>194</v>
      </c>
      <c r="AU109" s="25" t="s">
        <v>88</v>
      </c>
      <c r="AY109" s="25" t="s">
        <v>191</v>
      </c>
      <c r="BE109" s="213">
        <f t="shared" si="4"/>
        <v>0</v>
      </c>
      <c r="BF109" s="213">
        <f t="shared" si="5"/>
        <v>0</v>
      </c>
      <c r="BG109" s="213">
        <f t="shared" si="6"/>
        <v>0</v>
      </c>
      <c r="BH109" s="213">
        <f t="shared" si="7"/>
        <v>0</v>
      </c>
      <c r="BI109" s="213">
        <f t="shared" si="8"/>
        <v>0</v>
      </c>
      <c r="BJ109" s="25" t="s">
        <v>85</v>
      </c>
      <c r="BK109" s="213">
        <f t="shared" si="9"/>
        <v>0</v>
      </c>
      <c r="BL109" s="25" t="s">
        <v>279</v>
      </c>
      <c r="BM109" s="25" t="s">
        <v>4747</v>
      </c>
    </row>
    <row r="110" spans="2:65" s="1" customFormat="1" ht="38.25" customHeight="1">
      <c r="B110" s="42"/>
      <c r="C110" s="202" t="s">
        <v>251</v>
      </c>
      <c r="D110" s="202" t="s">
        <v>194</v>
      </c>
      <c r="E110" s="203" t="s">
        <v>4748</v>
      </c>
      <c r="F110" s="204" t="s">
        <v>4749</v>
      </c>
      <c r="G110" s="205" t="s">
        <v>419</v>
      </c>
      <c r="H110" s="206">
        <v>0.30199999999999999</v>
      </c>
      <c r="I110" s="207"/>
      <c r="J110" s="208">
        <f t="shared" si="0"/>
        <v>0</v>
      </c>
      <c r="K110" s="204" t="s">
        <v>203</v>
      </c>
      <c r="L110" s="62"/>
      <c r="M110" s="209" t="s">
        <v>23</v>
      </c>
      <c r="N110" s="210" t="s">
        <v>48</v>
      </c>
      <c r="O110" s="43"/>
      <c r="P110" s="211">
        <f t="shared" si="1"/>
        <v>0</v>
      </c>
      <c r="Q110" s="211">
        <v>0</v>
      </c>
      <c r="R110" s="211">
        <f t="shared" si="2"/>
        <v>0</v>
      </c>
      <c r="S110" s="211">
        <v>0</v>
      </c>
      <c r="T110" s="212">
        <f t="shared" si="3"/>
        <v>0</v>
      </c>
      <c r="AR110" s="25" t="s">
        <v>279</v>
      </c>
      <c r="AT110" s="25" t="s">
        <v>194</v>
      </c>
      <c r="AU110" s="25" t="s">
        <v>88</v>
      </c>
      <c r="AY110" s="25" t="s">
        <v>191</v>
      </c>
      <c r="BE110" s="213">
        <f t="shared" si="4"/>
        <v>0</v>
      </c>
      <c r="BF110" s="213">
        <f t="shared" si="5"/>
        <v>0</v>
      </c>
      <c r="BG110" s="213">
        <f t="shared" si="6"/>
        <v>0</v>
      </c>
      <c r="BH110" s="213">
        <f t="shared" si="7"/>
        <v>0</v>
      </c>
      <c r="BI110" s="213">
        <f t="shared" si="8"/>
        <v>0</v>
      </c>
      <c r="BJ110" s="25" t="s">
        <v>85</v>
      </c>
      <c r="BK110" s="213">
        <f t="shared" si="9"/>
        <v>0</v>
      </c>
      <c r="BL110" s="25" t="s">
        <v>279</v>
      </c>
      <c r="BM110" s="25" t="s">
        <v>4750</v>
      </c>
    </row>
    <row r="111" spans="2:65" s="1" customFormat="1" ht="38.25" customHeight="1">
      <c r="B111" s="42"/>
      <c r="C111" s="202" t="s">
        <v>256</v>
      </c>
      <c r="D111" s="202" t="s">
        <v>194</v>
      </c>
      <c r="E111" s="203" t="s">
        <v>4751</v>
      </c>
      <c r="F111" s="204" t="s">
        <v>4752</v>
      </c>
      <c r="G111" s="205" t="s">
        <v>419</v>
      </c>
      <c r="H111" s="206">
        <v>0.30199999999999999</v>
      </c>
      <c r="I111" s="207"/>
      <c r="J111" s="208">
        <f t="shared" si="0"/>
        <v>0</v>
      </c>
      <c r="K111" s="204" t="s">
        <v>203</v>
      </c>
      <c r="L111" s="62"/>
      <c r="M111" s="209" t="s">
        <v>23</v>
      </c>
      <c r="N111" s="210" t="s">
        <v>48</v>
      </c>
      <c r="O111" s="43"/>
      <c r="P111" s="211">
        <f t="shared" si="1"/>
        <v>0</v>
      </c>
      <c r="Q111" s="211">
        <v>0</v>
      </c>
      <c r="R111" s="211">
        <f t="shared" si="2"/>
        <v>0</v>
      </c>
      <c r="S111" s="211">
        <v>0</v>
      </c>
      <c r="T111" s="212">
        <f t="shared" si="3"/>
        <v>0</v>
      </c>
      <c r="AR111" s="25" t="s">
        <v>279</v>
      </c>
      <c r="AT111" s="25" t="s">
        <v>194</v>
      </c>
      <c r="AU111" s="25" t="s">
        <v>88</v>
      </c>
      <c r="AY111" s="25" t="s">
        <v>191</v>
      </c>
      <c r="BE111" s="213">
        <f t="shared" si="4"/>
        <v>0</v>
      </c>
      <c r="BF111" s="213">
        <f t="shared" si="5"/>
        <v>0</v>
      </c>
      <c r="BG111" s="213">
        <f t="shared" si="6"/>
        <v>0</v>
      </c>
      <c r="BH111" s="213">
        <f t="shared" si="7"/>
        <v>0</v>
      </c>
      <c r="BI111" s="213">
        <f t="shared" si="8"/>
        <v>0</v>
      </c>
      <c r="BJ111" s="25" t="s">
        <v>85</v>
      </c>
      <c r="BK111" s="213">
        <f t="shared" si="9"/>
        <v>0</v>
      </c>
      <c r="BL111" s="25" t="s">
        <v>279</v>
      </c>
      <c r="BM111" s="25" t="s">
        <v>4753</v>
      </c>
    </row>
    <row r="112" spans="2:65" s="11" customFormat="1" ht="29.85" customHeight="1">
      <c r="B112" s="186"/>
      <c r="C112" s="187"/>
      <c r="D112" s="188" t="s">
        <v>76</v>
      </c>
      <c r="E112" s="200" t="s">
        <v>4754</v>
      </c>
      <c r="F112" s="200" t="s">
        <v>4755</v>
      </c>
      <c r="G112" s="187"/>
      <c r="H112" s="187"/>
      <c r="I112" s="190"/>
      <c r="J112" s="201">
        <f>BK112</f>
        <v>0</v>
      </c>
      <c r="K112" s="187"/>
      <c r="L112" s="192"/>
      <c r="M112" s="193"/>
      <c r="N112" s="194"/>
      <c r="O112" s="194"/>
      <c r="P112" s="195">
        <f>SUM(P113:P114)</f>
        <v>0</v>
      </c>
      <c r="Q112" s="194"/>
      <c r="R112" s="195">
        <f>SUM(R113:R114)</f>
        <v>4.6249999999999999E-2</v>
      </c>
      <c r="S112" s="194"/>
      <c r="T112" s="196">
        <f>SUM(T113:T114)</f>
        <v>0</v>
      </c>
      <c r="AR112" s="197" t="s">
        <v>88</v>
      </c>
      <c r="AT112" s="198" t="s">
        <v>76</v>
      </c>
      <c r="AU112" s="198" t="s">
        <v>85</v>
      </c>
      <c r="AY112" s="197" t="s">
        <v>191</v>
      </c>
      <c r="BK112" s="199">
        <f>SUM(BK113:BK114)</f>
        <v>0</v>
      </c>
    </row>
    <row r="113" spans="2:65" s="1" customFormat="1" ht="38.25" customHeight="1">
      <c r="B113" s="42"/>
      <c r="C113" s="202" t="s">
        <v>263</v>
      </c>
      <c r="D113" s="202" t="s">
        <v>194</v>
      </c>
      <c r="E113" s="203" t="s">
        <v>4756</v>
      </c>
      <c r="F113" s="204" t="s">
        <v>4757</v>
      </c>
      <c r="G113" s="205" t="s">
        <v>4758</v>
      </c>
      <c r="H113" s="206">
        <v>1</v>
      </c>
      <c r="I113" s="207"/>
      <c r="J113" s="208">
        <f>ROUND(I113*H113,2)</f>
        <v>0</v>
      </c>
      <c r="K113" s="204" t="s">
        <v>203</v>
      </c>
      <c r="L113" s="62"/>
      <c r="M113" s="209" t="s">
        <v>23</v>
      </c>
      <c r="N113" s="210" t="s">
        <v>48</v>
      </c>
      <c r="O113" s="43"/>
      <c r="P113" s="211">
        <f>O113*H113</f>
        <v>0</v>
      </c>
      <c r="Q113" s="211">
        <v>4.6249999999999999E-2</v>
      </c>
      <c r="R113" s="211">
        <f>Q113*H113</f>
        <v>4.6249999999999999E-2</v>
      </c>
      <c r="S113" s="211">
        <v>0</v>
      </c>
      <c r="T113" s="212">
        <f>S113*H113</f>
        <v>0</v>
      </c>
      <c r="AR113" s="25" t="s">
        <v>279</v>
      </c>
      <c r="AT113" s="25" t="s">
        <v>194</v>
      </c>
      <c r="AU113" s="25" t="s">
        <v>88</v>
      </c>
      <c r="AY113" s="25" t="s">
        <v>191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85</v>
      </c>
      <c r="BK113" s="213">
        <f>ROUND(I113*H113,2)</f>
        <v>0</v>
      </c>
      <c r="BL113" s="25" t="s">
        <v>279</v>
      </c>
      <c r="BM113" s="25" t="s">
        <v>4759</v>
      </c>
    </row>
    <row r="114" spans="2:65" s="1" customFormat="1" ht="54">
      <c r="B114" s="42"/>
      <c r="C114" s="64"/>
      <c r="D114" s="214" t="s">
        <v>205</v>
      </c>
      <c r="E114" s="64"/>
      <c r="F114" s="215" t="s">
        <v>4760</v>
      </c>
      <c r="G114" s="64"/>
      <c r="H114" s="64"/>
      <c r="I114" s="173"/>
      <c r="J114" s="64"/>
      <c r="K114" s="64"/>
      <c r="L114" s="62"/>
      <c r="M114" s="216"/>
      <c r="N114" s="43"/>
      <c r="O114" s="43"/>
      <c r="P114" s="43"/>
      <c r="Q114" s="43"/>
      <c r="R114" s="43"/>
      <c r="S114" s="43"/>
      <c r="T114" s="79"/>
      <c r="AT114" s="25" t="s">
        <v>205</v>
      </c>
      <c r="AU114" s="25" t="s">
        <v>88</v>
      </c>
    </row>
    <row r="115" spans="2:65" s="11" customFormat="1" ht="29.85" customHeight="1">
      <c r="B115" s="186"/>
      <c r="C115" s="187"/>
      <c r="D115" s="188" t="s">
        <v>76</v>
      </c>
      <c r="E115" s="200" t="s">
        <v>4761</v>
      </c>
      <c r="F115" s="200" t="s">
        <v>4762</v>
      </c>
      <c r="G115" s="187"/>
      <c r="H115" s="187"/>
      <c r="I115" s="190"/>
      <c r="J115" s="201">
        <f>BK115</f>
        <v>0</v>
      </c>
      <c r="K115" s="187"/>
      <c r="L115" s="192"/>
      <c r="M115" s="193"/>
      <c r="N115" s="194"/>
      <c r="O115" s="194"/>
      <c r="P115" s="195">
        <f>SUM(P116:P119)</f>
        <v>0</v>
      </c>
      <c r="Q115" s="194"/>
      <c r="R115" s="195">
        <f>SUM(R116:R119)</f>
        <v>5.6550000000000003E-2</v>
      </c>
      <c r="S115" s="194"/>
      <c r="T115" s="196">
        <f>SUM(T116:T119)</f>
        <v>0</v>
      </c>
      <c r="AR115" s="197" t="s">
        <v>88</v>
      </c>
      <c r="AT115" s="198" t="s">
        <v>76</v>
      </c>
      <c r="AU115" s="198" t="s">
        <v>85</v>
      </c>
      <c r="AY115" s="197" t="s">
        <v>191</v>
      </c>
      <c r="BK115" s="199">
        <f>SUM(BK116:BK119)</f>
        <v>0</v>
      </c>
    </row>
    <row r="116" spans="2:65" s="1" customFormat="1" ht="16.5" customHeight="1">
      <c r="B116" s="42"/>
      <c r="C116" s="202" t="s">
        <v>268</v>
      </c>
      <c r="D116" s="202" t="s">
        <v>194</v>
      </c>
      <c r="E116" s="203" t="s">
        <v>4763</v>
      </c>
      <c r="F116" s="204" t="s">
        <v>4764</v>
      </c>
      <c r="G116" s="205" t="s">
        <v>4758</v>
      </c>
      <c r="H116" s="206">
        <v>1</v>
      </c>
      <c r="I116" s="207"/>
      <c r="J116" s="208">
        <f>ROUND(I116*H116,2)</f>
        <v>0</v>
      </c>
      <c r="K116" s="204" t="s">
        <v>203</v>
      </c>
      <c r="L116" s="62"/>
      <c r="M116" s="209" t="s">
        <v>23</v>
      </c>
      <c r="N116" s="210" t="s">
        <v>48</v>
      </c>
      <c r="O116" s="43"/>
      <c r="P116" s="211">
        <f>O116*H116</f>
        <v>0</v>
      </c>
      <c r="Q116" s="211">
        <v>5.6550000000000003E-2</v>
      </c>
      <c r="R116" s="211">
        <f>Q116*H116</f>
        <v>5.6550000000000003E-2</v>
      </c>
      <c r="S116" s="211">
        <v>0</v>
      </c>
      <c r="T116" s="212">
        <f>S116*H116</f>
        <v>0</v>
      </c>
      <c r="AR116" s="25" t="s">
        <v>279</v>
      </c>
      <c r="AT116" s="25" t="s">
        <v>194</v>
      </c>
      <c r="AU116" s="25" t="s">
        <v>88</v>
      </c>
      <c r="AY116" s="25" t="s">
        <v>191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85</v>
      </c>
      <c r="BK116" s="213">
        <f>ROUND(I116*H116,2)</f>
        <v>0</v>
      </c>
      <c r="BL116" s="25" t="s">
        <v>279</v>
      </c>
      <c r="BM116" s="25" t="s">
        <v>4765</v>
      </c>
    </row>
    <row r="117" spans="2:65" s="1" customFormat="1" ht="54">
      <c r="B117" s="42"/>
      <c r="C117" s="64"/>
      <c r="D117" s="214" t="s">
        <v>205</v>
      </c>
      <c r="E117" s="64"/>
      <c r="F117" s="215" t="s">
        <v>4766</v>
      </c>
      <c r="G117" s="64"/>
      <c r="H117" s="64"/>
      <c r="I117" s="173"/>
      <c r="J117" s="64"/>
      <c r="K117" s="64"/>
      <c r="L117" s="62"/>
      <c r="M117" s="216"/>
      <c r="N117" s="43"/>
      <c r="O117" s="43"/>
      <c r="P117" s="43"/>
      <c r="Q117" s="43"/>
      <c r="R117" s="43"/>
      <c r="S117" s="43"/>
      <c r="T117" s="79"/>
      <c r="AT117" s="25" t="s">
        <v>205</v>
      </c>
      <c r="AU117" s="25" t="s">
        <v>88</v>
      </c>
    </row>
    <row r="118" spans="2:65" s="1" customFormat="1" ht="25.5" customHeight="1">
      <c r="B118" s="42"/>
      <c r="C118" s="202" t="s">
        <v>10</v>
      </c>
      <c r="D118" s="202" t="s">
        <v>194</v>
      </c>
      <c r="E118" s="203" t="s">
        <v>4767</v>
      </c>
      <c r="F118" s="204" t="s">
        <v>4768</v>
      </c>
      <c r="G118" s="205" t="s">
        <v>419</v>
      </c>
      <c r="H118" s="206">
        <v>5.7000000000000002E-2</v>
      </c>
      <c r="I118" s="207"/>
      <c r="J118" s="208">
        <f>ROUND(I118*H118,2)</f>
        <v>0</v>
      </c>
      <c r="K118" s="204" t="s">
        <v>203</v>
      </c>
      <c r="L118" s="62"/>
      <c r="M118" s="209" t="s">
        <v>23</v>
      </c>
      <c r="N118" s="210" t="s">
        <v>48</v>
      </c>
      <c r="O118" s="43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279</v>
      </c>
      <c r="AT118" s="25" t="s">
        <v>194</v>
      </c>
      <c r="AU118" s="25" t="s">
        <v>88</v>
      </c>
      <c r="AY118" s="25" t="s">
        <v>191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85</v>
      </c>
      <c r="BK118" s="213">
        <f>ROUND(I118*H118,2)</f>
        <v>0</v>
      </c>
      <c r="BL118" s="25" t="s">
        <v>279</v>
      </c>
      <c r="BM118" s="25" t="s">
        <v>4769</v>
      </c>
    </row>
    <row r="119" spans="2:65" s="1" customFormat="1" ht="38.25" customHeight="1">
      <c r="B119" s="42"/>
      <c r="C119" s="202" t="s">
        <v>279</v>
      </c>
      <c r="D119" s="202" t="s">
        <v>194</v>
      </c>
      <c r="E119" s="203" t="s">
        <v>4770</v>
      </c>
      <c r="F119" s="204" t="s">
        <v>4771</v>
      </c>
      <c r="G119" s="205" t="s">
        <v>419</v>
      </c>
      <c r="H119" s="206">
        <v>5.7000000000000002E-2</v>
      </c>
      <c r="I119" s="207"/>
      <c r="J119" s="208">
        <f>ROUND(I119*H119,2)</f>
        <v>0</v>
      </c>
      <c r="K119" s="204" t="s">
        <v>203</v>
      </c>
      <c r="L119" s="62"/>
      <c r="M119" s="209" t="s">
        <v>23</v>
      </c>
      <c r="N119" s="210" t="s">
        <v>48</v>
      </c>
      <c r="O119" s="43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AR119" s="25" t="s">
        <v>279</v>
      </c>
      <c r="AT119" s="25" t="s">
        <v>194</v>
      </c>
      <c r="AU119" s="25" t="s">
        <v>88</v>
      </c>
      <c r="AY119" s="25" t="s">
        <v>191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85</v>
      </c>
      <c r="BK119" s="213">
        <f>ROUND(I119*H119,2)</f>
        <v>0</v>
      </c>
      <c r="BL119" s="25" t="s">
        <v>279</v>
      </c>
      <c r="BM119" s="25" t="s">
        <v>4772</v>
      </c>
    </row>
    <row r="120" spans="2:65" s="11" customFormat="1" ht="29.85" customHeight="1">
      <c r="B120" s="186"/>
      <c r="C120" s="187"/>
      <c r="D120" s="188" t="s">
        <v>76</v>
      </c>
      <c r="E120" s="200" t="s">
        <v>4773</v>
      </c>
      <c r="F120" s="200" t="s">
        <v>4774</v>
      </c>
      <c r="G120" s="187"/>
      <c r="H120" s="187"/>
      <c r="I120" s="190"/>
      <c r="J120" s="201">
        <f>BK120</f>
        <v>0</v>
      </c>
      <c r="K120" s="187"/>
      <c r="L120" s="192"/>
      <c r="M120" s="193"/>
      <c r="N120" s="194"/>
      <c r="O120" s="194"/>
      <c r="P120" s="195">
        <f>SUM(P121:P125)</f>
        <v>0</v>
      </c>
      <c r="Q120" s="194"/>
      <c r="R120" s="195">
        <f>SUM(R121:R125)</f>
        <v>2.5239999999999999E-2</v>
      </c>
      <c r="S120" s="194"/>
      <c r="T120" s="196">
        <f>SUM(T121:T125)</f>
        <v>0</v>
      </c>
      <c r="AR120" s="197" t="s">
        <v>88</v>
      </c>
      <c r="AT120" s="198" t="s">
        <v>76</v>
      </c>
      <c r="AU120" s="198" t="s">
        <v>85</v>
      </c>
      <c r="AY120" s="197" t="s">
        <v>191</v>
      </c>
      <c r="BK120" s="199">
        <f>SUM(BK121:BK125)</f>
        <v>0</v>
      </c>
    </row>
    <row r="121" spans="2:65" s="1" customFormat="1" ht="25.5" customHeight="1">
      <c r="B121" s="42"/>
      <c r="C121" s="202" t="s">
        <v>284</v>
      </c>
      <c r="D121" s="202" t="s">
        <v>194</v>
      </c>
      <c r="E121" s="203" t="s">
        <v>4775</v>
      </c>
      <c r="F121" s="204" t="s">
        <v>4776</v>
      </c>
      <c r="G121" s="205" t="s">
        <v>222</v>
      </c>
      <c r="H121" s="206">
        <v>1</v>
      </c>
      <c r="I121" s="207"/>
      <c r="J121" s="208">
        <f>ROUND(I121*H121,2)</f>
        <v>0</v>
      </c>
      <c r="K121" s="204" t="s">
        <v>203</v>
      </c>
      <c r="L121" s="62"/>
      <c r="M121" s="209" t="s">
        <v>23</v>
      </c>
      <c r="N121" s="210" t="s">
        <v>48</v>
      </c>
      <c r="O121" s="43"/>
      <c r="P121" s="211">
        <f>O121*H121</f>
        <v>0</v>
      </c>
      <c r="Q121" s="211">
        <v>1.1129999999999999E-2</v>
      </c>
      <c r="R121" s="211">
        <f>Q121*H121</f>
        <v>1.1129999999999999E-2</v>
      </c>
      <c r="S121" s="211">
        <v>0</v>
      </c>
      <c r="T121" s="212">
        <f>S121*H121</f>
        <v>0</v>
      </c>
      <c r="AR121" s="25" t="s">
        <v>279</v>
      </c>
      <c r="AT121" s="25" t="s">
        <v>194</v>
      </c>
      <c r="AU121" s="25" t="s">
        <v>88</v>
      </c>
      <c r="AY121" s="25" t="s">
        <v>191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85</v>
      </c>
      <c r="BK121" s="213">
        <f>ROUND(I121*H121,2)</f>
        <v>0</v>
      </c>
      <c r="BL121" s="25" t="s">
        <v>279</v>
      </c>
      <c r="BM121" s="25" t="s">
        <v>4777</v>
      </c>
    </row>
    <row r="122" spans="2:65" s="1" customFormat="1" ht="25.5" customHeight="1">
      <c r="B122" s="42"/>
      <c r="C122" s="202" t="s">
        <v>289</v>
      </c>
      <c r="D122" s="202" t="s">
        <v>194</v>
      </c>
      <c r="E122" s="203" t="s">
        <v>4778</v>
      </c>
      <c r="F122" s="204" t="s">
        <v>4779</v>
      </c>
      <c r="G122" s="205" t="s">
        <v>4758</v>
      </c>
      <c r="H122" s="206">
        <v>1</v>
      </c>
      <c r="I122" s="207"/>
      <c r="J122" s="208">
        <f>ROUND(I122*H122,2)</f>
        <v>0</v>
      </c>
      <c r="K122" s="204" t="s">
        <v>203</v>
      </c>
      <c r="L122" s="62"/>
      <c r="M122" s="209" t="s">
        <v>23</v>
      </c>
      <c r="N122" s="210" t="s">
        <v>48</v>
      </c>
      <c r="O122" s="43"/>
      <c r="P122" s="211">
        <f>O122*H122</f>
        <v>0</v>
      </c>
      <c r="Q122" s="211">
        <v>7.5199999999999998E-3</v>
      </c>
      <c r="R122" s="211">
        <f>Q122*H122</f>
        <v>7.5199999999999998E-3</v>
      </c>
      <c r="S122" s="211">
        <v>0</v>
      </c>
      <c r="T122" s="212">
        <f>S122*H122</f>
        <v>0</v>
      </c>
      <c r="AR122" s="25" t="s">
        <v>279</v>
      </c>
      <c r="AT122" s="25" t="s">
        <v>194</v>
      </c>
      <c r="AU122" s="25" t="s">
        <v>88</v>
      </c>
      <c r="AY122" s="25" t="s">
        <v>191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5" t="s">
        <v>85</v>
      </c>
      <c r="BK122" s="213">
        <f>ROUND(I122*H122,2)</f>
        <v>0</v>
      </c>
      <c r="BL122" s="25" t="s">
        <v>279</v>
      </c>
      <c r="BM122" s="25" t="s">
        <v>4780</v>
      </c>
    </row>
    <row r="123" spans="2:65" s="1" customFormat="1" ht="38.25" customHeight="1">
      <c r="B123" s="42"/>
      <c r="C123" s="202" t="s">
        <v>296</v>
      </c>
      <c r="D123" s="202" t="s">
        <v>194</v>
      </c>
      <c r="E123" s="203" t="s">
        <v>4781</v>
      </c>
      <c r="F123" s="204" t="s">
        <v>4782</v>
      </c>
      <c r="G123" s="205" t="s">
        <v>4758</v>
      </c>
      <c r="H123" s="206">
        <v>1</v>
      </c>
      <c r="I123" s="207"/>
      <c r="J123" s="208">
        <f>ROUND(I123*H123,2)</f>
        <v>0</v>
      </c>
      <c r="K123" s="204" t="s">
        <v>203</v>
      </c>
      <c r="L123" s="62"/>
      <c r="M123" s="209" t="s">
        <v>23</v>
      </c>
      <c r="N123" s="210" t="s">
        <v>48</v>
      </c>
      <c r="O123" s="43"/>
      <c r="P123" s="211">
        <f>O123*H123</f>
        <v>0</v>
      </c>
      <c r="Q123" s="211">
        <v>6.5900000000000004E-3</v>
      </c>
      <c r="R123" s="211">
        <f>Q123*H123</f>
        <v>6.5900000000000004E-3</v>
      </c>
      <c r="S123" s="211">
        <v>0</v>
      </c>
      <c r="T123" s="212">
        <f>S123*H123</f>
        <v>0</v>
      </c>
      <c r="AR123" s="25" t="s">
        <v>279</v>
      </c>
      <c r="AT123" s="25" t="s">
        <v>194</v>
      </c>
      <c r="AU123" s="25" t="s">
        <v>88</v>
      </c>
      <c r="AY123" s="25" t="s">
        <v>191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85</v>
      </c>
      <c r="BK123" s="213">
        <f>ROUND(I123*H123,2)</f>
        <v>0</v>
      </c>
      <c r="BL123" s="25" t="s">
        <v>279</v>
      </c>
      <c r="BM123" s="25" t="s">
        <v>4783</v>
      </c>
    </row>
    <row r="124" spans="2:65" s="1" customFormat="1" ht="38.25" customHeight="1">
      <c r="B124" s="42"/>
      <c r="C124" s="202" t="s">
        <v>301</v>
      </c>
      <c r="D124" s="202" t="s">
        <v>194</v>
      </c>
      <c r="E124" s="203" t="s">
        <v>4784</v>
      </c>
      <c r="F124" s="204" t="s">
        <v>4785</v>
      </c>
      <c r="G124" s="205" t="s">
        <v>419</v>
      </c>
      <c r="H124" s="206">
        <v>2.5000000000000001E-2</v>
      </c>
      <c r="I124" s="207"/>
      <c r="J124" s="208">
        <f>ROUND(I124*H124,2)</f>
        <v>0</v>
      </c>
      <c r="K124" s="204" t="s">
        <v>203</v>
      </c>
      <c r="L124" s="62"/>
      <c r="M124" s="209" t="s">
        <v>23</v>
      </c>
      <c r="N124" s="210" t="s">
        <v>48</v>
      </c>
      <c r="O124" s="43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279</v>
      </c>
      <c r="AT124" s="25" t="s">
        <v>194</v>
      </c>
      <c r="AU124" s="25" t="s">
        <v>88</v>
      </c>
      <c r="AY124" s="25" t="s">
        <v>191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85</v>
      </c>
      <c r="BK124" s="213">
        <f>ROUND(I124*H124,2)</f>
        <v>0</v>
      </c>
      <c r="BL124" s="25" t="s">
        <v>279</v>
      </c>
      <c r="BM124" s="25" t="s">
        <v>4786</v>
      </c>
    </row>
    <row r="125" spans="2:65" s="1" customFormat="1" ht="38.25" customHeight="1">
      <c r="B125" s="42"/>
      <c r="C125" s="202" t="s">
        <v>9</v>
      </c>
      <c r="D125" s="202" t="s">
        <v>194</v>
      </c>
      <c r="E125" s="203" t="s">
        <v>4787</v>
      </c>
      <c r="F125" s="204" t="s">
        <v>4788</v>
      </c>
      <c r="G125" s="205" t="s">
        <v>419</v>
      </c>
      <c r="H125" s="206">
        <v>2.5000000000000001E-2</v>
      </c>
      <c r="I125" s="207"/>
      <c r="J125" s="208">
        <f>ROUND(I125*H125,2)</f>
        <v>0</v>
      </c>
      <c r="K125" s="204" t="s">
        <v>203</v>
      </c>
      <c r="L125" s="62"/>
      <c r="M125" s="209" t="s">
        <v>23</v>
      </c>
      <c r="N125" s="210" t="s">
        <v>48</v>
      </c>
      <c r="O125" s="43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279</v>
      </c>
      <c r="AT125" s="25" t="s">
        <v>194</v>
      </c>
      <c r="AU125" s="25" t="s">
        <v>88</v>
      </c>
      <c r="AY125" s="25" t="s">
        <v>191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85</v>
      </c>
      <c r="BK125" s="213">
        <f>ROUND(I125*H125,2)</f>
        <v>0</v>
      </c>
      <c r="BL125" s="25" t="s">
        <v>279</v>
      </c>
      <c r="BM125" s="25" t="s">
        <v>4789</v>
      </c>
    </row>
    <row r="126" spans="2:65" s="11" customFormat="1" ht="29.85" customHeight="1">
      <c r="B126" s="186"/>
      <c r="C126" s="187"/>
      <c r="D126" s="188" t="s">
        <v>76</v>
      </c>
      <c r="E126" s="200" t="s">
        <v>4790</v>
      </c>
      <c r="F126" s="200" t="s">
        <v>4791</v>
      </c>
      <c r="G126" s="187"/>
      <c r="H126" s="187"/>
      <c r="I126" s="190"/>
      <c r="J126" s="201">
        <f>BK126</f>
        <v>0</v>
      </c>
      <c r="K126" s="187"/>
      <c r="L126" s="192"/>
      <c r="M126" s="193"/>
      <c r="N126" s="194"/>
      <c r="O126" s="194"/>
      <c r="P126" s="195">
        <f>SUM(P127:P133)</f>
        <v>0</v>
      </c>
      <c r="Q126" s="194"/>
      <c r="R126" s="195">
        <f>SUM(R127:R133)</f>
        <v>5.5509999999999997E-2</v>
      </c>
      <c r="S126" s="194"/>
      <c r="T126" s="196">
        <f>SUM(T127:T133)</f>
        <v>0</v>
      </c>
      <c r="AR126" s="197" t="s">
        <v>88</v>
      </c>
      <c r="AT126" s="198" t="s">
        <v>76</v>
      </c>
      <c r="AU126" s="198" t="s">
        <v>85</v>
      </c>
      <c r="AY126" s="197" t="s">
        <v>191</v>
      </c>
      <c r="BK126" s="199">
        <f>SUM(BK127:BK133)</f>
        <v>0</v>
      </c>
    </row>
    <row r="127" spans="2:65" s="1" customFormat="1" ht="16.5" customHeight="1">
      <c r="B127" s="42"/>
      <c r="C127" s="202" t="s">
        <v>311</v>
      </c>
      <c r="D127" s="202" t="s">
        <v>194</v>
      </c>
      <c r="E127" s="203" t="s">
        <v>4792</v>
      </c>
      <c r="F127" s="204" t="s">
        <v>4793</v>
      </c>
      <c r="G127" s="205" t="s">
        <v>242</v>
      </c>
      <c r="H127" s="206">
        <v>20</v>
      </c>
      <c r="I127" s="207"/>
      <c r="J127" s="208">
        <f>ROUND(I127*H127,2)</f>
        <v>0</v>
      </c>
      <c r="K127" s="204" t="s">
        <v>203</v>
      </c>
      <c r="L127" s="62"/>
      <c r="M127" s="209" t="s">
        <v>23</v>
      </c>
      <c r="N127" s="210" t="s">
        <v>48</v>
      </c>
      <c r="O127" s="43"/>
      <c r="P127" s="211">
        <f>O127*H127</f>
        <v>0</v>
      </c>
      <c r="Q127" s="211">
        <v>6.8999999999999997E-4</v>
      </c>
      <c r="R127" s="211">
        <f>Q127*H127</f>
        <v>1.38E-2</v>
      </c>
      <c r="S127" s="211">
        <v>0</v>
      </c>
      <c r="T127" s="212">
        <f>S127*H127</f>
        <v>0</v>
      </c>
      <c r="AR127" s="25" t="s">
        <v>279</v>
      </c>
      <c r="AT127" s="25" t="s">
        <v>194</v>
      </c>
      <c r="AU127" s="25" t="s">
        <v>88</v>
      </c>
      <c r="AY127" s="25" t="s">
        <v>191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85</v>
      </c>
      <c r="BK127" s="213">
        <f>ROUND(I127*H127,2)</f>
        <v>0</v>
      </c>
      <c r="BL127" s="25" t="s">
        <v>279</v>
      </c>
      <c r="BM127" s="25" t="s">
        <v>4794</v>
      </c>
    </row>
    <row r="128" spans="2:65" s="1" customFormat="1" ht="16.5" customHeight="1">
      <c r="B128" s="42"/>
      <c r="C128" s="202" t="s">
        <v>317</v>
      </c>
      <c r="D128" s="202" t="s">
        <v>194</v>
      </c>
      <c r="E128" s="203" t="s">
        <v>4795</v>
      </c>
      <c r="F128" s="204" t="s">
        <v>4796</v>
      </c>
      <c r="G128" s="205" t="s">
        <v>242</v>
      </c>
      <c r="H128" s="206">
        <v>17</v>
      </c>
      <c r="I128" s="207"/>
      <c r="J128" s="208">
        <f>ROUND(I128*H128,2)</f>
        <v>0</v>
      </c>
      <c r="K128" s="204" t="s">
        <v>203</v>
      </c>
      <c r="L128" s="62"/>
      <c r="M128" s="209" t="s">
        <v>23</v>
      </c>
      <c r="N128" s="210" t="s">
        <v>48</v>
      </c>
      <c r="O128" s="43"/>
      <c r="P128" s="211">
        <f>O128*H128</f>
        <v>0</v>
      </c>
      <c r="Q128" s="211">
        <v>1.2600000000000001E-3</v>
      </c>
      <c r="R128" s="211">
        <f>Q128*H128</f>
        <v>2.1420000000000002E-2</v>
      </c>
      <c r="S128" s="211">
        <v>0</v>
      </c>
      <c r="T128" s="212">
        <f>S128*H128</f>
        <v>0</v>
      </c>
      <c r="AR128" s="25" t="s">
        <v>279</v>
      </c>
      <c r="AT128" s="25" t="s">
        <v>194</v>
      </c>
      <c r="AU128" s="25" t="s">
        <v>88</v>
      </c>
      <c r="AY128" s="25" t="s">
        <v>191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5" t="s">
        <v>85</v>
      </c>
      <c r="BK128" s="213">
        <f>ROUND(I128*H128,2)</f>
        <v>0</v>
      </c>
      <c r="BL128" s="25" t="s">
        <v>279</v>
      </c>
      <c r="BM128" s="25" t="s">
        <v>4797</v>
      </c>
    </row>
    <row r="129" spans="2:65" s="1" customFormat="1" ht="16.5" customHeight="1">
      <c r="B129" s="42"/>
      <c r="C129" s="202" t="s">
        <v>327</v>
      </c>
      <c r="D129" s="202" t="s">
        <v>194</v>
      </c>
      <c r="E129" s="203" t="s">
        <v>4798</v>
      </c>
      <c r="F129" s="204" t="s">
        <v>4799</v>
      </c>
      <c r="G129" s="205" t="s">
        <v>242</v>
      </c>
      <c r="H129" s="206">
        <v>3</v>
      </c>
      <c r="I129" s="207"/>
      <c r="J129" s="208">
        <f>ROUND(I129*H129,2)</f>
        <v>0</v>
      </c>
      <c r="K129" s="204" t="s">
        <v>203</v>
      </c>
      <c r="L129" s="62"/>
      <c r="M129" s="209" t="s">
        <v>23</v>
      </c>
      <c r="N129" s="210" t="s">
        <v>48</v>
      </c>
      <c r="O129" s="43"/>
      <c r="P129" s="211">
        <f>O129*H129</f>
        <v>0</v>
      </c>
      <c r="Q129" s="211">
        <v>1.5900000000000001E-3</v>
      </c>
      <c r="R129" s="211">
        <f>Q129*H129</f>
        <v>4.7699999999999999E-3</v>
      </c>
      <c r="S129" s="211">
        <v>0</v>
      </c>
      <c r="T129" s="212">
        <f>S129*H129</f>
        <v>0</v>
      </c>
      <c r="AR129" s="25" t="s">
        <v>279</v>
      </c>
      <c r="AT129" s="25" t="s">
        <v>194</v>
      </c>
      <c r="AU129" s="25" t="s">
        <v>88</v>
      </c>
      <c r="AY129" s="25" t="s">
        <v>191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85</v>
      </c>
      <c r="BK129" s="213">
        <f>ROUND(I129*H129,2)</f>
        <v>0</v>
      </c>
      <c r="BL129" s="25" t="s">
        <v>279</v>
      </c>
      <c r="BM129" s="25" t="s">
        <v>4800</v>
      </c>
    </row>
    <row r="130" spans="2:65" s="1" customFormat="1" ht="16.5" customHeight="1">
      <c r="B130" s="42"/>
      <c r="C130" s="202" t="s">
        <v>322</v>
      </c>
      <c r="D130" s="202" t="s">
        <v>194</v>
      </c>
      <c r="E130" s="203" t="s">
        <v>4801</v>
      </c>
      <c r="F130" s="204" t="s">
        <v>4802</v>
      </c>
      <c r="G130" s="205" t="s">
        <v>242</v>
      </c>
      <c r="H130" s="206">
        <v>8</v>
      </c>
      <c r="I130" s="207"/>
      <c r="J130" s="208">
        <f>ROUND(I130*H130,2)</f>
        <v>0</v>
      </c>
      <c r="K130" s="204" t="s">
        <v>203</v>
      </c>
      <c r="L130" s="62"/>
      <c r="M130" s="209" t="s">
        <v>23</v>
      </c>
      <c r="N130" s="210" t="s">
        <v>48</v>
      </c>
      <c r="O130" s="43"/>
      <c r="P130" s="211">
        <f>O130*H130</f>
        <v>0</v>
      </c>
      <c r="Q130" s="211">
        <v>1.9400000000000001E-3</v>
      </c>
      <c r="R130" s="211">
        <f>Q130*H130</f>
        <v>1.5520000000000001E-2</v>
      </c>
      <c r="S130" s="211">
        <v>0</v>
      </c>
      <c r="T130" s="212">
        <f>S130*H130</f>
        <v>0</v>
      </c>
      <c r="AR130" s="25" t="s">
        <v>279</v>
      </c>
      <c r="AT130" s="25" t="s">
        <v>194</v>
      </c>
      <c r="AU130" s="25" t="s">
        <v>88</v>
      </c>
      <c r="AY130" s="25" t="s">
        <v>191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85</v>
      </c>
      <c r="BK130" s="213">
        <f>ROUND(I130*H130,2)</f>
        <v>0</v>
      </c>
      <c r="BL130" s="25" t="s">
        <v>279</v>
      </c>
      <c r="BM130" s="25" t="s">
        <v>4803</v>
      </c>
    </row>
    <row r="131" spans="2:65" s="1" customFormat="1" ht="16.5" customHeight="1">
      <c r="B131" s="42"/>
      <c r="C131" s="202" t="s">
        <v>574</v>
      </c>
      <c r="D131" s="202" t="s">
        <v>194</v>
      </c>
      <c r="E131" s="203" t="s">
        <v>4804</v>
      </c>
      <c r="F131" s="204" t="s">
        <v>4805</v>
      </c>
      <c r="G131" s="205" t="s">
        <v>242</v>
      </c>
      <c r="H131" s="206">
        <v>40</v>
      </c>
      <c r="I131" s="207"/>
      <c r="J131" s="208">
        <f>ROUND(I131*H131,2)</f>
        <v>0</v>
      </c>
      <c r="K131" s="204" t="s">
        <v>203</v>
      </c>
      <c r="L131" s="62"/>
      <c r="M131" s="209" t="s">
        <v>23</v>
      </c>
      <c r="N131" s="210" t="s">
        <v>48</v>
      </c>
      <c r="O131" s="43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279</v>
      </c>
      <c r="AT131" s="25" t="s">
        <v>194</v>
      </c>
      <c r="AU131" s="25" t="s">
        <v>88</v>
      </c>
      <c r="AY131" s="25" t="s">
        <v>191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85</v>
      </c>
      <c r="BK131" s="213">
        <f>ROUND(I131*H131,2)</f>
        <v>0</v>
      </c>
      <c r="BL131" s="25" t="s">
        <v>279</v>
      </c>
      <c r="BM131" s="25" t="s">
        <v>4806</v>
      </c>
    </row>
    <row r="132" spans="2:65" s="12" customFormat="1" ht="13.5">
      <c r="B132" s="217"/>
      <c r="C132" s="218"/>
      <c r="D132" s="214" t="s">
        <v>245</v>
      </c>
      <c r="E132" s="219" t="s">
        <v>23</v>
      </c>
      <c r="F132" s="220" t="s">
        <v>4807</v>
      </c>
      <c r="G132" s="218"/>
      <c r="H132" s="221">
        <v>40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245</v>
      </c>
      <c r="AU132" s="227" t="s">
        <v>88</v>
      </c>
      <c r="AV132" s="12" t="s">
        <v>88</v>
      </c>
      <c r="AW132" s="12" t="s">
        <v>40</v>
      </c>
      <c r="AX132" s="12" t="s">
        <v>85</v>
      </c>
      <c r="AY132" s="227" t="s">
        <v>191</v>
      </c>
    </row>
    <row r="133" spans="2:65" s="1" customFormat="1" ht="16.5" customHeight="1">
      <c r="B133" s="42"/>
      <c r="C133" s="202" t="s">
        <v>578</v>
      </c>
      <c r="D133" s="202" t="s">
        <v>194</v>
      </c>
      <c r="E133" s="203" t="s">
        <v>4808</v>
      </c>
      <c r="F133" s="204" t="s">
        <v>4809</v>
      </c>
      <c r="G133" s="205" t="s">
        <v>242</v>
      </c>
      <c r="H133" s="206">
        <v>8</v>
      </c>
      <c r="I133" s="207"/>
      <c r="J133" s="208">
        <f>ROUND(I133*H133,2)</f>
        <v>0</v>
      </c>
      <c r="K133" s="204" t="s">
        <v>203</v>
      </c>
      <c r="L133" s="62"/>
      <c r="M133" s="209" t="s">
        <v>23</v>
      </c>
      <c r="N133" s="210" t="s">
        <v>48</v>
      </c>
      <c r="O133" s="43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279</v>
      </c>
      <c r="AT133" s="25" t="s">
        <v>194</v>
      </c>
      <c r="AU133" s="25" t="s">
        <v>88</v>
      </c>
      <c r="AY133" s="25" t="s">
        <v>191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85</v>
      </c>
      <c r="BK133" s="213">
        <f>ROUND(I133*H133,2)</f>
        <v>0</v>
      </c>
      <c r="BL133" s="25" t="s">
        <v>279</v>
      </c>
      <c r="BM133" s="25" t="s">
        <v>4810</v>
      </c>
    </row>
    <row r="134" spans="2:65" s="11" customFormat="1" ht="29.85" customHeight="1">
      <c r="B134" s="186"/>
      <c r="C134" s="187"/>
      <c r="D134" s="188" t="s">
        <v>76</v>
      </c>
      <c r="E134" s="200" t="s">
        <v>4305</v>
      </c>
      <c r="F134" s="200" t="s">
        <v>4306</v>
      </c>
      <c r="G134" s="187"/>
      <c r="H134" s="187"/>
      <c r="I134" s="190"/>
      <c r="J134" s="201">
        <f>BK134</f>
        <v>0</v>
      </c>
      <c r="K134" s="187"/>
      <c r="L134" s="192"/>
      <c r="M134" s="193"/>
      <c r="N134" s="194"/>
      <c r="O134" s="194"/>
      <c r="P134" s="195">
        <f>SUM(P135:P158)</f>
        <v>0</v>
      </c>
      <c r="Q134" s="194"/>
      <c r="R134" s="195">
        <f>SUM(R135:R158)</f>
        <v>2.913E-2</v>
      </c>
      <c r="S134" s="194"/>
      <c r="T134" s="196">
        <f>SUM(T135:T158)</f>
        <v>0</v>
      </c>
      <c r="AR134" s="197" t="s">
        <v>88</v>
      </c>
      <c r="AT134" s="198" t="s">
        <v>76</v>
      </c>
      <c r="AU134" s="198" t="s">
        <v>85</v>
      </c>
      <c r="AY134" s="197" t="s">
        <v>191</v>
      </c>
      <c r="BK134" s="199">
        <f>SUM(BK135:BK158)</f>
        <v>0</v>
      </c>
    </row>
    <row r="135" spans="2:65" s="1" customFormat="1" ht="16.5" customHeight="1">
      <c r="B135" s="42"/>
      <c r="C135" s="202" t="s">
        <v>637</v>
      </c>
      <c r="D135" s="202" t="s">
        <v>194</v>
      </c>
      <c r="E135" s="203" t="s">
        <v>4811</v>
      </c>
      <c r="F135" s="204" t="s">
        <v>4812</v>
      </c>
      <c r="G135" s="205" t="s">
        <v>222</v>
      </c>
      <c r="H135" s="206">
        <v>3</v>
      </c>
      <c r="I135" s="207"/>
      <c r="J135" s="208">
        <f>ROUND(I135*H135,2)</f>
        <v>0</v>
      </c>
      <c r="K135" s="204" t="s">
        <v>203</v>
      </c>
      <c r="L135" s="62"/>
      <c r="M135" s="209" t="s">
        <v>23</v>
      </c>
      <c r="N135" s="210" t="s">
        <v>48</v>
      </c>
      <c r="O135" s="43"/>
      <c r="P135" s="211">
        <f>O135*H135</f>
        <v>0</v>
      </c>
      <c r="Q135" s="211">
        <v>1.8000000000000001E-4</v>
      </c>
      <c r="R135" s="211">
        <f>Q135*H135</f>
        <v>5.4000000000000001E-4</v>
      </c>
      <c r="S135" s="211">
        <v>0</v>
      </c>
      <c r="T135" s="212">
        <f>S135*H135</f>
        <v>0</v>
      </c>
      <c r="AR135" s="25" t="s">
        <v>279</v>
      </c>
      <c r="AT135" s="25" t="s">
        <v>194</v>
      </c>
      <c r="AU135" s="25" t="s">
        <v>88</v>
      </c>
      <c r="AY135" s="25" t="s">
        <v>191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5" t="s">
        <v>85</v>
      </c>
      <c r="BK135" s="213">
        <f>ROUND(I135*H135,2)</f>
        <v>0</v>
      </c>
      <c r="BL135" s="25" t="s">
        <v>279</v>
      </c>
      <c r="BM135" s="25" t="s">
        <v>4813</v>
      </c>
    </row>
    <row r="136" spans="2:65" s="1" customFormat="1" ht="27">
      <c r="B136" s="42"/>
      <c r="C136" s="64"/>
      <c r="D136" s="214" t="s">
        <v>205</v>
      </c>
      <c r="E136" s="64"/>
      <c r="F136" s="215" t="s">
        <v>4814</v>
      </c>
      <c r="G136" s="64"/>
      <c r="H136" s="64"/>
      <c r="I136" s="173"/>
      <c r="J136" s="64"/>
      <c r="K136" s="64"/>
      <c r="L136" s="62"/>
      <c r="M136" s="216"/>
      <c r="N136" s="43"/>
      <c r="O136" s="43"/>
      <c r="P136" s="43"/>
      <c r="Q136" s="43"/>
      <c r="R136" s="43"/>
      <c r="S136" s="43"/>
      <c r="T136" s="79"/>
      <c r="AT136" s="25" t="s">
        <v>205</v>
      </c>
      <c r="AU136" s="25" t="s">
        <v>88</v>
      </c>
    </row>
    <row r="137" spans="2:65" s="1" customFormat="1" ht="16.5" customHeight="1">
      <c r="B137" s="42"/>
      <c r="C137" s="202" t="s">
        <v>643</v>
      </c>
      <c r="D137" s="202" t="s">
        <v>194</v>
      </c>
      <c r="E137" s="203" t="s">
        <v>4815</v>
      </c>
      <c r="F137" s="204" t="s">
        <v>4816</v>
      </c>
      <c r="G137" s="205" t="s">
        <v>222</v>
      </c>
      <c r="H137" s="206">
        <v>1</v>
      </c>
      <c r="I137" s="207"/>
      <c r="J137" s="208">
        <f>ROUND(I137*H137,2)</f>
        <v>0</v>
      </c>
      <c r="K137" s="204" t="s">
        <v>203</v>
      </c>
      <c r="L137" s="62"/>
      <c r="M137" s="209" t="s">
        <v>23</v>
      </c>
      <c r="N137" s="210" t="s">
        <v>48</v>
      </c>
      <c r="O137" s="43"/>
      <c r="P137" s="211">
        <f>O137*H137</f>
        <v>0</v>
      </c>
      <c r="Q137" s="211">
        <v>2.9999999999999997E-4</v>
      </c>
      <c r="R137" s="211">
        <f>Q137*H137</f>
        <v>2.9999999999999997E-4</v>
      </c>
      <c r="S137" s="211">
        <v>0</v>
      </c>
      <c r="T137" s="212">
        <f>S137*H137</f>
        <v>0</v>
      </c>
      <c r="AR137" s="25" t="s">
        <v>279</v>
      </c>
      <c r="AT137" s="25" t="s">
        <v>194</v>
      </c>
      <c r="AU137" s="25" t="s">
        <v>88</v>
      </c>
      <c r="AY137" s="25" t="s">
        <v>191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5" t="s">
        <v>85</v>
      </c>
      <c r="BK137" s="213">
        <f>ROUND(I137*H137,2)</f>
        <v>0</v>
      </c>
      <c r="BL137" s="25" t="s">
        <v>279</v>
      </c>
      <c r="BM137" s="25" t="s">
        <v>4817</v>
      </c>
    </row>
    <row r="138" spans="2:65" s="1" customFormat="1" ht="27">
      <c r="B138" s="42"/>
      <c r="C138" s="64"/>
      <c r="D138" s="214" t="s">
        <v>205</v>
      </c>
      <c r="E138" s="64"/>
      <c r="F138" s="215" t="s">
        <v>4818</v>
      </c>
      <c r="G138" s="64"/>
      <c r="H138" s="64"/>
      <c r="I138" s="173"/>
      <c r="J138" s="64"/>
      <c r="K138" s="64"/>
      <c r="L138" s="62"/>
      <c r="M138" s="216"/>
      <c r="N138" s="43"/>
      <c r="O138" s="43"/>
      <c r="P138" s="43"/>
      <c r="Q138" s="43"/>
      <c r="R138" s="43"/>
      <c r="S138" s="43"/>
      <c r="T138" s="79"/>
      <c r="AT138" s="25" t="s">
        <v>205</v>
      </c>
      <c r="AU138" s="25" t="s">
        <v>88</v>
      </c>
    </row>
    <row r="139" spans="2:65" s="1" customFormat="1" ht="25.5" customHeight="1">
      <c r="B139" s="42"/>
      <c r="C139" s="202" t="s">
        <v>661</v>
      </c>
      <c r="D139" s="202" t="s">
        <v>194</v>
      </c>
      <c r="E139" s="203" t="s">
        <v>4819</v>
      </c>
      <c r="F139" s="204" t="s">
        <v>4820</v>
      </c>
      <c r="G139" s="205" t="s">
        <v>222</v>
      </c>
      <c r="H139" s="206">
        <v>41</v>
      </c>
      <c r="I139" s="207"/>
      <c r="J139" s="208">
        <f>ROUND(I139*H139,2)</f>
        <v>0</v>
      </c>
      <c r="K139" s="204" t="s">
        <v>203</v>
      </c>
      <c r="L139" s="62"/>
      <c r="M139" s="209" t="s">
        <v>23</v>
      </c>
      <c r="N139" s="210" t="s">
        <v>48</v>
      </c>
      <c r="O139" s="43"/>
      <c r="P139" s="211">
        <f>O139*H139</f>
        <v>0</v>
      </c>
      <c r="Q139" s="211">
        <v>1.3999999999999999E-4</v>
      </c>
      <c r="R139" s="211">
        <f>Q139*H139</f>
        <v>5.7399999999999994E-3</v>
      </c>
      <c r="S139" s="211">
        <v>0</v>
      </c>
      <c r="T139" s="212">
        <f>S139*H139</f>
        <v>0</v>
      </c>
      <c r="AR139" s="25" t="s">
        <v>279</v>
      </c>
      <c r="AT139" s="25" t="s">
        <v>194</v>
      </c>
      <c r="AU139" s="25" t="s">
        <v>88</v>
      </c>
      <c r="AY139" s="25" t="s">
        <v>191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25" t="s">
        <v>85</v>
      </c>
      <c r="BK139" s="213">
        <f>ROUND(I139*H139,2)</f>
        <v>0</v>
      </c>
      <c r="BL139" s="25" t="s">
        <v>279</v>
      </c>
      <c r="BM139" s="25" t="s">
        <v>4821</v>
      </c>
    </row>
    <row r="140" spans="2:65" s="1" customFormat="1" ht="40.5">
      <c r="B140" s="42"/>
      <c r="C140" s="64"/>
      <c r="D140" s="214" t="s">
        <v>205</v>
      </c>
      <c r="E140" s="64"/>
      <c r="F140" s="215" t="s">
        <v>4822</v>
      </c>
      <c r="G140" s="64"/>
      <c r="H140" s="64"/>
      <c r="I140" s="173"/>
      <c r="J140" s="64"/>
      <c r="K140" s="64"/>
      <c r="L140" s="62"/>
      <c r="M140" s="216"/>
      <c r="N140" s="43"/>
      <c r="O140" s="43"/>
      <c r="P140" s="43"/>
      <c r="Q140" s="43"/>
      <c r="R140" s="43"/>
      <c r="S140" s="43"/>
      <c r="T140" s="79"/>
      <c r="AT140" s="25" t="s">
        <v>205</v>
      </c>
      <c r="AU140" s="25" t="s">
        <v>88</v>
      </c>
    </row>
    <row r="141" spans="2:65" s="1" customFormat="1" ht="25.5" customHeight="1">
      <c r="B141" s="42"/>
      <c r="C141" s="202" t="s">
        <v>665</v>
      </c>
      <c r="D141" s="202" t="s">
        <v>194</v>
      </c>
      <c r="E141" s="203" t="s">
        <v>4823</v>
      </c>
      <c r="F141" s="204" t="s">
        <v>4824</v>
      </c>
      <c r="G141" s="205" t="s">
        <v>222</v>
      </c>
      <c r="H141" s="206">
        <v>2</v>
      </c>
      <c r="I141" s="207"/>
      <c r="J141" s="208">
        <f>ROUND(I141*H141,2)</f>
        <v>0</v>
      </c>
      <c r="K141" s="204" t="s">
        <v>203</v>
      </c>
      <c r="L141" s="62"/>
      <c r="M141" s="209" t="s">
        <v>23</v>
      </c>
      <c r="N141" s="210" t="s">
        <v>48</v>
      </c>
      <c r="O141" s="43"/>
      <c r="P141" s="211">
        <f>O141*H141</f>
        <v>0</v>
      </c>
      <c r="Q141" s="211">
        <v>2.9E-4</v>
      </c>
      <c r="R141" s="211">
        <f>Q141*H141</f>
        <v>5.8E-4</v>
      </c>
      <c r="S141" s="211">
        <v>0</v>
      </c>
      <c r="T141" s="212">
        <f>S141*H141</f>
        <v>0</v>
      </c>
      <c r="AR141" s="25" t="s">
        <v>279</v>
      </c>
      <c r="AT141" s="25" t="s">
        <v>194</v>
      </c>
      <c r="AU141" s="25" t="s">
        <v>88</v>
      </c>
      <c r="AY141" s="25" t="s">
        <v>191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85</v>
      </c>
      <c r="BK141" s="213">
        <f>ROUND(I141*H141,2)</f>
        <v>0</v>
      </c>
      <c r="BL141" s="25" t="s">
        <v>279</v>
      </c>
      <c r="BM141" s="25" t="s">
        <v>4825</v>
      </c>
    </row>
    <row r="142" spans="2:65" s="1" customFormat="1" ht="27">
      <c r="B142" s="42"/>
      <c r="C142" s="64"/>
      <c r="D142" s="214" t="s">
        <v>205</v>
      </c>
      <c r="E142" s="64"/>
      <c r="F142" s="215" t="s">
        <v>4826</v>
      </c>
      <c r="G142" s="64"/>
      <c r="H142" s="64"/>
      <c r="I142" s="173"/>
      <c r="J142" s="64"/>
      <c r="K142" s="64"/>
      <c r="L142" s="62"/>
      <c r="M142" s="216"/>
      <c r="N142" s="43"/>
      <c r="O142" s="43"/>
      <c r="P142" s="43"/>
      <c r="Q142" s="43"/>
      <c r="R142" s="43"/>
      <c r="S142" s="43"/>
      <c r="T142" s="79"/>
      <c r="AT142" s="25" t="s">
        <v>205</v>
      </c>
      <c r="AU142" s="25" t="s">
        <v>88</v>
      </c>
    </row>
    <row r="143" spans="2:65" s="1" customFormat="1" ht="25.5" customHeight="1">
      <c r="B143" s="42"/>
      <c r="C143" s="202" t="s">
        <v>669</v>
      </c>
      <c r="D143" s="202" t="s">
        <v>194</v>
      </c>
      <c r="E143" s="203" t="s">
        <v>4827</v>
      </c>
      <c r="F143" s="204" t="s">
        <v>4824</v>
      </c>
      <c r="G143" s="205" t="s">
        <v>222</v>
      </c>
      <c r="H143" s="206">
        <v>2</v>
      </c>
      <c r="I143" s="207"/>
      <c r="J143" s="208">
        <f>ROUND(I143*H143,2)</f>
        <v>0</v>
      </c>
      <c r="K143" s="204" t="s">
        <v>23</v>
      </c>
      <c r="L143" s="62"/>
      <c r="M143" s="209" t="s">
        <v>23</v>
      </c>
      <c r="N143" s="210" t="s">
        <v>48</v>
      </c>
      <c r="O143" s="43"/>
      <c r="P143" s="211">
        <f>O143*H143</f>
        <v>0</v>
      </c>
      <c r="Q143" s="211">
        <v>2.9E-4</v>
      </c>
      <c r="R143" s="211">
        <f>Q143*H143</f>
        <v>5.8E-4</v>
      </c>
      <c r="S143" s="211">
        <v>0</v>
      </c>
      <c r="T143" s="212">
        <f>S143*H143</f>
        <v>0</v>
      </c>
      <c r="AR143" s="25" t="s">
        <v>279</v>
      </c>
      <c r="AT143" s="25" t="s">
        <v>194</v>
      </c>
      <c r="AU143" s="25" t="s">
        <v>88</v>
      </c>
      <c r="AY143" s="25" t="s">
        <v>191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85</v>
      </c>
      <c r="BK143" s="213">
        <f>ROUND(I143*H143,2)</f>
        <v>0</v>
      </c>
      <c r="BL143" s="25" t="s">
        <v>279</v>
      </c>
      <c r="BM143" s="25" t="s">
        <v>4828</v>
      </c>
    </row>
    <row r="144" spans="2:65" s="1" customFormat="1" ht="27">
      <c r="B144" s="42"/>
      <c r="C144" s="64"/>
      <c r="D144" s="214" t="s">
        <v>205</v>
      </c>
      <c r="E144" s="64"/>
      <c r="F144" s="215" t="s">
        <v>4829</v>
      </c>
      <c r="G144" s="64"/>
      <c r="H144" s="64"/>
      <c r="I144" s="173"/>
      <c r="J144" s="64"/>
      <c r="K144" s="64"/>
      <c r="L144" s="62"/>
      <c r="M144" s="216"/>
      <c r="N144" s="43"/>
      <c r="O144" s="43"/>
      <c r="P144" s="43"/>
      <c r="Q144" s="43"/>
      <c r="R144" s="43"/>
      <c r="S144" s="43"/>
      <c r="T144" s="79"/>
      <c r="AT144" s="25" t="s">
        <v>205</v>
      </c>
      <c r="AU144" s="25" t="s">
        <v>88</v>
      </c>
    </row>
    <row r="145" spans="2:65" s="1" customFormat="1" ht="16.5" customHeight="1">
      <c r="B145" s="42"/>
      <c r="C145" s="202" t="s">
        <v>674</v>
      </c>
      <c r="D145" s="202" t="s">
        <v>194</v>
      </c>
      <c r="E145" s="203" t="s">
        <v>4830</v>
      </c>
      <c r="F145" s="204" t="s">
        <v>4831</v>
      </c>
      <c r="G145" s="205" t="s">
        <v>222</v>
      </c>
      <c r="H145" s="206">
        <v>1</v>
      </c>
      <c r="I145" s="207"/>
      <c r="J145" s="208">
        <f t="shared" ref="J145:J153" si="10">ROUND(I145*H145,2)</f>
        <v>0</v>
      </c>
      <c r="K145" s="204" t="s">
        <v>203</v>
      </c>
      <c r="L145" s="62"/>
      <c r="M145" s="209" t="s">
        <v>23</v>
      </c>
      <c r="N145" s="210" t="s">
        <v>48</v>
      </c>
      <c r="O145" s="43"/>
      <c r="P145" s="211">
        <f t="shared" ref="P145:P153" si="11">O145*H145</f>
        <v>0</v>
      </c>
      <c r="Q145" s="211">
        <v>2.5000000000000001E-4</v>
      </c>
      <c r="R145" s="211">
        <f t="shared" ref="R145:R153" si="12">Q145*H145</f>
        <v>2.5000000000000001E-4</v>
      </c>
      <c r="S145" s="211">
        <v>0</v>
      </c>
      <c r="T145" s="212">
        <f t="shared" ref="T145:T153" si="13">S145*H145</f>
        <v>0</v>
      </c>
      <c r="AR145" s="25" t="s">
        <v>279</v>
      </c>
      <c r="AT145" s="25" t="s">
        <v>194</v>
      </c>
      <c r="AU145" s="25" t="s">
        <v>88</v>
      </c>
      <c r="AY145" s="25" t="s">
        <v>191</v>
      </c>
      <c r="BE145" s="213">
        <f t="shared" ref="BE145:BE153" si="14">IF(N145="základní",J145,0)</f>
        <v>0</v>
      </c>
      <c r="BF145" s="213">
        <f t="shared" ref="BF145:BF153" si="15">IF(N145="snížená",J145,0)</f>
        <v>0</v>
      </c>
      <c r="BG145" s="213">
        <f t="shared" ref="BG145:BG153" si="16">IF(N145="zákl. přenesená",J145,0)</f>
        <v>0</v>
      </c>
      <c r="BH145" s="213">
        <f t="shared" ref="BH145:BH153" si="17">IF(N145="sníž. přenesená",J145,0)</f>
        <v>0</v>
      </c>
      <c r="BI145" s="213">
        <f t="shared" ref="BI145:BI153" si="18">IF(N145="nulová",J145,0)</f>
        <v>0</v>
      </c>
      <c r="BJ145" s="25" t="s">
        <v>85</v>
      </c>
      <c r="BK145" s="213">
        <f t="shared" ref="BK145:BK153" si="19">ROUND(I145*H145,2)</f>
        <v>0</v>
      </c>
      <c r="BL145" s="25" t="s">
        <v>279</v>
      </c>
      <c r="BM145" s="25" t="s">
        <v>4832</v>
      </c>
    </row>
    <row r="146" spans="2:65" s="1" customFormat="1" ht="16.5" customHeight="1">
      <c r="B146" s="42"/>
      <c r="C146" s="202" t="s">
        <v>679</v>
      </c>
      <c r="D146" s="202" t="s">
        <v>194</v>
      </c>
      <c r="E146" s="203" t="s">
        <v>4833</v>
      </c>
      <c r="F146" s="204" t="s">
        <v>4834</v>
      </c>
      <c r="G146" s="205" t="s">
        <v>222</v>
      </c>
      <c r="H146" s="206">
        <v>1</v>
      </c>
      <c r="I146" s="207"/>
      <c r="J146" s="208">
        <f t="shared" si="10"/>
        <v>0</v>
      </c>
      <c r="K146" s="204" t="s">
        <v>203</v>
      </c>
      <c r="L146" s="62"/>
      <c r="M146" s="209" t="s">
        <v>23</v>
      </c>
      <c r="N146" s="210" t="s">
        <v>48</v>
      </c>
      <c r="O146" s="43"/>
      <c r="P146" s="211">
        <f t="shared" si="11"/>
        <v>0</v>
      </c>
      <c r="Q146" s="211">
        <v>5.1999999999999995E-4</v>
      </c>
      <c r="R146" s="211">
        <f t="shared" si="12"/>
        <v>5.1999999999999995E-4</v>
      </c>
      <c r="S146" s="211">
        <v>0</v>
      </c>
      <c r="T146" s="212">
        <f t="shared" si="13"/>
        <v>0</v>
      </c>
      <c r="AR146" s="25" t="s">
        <v>279</v>
      </c>
      <c r="AT146" s="25" t="s">
        <v>194</v>
      </c>
      <c r="AU146" s="25" t="s">
        <v>88</v>
      </c>
      <c r="AY146" s="25" t="s">
        <v>191</v>
      </c>
      <c r="BE146" s="213">
        <f t="shared" si="14"/>
        <v>0</v>
      </c>
      <c r="BF146" s="213">
        <f t="shared" si="15"/>
        <v>0</v>
      </c>
      <c r="BG146" s="213">
        <f t="shared" si="16"/>
        <v>0</v>
      </c>
      <c r="BH146" s="213">
        <f t="shared" si="17"/>
        <v>0</v>
      </c>
      <c r="BI146" s="213">
        <f t="shared" si="18"/>
        <v>0</v>
      </c>
      <c r="BJ146" s="25" t="s">
        <v>85</v>
      </c>
      <c r="BK146" s="213">
        <f t="shared" si="19"/>
        <v>0</v>
      </c>
      <c r="BL146" s="25" t="s">
        <v>279</v>
      </c>
      <c r="BM146" s="25" t="s">
        <v>4835</v>
      </c>
    </row>
    <row r="147" spans="2:65" s="1" customFormat="1" ht="25.5" customHeight="1">
      <c r="B147" s="42"/>
      <c r="C147" s="202" t="s">
        <v>683</v>
      </c>
      <c r="D147" s="202" t="s">
        <v>194</v>
      </c>
      <c r="E147" s="203" t="s">
        <v>4836</v>
      </c>
      <c r="F147" s="204" t="s">
        <v>4837</v>
      </c>
      <c r="G147" s="205" t="s">
        <v>222</v>
      </c>
      <c r="H147" s="206">
        <v>2</v>
      </c>
      <c r="I147" s="207"/>
      <c r="J147" s="208">
        <f t="shared" si="10"/>
        <v>0</v>
      </c>
      <c r="K147" s="204" t="s">
        <v>203</v>
      </c>
      <c r="L147" s="62"/>
      <c r="M147" s="209" t="s">
        <v>23</v>
      </c>
      <c r="N147" s="210" t="s">
        <v>48</v>
      </c>
      <c r="O147" s="43"/>
      <c r="P147" s="211">
        <f t="shared" si="11"/>
        <v>0</v>
      </c>
      <c r="Q147" s="211">
        <v>8.5999999999999998E-4</v>
      </c>
      <c r="R147" s="211">
        <f t="shared" si="12"/>
        <v>1.72E-3</v>
      </c>
      <c r="S147" s="211">
        <v>0</v>
      </c>
      <c r="T147" s="212">
        <f t="shared" si="13"/>
        <v>0</v>
      </c>
      <c r="AR147" s="25" t="s">
        <v>279</v>
      </c>
      <c r="AT147" s="25" t="s">
        <v>194</v>
      </c>
      <c r="AU147" s="25" t="s">
        <v>88</v>
      </c>
      <c r="AY147" s="25" t="s">
        <v>191</v>
      </c>
      <c r="BE147" s="213">
        <f t="shared" si="14"/>
        <v>0</v>
      </c>
      <c r="BF147" s="213">
        <f t="shared" si="15"/>
        <v>0</v>
      </c>
      <c r="BG147" s="213">
        <f t="shared" si="16"/>
        <v>0</v>
      </c>
      <c r="BH147" s="213">
        <f t="shared" si="17"/>
        <v>0</v>
      </c>
      <c r="BI147" s="213">
        <f t="shared" si="18"/>
        <v>0</v>
      </c>
      <c r="BJ147" s="25" t="s">
        <v>85</v>
      </c>
      <c r="BK147" s="213">
        <f t="shared" si="19"/>
        <v>0</v>
      </c>
      <c r="BL147" s="25" t="s">
        <v>279</v>
      </c>
      <c r="BM147" s="25" t="s">
        <v>4838</v>
      </c>
    </row>
    <row r="148" spans="2:65" s="1" customFormat="1" ht="16.5" customHeight="1">
      <c r="B148" s="42"/>
      <c r="C148" s="202" t="s">
        <v>739</v>
      </c>
      <c r="D148" s="202" t="s">
        <v>194</v>
      </c>
      <c r="E148" s="203" t="s">
        <v>4839</v>
      </c>
      <c r="F148" s="204" t="s">
        <v>4840</v>
      </c>
      <c r="G148" s="205" t="s">
        <v>222</v>
      </c>
      <c r="H148" s="206">
        <v>11</v>
      </c>
      <c r="I148" s="207"/>
      <c r="J148" s="208">
        <f t="shared" si="10"/>
        <v>0</v>
      </c>
      <c r="K148" s="204" t="s">
        <v>203</v>
      </c>
      <c r="L148" s="62"/>
      <c r="M148" s="209" t="s">
        <v>23</v>
      </c>
      <c r="N148" s="210" t="s">
        <v>48</v>
      </c>
      <c r="O148" s="43"/>
      <c r="P148" s="211">
        <f t="shared" si="11"/>
        <v>0</v>
      </c>
      <c r="Q148" s="211">
        <v>2.2000000000000001E-4</v>
      </c>
      <c r="R148" s="211">
        <f t="shared" si="12"/>
        <v>2.4200000000000003E-3</v>
      </c>
      <c r="S148" s="211">
        <v>0</v>
      </c>
      <c r="T148" s="212">
        <f t="shared" si="13"/>
        <v>0</v>
      </c>
      <c r="AR148" s="25" t="s">
        <v>279</v>
      </c>
      <c r="AT148" s="25" t="s">
        <v>194</v>
      </c>
      <c r="AU148" s="25" t="s">
        <v>88</v>
      </c>
      <c r="AY148" s="25" t="s">
        <v>191</v>
      </c>
      <c r="BE148" s="213">
        <f t="shared" si="14"/>
        <v>0</v>
      </c>
      <c r="BF148" s="213">
        <f t="shared" si="15"/>
        <v>0</v>
      </c>
      <c r="BG148" s="213">
        <f t="shared" si="16"/>
        <v>0</v>
      </c>
      <c r="BH148" s="213">
        <f t="shared" si="17"/>
        <v>0</v>
      </c>
      <c r="BI148" s="213">
        <f t="shared" si="18"/>
        <v>0</v>
      </c>
      <c r="BJ148" s="25" t="s">
        <v>85</v>
      </c>
      <c r="BK148" s="213">
        <f t="shared" si="19"/>
        <v>0</v>
      </c>
      <c r="BL148" s="25" t="s">
        <v>279</v>
      </c>
      <c r="BM148" s="25" t="s">
        <v>4841</v>
      </c>
    </row>
    <row r="149" spans="2:65" s="1" customFormat="1" ht="25.5" customHeight="1">
      <c r="B149" s="42"/>
      <c r="C149" s="202" t="s">
        <v>747</v>
      </c>
      <c r="D149" s="202" t="s">
        <v>194</v>
      </c>
      <c r="E149" s="203" t="s">
        <v>4842</v>
      </c>
      <c r="F149" s="204" t="s">
        <v>4843</v>
      </c>
      <c r="G149" s="205" t="s">
        <v>222</v>
      </c>
      <c r="H149" s="206">
        <v>1</v>
      </c>
      <c r="I149" s="207"/>
      <c r="J149" s="208">
        <f t="shared" si="10"/>
        <v>0</v>
      </c>
      <c r="K149" s="204" t="s">
        <v>203</v>
      </c>
      <c r="L149" s="62"/>
      <c r="M149" s="209" t="s">
        <v>23</v>
      </c>
      <c r="N149" s="210" t="s">
        <v>48</v>
      </c>
      <c r="O149" s="43"/>
      <c r="P149" s="211">
        <f t="shared" si="11"/>
        <v>0</v>
      </c>
      <c r="Q149" s="211">
        <v>1.14E-3</v>
      </c>
      <c r="R149" s="211">
        <f t="shared" si="12"/>
        <v>1.14E-3</v>
      </c>
      <c r="S149" s="211">
        <v>0</v>
      </c>
      <c r="T149" s="212">
        <f t="shared" si="13"/>
        <v>0</v>
      </c>
      <c r="AR149" s="25" t="s">
        <v>279</v>
      </c>
      <c r="AT149" s="25" t="s">
        <v>194</v>
      </c>
      <c r="AU149" s="25" t="s">
        <v>88</v>
      </c>
      <c r="AY149" s="25" t="s">
        <v>191</v>
      </c>
      <c r="BE149" s="213">
        <f t="shared" si="14"/>
        <v>0</v>
      </c>
      <c r="BF149" s="213">
        <f t="shared" si="15"/>
        <v>0</v>
      </c>
      <c r="BG149" s="213">
        <f t="shared" si="16"/>
        <v>0</v>
      </c>
      <c r="BH149" s="213">
        <f t="shared" si="17"/>
        <v>0</v>
      </c>
      <c r="BI149" s="213">
        <f t="shared" si="18"/>
        <v>0</v>
      </c>
      <c r="BJ149" s="25" t="s">
        <v>85</v>
      </c>
      <c r="BK149" s="213">
        <f t="shared" si="19"/>
        <v>0</v>
      </c>
      <c r="BL149" s="25" t="s">
        <v>279</v>
      </c>
      <c r="BM149" s="25" t="s">
        <v>4844</v>
      </c>
    </row>
    <row r="150" spans="2:65" s="1" customFormat="1" ht="25.5" customHeight="1">
      <c r="B150" s="42"/>
      <c r="C150" s="202" t="s">
        <v>753</v>
      </c>
      <c r="D150" s="202" t="s">
        <v>194</v>
      </c>
      <c r="E150" s="203" t="s">
        <v>4845</v>
      </c>
      <c r="F150" s="204" t="s">
        <v>4846</v>
      </c>
      <c r="G150" s="205" t="s">
        <v>222</v>
      </c>
      <c r="H150" s="206">
        <v>4</v>
      </c>
      <c r="I150" s="207"/>
      <c r="J150" s="208">
        <f t="shared" si="10"/>
        <v>0</v>
      </c>
      <c r="K150" s="204" t="s">
        <v>203</v>
      </c>
      <c r="L150" s="62"/>
      <c r="M150" s="209" t="s">
        <v>23</v>
      </c>
      <c r="N150" s="210" t="s">
        <v>48</v>
      </c>
      <c r="O150" s="43"/>
      <c r="P150" s="211">
        <f t="shared" si="11"/>
        <v>0</v>
      </c>
      <c r="Q150" s="211">
        <v>4.0000000000000002E-4</v>
      </c>
      <c r="R150" s="211">
        <f t="shared" si="12"/>
        <v>1.6000000000000001E-3</v>
      </c>
      <c r="S150" s="211">
        <v>0</v>
      </c>
      <c r="T150" s="212">
        <f t="shared" si="13"/>
        <v>0</v>
      </c>
      <c r="AR150" s="25" t="s">
        <v>279</v>
      </c>
      <c r="AT150" s="25" t="s">
        <v>194</v>
      </c>
      <c r="AU150" s="25" t="s">
        <v>88</v>
      </c>
      <c r="AY150" s="25" t="s">
        <v>191</v>
      </c>
      <c r="BE150" s="213">
        <f t="shared" si="14"/>
        <v>0</v>
      </c>
      <c r="BF150" s="213">
        <f t="shared" si="15"/>
        <v>0</v>
      </c>
      <c r="BG150" s="213">
        <f t="shared" si="16"/>
        <v>0</v>
      </c>
      <c r="BH150" s="213">
        <f t="shared" si="17"/>
        <v>0</v>
      </c>
      <c r="BI150" s="213">
        <f t="shared" si="18"/>
        <v>0</v>
      </c>
      <c r="BJ150" s="25" t="s">
        <v>85</v>
      </c>
      <c r="BK150" s="213">
        <f t="shared" si="19"/>
        <v>0</v>
      </c>
      <c r="BL150" s="25" t="s">
        <v>279</v>
      </c>
      <c r="BM150" s="25" t="s">
        <v>4847</v>
      </c>
    </row>
    <row r="151" spans="2:65" s="1" customFormat="1" ht="25.5" customHeight="1">
      <c r="B151" s="42"/>
      <c r="C151" s="202" t="s">
        <v>792</v>
      </c>
      <c r="D151" s="202" t="s">
        <v>194</v>
      </c>
      <c r="E151" s="203" t="s">
        <v>4848</v>
      </c>
      <c r="F151" s="204" t="s">
        <v>4849</v>
      </c>
      <c r="G151" s="205" t="s">
        <v>222</v>
      </c>
      <c r="H151" s="206">
        <v>3</v>
      </c>
      <c r="I151" s="207"/>
      <c r="J151" s="208">
        <f t="shared" si="10"/>
        <v>0</v>
      </c>
      <c r="K151" s="204" t="s">
        <v>203</v>
      </c>
      <c r="L151" s="62"/>
      <c r="M151" s="209" t="s">
        <v>23</v>
      </c>
      <c r="N151" s="210" t="s">
        <v>48</v>
      </c>
      <c r="O151" s="43"/>
      <c r="P151" s="211">
        <f t="shared" si="11"/>
        <v>0</v>
      </c>
      <c r="Q151" s="211">
        <v>5.6999999999999998E-4</v>
      </c>
      <c r="R151" s="211">
        <f t="shared" si="12"/>
        <v>1.7099999999999999E-3</v>
      </c>
      <c r="S151" s="211">
        <v>0</v>
      </c>
      <c r="T151" s="212">
        <f t="shared" si="13"/>
        <v>0</v>
      </c>
      <c r="AR151" s="25" t="s">
        <v>279</v>
      </c>
      <c r="AT151" s="25" t="s">
        <v>194</v>
      </c>
      <c r="AU151" s="25" t="s">
        <v>88</v>
      </c>
      <c r="AY151" s="25" t="s">
        <v>191</v>
      </c>
      <c r="BE151" s="213">
        <f t="shared" si="14"/>
        <v>0</v>
      </c>
      <c r="BF151" s="213">
        <f t="shared" si="15"/>
        <v>0</v>
      </c>
      <c r="BG151" s="213">
        <f t="shared" si="16"/>
        <v>0</v>
      </c>
      <c r="BH151" s="213">
        <f t="shared" si="17"/>
        <v>0</v>
      </c>
      <c r="BI151" s="213">
        <f t="shared" si="18"/>
        <v>0</v>
      </c>
      <c r="BJ151" s="25" t="s">
        <v>85</v>
      </c>
      <c r="BK151" s="213">
        <f t="shared" si="19"/>
        <v>0</v>
      </c>
      <c r="BL151" s="25" t="s">
        <v>279</v>
      </c>
      <c r="BM151" s="25" t="s">
        <v>4850</v>
      </c>
    </row>
    <row r="152" spans="2:65" s="1" customFormat="1" ht="25.5" customHeight="1">
      <c r="B152" s="42"/>
      <c r="C152" s="202" t="s">
        <v>797</v>
      </c>
      <c r="D152" s="202" t="s">
        <v>194</v>
      </c>
      <c r="E152" s="203" t="s">
        <v>4851</v>
      </c>
      <c r="F152" s="204" t="s">
        <v>4852</v>
      </c>
      <c r="G152" s="205" t="s">
        <v>222</v>
      </c>
      <c r="H152" s="206">
        <v>4</v>
      </c>
      <c r="I152" s="207"/>
      <c r="J152" s="208">
        <f t="shared" si="10"/>
        <v>0</v>
      </c>
      <c r="K152" s="204" t="s">
        <v>203</v>
      </c>
      <c r="L152" s="62"/>
      <c r="M152" s="209" t="s">
        <v>23</v>
      </c>
      <c r="N152" s="210" t="s">
        <v>48</v>
      </c>
      <c r="O152" s="43"/>
      <c r="P152" s="211">
        <f t="shared" si="11"/>
        <v>0</v>
      </c>
      <c r="Q152" s="211">
        <v>1.1999999999999999E-3</v>
      </c>
      <c r="R152" s="211">
        <f t="shared" si="12"/>
        <v>4.7999999999999996E-3</v>
      </c>
      <c r="S152" s="211">
        <v>0</v>
      </c>
      <c r="T152" s="212">
        <f t="shared" si="13"/>
        <v>0</v>
      </c>
      <c r="AR152" s="25" t="s">
        <v>279</v>
      </c>
      <c r="AT152" s="25" t="s">
        <v>194</v>
      </c>
      <c r="AU152" s="25" t="s">
        <v>88</v>
      </c>
      <c r="AY152" s="25" t="s">
        <v>191</v>
      </c>
      <c r="BE152" s="213">
        <f t="shared" si="14"/>
        <v>0</v>
      </c>
      <c r="BF152" s="213">
        <f t="shared" si="15"/>
        <v>0</v>
      </c>
      <c r="BG152" s="213">
        <f t="shared" si="16"/>
        <v>0</v>
      </c>
      <c r="BH152" s="213">
        <f t="shared" si="17"/>
        <v>0</v>
      </c>
      <c r="BI152" s="213">
        <f t="shared" si="18"/>
        <v>0</v>
      </c>
      <c r="BJ152" s="25" t="s">
        <v>85</v>
      </c>
      <c r="BK152" s="213">
        <f t="shared" si="19"/>
        <v>0</v>
      </c>
      <c r="BL152" s="25" t="s">
        <v>279</v>
      </c>
      <c r="BM152" s="25" t="s">
        <v>4853</v>
      </c>
    </row>
    <row r="153" spans="2:65" s="1" customFormat="1" ht="16.5" customHeight="1">
      <c r="B153" s="42"/>
      <c r="C153" s="202" t="s">
        <v>801</v>
      </c>
      <c r="D153" s="202" t="s">
        <v>194</v>
      </c>
      <c r="E153" s="203" t="s">
        <v>4854</v>
      </c>
      <c r="F153" s="204" t="s">
        <v>4855</v>
      </c>
      <c r="G153" s="205" t="s">
        <v>222</v>
      </c>
      <c r="H153" s="206">
        <v>1</v>
      </c>
      <c r="I153" s="207"/>
      <c r="J153" s="208">
        <f t="shared" si="10"/>
        <v>0</v>
      </c>
      <c r="K153" s="204" t="s">
        <v>203</v>
      </c>
      <c r="L153" s="62"/>
      <c r="M153" s="209" t="s">
        <v>23</v>
      </c>
      <c r="N153" s="210" t="s">
        <v>48</v>
      </c>
      <c r="O153" s="43"/>
      <c r="P153" s="211">
        <f t="shared" si="11"/>
        <v>0</v>
      </c>
      <c r="Q153" s="211">
        <v>1.72E-3</v>
      </c>
      <c r="R153" s="211">
        <f t="shared" si="12"/>
        <v>1.72E-3</v>
      </c>
      <c r="S153" s="211">
        <v>0</v>
      </c>
      <c r="T153" s="212">
        <f t="shared" si="13"/>
        <v>0</v>
      </c>
      <c r="AR153" s="25" t="s">
        <v>279</v>
      </c>
      <c r="AT153" s="25" t="s">
        <v>194</v>
      </c>
      <c r="AU153" s="25" t="s">
        <v>88</v>
      </c>
      <c r="AY153" s="25" t="s">
        <v>191</v>
      </c>
      <c r="BE153" s="213">
        <f t="shared" si="14"/>
        <v>0</v>
      </c>
      <c r="BF153" s="213">
        <f t="shared" si="15"/>
        <v>0</v>
      </c>
      <c r="BG153" s="213">
        <f t="shared" si="16"/>
        <v>0</v>
      </c>
      <c r="BH153" s="213">
        <f t="shared" si="17"/>
        <v>0</v>
      </c>
      <c r="BI153" s="213">
        <f t="shared" si="18"/>
        <v>0</v>
      </c>
      <c r="BJ153" s="25" t="s">
        <v>85</v>
      </c>
      <c r="BK153" s="213">
        <f t="shared" si="19"/>
        <v>0</v>
      </c>
      <c r="BL153" s="25" t="s">
        <v>279</v>
      </c>
      <c r="BM153" s="25" t="s">
        <v>4856</v>
      </c>
    </row>
    <row r="154" spans="2:65" s="1" customFormat="1" ht="27">
      <c r="B154" s="42"/>
      <c r="C154" s="64"/>
      <c r="D154" s="214" t="s">
        <v>205</v>
      </c>
      <c r="E154" s="64"/>
      <c r="F154" s="215" t="s">
        <v>4857</v>
      </c>
      <c r="G154" s="64"/>
      <c r="H154" s="64"/>
      <c r="I154" s="173"/>
      <c r="J154" s="64"/>
      <c r="K154" s="64"/>
      <c r="L154" s="62"/>
      <c r="M154" s="216"/>
      <c r="N154" s="43"/>
      <c r="O154" s="43"/>
      <c r="P154" s="43"/>
      <c r="Q154" s="43"/>
      <c r="R154" s="43"/>
      <c r="S154" s="43"/>
      <c r="T154" s="79"/>
      <c r="AT154" s="25" t="s">
        <v>205</v>
      </c>
      <c r="AU154" s="25" t="s">
        <v>88</v>
      </c>
    </row>
    <row r="155" spans="2:65" s="1" customFormat="1" ht="25.5" customHeight="1">
      <c r="B155" s="42"/>
      <c r="C155" s="202" t="s">
        <v>807</v>
      </c>
      <c r="D155" s="202" t="s">
        <v>194</v>
      </c>
      <c r="E155" s="203" t="s">
        <v>4858</v>
      </c>
      <c r="F155" s="204" t="s">
        <v>4859</v>
      </c>
      <c r="G155" s="205" t="s">
        <v>222</v>
      </c>
      <c r="H155" s="206">
        <v>2</v>
      </c>
      <c r="I155" s="207"/>
      <c r="J155" s="208">
        <f>ROUND(I155*H155,2)</f>
        <v>0</v>
      </c>
      <c r="K155" s="204" t="s">
        <v>203</v>
      </c>
      <c r="L155" s="62"/>
      <c r="M155" s="209" t="s">
        <v>23</v>
      </c>
      <c r="N155" s="210" t="s">
        <v>48</v>
      </c>
      <c r="O155" s="43"/>
      <c r="P155" s="211">
        <f>O155*H155</f>
        <v>0</v>
      </c>
      <c r="Q155" s="211">
        <v>5.5000000000000003E-4</v>
      </c>
      <c r="R155" s="211">
        <f>Q155*H155</f>
        <v>1.1000000000000001E-3</v>
      </c>
      <c r="S155" s="211">
        <v>0</v>
      </c>
      <c r="T155" s="212">
        <f>S155*H155</f>
        <v>0</v>
      </c>
      <c r="AR155" s="25" t="s">
        <v>279</v>
      </c>
      <c r="AT155" s="25" t="s">
        <v>194</v>
      </c>
      <c r="AU155" s="25" t="s">
        <v>88</v>
      </c>
      <c r="AY155" s="25" t="s">
        <v>191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5" t="s">
        <v>85</v>
      </c>
      <c r="BK155" s="213">
        <f>ROUND(I155*H155,2)</f>
        <v>0</v>
      </c>
      <c r="BL155" s="25" t="s">
        <v>279</v>
      </c>
      <c r="BM155" s="25" t="s">
        <v>4860</v>
      </c>
    </row>
    <row r="156" spans="2:65" s="1" customFormat="1" ht="25.5" customHeight="1">
      <c r="B156" s="42"/>
      <c r="C156" s="202" t="s">
        <v>812</v>
      </c>
      <c r="D156" s="202" t="s">
        <v>194</v>
      </c>
      <c r="E156" s="203" t="s">
        <v>4861</v>
      </c>
      <c r="F156" s="204" t="s">
        <v>4862</v>
      </c>
      <c r="G156" s="205" t="s">
        <v>222</v>
      </c>
      <c r="H156" s="206">
        <v>3</v>
      </c>
      <c r="I156" s="207"/>
      <c r="J156" s="208">
        <f>ROUND(I156*H156,2)</f>
        <v>0</v>
      </c>
      <c r="K156" s="204" t="s">
        <v>203</v>
      </c>
      <c r="L156" s="62"/>
      <c r="M156" s="209" t="s">
        <v>23</v>
      </c>
      <c r="N156" s="210" t="s">
        <v>48</v>
      </c>
      <c r="O156" s="43"/>
      <c r="P156" s="211">
        <f>O156*H156</f>
        <v>0</v>
      </c>
      <c r="Q156" s="211">
        <v>1.47E-3</v>
      </c>
      <c r="R156" s="211">
        <f>Q156*H156</f>
        <v>4.4099999999999999E-3</v>
      </c>
      <c r="S156" s="211">
        <v>0</v>
      </c>
      <c r="T156" s="212">
        <f>S156*H156</f>
        <v>0</v>
      </c>
      <c r="AR156" s="25" t="s">
        <v>279</v>
      </c>
      <c r="AT156" s="25" t="s">
        <v>194</v>
      </c>
      <c r="AU156" s="25" t="s">
        <v>88</v>
      </c>
      <c r="AY156" s="25" t="s">
        <v>191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25" t="s">
        <v>85</v>
      </c>
      <c r="BK156" s="213">
        <f>ROUND(I156*H156,2)</f>
        <v>0</v>
      </c>
      <c r="BL156" s="25" t="s">
        <v>279</v>
      </c>
      <c r="BM156" s="25" t="s">
        <v>4863</v>
      </c>
    </row>
    <row r="157" spans="2:65" s="1" customFormat="1" ht="38.25" customHeight="1">
      <c r="B157" s="42"/>
      <c r="C157" s="202" t="s">
        <v>817</v>
      </c>
      <c r="D157" s="202" t="s">
        <v>194</v>
      </c>
      <c r="E157" s="203" t="s">
        <v>4864</v>
      </c>
      <c r="F157" s="204" t="s">
        <v>4865</v>
      </c>
      <c r="G157" s="205" t="s">
        <v>419</v>
      </c>
      <c r="H157" s="206">
        <v>2.9000000000000001E-2</v>
      </c>
      <c r="I157" s="207"/>
      <c r="J157" s="208">
        <f>ROUND(I157*H157,2)</f>
        <v>0</v>
      </c>
      <c r="K157" s="204" t="s">
        <v>203</v>
      </c>
      <c r="L157" s="62"/>
      <c r="M157" s="209" t="s">
        <v>23</v>
      </c>
      <c r="N157" s="210" t="s">
        <v>48</v>
      </c>
      <c r="O157" s="43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25" t="s">
        <v>279</v>
      </c>
      <c r="AT157" s="25" t="s">
        <v>194</v>
      </c>
      <c r="AU157" s="25" t="s">
        <v>88</v>
      </c>
      <c r="AY157" s="25" t="s">
        <v>191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85</v>
      </c>
      <c r="BK157" s="213">
        <f>ROUND(I157*H157,2)</f>
        <v>0</v>
      </c>
      <c r="BL157" s="25" t="s">
        <v>279</v>
      </c>
      <c r="BM157" s="25" t="s">
        <v>4866</v>
      </c>
    </row>
    <row r="158" spans="2:65" s="1" customFormat="1" ht="38.25" customHeight="1">
      <c r="B158" s="42"/>
      <c r="C158" s="202" t="s">
        <v>825</v>
      </c>
      <c r="D158" s="202" t="s">
        <v>194</v>
      </c>
      <c r="E158" s="203" t="s">
        <v>4867</v>
      </c>
      <c r="F158" s="204" t="s">
        <v>4868</v>
      </c>
      <c r="G158" s="205" t="s">
        <v>419</v>
      </c>
      <c r="H158" s="206">
        <v>2.9000000000000001E-2</v>
      </c>
      <c r="I158" s="207"/>
      <c r="J158" s="208">
        <f>ROUND(I158*H158,2)</f>
        <v>0</v>
      </c>
      <c r="K158" s="204" t="s">
        <v>203</v>
      </c>
      <c r="L158" s="62"/>
      <c r="M158" s="209" t="s">
        <v>23</v>
      </c>
      <c r="N158" s="210" t="s">
        <v>48</v>
      </c>
      <c r="O158" s="43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AR158" s="25" t="s">
        <v>279</v>
      </c>
      <c r="AT158" s="25" t="s">
        <v>194</v>
      </c>
      <c r="AU158" s="25" t="s">
        <v>88</v>
      </c>
      <c r="AY158" s="25" t="s">
        <v>191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5" t="s">
        <v>85</v>
      </c>
      <c r="BK158" s="213">
        <f>ROUND(I158*H158,2)</f>
        <v>0</v>
      </c>
      <c r="BL158" s="25" t="s">
        <v>279</v>
      </c>
      <c r="BM158" s="25" t="s">
        <v>4869</v>
      </c>
    </row>
    <row r="159" spans="2:65" s="11" customFormat="1" ht="29.85" customHeight="1">
      <c r="B159" s="186"/>
      <c r="C159" s="187"/>
      <c r="D159" s="188" t="s">
        <v>76</v>
      </c>
      <c r="E159" s="200" t="s">
        <v>4870</v>
      </c>
      <c r="F159" s="200" t="s">
        <v>4871</v>
      </c>
      <c r="G159" s="187"/>
      <c r="H159" s="187"/>
      <c r="I159" s="190"/>
      <c r="J159" s="201">
        <f>BK159</f>
        <v>0</v>
      </c>
      <c r="K159" s="187"/>
      <c r="L159" s="192"/>
      <c r="M159" s="193"/>
      <c r="N159" s="194"/>
      <c r="O159" s="194"/>
      <c r="P159" s="195">
        <f>SUM(P160:P182)</f>
        <v>0</v>
      </c>
      <c r="Q159" s="194"/>
      <c r="R159" s="195">
        <f>SUM(R160:R182)</f>
        <v>0.88004000000000004</v>
      </c>
      <c r="S159" s="194"/>
      <c r="T159" s="196">
        <f>SUM(T160:T182)</f>
        <v>0</v>
      </c>
      <c r="AR159" s="197" t="s">
        <v>88</v>
      </c>
      <c r="AT159" s="198" t="s">
        <v>76</v>
      </c>
      <c r="AU159" s="198" t="s">
        <v>85</v>
      </c>
      <c r="AY159" s="197" t="s">
        <v>191</v>
      </c>
      <c r="BK159" s="199">
        <f>SUM(BK160:BK182)</f>
        <v>0</v>
      </c>
    </row>
    <row r="160" spans="2:65" s="1" customFormat="1" ht="38.25" customHeight="1">
      <c r="B160" s="42"/>
      <c r="C160" s="202" t="s">
        <v>829</v>
      </c>
      <c r="D160" s="202" t="s">
        <v>194</v>
      </c>
      <c r="E160" s="203" t="s">
        <v>4872</v>
      </c>
      <c r="F160" s="204" t="s">
        <v>4873</v>
      </c>
      <c r="G160" s="205" t="s">
        <v>222</v>
      </c>
      <c r="H160" s="206">
        <v>5</v>
      </c>
      <c r="I160" s="207"/>
      <c r="J160" s="208">
        <f t="shared" ref="J160:J172" si="20">ROUND(I160*H160,2)</f>
        <v>0</v>
      </c>
      <c r="K160" s="204" t="s">
        <v>203</v>
      </c>
      <c r="L160" s="62"/>
      <c r="M160" s="209" t="s">
        <v>23</v>
      </c>
      <c r="N160" s="210" t="s">
        <v>48</v>
      </c>
      <c r="O160" s="43"/>
      <c r="P160" s="211">
        <f t="shared" ref="P160:P172" si="21">O160*H160</f>
        <v>0</v>
      </c>
      <c r="Q160" s="211">
        <v>1.34E-2</v>
      </c>
      <c r="R160" s="211">
        <f t="shared" ref="R160:R172" si="22">Q160*H160</f>
        <v>6.7000000000000004E-2</v>
      </c>
      <c r="S160" s="211">
        <v>0</v>
      </c>
      <c r="T160" s="212">
        <f t="shared" ref="T160:T172" si="23">S160*H160</f>
        <v>0</v>
      </c>
      <c r="AR160" s="25" t="s">
        <v>279</v>
      </c>
      <c r="AT160" s="25" t="s">
        <v>194</v>
      </c>
      <c r="AU160" s="25" t="s">
        <v>88</v>
      </c>
      <c r="AY160" s="25" t="s">
        <v>191</v>
      </c>
      <c r="BE160" s="213">
        <f t="shared" ref="BE160:BE172" si="24">IF(N160="základní",J160,0)</f>
        <v>0</v>
      </c>
      <c r="BF160" s="213">
        <f t="shared" ref="BF160:BF172" si="25">IF(N160="snížená",J160,0)</f>
        <v>0</v>
      </c>
      <c r="BG160" s="213">
        <f t="shared" ref="BG160:BG172" si="26">IF(N160="zákl. přenesená",J160,0)</f>
        <v>0</v>
      </c>
      <c r="BH160" s="213">
        <f t="shared" ref="BH160:BH172" si="27">IF(N160="sníž. přenesená",J160,0)</f>
        <v>0</v>
      </c>
      <c r="BI160" s="213">
        <f t="shared" ref="BI160:BI172" si="28">IF(N160="nulová",J160,0)</f>
        <v>0</v>
      </c>
      <c r="BJ160" s="25" t="s">
        <v>85</v>
      </c>
      <c r="BK160" s="213">
        <f t="shared" ref="BK160:BK172" si="29">ROUND(I160*H160,2)</f>
        <v>0</v>
      </c>
      <c r="BL160" s="25" t="s">
        <v>279</v>
      </c>
      <c r="BM160" s="25" t="s">
        <v>4874</v>
      </c>
    </row>
    <row r="161" spans="2:65" s="1" customFormat="1" ht="38.25" customHeight="1">
      <c r="B161" s="42"/>
      <c r="C161" s="202" t="s">
        <v>834</v>
      </c>
      <c r="D161" s="202" t="s">
        <v>194</v>
      </c>
      <c r="E161" s="203" t="s">
        <v>4875</v>
      </c>
      <c r="F161" s="204" t="s">
        <v>4876</v>
      </c>
      <c r="G161" s="205" t="s">
        <v>222</v>
      </c>
      <c r="H161" s="206">
        <v>5</v>
      </c>
      <c r="I161" s="207"/>
      <c r="J161" s="208">
        <f t="shared" si="20"/>
        <v>0</v>
      </c>
      <c r="K161" s="204" t="s">
        <v>203</v>
      </c>
      <c r="L161" s="62"/>
      <c r="M161" s="209" t="s">
        <v>23</v>
      </c>
      <c r="N161" s="210" t="s">
        <v>48</v>
      </c>
      <c r="O161" s="43"/>
      <c r="P161" s="211">
        <f t="shared" si="21"/>
        <v>0</v>
      </c>
      <c r="Q161" s="211">
        <v>1.6549999999999999E-2</v>
      </c>
      <c r="R161" s="211">
        <f t="shared" si="22"/>
        <v>8.274999999999999E-2</v>
      </c>
      <c r="S161" s="211">
        <v>0</v>
      </c>
      <c r="T161" s="212">
        <f t="shared" si="23"/>
        <v>0</v>
      </c>
      <c r="AR161" s="25" t="s">
        <v>279</v>
      </c>
      <c r="AT161" s="25" t="s">
        <v>194</v>
      </c>
      <c r="AU161" s="25" t="s">
        <v>88</v>
      </c>
      <c r="AY161" s="25" t="s">
        <v>191</v>
      </c>
      <c r="BE161" s="213">
        <f t="shared" si="24"/>
        <v>0</v>
      </c>
      <c r="BF161" s="213">
        <f t="shared" si="25"/>
        <v>0</v>
      </c>
      <c r="BG161" s="213">
        <f t="shared" si="26"/>
        <v>0</v>
      </c>
      <c r="BH161" s="213">
        <f t="shared" si="27"/>
        <v>0</v>
      </c>
      <c r="BI161" s="213">
        <f t="shared" si="28"/>
        <v>0</v>
      </c>
      <c r="BJ161" s="25" t="s">
        <v>85</v>
      </c>
      <c r="BK161" s="213">
        <f t="shared" si="29"/>
        <v>0</v>
      </c>
      <c r="BL161" s="25" t="s">
        <v>279</v>
      </c>
      <c r="BM161" s="25" t="s">
        <v>4877</v>
      </c>
    </row>
    <row r="162" spans="2:65" s="1" customFormat="1" ht="38.25" customHeight="1">
      <c r="B162" s="42"/>
      <c r="C162" s="202" t="s">
        <v>839</v>
      </c>
      <c r="D162" s="202" t="s">
        <v>194</v>
      </c>
      <c r="E162" s="203" t="s">
        <v>4878</v>
      </c>
      <c r="F162" s="204" t="s">
        <v>4879</v>
      </c>
      <c r="G162" s="205" t="s">
        <v>222</v>
      </c>
      <c r="H162" s="206">
        <v>15</v>
      </c>
      <c r="I162" s="207"/>
      <c r="J162" s="208">
        <f t="shared" si="20"/>
        <v>0</v>
      </c>
      <c r="K162" s="204" t="s">
        <v>203</v>
      </c>
      <c r="L162" s="62"/>
      <c r="M162" s="209" t="s">
        <v>23</v>
      </c>
      <c r="N162" s="210" t="s">
        <v>48</v>
      </c>
      <c r="O162" s="43"/>
      <c r="P162" s="211">
        <f t="shared" si="21"/>
        <v>0</v>
      </c>
      <c r="Q162" s="211">
        <v>1.942E-2</v>
      </c>
      <c r="R162" s="211">
        <f t="shared" si="22"/>
        <v>0.2913</v>
      </c>
      <c r="S162" s="211">
        <v>0</v>
      </c>
      <c r="T162" s="212">
        <f t="shared" si="23"/>
        <v>0</v>
      </c>
      <c r="AR162" s="25" t="s">
        <v>279</v>
      </c>
      <c r="AT162" s="25" t="s">
        <v>194</v>
      </c>
      <c r="AU162" s="25" t="s">
        <v>88</v>
      </c>
      <c r="AY162" s="25" t="s">
        <v>191</v>
      </c>
      <c r="BE162" s="213">
        <f t="shared" si="24"/>
        <v>0</v>
      </c>
      <c r="BF162" s="213">
        <f t="shared" si="25"/>
        <v>0</v>
      </c>
      <c r="BG162" s="213">
        <f t="shared" si="26"/>
        <v>0</v>
      </c>
      <c r="BH162" s="213">
        <f t="shared" si="27"/>
        <v>0</v>
      </c>
      <c r="BI162" s="213">
        <f t="shared" si="28"/>
        <v>0</v>
      </c>
      <c r="BJ162" s="25" t="s">
        <v>85</v>
      </c>
      <c r="BK162" s="213">
        <f t="shared" si="29"/>
        <v>0</v>
      </c>
      <c r="BL162" s="25" t="s">
        <v>279</v>
      </c>
      <c r="BM162" s="25" t="s">
        <v>4880</v>
      </c>
    </row>
    <row r="163" spans="2:65" s="1" customFormat="1" ht="38.25" customHeight="1">
      <c r="B163" s="42"/>
      <c r="C163" s="202" t="s">
        <v>844</v>
      </c>
      <c r="D163" s="202" t="s">
        <v>194</v>
      </c>
      <c r="E163" s="203" t="s">
        <v>4881</v>
      </c>
      <c r="F163" s="204" t="s">
        <v>4882</v>
      </c>
      <c r="G163" s="205" t="s">
        <v>222</v>
      </c>
      <c r="H163" s="206">
        <v>7</v>
      </c>
      <c r="I163" s="207"/>
      <c r="J163" s="208">
        <f t="shared" si="20"/>
        <v>0</v>
      </c>
      <c r="K163" s="204" t="s">
        <v>203</v>
      </c>
      <c r="L163" s="62"/>
      <c r="M163" s="209" t="s">
        <v>23</v>
      </c>
      <c r="N163" s="210" t="s">
        <v>48</v>
      </c>
      <c r="O163" s="43"/>
      <c r="P163" s="211">
        <f t="shared" si="21"/>
        <v>0</v>
      </c>
      <c r="Q163" s="211">
        <v>2.2290000000000001E-2</v>
      </c>
      <c r="R163" s="211">
        <f t="shared" si="22"/>
        <v>0.15603</v>
      </c>
      <c r="S163" s="211">
        <v>0</v>
      </c>
      <c r="T163" s="212">
        <f t="shared" si="23"/>
        <v>0</v>
      </c>
      <c r="AR163" s="25" t="s">
        <v>279</v>
      </c>
      <c r="AT163" s="25" t="s">
        <v>194</v>
      </c>
      <c r="AU163" s="25" t="s">
        <v>88</v>
      </c>
      <c r="AY163" s="25" t="s">
        <v>191</v>
      </c>
      <c r="BE163" s="213">
        <f t="shared" si="24"/>
        <v>0</v>
      </c>
      <c r="BF163" s="213">
        <f t="shared" si="25"/>
        <v>0</v>
      </c>
      <c r="BG163" s="213">
        <f t="shared" si="26"/>
        <v>0</v>
      </c>
      <c r="BH163" s="213">
        <f t="shared" si="27"/>
        <v>0</v>
      </c>
      <c r="BI163" s="213">
        <f t="shared" si="28"/>
        <v>0</v>
      </c>
      <c r="BJ163" s="25" t="s">
        <v>85</v>
      </c>
      <c r="BK163" s="213">
        <f t="shared" si="29"/>
        <v>0</v>
      </c>
      <c r="BL163" s="25" t="s">
        <v>279</v>
      </c>
      <c r="BM163" s="25" t="s">
        <v>4883</v>
      </c>
    </row>
    <row r="164" spans="2:65" s="1" customFormat="1" ht="38.25" customHeight="1">
      <c r="B164" s="42"/>
      <c r="C164" s="202" t="s">
        <v>849</v>
      </c>
      <c r="D164" s="202" t="s">
        <v>194</v>
      </c>
      <c r="E164" s="203" t="s">
        <v>4884</v>
      </c>
      <c r="F164" s="204" t="s">
        <v>4885</v>
      </c>
      <c r="G164" s="205" t="s">
        <v>222</v>
      </c>
      <c r="H164" s="206">
        <v>3</v>
      </c>
      <c r="I164" s="207"/>
      <c r="J164" s="208">
        <f t="shared" si="20"/>
        <v>0</v>
      </c>
      <c r="K164" s="204" t="s">
        <v>203</v>
      </c>
      <c r="L164" s="62"/>
      <c r="M164" s="209" t="s">
        <v>23</v>
      </c>
      <c r="N164" s="210" t="s">
        <v>48</v>
      </c>
      <c r="O164" s="43"/>
      <c r="P164" s="211">
        <f t="shared" si="21"/>
        <v>0</v>
      </c>
      <c r="Q164" s="211">
        <v>2.5159999999999998E-2</v>
      </c>
      <c r="R164" s="211">
        <f t="shared" si="22"/>
        <v>7.5479999999999992E-2</v>
      </c>
      <c r="S164" s="211">
        <v>0</v>
      </c>
      <c r="T164" s="212">
        <f t="shared" si="23"/>
        <v>0</v>
      </c>
      <c r="AR164" s="25" t="s">
        <v>279</v>
      </c>
      <c r="AT164" s="25" t="s">
        <v>194</v>
      </c>
      <c r="AU164" s="25" t="s">
        <v>88</v>
      </c>
      <c r="AY164" s="25" t="s">
        <v>191</v>
      </c>
      <c r="BE164" s="213">
        <f t="shared" si="24"/>
        <v>0</v>
      </c>
      <c r="BF164" s="213">
        <f t="shared" si="25"/>
        <v>0</v>
      </c>
      <c r="BG164" s="213">
        <f t="shared" si="26"/>
        <v>0</v>
      </c>
      <c r="BH164" s="213">
        <f t="shared" si="27"/>
        <v>0</v>
      </c>
      <c r="BI164" s="213">
        <f t="shared" si="28"/>
        <v>0</v>
      </c>
      <c r="BJ164" s="25" t="s">
        <v>85</v>
      </c>
      <c r="BK164" s="213">
        <f t="shared" si="29"/>
        <v>0</v>
      </c>
      <c r="BL164" s="25" t="s">
        <v>279</v>
      </c>
      <c r="BM164" s="25" t="s">
        <v>4886</v>
      </c>
    </row>
    <row r="165" spans="2:65" s="1" customFormat="1" ht="38.25" customHeight="1">
      <c r="B165" s="42"/>
      <c r="C165" s="202" t="s">
        <v>853</v>
      </c>
      <c r="D165" s="202" t="s">
        <v>194</v>
      </c>
      <c r="E165" s="203" t="s">
        <v>4887</v>
      </c>
      <c r="F165" s="204" t="s">
        <v>4888</v>
      </c>
      <c r="G165" s="205" t="s">
        <v>222</v>
      </c>
      <c r="H165" s="206">
        <v>1</v>
      </c>
      <c r="I165" s="207"/>
      <c r="J165" s="208">
        <f t="shared" si="20"/>
        <v>0</v>
      </c>
      <c r="K165" s="204" t="s">
        <v>203</v>
      </c>
      <c r="L165" s="62"/>
      <c r="M165" s="209" t="s">
        <v>23</v>
      </c>
      <c r="N165" s="210" t="s">
        <v>48</v>
      </c>
      <c r="O165" s="43"/>
      <c r="P165" s="211">
        <f t="shared" si="21"/>
        <v>0</v>
      </c>
      <c r="Q165" s="211">
        <v>2.1760000000000002E-2</v>
      </c>
      <c r="R165" s="211">
        <f t="shared" si="22"/>
        <v>2.1760000000000002E-2</v>
      </c>
      <c r="S165" s="211">
        <v>0</v>
      </c>
      <c r="T165" s="212">
        <f t="shared" si="23"/>
        <v>0</v>
      </c>
      <c r="AR165" s="25" t="s">
        <v>279</v>
      </c>
      <c r="AT165" s="25" t="s">
        <v>194</v>
      </c>
      <c r="AU165" s="25" t="s">
        <v>88</v>
      </c>
      <c r="AY165" s="25" t="s">
        <v>191</v>
      </c>
      <c r="BE165" s="213">
        <f t="shared" si="24"/>
        <v>0</v>
      </c>
      <c r="BF165" s="213">
        <f t="shared" si="25"/>
        <v>0</v>
      </c>
      <c r="BG165" s="213">
        <f t="shared" si="26"/>
        <v>0</v>
      </c>
      <c r="BH165" s="213">
        <f t="shared" si="27"/>
        <v>0</v>
      </c>
      <c r="BI165" s="213">
        <f t="shared" si="28"/>
        <v>0</v>
      </c>
      <c r="BJ165" s="25" t="s">
        <v>85</v>
      </c>
      <c r="BK165" s="213">
        <f t="shared" si="29"/>
        <v>0</v>
      </c>
      <c r="BL165" s="25" t="s">
        <v>279</v>
      </c>
      <c r="BM165" s="25" t="s">
        <v>4889</v>
      </c>
    </row>
    <row r="166" spans="2:65" s="1" customFormat="1" ht="38.25" customHeight="1">
      <c r="B166" s="42"/>
      <c r="C166" s="202" t="s">
        <v>857</v>
      </c>
      <c r="D166" s="202" t="s">
        <v>194</v>
      </c>
      <c r="E166" s="203" t="s">
        <v>4890</v>
      </c>
      <c r="F166" s="204" t="s">
        <v>4891</v>
      </c>
      <c r="G166" s="205" t="s">
        <v>222</v>
      </c>
      <c r="H166" s="206">
        <v>2</v>
      </c>
      <c r="I166" s="207"/>
      <c r="J166" s="208">
        <f t="shared" si="20"/>
        <v>0</v>
      </c>
      <c r="K166" s="204" t="s">
        <v>203</v>
      </c>
      <c r="L166" s="62"/>
      <c r="M166" s="209" t="s">
        <v>23</v>
      </c>
      <c r="N166" s="210" t="s">
        <v>48</v>
      </c>
      <c r="O166" s="43"/>
      <c r="P166" s="211">
        <f t="shared" si="21"/>
        <v>0</v>
      </c>
      <c r="Q166" s="211">
        <v>2.828E-2</v>
      </c>
      <c r="R166" s="211">
        <f t="shared" si="22"/>
        <v>5.6559999999999999E-2</v>
      </c>
      <c r="S166" s="211">
        <v>0</v>
      </c>
      <c r="T166" s="212">
        <f t="shared" si="23"/>
        <v>0</v>
      </c>
      <c r="AR166" s="25" t="s">
        <v>279</v>
      </c>
      <c r="AT166" s="25" t="s">
        <v>194</v>
      </c>
      <c r="AU166" s="25" t="s">
        <v>88</v>
      </c>
      <c r="AY166" s="25" t="s">
        <v>191</v>
      </c>
      <c r="BE166" s="213">
        <f t="shared" si="24"/>
        <v>0</v>
      </c>
      <c r="BF166" s="213">
        <f t="shared" si="25"/>
        <v>0</v>
      </c>
      <c r="BG166" s="213">
        <f t="shared" si="26"/>
        <v>0</v>
      </c>
      <c r="BH166" s="213">
        <f t="shared" si="27"/>
        <v>0</v>
      </c>
      <c r="BI166" s="213">
        <f t="shared" si="28"/>
        <v>0</v>
      </c>
      <c r="BJ166" s="25" t="s">
        <v>85</v>
      </c>
      <c r="BK166" s="213">
        <f t="shared" si="29"/>
        <v>0</v>
      </c>
      <c r="BL166" s="25" t="s">
        <v>279</v>
      </c>
      <c r="BM166" s="25" t="s">
        <v>4892</v>
      </c>
    </row>
    <row r="167" spans="2:65" s="1" customFormat="1" ht="38.25" customHeight="1">
      <c r="B167" s="42"/>
      <c r="C167" s="202" t="s">
        <v>863</v>
      </c>
      <c r="D167" s="202" t="s">
        <v>194</v>
      </c>
      <c r="E167" s="203" t="s">
        <v>4893</v>
      </c>
      <c r="F167" s="204" t="s">
        <v>4894</v>
      </c>
      <c r="G167" s="205" t="s">
        <v>222</v>
      </c>
      <c r="H167" s="206">
        <v>3</v>
      </c>
      <c r="I167" s="207"/>
      <c r="J167" s="208">
        <f t="shared" si="20"/>
        <v>0</v>
      </c>
      <c r="K167" s="204" t="s">
        <v>203</v>
      </c>
      <c r="L167" s="62"/>
      <c r="M167" s="209" t="s">
        <v>23</v>
      </c>
      <c r="N167" s="210" t="s">
        <v>48</v>
      </c>
      <c r="O167" s="43"/>
      <c r="P167" s="211">
        <f t="shared" si="21"/>
        <v>0</v>
      </c>
      <c r="Q167" s="211">
        <v>3.1539999999999999E-2</v>
      </c>
      <c r="R167" s="211">
        <f t="shared" si="22"/>
        <v>9.4619999999999996E-2</v>
      </c>
      <c r="S167" s="211">
        <v>0</v>
      </c>
      <c r="T167" s="212">
        <f t="shared" si="23"/>
        <v>0</v>
      </c>
      <c r="AR167" s="25" t="s">
        <v>279</v>
      </c>
      <c r="AT167" s="25" t="s">
        <v>194</v>
      </c>
      <c r="AU167" s="25" t="s">
        <v>88</v>
      </c>
      <c r="AY167" s="25" t="s">
        <v>191</v>
      </c>
      <c r="BE167" s="213">
        <f t="shared" si="24"/>
        <v>0</v>
      </c>
      <c r="BF167" s="213">
        <f t="shared" si="25"/>
        <v>0</v>
      </c>
      <c r="BG167" s="213">
        <f t="shared" si="26"/>
        <v>0</v>
      </c>
      <c r="BH167" s="213">
        <f t="shared" si="27"/>
        <v>0</v>
      </c>
      <c r="BI167" s="213">
        <f t="shared" si="28"/>
        <v>0</v>
      </c>
      <c r="BJ167" s="25" t="s">
        <v>85</v>
      </c>
      <c r="BK167" s="213">
        <f t="shared" si="29"/>
        <v>0</v>
      </c>
      <c r="BL167" s="25" t="s">
        <v>279</v>
      </c>
      <c r="BM167" s="25" t="s">
        <v>4895</v>
      </c>
    </row>
    <row r="168" spans="2:65" s="1" customFormat="1" ht="16.5" customHeight="1">
      <c r="B168" s="42"/>
      <c r="C168" s="202" t="s">
        <v>868</v>
      </c>
      <c r="D168" s="202" t="s">
        <v>194</v>
      </c>
      <c r="E168" s="203" t="s">
        <v>4896</v>
      </c>
      <c r="F168" s="204" t="s">
        <v>4897</v>
      </c>
      <c r="G168" s="205" t="s">
        <v>197</v>
      </c>
      <c r="H168" s="206">
        <v>2</v>
      </c>
      <c r="I168" s="207"/>
      <c r="J168" s="208">
        <f t="shared" si="20"/>
        <v>0</v>
      </c>
      <c r="K168" s="204" t="s">
        <v>23</v>
      </c>
      <c r="L168" s="62"/>
      <c r="M168" s="209" t="s">
        <v>23</v>
      </c>
      <c r="N168" s="210" t="s">
        <v>48</v>
      </c>
      <c r="O168" s="43"/>
      <c r="P168" s="211">
        <f t="shared" si="21"/>
        <v>0</v>
      </c>
      <c r="Q168" s="211">
        <v>0</v>
      </c>
      <c r="R168" s="211">
        <f t="shared" si="22"/>
        <v>0</v>
      </c>
      <c r="S168" s="211">
        <v>0</v>
      </c>
      <c r="T168" s="212">
        <f t="shared" si="23"/>
        <v>0</v>
      </c>
      <c r="AR168" s="25" t="s">
        <v>279</v>
      </c>
      <c r="AT168" s="25" t="s">
        <v>194</v>
      </c>
      <c r="AU168" s="25" t="s">
        <v>88</v>
      </c>
      <c r="AY168" s="25" t="s">
        <v>191</v>
      </c>
      <c r="BE168" s="213">
        <f t="shared" si="24"/>
        <v>0</v>
      </c>
      <c r="BF168" s="213">
        <f t="shared" si="25"/>
        <v>0</v>
      </c>
      <c r="BG168" s="213">
        <f t="shared" si="26"/>
        <v>0</v>
      </c>
      <c r="BH168" s="213">
        <f t="shared" si="27"/>
        <v>0</v>
      </c>
      <c r="BI168" s="213">
        <f t="shared" si="28"/>
        <v>0</v>
      </c>
      <c r="BJ168" s="25" t="s">
        <v>85</v>
      </c>
      <c r="BK168" s="213">
        <f t="shared" si="29"/>
        <v>0</v>
      </c>
      <c r="BL168" s="25" t="s">
        <v>279</v>
      </c>
      <c r="BM168" s="25" t="s">
        <v>4898</v>
      </c>
    </row>
    <row r="169" spans="2:65" s="1" customFormat="1" ht="16.5" customHeight="1">
      <c r="B169" s="42"/>
      <c r="C169" s="202" t="s">
        <v>873</v>
      </c>
      <c r="D169" s="202" t="s">
        <v>194</v>
      </c>
      <c r="E169" s="203" t="s">
        <v>4899</v>
      </c>
      <c r="F169" s="204" t="s">
        <v>4900</v>
      </c>
      <c r="G169" s="205" t="s">
        <v>197</v>
      </c>
      <c r="H169" s="206">
        <v>1</v>
      </c>
      <c r="I169" s="207"/>
      <c r="J169" s="208">
        <f t="shared" si="20"/>
        <v>0</v>
      </c>
      <c r="K169" s="204" t="s">
        <v>23</v>
      </c>
      <c r="L169" s="62"/>
      <c r="M169" s="209" t="s">
        <v>23</v>
      </c>
      <c r="N169" s="210" t="s">
        <v>48</v>
      </c>
      <c r="O169" s="43"/>
      <c r="P169" s="211">
        <f t="shared" si="21"/>
        <v>0</v>
      </c>
      <c r="Q169" s="211">
        <v>0</v>
      </c>
      <c r="R169" s="211">
        <f t="shared" si="22"/>
        <v>0</v>
      </c>
      <c r="S169" s="211">
        <v>0</v>
      </c>
      <c r="T169" s="212">
        <f t="shared" si="23"/>
        <v>0</v>
      </c>
      <c r="AR169" s="25" t="s">
        <v>279</v>
      </c>
      <c r="AT169" s="25" t="s">
        <v>194</v>
      </c>
      <c r="AU169" s="25" t="s">
        <v>88</v>
      </c>
      <c r="AY169" s="25" t="s">
        <v>191</v>
      </c>
      <c r="BE169" s="213">
        <f t="shared" si="24"/>
        <v>0</v>
      </c>
      <c r="BF169" s="213">
        <f t="shared" si="25"/>
        <v>0</v>
      </c>
      <c r="BG169" s="213">
        <f t="shared" si="26"/>
        <v>0</v>
      </c>
      <c r="BH169" s="213">
        <f t="shared" si="27"/>
        <v>0</v>
      </c>
      <c r="BI169" s="213">
        <f t="shared" si="28"/>
        <v>0</v>
      </c>
      <c r="BJ169" s="25" t="s">
        <v>85</v>
      </c>
      <c r="BK169" s="213">
        <f t="shared" si="29"/>
        <v>0</v>
      </c>
      <c r="BL169" s="25" t="s">
        <v>279</v>
      </c>
      <c r="BM169" s="25" t="s">
        <v>4901</v>
      </c>
    </row>
    <row r="170" spans="2:65" s="1" customFormat="1" ht="38.25" customHeight="1">
      <c r="B170" s="42"/>
      <c r="C170" s="202" t="s">
        <v>878</v>
      </c>
      <c r="D170" s="202" t="s">
        <v>194</v>
      </c>
      <c r="E170" s="203" t="s">
        <v>4902</v>
      </c>
      <c r="F170" s="204" t="s">
        <v>4903</v>
      </c>
      <c r="G170" s="205" t="s">
        <v>222</v>
      </c>
      <c r="H170" s="206">
        <v>1</v>
      </c>
      <c r="I170" s="207"/>
      <c r="J170" s="208">
        <f t="shared" si="20"/>
        <v>0</v>
      </c>
      <c r="K170" s="204" t="s">
        <v>203</v>
      </c>
      <c r="L170" s="62"/>
      <c r="M170" s="209" t="s">
        <v>23</v>
      </c>
      <c r="N170" s="210" t="s">
        <v>48</v>
      </c>
      <c r="O170" s="43"/>
      <c r="P170" s="211">
        <f t="shared" si="21"/>
        <v>0</v>
      </c>
      <c r="Q170" s="211">
        <v>3.4540000000000001E-2</v>
      </c>
      <c r="R170" s="211">
        <f t="shared" si="22"/>
        <v>3.4540000000000001E-2</v>
      </c>
      <c r="S170" s="211">
        <v>0</v>
      </c>
      <c r="T170" s="212">
        <f t="shared" si="23"/>
        <v>0</v>
      </c>
      <c r="AR170" s="25" t="s">
        <v>279</v>
      </c>
      <c r="AT170" s="25" t="s">
        <v>194</v>
      </c>
      <c r="AU170" s="25" t="s">
        <v>88</v>
      </c>
      <c r="AY170" s="25" t="s">
        <v>191</v>
      </c>
      <c r="BE170" s="213">
        <f t="shared" si="24"/>
        <v>0</v>
      </c>
      <c r="BF170" s="213">
        <f t="shared" si="25"/>
        <v>0</v>
      </c>
      <c r="BG170" s="213">
        <f t="shared" si="26"/>
        <v>0</v>
      </c>
      <c r="BH170" s="213">
        <f t="shared" si="27"/>
        <v>0</v>
      </c>
      <c r="BI170" s="213">
        <f t="shared" si="28"/>
        <v>0</v>
      </c>
      <c r="BJ170" s="25" t="s">
        <v>85</v>
      </c>
      <c r="BK170" s="213">
        <f t="shared" si="29"/>
        <v>0</v>
      </c>
      <c r="BL170" s="25" t="s">
        <v>279</v>
      </c>
      <c r="BM170" s="25" t="s">
        <v>4904</v>
      </c>
    </row>
    <row r="171" spans="2:65" s="1" customFormat="1" ht="16.5" customHeight="1">
      <c r="B171" s="42"/>
      <c r="C171" s="202" t="s">
        <v>883</v>
      </c>
      <c r="D171" s="202" t="s">
        <v>194</v>
      </c>
      <c r="E171" s="203" t="s">
        <v>4905</v>
      </c>
      <c r="F171" s="204" t="s">
        <v>4906</v>
      </c>
      <c r="G171" s="205" t="s">
        <v>222</v>
      </c>
      <c r="H171" s="206">
        <v>41</v>
      </c>
      <c r="I171" s="207"/>
      <c r="J171" s="208">
        <f t="shared" si="20"/>
        <v>0</v>
      </c>
      <c r="K171" s="204" t="s">
        <v>203</v>
      </c>
      <c r="L171" s="62"/>
      <c r="M171" s="209" t="s">
        <v>23</v>
      </c>
      <c r="N171" s="210" t="s">
        <v>48</v>
      </c>
      <c r="O171" s="43"/>
      <c r="P171" s="211">
        <f t="shared" si="21"/>
        <v>0</v>
      </c>
      <c r="Q171" s="211">
        <v>0</v>
      </c>
      <c r="R171" s="211">
        <f t="shared" si="22"/>
        <v>0</v>
      </c>
      <c r="S171" s="211">
        <v>0</v>
      </c>
      <c r="T171" s="212">
        <f t="shared" si="23"/>
        <v>0</v>
      </c>
      <c r="AR171" s="25" t="s">
        <v>279</v>
      </c>
      <c r="AT171" s="25" t="s">
        <v>194</v>
      </c>
      <c r="AU171" s="25" t="s">
        <v>88</v>
      </c>
      <c r="AY171" s="25" t="s">
        <v>191</v>
      </c>
      <c r="BE171" s="213">
        <f t="shared" si="24"/>
        <v>0</v>
      </c>
      <c r="BF171" s="213">
        <f t="shared" si="25"/>
        <v>0</v>
      </c>
      <c r="BG171" s="213">
        <f t="shared" si="26"/>
        <v>0</v>
      </c>
      <c r="BH171" s="213">
        <f t="shared" si="27"/>
        <v>0</v>
      </c>
      <c r="BI171" s="213">
        <f t="shared" si="28"/>
        <v>0</v>
      </c>
      <c r="BJ171" s="25" t="s">
        <v>85</v>
      </c>
      <c r="BK171" s="213">
        <f t="shared" si="29"/>
        <v>0</v>
      </c>
      <c r="BL171" s="25" t="s">
        <v>279</v>
      </c>
      <c r="BM171" s="25" t="s">
        <v>4907</v>
      </c>
    </row>
    <row r="172" spans="2:65" s="1" customFormat="1" ht="25.5" customHeight="1">
      <c r="B172" s="42"/>
      <c r="C172" s="202" t="s">
        <v>887</v>
      </c>
      <c r="D172" s="202" t="s">
        <v>194</v>
      </c>
      <c r="E172" s="203" t="s">
        <v>4908</v>
      </c>
      <c r="F172" s="204" t="s">
        <v>4909</v>
      </c>
      <c r="G172" s="205" t="s">
        <v>218</v>
      </c>
      <c r="H172" s="206">
        <v>15.6</v>
      </c>
      <c r="I172" s="207"/>
      <c r="J172" s="208">
        <f t="shared" si="20"/>
        <v>0</v>
      </c>
      <c r="K172" s="204" t="s">
        <v>203</v>
      </c>
      <c r="L172" s="62"/>
      <c r="M172" s="209" t="s">
        <v>23</v>
      </c>
      <c r="N172" s="210" t="s">
        <v>48</v>
      </c>
      <c r="O172" s="43"/>
      <c r="P172" s="211">
        <f t="shared" si="21"/>
        <v>0</v>
      </c>
      <c r="Q172" s="211">
        <v>0</v>
      </c>
      <c r="R172" s="211">
        <f t="shared" si="22"/>
        <v>0</v>
      </c>
      <c r="S172" s="211">
        <v>0</v>
      </c>
      <c r="T172" s="212">
        <f t="shared" si="23"/>
        <v>0</v>
      </c>
      <c r="AR172" s="25" t="s">
        <v>279</v>
      </c>
      <c r="AT172" s="25" t="s">
        <v>194</v>
      </c>
      <c r="AU172" s="25" t="s">
        <v>88</v>
      </c>
      <c r="AY172" s="25" t="s">
        <v>191</v>
      </c>
      <c r="BE172" s="213">
        <f t="shared" si="24"/>
        <v>0</v>
      </c>
      <c r="BF172" s="213">
        <f t="shared" si="25"/>
        <v>0</v>
      </c>
      <c r="BG172" s="213">
        <f t="shared" si="26"/>
        <v>0</v>
      </c>
      <c r="BH172" s="213">
        <f t="shared" si="27"/>
        <v>0</v>
      </c>
      <c r="BI172" s="213">
        <f t="shared" si="28"/>
        <v>0</v>
      </c>
      <c r="BJ172" s="25" t="s">
        <v>85</v>
      </c>
      <c r="BK172" s="213">
        <f t="shared" si="29"/>
        <v>0</v>
      </c>
      <c r="BL172" s="25" t="s">
        <v>279</v>
      </c>
      <c r="BM172" s="25" t="s">
        <v>4910</v>
      </c>
    </row>
    <row r="173" spans="2:65" s="12" customFormat="1" ht="13.5">
      <c r="B173" s="217"/>
      <c r="C173" s="218"/>
      <c r="D173" s="214" t="s">
        <v>245</v>
      </c>
      <c r="E173" s="219" t="s">
        <v>23</v>
      </c>
      <c r="F173" s="220" t="s">
        <v>4911</v>
      </c>
      <c r="G173" s="218"/>
      <c r="H173" s="221">
        <v>1.2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245</v>
      </c>
      <c r="AU173" s="227" t="s">
        <v>88</v>
      </c>
      <c r="AV173" s="12" t="s">
        <v>88</v>
      </c>
      <c r="AW173" s="12" t="s">
        <v>40</v>
      </c>
      <c r="AX173" s="12" t="s">
        <v>77</v>
      </c>
      <c r="AY173" s="227" t="s">
        <v>191</v>
      </c>
    </row>
    <row r="174" spans="2:65" s="12" customFormat="1" ht="13.5">
      <c r="B174" s="217"/>
      <c r="C174" s="218"/>
      <c r="D174" s="214" t="s">
        <v>245</v>
      </c>
      <c r="E174" s="219" t="s">
        <v>23</v>
      </c>
      <c r="F174" s="220" t="s">
        <v>4912</v>
      </c>
      <c r="G174" s="218"/>
      <c r="H174" s="221">
        <v>1.5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245</v>
      </c>
      <c r="AU174" s="227" t="s">
        <v>88</v>
      </c>
      <c r="AV174" s="12" t="s">
        <v>88</v>
      </c>
      <c r="AW174" s="12" t="s">
        <v>40</v>
      </c>
      <c r="AX174" s="12" t="s">
        <v>77</v>
      </c>
      <c r="AY174" s="227" t="s">
        <v>191</v>
      </c>
    </row>
    <row r="175" spans="2:65" s="12" customFormat="1" ht="13.5">
      <c r="B175" s="217"/>
      <c r="C175" s="218"/>
      <c r="D175" s="214" t="s">
        <v>245</v>
      </c>
      <c r="E175" s="219" t="s">
        <v>23</v>
      </c>
      <c r="F175" s="220" t="s">
        <v>4913</v>
      </c>
      <c r="G175" s="218"/>
      <c r="H175" s="221">
        <v>5.4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245</v>
      </c>
      <c r="AU175" s="227" t="s">
        <v>88</v>
      </c>
      <c r="AV175" s="12" t="s">
        <v>88</v>
      </c>
      <c r="AW175" s="12" t="s">
        <v>40</v>
      </c>
      <c r="AX175" s="12" t="s">
        <v>77</v>
      </c>
      <c r="AY175" s="227" t="s">
        <v>191</v>
      </c>
    </row>
    <row r="176" spans="2:65" s="12" customFormat="1" ht="13.5">
      <c r="B176" s="217"/>
      <c r="C176" s="218"/>
      <c r="D176" s="214" t="s">
        <v>245</v>
      </c>
      <c r="E176" s="219" t="s">
        <v>23</v>
      </c>
      <c r="F176" s="220" t="s">
        <v>4914</v>
      </c>
      <c r="G176" s="218"/>
      <c r="H176" s="221">
        <v>2.94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245</v>
      </c>
      <c r="AU176" s="227" t="s">
        <v>88</v>
      </c>
      <c r="AV176" s="12" t="s">
        <v>88</v>
      </c>
      <c r="AW176" s="12" t="s">
        <v>40</v>
      </c>
      <c r="AX176" s="12" t="s">
        <v>77</v>
      </c>
      <c r="AY176" s="227" t="s">
        <v>191</v>
      </c>
    </row>
    <row r="177" spans="2:65" s="12" customFormat="1" ht="13.5">
      <c r="B177" s="217"/>
      <c r="C177" s="218"/>
      <c r="D177" s="214" t="s">
        <v>245</v>
      </c>
      <c r="E177" s="219" t="s">
        <v>23</v>
      </c>
      <c r="F177" s="220" t="s">
        <v>4915</v>
      </c>
      <c r="G177" s="218"/>
      <c r="H177" s="221">
        <v>2.4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245</v>
      </c>
      <c r="AU177" s="227" t="s">
        <v>88</v>
      </c>
      <c r="AV177" s="12" t="s">
        <v>88</v>
      </c>
      <c r="AW177" s="12" t="s">
        <v>40</v>
      </c>
      <c r="AX177" s="12" t="s">
        <v>77</v>
      </c>
      <c r="AY177" s="227" t="s">
        <v>191</v>
      </c>
    </row>
    <row r="178" spans="2:65" s="12" customFormat="1" ht="13.5">
      <c r="B178" s="217"/>
      <c r="C178" s="218"/>
      <c r="D178" s="214" t="s">
        <v>245</v>
      </c>
      <c r="E178" s="219" t="s">
        <v>23</v>
      </c>
      <c r="F178" s="220" t="s">
        <v>4916</v>
      </c>
      <c r="G178" s="218"/>
      <c r="H178" s="221">
        <v>1.62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245</v>
      </c>
      <c r="AU178" s="227" t="s">
        <v>88</v>
      </c>
      <c r="AV178" s="12" t="s">
        <v>88</v>
      </c>
      <c r="AW178" s="12" t="s">
        <v>40</v>
      </c>
      <c r="AX178" s="12" t="s">
        <v>77</v>
      </c>
      <c r="AY178" s="227" t="s">
        <v>191</v>
      </c>
    </row>
    <row r="179" spans="2:65" s="12" customFormat="1" ht="13.5">
      <c r="B179" s="217"/>
      <c r="C179" s="218"/>
      <c r="D179" s="214" t="s">
        <v>245</v>
      </c>
      <c r="E179" s="219" t="s">
        <v>23</v>
      </c>
      <c r="F179" s="220" t="s">
        <v>4917</v>
      </c>
      <c r="G179" s="218"/>
      <c r="H179" s="221">
        <v>0.54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245</v>
      </c>
      <c r="AU179" s="227" t="s">
        <v>88</v>
      </c>
      <c r="AV179" s="12" t="s">
        <v>88</v>
      </c>
      <c r="AW179" s="12" t="s">
        <v>40</v>
      </c>
      <c r="AX179" s="12" t="s">
        <v>77</v>
      </c>
      <c r="AY179" s="227" t="s">
        <v>191</v>
      </c>
    </row>
    <row r="180" spans="2:65" s="15" customFormat="1" ht="13.5">
      <c r="B180" s="265"/>
      <c r="C180" s="266"/>
      <c r="D180" s="214" t="s">
        <v>245</v>
      </c>
      <c r="E180" s="267" t="s">
        <v>23</v>
      </c>
      <c r="F180" s="268" t="s">
        <v>388</v>
      </c>
      <c r="G180" s="266"/>
      <c r="H180" s="269">
        <v>15.6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245</v>
      </c>
      <c r="AU180" s="275" t="s">
        <v>88</v>
      </c>
      <c r="AV180" s="15" t="s">
        <v>215</v>
      </c>
      <c r="AW180" s="15" t="s">
        <v>40</v>
      </c>
      <c r="AX180" s="15" t="s">
        <v>85</v>
      </c>
      <c r="AY180" s="275" t="s">
        <v>191</v>
      </c>
    </row>
    <row r="181" spans="2:65" s="1" customFormat="1" ht="38.25" customHeight="1">
      <c r="B181" s="42"/>
      <c r="C181" s="202" t="s">
        <v>891</v>
      </c>
      <c r="D181" s="202" t="s">
        <v>194</v>
      </c>
      <c r="E181" s="203" t="s">
        <v>4918</v>
      </c>
      <c r="F181" s="204" t="s">
        <v>4919</v>
      </c>
      <c r="G181" s="205" t="s">
        <v>419</v>
      </c>
      <c r="H181" s="206">
        <v>0.88</v>
      </c>
      <c r="I181" s="207"/>
      <c r="J181" s="208">
        <f>ROUND(I181*H181,2)</f>
        <v>0</v>
      </c>
      <c r="K181" s="204" t="s">
        <v>203</v>
      </c>
      <c r="L181" s="62"/>
      <c r="M181" s="209" t="s">
        <v>23</v>
      </c>
      <c r="N181" s="210" t="s">
        <v>48</v>
      </c>
      <c r="O181" s="43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AR181" s="25" t="s">
        <v>279</v>
      </c>
      <c r="AT181" s="25" t="s">
        <v>194</v>
      </c>
      <c r="AU181" s="25" t="s">
        <v>88</v>
      </c>
      <c r="AY181" s="25" t="s">
        <v>191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5" t="s">
        <v>85</v>
      </c>
      <c r="BK181" s="213">
        <f>ROUND(I181*H181,2)</f>
        <v>0</v>
      </c>
      <c r="BL181" s="25" t="s">
        <v>279</v>
      </c>
      <c r="BM181" s="25" t="s">
        <v>4920</v>
      </c>
    </row>
    <row r="182" spans="2:65" s="1" customFormat="1" ht="38.25" customHeight="1">
      <c r="B182" s="42"/>
      <c r="C182" s="202" t="s">
        <v>896</v>
      </c>
      <c r="D182" s="202" t="s">
        <v>194</v>
      </c>
      <c r="E182" s="203" t="s">
        <v>4921</v>
      </c>
      <c r="F182" s="204" t="s">
        <v>4922</v>
      </c>
      <c r="G182" s="205" t="s">
        <v>419</v>
      </c>
      <c r="H182" s="206">
        <v>0.88</v>
      </c>
      <c r="I182" s="207"/>
      <c r="J182" s="208">
        <f>ROUND(I182*H182,2)</f>
        <v>0</v>
      </c>
      <c r="K182" s="204" t="s">
        <v>203</v>
      </c>
      <c r="L182" s="62"/>
      <c r="M182" s="209" t="s">
        <v>23</v>
      </c>
      <c r="N182" s="210" t="s">
        <v>48</v>
      </c>
      <c r="O182" s="43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AR182" s="25" t="s">
        <v>279</v>
      </c>
      <c r="AT182" s="25" t="s">
        <v>194</v>
      </c>
      <c r="AU182" s="25" t="s">
        <v>88</v>
      </c>
      <c r="AY182" s="25" t="s">
        <v>191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25" t="s">
        <v>85</v>
      </c>
      <c r="BK182" s="213">
        <f>ROUND(I182*H182,2)</f>
        <v>0</v>
      </c>
      <c r="BL182" s="25" t="s">
        <v>279</v>
      </c>
      <c r="BM182" s="25" t="s">
        <v>4923</v>
      </c>
    </row>
    <row r="183" spans="2:65" s="11" customFormat="1" ht="37.35" customHeight="1">
      <c r="B183" s="186"/>
      <c r="C183" s="187"/>
      <c r="D183" s="188" t="s">
        <v>76</v>
      </c>
      <c r="E183" s="189" t="s">
        <v>2326</v>
      </c>
      <c r="F183" s="189" t="s">
        <v>2327</v>
      </c>
      <c r="G183" s="187"/>
      <c r="H183" s="187"/>
      <c r="I183" s="190"/>
      <c r="J183" s="191">
        <f>BK183</f>
        <v>0</v>
      </c>
      <c r="K183" s="187"/>
      <c r="L183" s="192"/>
      <c r="M183" s="193"/>
      <c r="N183" s="194"/>
      <c r="O183" s="194"/>
      <c r="P183" s="195">
        <f>SUM(P184:P197)</f>
        <v>0</v>
      </c>
      <c r="Q183" s="194"/>
      <c r="R183" s="195">
        <f>SUM(R184:R197)</f>
        <v>0</v>
      </c>
      <c r="S183" s="194"/>
      <c r="T183" s="196">
        <f>SUM(T184:T197)</f>
        <v>0</v>
      </c>
      <c r="AR183" s="197" t="s">
        <v>215</v>
      </c>
      <c r="AT183" s="198" t="s">
        <v>76</v>
      </c>
      <c r="AU183" s="198" t="s">
        <v>77</v>
      </c>
      <c r="AY183" s="197" t="s">
        <v>191</v>
      </c>
      <c r="BK183" s="199">
        <f>SUM(BK184:BK197)</f>
        <v>0</v>
      </c>
    </row>
    <row r="184" spans="2:65" s="1" customFormat="1" ht="25.5" customHeight="1">
      <c r="B184" s="42"/>
      <c r="C184" s="202" t="s">
        <v>901</v>
      </c>
      <c r="D184" s="202" t="s">
        <v>194</v>
      </c>
      <c r="E184" s="203" t="s">
        <v>2329</v>
      </c>
      <c r="F184" s="204" t="s">
        <v>2330</v>
      </c>
      <c r="G184" s="205" t="s">
        <v>2331</v>
      </c>
      <c r="H184" s="206">
        <v>96</v>
      </c>
      <c r="I184" s="207"/>
      <c r="J184" s="208">
        <f>ROUND(I184*H184,2)</f>
        <v>0</v>
      </c>
      <c r="K184" s="204" t="s">
        <v>203</v>
      </c>
      <c r="L184" s="62"/>
      <c r="M184" s="209" t="s">
        <v>23</v>
      </c>
      <c r="N184" s="210" t="s">
        <v>48</v>
      </c>
      <c r="O184" s="43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AR184" s="25" t="s">
        <v>2332</v>
      </c>
      <c r="AT184" s="25" t="s">
        <v>194</v>
      </c>
      <c r="AU184" s="25" t="s">
        <v>85</v>
      </c>
      <c r="AY184" s="25" t="s">
        <v>191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85</v>
      </c>
      <c r="BK184" s="213">
        <f>ROUND(I184*H184,2)</f>
        <v>0</v>
      </c>
      <c r="BL184" s="25" t="s">
        <v>2332</v>
      </c>
      <c r="BM184" s="25" t="s">
        <v>4924</v>
      </c>
    </row>
    <row r="185" spans="2:65" s="13" customFormat="1" ht="13.5">
      <c r="B185" s="244"/>
      <c r="C185" s="245"/>
      <c r="D185" s="214" t="s">
        <v>245</v>
      </c>
      <c r="E185" s="246" t="s">
        <v>23</v>
      </c>
      <c r="F185" s="247" t="s">
        <v>4925</v>
      </c>
      <c r="G185" s="245"/>
      <c r="H185" s="246" t="s">
        <v>23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245</v>
      </c>
      <c r="AU185" s="253" t="s">
        <v>85</v>
      </c>
      <c r="AV185" s="13" t="s">
        <v>85</v>
      </c>
      <c r="AW185" s="13" t="s">
        <v>40</v>
      </c>
      <c r="AX185" s="13" t="s">
        <v>77</v>
      </c>
      <c r="AY185" s="253" t="s">
        <v>191</v>
      </c>
    </row>
    <row r="186" spans="2:65" s="12" customFormat="1" ht="13.5">
      <c r="B186" s="217"/>
      <c r="C186" s="218"/>
      <c r="D186" s="214" t="s">
        <v>245</v>
      </c>
      <c r="E186" s="219" t="s">
        <v>23</v>
      </c>
      <c r="F186" s="220" t="s">
        <v>4926</v>
      </c>
      <c r="G186" s="218"/>
      <c r="H186" s="221">
        <v>32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245</v>
      </c>
      <c r="AU186" s="227" t="s">
        <v>85</v>
      </c>
      <c r="AV186" s="12" t="s">
        <v>88</v>
      </c>
      <c r="AW186" s="12" t="s">
        <v>40</v>
      </c>
      <c r="AX186" s="12" t="s">
        <v>77</v>
      </c>
      <c r="AY186" s="227" t="s">
        <v>191</v>
      </c>
    </row>
    <row r="187" spans="2:65" s="12" customFormat="1" ht="13.5">
      <c r="B187" s="217"/>
      <c r="C187" s="218"/>
      <c r="D187" s="214" t="s">
        <v>245</v>
      </c>
      <c r="E187" s="219" t="s">
        <v>23</v>
      </c>
      <c r="F187" s="220" t="s">
        <v>4927</v>
      </c>
      <c r="G187" s="218"/>
      <c r="H187" s="221">
        <v>48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245</v>
      </c>
      <c r="AU187" s="227" t="s">
        <v>85</v>
      </c>
      <c r="AV187" s="12" t="s">
        <v>88</v>
      </c>
      <c r="AW187" s="12" t="s">
        <v>40</v>
      </c>
      <c r="AX187" s="12" t="s">
        <v>77</v>
      </c>
      <c r="AY187" s="227" t="s">
        <v>191</v>
      </c>
    </row>
    <row r="188" spans="2:65" s="12" customFormat="1" ht="13.5">
      <c r="B188" s="217"/>
      <c r="C188" s="218"/>
      <c r="D188" s="214" t="s">
        <v>245</v>
      </c>
      <c r="E188" s="219" t="s">
        <v>23</v>
      </c>
      <c r="F188" s="220" t="s">
        <v>4928</v>
      </c>
      <c r="G188" s="218"/>
      <c r="H188" s="221">
        <v>16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245</v>
      </c>
      <c r="AU188" s="227" t="s">
        <v>85</v>
      </c>
      <c r="AV188" s="12" t="s">
        <v>88</v>
      </c>
      <c r="AW188" s="12" t="s">
        <v>40</v>
      </c>
      <c r="AX188" s="12" t="s">
        <v>77</v>
      </c>
      <c r="AY188" s="227" t="s">
        <v>191</v>
      </c>
    </row>
    <row r="189" spans="2:65" s="15" customFormat="1" ht="13.5">
      <c r="B189" s="265"/>
      <c r="C189" s="266"/>
      <c r="D189" s="214" t="s">
        <v>245</v>
      </c>
      <c r="E189" s="267" t="s">
        <v>23</v>
      </c>
      <c r="F189" s="268" t="s">
        <v>388</v>
      </c>
      <c r="G189" s="266"/>
      <c r="H189" s="269">
        <v>96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245</v>
      </c>
      <c r="AU189" s="275" t="s">
        <v>85</v>
      </c>
      <c r="AV189" s="15" t="s">
        <v>215</v>
      </c>
      <c r="AW189" s="15" t="s">
        <v>40</v>
      </c>
      <c r="AX189" s="15" t="s">
        <v>85</v>
      </c>
      <c r="AY189" s="275" t="s">
        <v>191</v>
      </c>
    </row>
    <row r="190" spans="2:65" s="1" customFormat="1" ht="25.5" customHeight="1">
      <c r="B190" s="42"/>
      <c r="C190" s="202" t="s">
        <v>905</v>
      </c>
      <c r="D190" s="202" t="s">
        <v>194</v>
      </c>
      <c r="E190" s="203" t="s">
        <v>4929</v>
      </c>
      <c r="F190" s="204" t="s">
        <v>4930</v>
      </c>
      <c r="G190" s="205" t="s">
        <v>2331</v>
      </c>
      <c r="H190" s="206">
        <v>8</v>
      </c>
      <c r="I190" s="207"/>
      <c r="J190" s="208">
        <f>ROUND(I190*H190,2)</f>
        <v>0</v>
      </c>
      <c r="K190" s="204" t="s">
        <v>203</v>
      </c>
      <c r="L190" s="62"/>
      <c r="M190" s="209" t="s">
        <v>23</v>
      </c>
      <c r="N190" s="210" t="s">
        <v>48</v>
      </c>
      <c r="O190" s="43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AR190" s="25" t="s">
        <v>2332</v>
      </c>
      <c r="AT190" s="25" t="s">
        <v>194</v>
      </c>
      <c r="AU190" s="25" t="s">
        <v>85</v>
      </c>
      <c r="AY190" s="25" t="s">
        <v>191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25" t="s">
        <v>85</v>
      </c>
      <c r="BK190" s="213">
        <f>ROUND(I190*H190,2)</f>
        <v>0</v>
      </c>
      <c r="BL190" s="25" t="s">
        <v>2332</v>
      </c>
      <c r="BM190" s="25" t="s">
        <v>4931</v>
      </c>
    </row>
    <row r="191" spans="2:65" s="1" customFormat="1" ht="40.5">
      <c r="B191" s="42"/>
      <c r="C191" s="64"/>
      <c r="D191" s="214" t="s">
        <v>205</v>
      </c>
      <c r="E191" s="64"/>
      <c r="F191" s="215" t="s">
        <v>2334</v>
      </c>
      <c r="G191" s="64"/>
      <c r="H191" s="64"/>
      <c r="I191" s="173"/>
      <c r="J191" s="64"/>
      <c r="K191" s="64"/>
      <c r="L191" s="62"/>
      <c r="M191" s="216"/>
      <c r="N191" s="43"/>
      <c r="O191" s="43"/>
      <c r="P191" s="43"/>
      <c r="Q191" s="43"/>
      <c r="R191" s="43"/>
      <c r="S191" s="43"/>
      <c r="T191" s="79"/>
      <c r="AT191" s="25" t="s">
        <v>205</v>
      </c>
      <c r="AU191" s="25" t="s">
        <v>85</v>
      </c>
    </row>
    <row r="192" spans="2:65" s="1" customFormat="1" ht="25.5" customHeight="1">
      <c r="B192" s="42"/>
      <c r="C192" s="202" t="s">
        <v>911</v>
      </c>
      <c r="D192" s="202" t="s">
        <v>194</v>
      </c>
      <c r="E192" s="203" t="s">
        <v>4932</v>
      </c>
      <c r="F192" s="204" t="s">
        <v>4933</v>
      </c>
      <c r="G192" s="205" t="s">
        <v>2331</v>
      </c>
      <c r="H192" s="206">
        <v>8</v>
      </c>
      <c r="I192" s="207"/>
      <c r="J192" s="208">
        <f>ROUND(I192*H192,2)</f>
        <v>0</v>
      </c>
      <c r="K192" s="204" t="s">
        <v>203</v>
      </c>
      <c r="L192" s="62"/>
      <c r="M192" s="209" t="s">
        <v>23</v>
      </c>
      <c r="N192" s="210" t="s">
        <v>48</v>
      </c>
      <c r="O192" s="43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AR192" s="25" t="s">
        <v>2332</v>
      </c>
      <c r="AT192" s="25" t="s">
        <v>194</v>
      </c>
      <c r="AU192" s="25" t="s">
        <v>85</v>
      </c>
      <c r="AY192" s="25" t="s">
        <v>191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85</v>
      </c>
      <c r="BK192" s="213">
        <f>ROUND(I192*H192,2)</f>
        <v>0</v>
      </c>
      <c r="BL192" s="25" t="s">
        <v>2332</v>
      </c>
      <c r="BM192" s="25" t="s">
        <v>4934</v>
      </c>
    </row>
    <row r="193" spans="2:65" s="1" customFormat="1" ht="40.5">
      <c r="B193" s="42"/>
      <c r="C193" s="64"/>
      <c r="D193" s="214" t="s">
        <v>205</v>
      </c>
      <c r="E193" s="64"/>
      <c r="F193" s="215" t="s">
        <v>2334</v>
      </c>
      <c r="G193" s="64"/>
      <c r="H193" s="64"/>
      <c r="I193" s="173"/>
      <c r="J193" s="64"/>
      <c r="K193" s="64"/>
      <c r="L193" s="62"/>
      <c r="M193" s="216"/>
      <c r="N193" s="43"/>
      <c r="O193" s="43"/>
      <c r="P193" s="43"/>
      <c r="Q193" s="43"/>
      <c r="R193" s="43"/>
      <c r="S193" s="43"/>
      <c r="T193" s="79"/>
      <c r="AT193" s="25" t="s">
        <v>205</v>
      </c>
      <c r="AU193" s="25" t="s">
        <v>85</v>
      </c>
    </row>
    <row r="194" spans="2:65" s="1" customFormat="1" ht="25.5" customHeight="1">
      <c r="B194" s="42"/>
      <c r="C194" s="202" t="s">
        <v>919</v>
      </c>
      <c r="D194" s="202" t="s">
        <v>194</v>
      </c>
      <c r="E194" s="203" t="s">
        <v>2368</v>
      </c>
      <c r="F194" s="204" t="s">
        <v>2369</v>
      </c>
      <c r="G194" s="205" t="s">
        <v>2331</v>
      </c>
      <c r="H194" s="206">
        <v>8</v>
      </c>
      <c r="I194" s="207"/>
      <c r="J194" s="208">
        <f>ROUND(I194*H194,2)</f>
        <v>0</v>
      </c>
      <c r="K194" s="204" t="s">
        <v>203</v>
      </c>
      <c r="L194" s="62"/>
      <c r="M194" s="209" t="s">
        <v>23</v>
      </c>
      <c r="N194" s="210" t="s">
        <v>48</v>
      </c>
      <c r="O194" s="43"/>
      <c r="P194" s="211">
        <f>O194*H194</f>
        <v>0</v>
      </c>
      <c r="Q194" s="211">
        <v>0</v>
      </c>
      <c r="R194" s="211">
        <f>Q194*H194</f>
        <v>0</v>
      </c>
      <c r="S194" s="211">
        <v>0</v>
      </c>
      <c r="T194" s="212">
        <f>S194*H194</f>
        <v>0</v>
      </c>
      <c r="AR194" s="25" t="s">
        <v>2332</v>
      </c>
      <c r="AT194" s="25" t="s">
        <v>194</v>
      </c>
      <c r="AU194" s="25" t="s">
        <v>85</v>
      </c>
      <c r="AY194" s="25" t="s">
        <v>191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25" t="s">
        <v>85</v>
      </c>
      <c r="BK194" s="213">
        <f>ROUND(I194*H194,2)</f>
        <v>0</v>
      </c>
      <c r="BL194" s="25" t="s">
        <v>2332</v>
      </c>
      <c r="BM194" s="25" t="s">
        <v>4935</v>
      </c>
    </row>
    <row r="195" spans="2:65" s="1" customFormat="1" ht="40.5">
      <c r="B195" s="42"/>
      <c r="C195" s="64"/>
      <c r="D195" s="214" t="s">
        <v>205</v>
      </c>
      <c r="E195" s="64"/>
      <c r="F195" s="215" t="s">
        <v>2334</v>
      </c>
      <c r="G195" s="64"/>
      <c r="H195" s="64"/>
      <c r="I195" s="173"/>
      <c r="J195" s="64"/>
      <c r="K195" s="64"/>
      <c r="L195" s="62"/>
      <c r="M195" s="216"/>
      <c r="N195" s="43"/>
      <c r="O195" s="43"/>
      <c r="P195" s="43"/>
      <c r="Q195" s="43"/>
      <c r="R195" s="43"/>
      <c r="S195" s="43"/>
      <c r="T195" s="79"/>
      <c r="AT195" s="25" t="s">
        <v>205</v>
      </c>
      <c r="AU195" s="25" t="s">
        <v>85</v>
      </c>
    </row>
    <row r="196" spans="2:65" s="1" customFormat="1" ht="25.5" customHeight="1">
      <c r="B196" s="42"/>
      <c r="C196" s="202" t="s">
        <v>924</v>
      </c>
      <c r="D196" s="202" t="s">
        <v>194</v>
      </c>
      <c r="E196" s="203" t="s">
        <v>2372</v>
      </c>
      <c r="F196" s="204" t="s">
        <v>2373</v>
      </c>
      <c r="G196" s="205" t="s">
        <v>2331</v>
      </c>
      <c r="H196" s="206">
        <v>8</v>
      </c>
      <c r="I196" s="207"/>
      <c r="J196" s="208">
        <f>ROUND(I196*H196,2)</f>
        <v>0</v>
      </c>
      <c r="K196" s="204" t="s">
        <v>203</v>
      </c>
      <c r="L196" s="62"/>
      <c r="M196" s="209" t="s">
        <v>23</v>
      </c>
      <c r="N196" s="210" t="s">
        <v>48</v>
      </c>
      <c r="O196" s="43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5" t="s">
        <v>2332</v>
      </c>
      <c r="AT196" s="25" t="s">
        <v>194</v>
      </c>
      <c r="AU196" s="25" t="s">
        <v>85</v>
      </c>
      <c r="AY196" s="25" t="s">
        <v>191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85</v>
      </c>
      <c r="BK196" s="213">
        <f>ROUND(I196*H196,2)</f>
        <v>0</v>
      </c>
      <c r="BL196" s="25" t="s">
        <v>2332</v>
      </c>
      <c r="BM196" s="25" t="s">
        <v>4936</v>
      </c>
    </row>
    <row r="197" spans="2:65" s="1" customFormat="1" ht="40.5">
      <c r="B197" s="42"/>
      <c r="C197" s="64"/>
      <c r="D197" s="214" t="s">
        <v>205</v>
      </c>
      <c r="E197" s="64"/>
      <c r="F197" s="215" t="s">
        <v>2334</v>
      </c>
      <c r="G197" s="64"/>
      <c r="H197" s="64"/>
      <c r="I197" s="173"/>
      <c r="J197" s="64"/>
      <c r="K197" s="64"/>
      <c r="L197" s="62"/>
      <c r="M197" s="216"/>
      <c r="N197" s="43"/>
      <c r="O197" s="43"/>
      <c r="P197" s="43"/>
      <c r="Q197" s="43"/>
      <c r="R197" s="43"/>
      <c r="S197" s="43"/>
      <c r="T197" s="79"/>
      <c r="AT197" s="25" t="s">
        <v>205</v>
      </c>
      <c r="AU197" s="25" t="s">
        <v>85</v>
      </c>
    </row>
    <row r="198" spans="2:65" s="11" customFormat="1" ht="37.35" customHeight="1">
      <c r="B198" s="186"/>
      <c r="C198" s="187"/>
      <c r="D198" s="188" t="s">
        <v>76</v>
      </c>
      <c r="E198" s="189" t="s">
        <v>4270</v>
      </c>
      <c r="F198" s="189" t="s">
        <v>4271</v>
      </c>
      <c r="G198" s="187"/>
      <c r="H198" s="187"/>
      <c r="I198" s="190"/>
      <c r="J198" s="191">
        <f>BK198</f>
        <v>0</v>
      </c>
      <c r="K198" s="187"/>
      <c r="L198" s="192"/>
      <c r="M198" s="193"/>
      <c r="N198" s="194"/>
      <c r="O198" s="194"/>
      <c r="P198" s="195">
        <f>P199</f>
        <v>0</v>
      </c>
      <c r="Q198" s="194"/>
      <c r="R198" s="195">
        <f>R199</f>
        <v>0</v>
      </c>
      <c r="S198" s="194"/>
      <c r="T198" s="196">
        <f>T199</f>
        <v>0</v>
      </c>
      <c r="AR198" s="197" t="s">
        <v>215</v>
      </c>
      <c r="AT198" s="198" t="s">
        <v>76</v>
      </c>
      <c r="AU198" s="198" t="s">
        <v>77</v>
      </c>
      <c r="AY198" s="197" t="s">
        <v>191</v>
      </c>
      <c r="BK198" s="199">
        <f>BK199</f>
        <v>0</v>
      </c>
    </row>
    <row r="199" spans="2:65" s="1" customFormat="1" ht="16.5" customHeight="1">
      <c r="B199" s="42"/>
      <c r="C199" s="202" t="s">
        <v>930</v>
      </c>
      <c r="D199" s="202" t="s">
        <v>194</v>
      </c>
      <c r="E199" s="203" t="s">
        <v>4937</v>
      </c>
      <c r="F199" s="204" t="s">
        <v>4938</v>
      </c>
      <c r="G199" s="205" t="s">
        <v>2331</v>
      </c>
      <c r="H199" s="206">
        <v>4</v>
      </c>
      <c r="I199" s="207"/>
      <c r="J199" s="208">
        <f>ROUND(I199*H199,2)</f>
        <v>0</v>
      </c>
      <c r="K199" s="204" t="s">
        <v>23</v>
      </c>
      <c r="L199" s="62"/>
      <c r="M199" s="209" t="s">
        <v>23</v>
      </c>
      <c r="N199" s="210" t="s">
        <v>48</v>
      </c>
      <c r="O199" s="43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AR199" s="25" t="s">
        <v>199</v>
      </c>
      <c r="AT199" s="25" t="s">
        <v>194</v>
      </c>
      <c r="AU199" s="25" t="s">
        <v>85</v>
      </c>
      <c r="AY199" s="25" t="s">
        <v>191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85</v>
      </c>
      <c r="BK199" s="213">
        <f>ROUND(I199*H199,2)</f>
        <v>0</v>
      </c>
      <c r="BL199" s="25" t="s">
        <v>199</v>
      </c>
      <c r="BM199" s="25" t="s">
        <v>4939</v>
      </c>
    </row>
    <row r="200" spans="2:65" s="11" customFormat="1" ht="37.35" customHeight="1">
      <c r="B200" s="186"/>
      <c r="C200" s="187"/>
      <c r="D200" s="188" t="s">
        <v>76</v>
      </c>
      <c r="E200" s="189" t="s">
        <v>83</v>
      </c>
      <c r="F200" s="189" t="s">
        <v>189</v>
      </c>
      <c r="G200" s="187"/>
      <c r="H200" s="187"/>
      <c r="I200" s="190"/>
      <c r="J200" s="191">
        <f>BK200</f>
        <v>0</v>
      </c>
      <c r="K200" s="187"/>
      <c r="L200" s="192"/>
      <c r="M200" s="193"/>
      <c r="N200" s="194"/>
      <c r="O200" s="194"/>
      <c r="P200" s="195">
        <f>P201+P204</f>
        <v>0</v>
      </c>
      <c r="Q200" s="194"/>
      <c r="R200" s="195">
        <f>R201+R204</f>
        <v>0</v>
      </c>
      <c r="S200" s="194"/>
      <c r="T200" s="196">
        <f>T201+T204</f>
        <v>0</v>
      </c>
      <c r="AR200" s="197" t="s">
        <v>190</v>
      </c>
      <c r="AT200" s="198" t="s">
        <v>76</v>
      </c>
      <c r="AU200" s="198" t="s">
        <v>77</v>
      </c>
      <c r="AY200" s="197" t="s">
        <v>191</v>
      </c>
      <c r="BK200" s="199">
        <f>BK201+BK204</f>
        <v>0</v>
      </c>
    </row>
    <row r="201" spans="2:65" s="11" customFormat="1" ht="19.899999999999999" customHeight="1">
      <c r="B201" s="186"/>
      <c r="C201" s="187"/>
      <c r="D201" s="188" t="s">
        <v>76</v>
      </c>
      <c r="E201" s="200" t="s">
        <v>261</v>
      </c>
      <c r="F201" s="200" t="s">
        <v>262</v>
      </c>
      <c r="G201" s="187"/>
      <c r="H201" s="187"/>
      <c r="I201" s="190"/>
      <c r="J201" s="201">
        <f>BK201</f>
        <v>0</v>
      </c>
      <c r="K201" s="187"/>
      <c r="L201" s="192"/>
      <c r="M201" s="193"/>
      <c r="N201" s="194"/>
      <c r="O201" s="194"/>
      <c r="P201" s="195">
        <f>SUM(P202:P203)</f>
        <v>0</v>
      </c>
      <c r="Q201" s="194"/>
      <c r="R201" s="195">
        <f>SUM(R202:R203)</f>
        <v>0</v>
      </c>
      <c r="S201" s="194"/>
      <c r="T201" s="196">
        <f>SUM(T202:T203)</f>
        <v>0</v>
      </c>
      <c r="AR201" s="197" t="s">
        <v>190</v>
      </c>
      <c r="AT201" s="198" t="s">
        <v>76</v>
      </c>
      <c r="AU201" s="198" t="s">
        <v>85</v>
      </c>
      <c r="AY201" s="197" t="s">
        <v>191</v>
      </c>
      <c r="BK201" s="199">
        <f>SUM(BK202:BK203)</f>
        <v>0</v>
      </c>
    </row>
    <row r="202" spans="2:65" s="1" customFormat="1" ht="16.5" customHeight="1">
      <c r="B202" s="42"/>
      <c r="C202" s="202" t="s">
        <v>935</v>
      </c>
      <c r="D202" s="202" t="s">
        <v>194</v>
      </c>
      <c r="E202" s="203" t="s">
        <v>269</v>
      </c>
      <c r="F202" s="204" t="s">
        <v>270</v>
      </c>
      <c r="G202" s="205" t="s">
        <v>222</v>
      </c>
      <c r="H202" s="206">
        <v>1</v>
      </c>
      <c r="I202" s="207"/>
      <c r="J202" s="208">
        <f>ROUND(I202*H202,2)</f>
        <v>0</v>
      </c>
      <c r="K202" s="204" t="s">
        <v>203</v>
      </c>
      <c r="L202" s="62"/>
      <c r="M202" s="209" t="s">
        <v>23</v>
      </c>
      <c r="N202" s="210" t="s">
        <v>48</v>
      </c>
      <c r="O202" s="43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AR202" s="25" t="s">
        <v>199</v>
      </c>
      <c r="AT202" s="25" t="s">
        <v>194</v>
      </c>
      <c r="AU202" s="25" t="s">
        <v>88</v>
      </c>
      <c r="AY202" s="25" t="s">
        <v>191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25" t="s">
        <v>85</v>
      </c>
      <c r="BK202" s="213">
        <f>ROUND(I202*H202,2)</f>
        <v>0</v>
      </c>
      <c r="BL202" s="25" t="s">
        <v>199</v>
      </c>
      <c r="BM202" s="25" t="s">
        <v>4940</v>
      </c>
    </row>
    <row r="203" spans="2:65" s="1" customFormat="1" ht="27">
      <c r="B203" s="42"/>
      <c r="C203" s="64"/>
      <c r="D203" s="214" t="s">
        <v>205</v>
      </c>
      <c r="E203" s="64"/>
      <c r="F203" s="215" t="s">
        <v>4941</v>
      </c>
      <c r="G203" s="64"/>
      <c r="H203" s="64"/>
      <c r="I203" s="173"/>
      <c r="J203" s="64"/>
      <c r="K203" s="64"/>
      <c r="L203" s="62"/>
      <c r="M203" s="216"/>
      <c r="N203" s="43"/>
      <c r="O203" s="43"/>
      <c r="P203" s="43"/>
      <c r="Q203" s="43"/>
      <c r="R203" s="43"/>
      <c r="S203" s="43"/>
      <c r="T203" s="79"/>
      <c r="AT203" s="25" t="s">
        <v>205</v>
      </c>
      <c r="AU203" s="25" t="s">
        <v>88</v>
      </c>
    </row>
    <row r="204" spans="2:65" s="11" customFormat="1" ht="29.85" customHeight="1">
      <c r="B204" s="186"/>
      <c r="C204" s="187"/>
      <c r="D204" s="188" t="s">
        <v>76</v>
      </c>
      <c r="E204" s="200" t="s">
        <v>294</v>
      </c>
      <c r="F204" s="200" t="s">
        <v>295</v>
      </c>
      <c r="G204" s="187"/>
      <c r="H204" s="187"/>
      <c r="I204" s="190"/>
      <c r="J204" s="201">
        <f>BK204</f>
        <v>0</v>
      </c>
      <c r="K204" s="187"/>
      <c r="L204" s="192"/>
      <c r="M204" s="193"/>
      <c r="N204" s="194"/>
      <c r="O204" s="194"/>
      <c r="P204" s="195">
        <f>SUM(P205:P208)</f>
        <v>0</v>
      </c>
      <c r="Q204" s="194"/>
      <c r="R204" s="195">
        <f>SUM(R205:R208)</f>
        <v>0</v>
      </c>
      <c r="S204" s="194"/>
      <c r="T204" s="196">
        <f>SUM(T205:T208)</f>
        <v>0</v>
      </c>
      <c r="AR204" s="197" t="s">
        <v>190</v>
      </c>
      <c r="AT204" s="198" t="s">
        <v>76</v>
      </c>
      <c r="AU204" s="198" t="s">
        <v>85</v>
      </c>
      <c r="AY204" s="197" t="s">
        <v>191</v>
      </c>
      <c r="BK204" s="199">
        <f>SUM(BK205:BK208)</f>
        <v>0</v>
      </c>
    </row>
    <row r="205" spans="2:65" s="1" customFormat="1" ht="16.5" customHeight="1">
      <c r="B205" s="42"/>
      <c r="C205" s="202" t="s">
        <v>940</v>
      </c>
      <c r="D205" s="202" t="s">
        <v>194</v>
      </c>
      <c r="E205" s="203" t="s">
        <v>4942</v>
      </c>
      <c r="F205" s="204" t="s">
        <v>4943</v>
      </c>
      <c r="G205" s="205" t="s">
        <v>4290</v>
      </c>
      <c r="H205" s="276"/>
      <c r="I205" s="207"/>
      <c r="J205" s="208">
        <f>ROUND(I205*H205,2)</f>
        <v>0</v>
      </c>
      <c r="K205" s="204" t="s">
        <v>23</v>
      </c>
      <c r="L205" s="62"/>
      <c r="M205" s="209" t="s">
        <v>23</v>
      </c>
      <c r="N205" s="210" t="s">
        <v>48</v>
      </c>
      <c r="O205" s="43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AR205" s="25" t="s">
        <v>215</v>
      </c>
      <c r="AT205" s="25" t="s">
        <v>194</v>
      </c>
      <c r="AU205" s="25" t="s">
        <v>88</v>
      </c>
      <c r="AY205" s="25" t="s">
        <v>191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25" t="s">
        <v>85</v>
      </c>
      <c r="BK205" s="213">
        <f>ROUND(I205*H205,2)</f>
        <v>0</v>
      </c>
      <c r="BL205" s="25" t="s">
        <v>215</v>
      </c>
      <c r="BM205" s="25" t="s">
        <v>4944</v>
      </c>
    </row>
    <row r="206" spans="2:65" s="1" customFormat="1" ht="16.5" customHeight="1">
      <c r="B206" s="42"/>
      <c r="C206" s="202" t="s">
        <v>946</v>
      </c>
      <c r="D206" s="202" t="s">
        <v>194</v>
      </c>
      <c r="E206" s="203" t="s">
        <v>4945</v>
      </c>
      <c r="F206" s="204" t="s">
        <v>4946</v>
      </c>
      <c r="G206" s="205" t="s">
        <v>4290</v>
      </c>
      <c r="H206" s="276"/>
      <c r="I206" s="207"/>
      <c r="J206" s="208">
        <f>ROUND(I206*H206,2)</f>
        <v>0</v>
      </c>
      <c r="K206" s="204" t="s">
        <v>23</v>
      </c>
      <c r="L206" s="62"/>
      <c r="M206" s="209" t="s">
        <v>23</v>
      </c>
      <c r="N206" s="210" t="s">
        <v>48</v>
      </c>
      <c r="O206" s="43"/>
      <c r="P206" s="211">
        <f>O206*H206</f>
        <v>0</v>
      </c>
      <c r="Q206" s="211">
        <v>0</v>
      </c>
      <c r="R206" s="211">
        <f>Q206*H206</f>
        <v>0</v>
      </c>
      <c r="S206" s="211">
        <v>0</v>
      </c>
      <c r="T206" s="212">
        <f>S206*H206</f>
        <v>0</v>
      </c>
      <c r="AR206" s="25" t="s">
        <v>215</v>
      </c>
      <c r="AT206" s="25" t="s">
        <v>194</v>
      </c>
      <c r="AU206" s="25" t="s">
        <v>88</v>
      </c>
      <c r="AY206" s="25" t="s">
        <v>191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25" t="s">
        <v>85</v>
      </c>
      <c r="BK206" s="213">
        <f>ROUND(I206*H206,2)</f>
        <v>0</v>
      </c>
      <c r="BL206" s="25" t="s">
        <v>215</v>
      </c>
      <c r="BM206" s="25" t="s">
        <v>4947</v>
      </c>
    </row>
    <row r="207" spans="2:65" s="1" customFormat="1" ht="16.5" customHeight="1">
      <c r="B207" s="42"/>
      <c r="C207" s="202" t="s">
        <v>951</v>
      </c>
      <c r="D207" s="202" t="s">
        <v>194</v>
      </c>
      <c r="E207" s="203" t="s">
        <v>4948</v>
      </c>
      <c r="F207" s="204" t="s">
        <v>4949</v>
      </c>
      <c r="G207" s="205" t="s">
        <v>4290</v>
      </c>
      <c r="H207" s="276"/>
      <c r="I207" s="207"/>
      <c r="J207" s="208">
        <f>ROUND(I207*H207,2)</f>
        <v>0</v>
      </c>
      <c r="K207" s="204" t="s">
        <v>23</v>
      </c>
      <c r="L207" s="62"/>
      <c r="M207" s="209" t="s">
        <v>23</v>
      </c>
      <c r="N207" s="210" t="s">
        <v>48</v>
      </c>
      <c r="O207" s="43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AR207" s="25" t="s">
        <v>215</v>
      </c>
      <c r="AT207" s="25" t="s">
        <v>194</v>
      </c>
      <c r="AU207" s="25" t="s">
        <v>88</v>
      </c>
      <c r="AY207" s="25" t="s">
        <v>191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5" t="s">
        <v>85</v>
      </c>
      <c r="BK207" s="213">
        <f>ROUND(I207*H207,2)</f>
        <v>0</v>
      </c>
      <c r="BL207" s="25" t="s">
        <v>215</v>
      </c>
      <c r="BM207" s="25" t="s">
        <v>4950</v>
      </c>
    </row>
    <row r="208" spans="2:65" s="1" customFormat="1" ht="27">
      <c r="B208" s="42"/>
      <c r="C208" s="64"/>
      <c r="D208" s="214" t="s">
        <v>205</v>
      </c>
      <c r="E208" s="64"/>
      <c r="F208" s="215" t="s">
        <v>4951</v>
      </c>
      <c r="G208" s="64"/>
      <c r="H208" s="64"/>
      <c r="I208" s="173"/>
      <c r="J208" s="64"/>
      <c r="K208" s="64"/>
      <c r="L208" s="62"/>
      <c r="M208" s="238"/>
      <c r="N208" s="239"/>
      <c r="O208" s="239"/>
      <c r="P208" s="239"/>
      <c r="Q208" s="239"/>
      <c r="R208" s="239"/>
      <c r="S208" s="239"/>
      <c r="T208" s="240"/>
      <c r="AT208" s="25" t="s">
        <v>205</v>
      </c>
      <c r="AU208" s="25" t="s">
        <v>88</v>
      </c>
    </row>
    <row r="209" spans="2:12" s="1" customFormat="1" ht="6.95" customHeight="1">
      <c r="B209" s="57"/>
      <c r="C209" s="58"/>
      <c r="D209" s="58"/>
      <c r="E209" s="58"/>
      <c r="F209" s="58"/>
      <c r="G209" s="58"/>
      <c r="H209" s="58"/>
      <c r="I209" s="149"/>
      <c r="J209" s="58"/>
      <c r="K209" s="58"/>
      <c r="L209" s="62"/>
    </row>
  </sheetData>
  <sheetProtection algorithmName="SHA-512" hashValue="dAjAH1cfuee0hgvbk3JP+BkzV+wVy+Sp4V2kKjG+cZ8sR6o82VDVeXlvpawmn/3wVeDsERuxFbQee9MsBgn5wQ==" saltValue="XRnFNVvytZL+M/92YF0zSGb8DZ4uyx3DGi4eEo74tRtNxg/cVMw/D2J9U/2mqGoLJhXS4bonEsNGPwj8N3jCjQ==" spinCount="100000" sheet="1" objects="1" scenarios="1" formatColumns="0" formatRows="0" autoFilter="0"/>
  <autoFilter ref="C95:K208"/>
  <mergeCells count="13">
    <mergeCell ref="E88:H88"/>
    <mergeCell ref="G1:H1"/>
    <mergeCell ref="L2:V2"/>
    <mergeCell ref="E49:H49"/>
    <mergeCell ref="E51:H51"/>
    <mergeCell ref="J55:J56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119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340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4952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ROUND(J105,2)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ROUND(SUM(BE105:BE517), 2)</f>
        <v>0</v>
      </c>
      <c r="G32" s="43"/>
      <c r="H32" s="43"/>
      <c r="I32" s="141">
        <v>0.21</v>
      </c>
      <c r="J32" s="140">
        <f>ROUND(ROUND((SUM(BE105:BE517)),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ROUND(SUM(BF105:BF517), 2)</f>
        <v>0</v>
      </c>
      <c r="G33" s="43"/>
      <c r="H33" s="43"/>
      <c r="I33" s="141">
        <v>0.15</v>
      </c>
      <c r="J33" s="140">
        <f>ROUND(ROUND((SUM(BF105:BF517)),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ROUND(SUM(BG105:BG517),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ROUND(SUM(BH105:BH517),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ROUND(SUM(BI105:BI517),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340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TI-005 - Zdravotně technické instalace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J105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343</v>
      </c>
      <c r="E61" s="162"/>
      <c r="F61" s="162"/>
      <c r="G61" s="162"/>
      <c r="H61" s="162"/>
      <c r="I61" s="163"/>
      <c r="J61" s="164">
        <f>J106</f>
        <v>0</v>
      </c>
      <c r="K61" s="165"/>
    </row>
    <row r="62" spans="2:47" s="9" customFormat="1" ht="19.899999999999999" customHeight="1">
      <c r="B62" s="166"/>
      <c r="C62" s="167"/>
      <c r="D62" s="168" t="s">
        <v>2376</v>
      </c>
      <c r="E62" s="169"/>
      <c r="F62" s="169"/>
      <c r="G62" s="169"/>
      <c r="H62" s="169"/>
      <c r="I62" s="170"/>
      <c r="J62" s="171">
        <f>J107</f>
        <v>0</v>
      </c>
      <c r="K62" s="172"/>
    </row>
    <row r="63" spans="2:47" s="9" customFormat="1" ht="19.899999999999999" customHeight="1">
      <c r="B63" s="166"/>
      <c r="C63" s="167"/>
      <c r="D63" s="168" t="s">
        <v>344</v>
      </c>
      <c r="E63" s="169"/>
      <c r="F63" s="169"/>
      <c r="G63" s="169"/>
      <c r="H63" s="169"/>
      <c r="I63" s="170"/>
      <c r="J63" s="171">
        <f>J193</f>
        <v>0</v>
      </c>
      <c r="K63" s="172"/>
    </row>
    <row r="64" spans="2:47" s="9" customFormat="1" ht="19.899999999999999" customHeight="1">
      <c r="B64" s="166"/>
      <c r="C64" s="167"/>
      <c r="D64" s="168" t="s">
        <v>2378</v>
      </c>
      <c r="E64" s="169"/>
      <c r="F64" s="169"/>
      <c r="G64" s="169"/>
      <c r="H64" s="169"/>
      <c r="I64" s="170"/>
      <c r="J64" s="171">
        <f>J198</f>
        <v>0</v>
      </c>
      <c r="K64" s="172"/>
    </row>
    <row r="65" spans="2:11" s="9" customFormat="1" ht="19.899999999999999" customHeight="1">
      <c r="B65" s="166"/>
      <c r="C65" s="167"/>
      <c r="D65" s="168" t="s">
        <v>345</v>
      </c>
      <c r="E65" s="169"/>
      <c r="F65" s="169"/>
      <c r="G65" s="169"/>
      <c r="H65" s="169"/>
      <c r="I65" s="170"/>
      <c r="J65" s="171">
        <f>J214</f>
        <v>0</v>
      </c>
      <c r="K65" s="172"/>
    </row>
    <row r="66" spans="2:11" s="9" customFormat="1" ht="19.899999999999999" customHeight="1">
      <c r="B66" s="166"/>
      <c r="C66" s="167"/>
      <c r="D66" s="168" t="s">
        <v>4953</v>
      </c>
      <c r="E66" s="169"/>
      <c r="F66" s="169"/>
      <c r="G66" s="169"/>
      <c r="H66" s="169"/>
      <c r="I66" s="170"/>
      <c r="J66" s="171">
        <f>J229</f>
        <v>0</v>
      </c>
      <c r="K66" s="172"/>
    </row>
    <row r="67" spans="2:11" s="9" customFormat="1" ht="19.899999999999999" customHeight="1">
      <c r="B67" s="166"/>
      <c r="C67" s="167"/>
      <c r="D67" s="168" t="s">
        <v>346</v>
      </c>
      <c r="E67" s="169"/>
      <c r="F67" s="169"/>
      <c r="G67" s="169"/>
      <c r="H67" s="169"/>
      <c r="I67" s="170"/>
      <c r="J67" s="171">
        <f>J290</f>
        <v>0</v>
      </c>
      <c r="K67" s="172"/>
    </row>
    <row r="68" spans="2:11" s="9" customFormat="1" ht="19.899999999999999" customHeight="1">
      <c r="B68" s="166"/>
      <c r="C68" s="167"/>
      <c r="D68" s="168" t="s">
        <v>2759</v>
      </c>
      <c r="E68" s="169"/>
      <c r="F68" s="169"/>
      <c r="G68" s="169"/>
      <c r="H68" s="169"/>
      <c r="I68" s="170"/>
      <c r="J68" s="171">
        <f>J306</f>
        <v>0</v>
      </c>
      <c r="K68" s="172"/>
    </row>
    <row r="69" spans="2:11" s="9" customFormat="1" ht="19.899999999999999" customHeight="1">
      <c r="B69" s="166"/>
      <c r="C69" s="167"/>
      <c r="D69" s="168" t="s">
        <v>347</v>
      </c>
      <c r="E69" s="169"/>
      <c r="F69" s="169"/>
      <c r="G69" s="169"/>
      <c r="H69" s="169"/>
      <c r="I69" s="170"/>
      <c r="J69" s="171">
        <f>J312</f>
        <v>0</v>
      </c>
      <c r="K69" s="172"/>
    </row>
    <row r="70" spans="2:11" s="8" customFormat="1" ht="24.95" customHeight="1">
      <c r="B70" s="159"/>
      <c r="C70" s="160"/>
      <c r="D70" s="161" t="s">
        <v>348</v>
      </c>
      <c r="E70" s="162"/>
      <c r="F70" s="162"/>
      <c r="G70" s="162"/>
      <c r="H70" s="162"/>
      <c r="I70" s="163"/>
      <c r="J70" s="164">
        <f>J314</f>
        <v>0</v>
      </c>
      <c r="K70" s="165"/>
    </row>
    <row r="71" spans="2:11" s="9" customFormat="1" ht="19.899999999999999" customHeight="1">
      <c r="B71" s="166"/>
      <c r="C71" s="167"/>
      <c r="D71" s="168" t="s">
        <v>349</v>
      </c>
      <c r="E71" s="169"/>
      <c r="F71" s="169"/>
      <c r="G71" s="169"/>
      <c r="H71" s="169"/>
      <c r="I71" s="170"/>
      <c r="J71" s="171">
        <f>J315</f>
        <v>0</v>
      </c>
      <c r="K71" s="172"/>
    </row>
    <row r="72" spans="2:11" s="9" customFormat="1" ht="19.899999999999999" customHeight="1">
      <c r="B72" s="166"/>
      <c r="C72" s="167"/>
      <c r="D72" s="168" t="s">
        <v>4954</v>
      </c>
      <c r="E72" s="169"/>
      <c r="F72" s="169"/>
      <c r="G72" s="169"/>
      <c r="H72" s="169"/>
      <c r="I72" s="170"/>
      <c r="J72" s="171">
        <f>J331</f>
        <v>0</v>
      </c>
      <c r="K72" s="172"/>
    </row>
    <row r="73" spans="2:11" s="9" customFormat="1" ht="19.899999999999999" customHeight="1">
      <c r="B73" s="166"/>
      <c r="C73" s="167"/>
      <c r="D73" s="168" t="s">
        <v>4707</v>
      </c>
      <c r="E73" s="169"/>
      <c r="F73" s="169"/>
      <c r="G73" s="169"/>
      <c r="H73" s="169"/>
      <c r="I73" s="170"/>
      <c r="J73" s="171">
        <f>J353</f>
        <v>0</v>
      </c>
      <c r="K73" s="172"/>
    </row>
    <row r="74" spans="2:11" s="9" customFormat="1" ht="19.899999999999999" customHeight="1">
      <c r="B74" s="166"/>
      <c r="C74" s="167"/>
      <c r="D74" s="168" t="s">
        <v>4955</v>
      </c>
      <c r="E74" s="169"/>
      <c r="F74" s="169"/>
      <c r="G74" s="169"/>
      <c r="H74" s="169"/>
      <c r="I74" s="170"/>
      <c r="J74" s="171">
        <f>J409</f>
        <v>0</v>
      </c>
      <c r="K74" s="172"/>
    </row>
    <row r="75" spans="2:11" s="9" customFormat="1" ht="19.899999999999999" customHeight="1">
      <c r="B75" s="166"/>
      <c r="C75" s="167"/>
      <c r="D75" s="168" t="s">
        <v>4709</v>
      </c>
      <c r="E75" s="169"/>
      <c r="F75" s="169"/>
      <c r="G75" s="169"/>
      <c r="H75" s="169"/>
      <c r="I75" s="170"/>
      <c r="J75" s="171">
        <f>J412</f>
        <v>0</v>
      </c>
      <c r="K75" s="172"/>
    </row>
    <row r="76" spans="2:11" s="9" customFormat="1" ht="19.899999999999999" customHeight="1">
      <c r="B76" s="166"/>
      <c r="C76" s="167"/>
      <c r="D76" s="168" t="s">
        <v>4711</v>
      </c>
      <c r="E76" s="169"/>
      <c r="F76" s="169"/>
      <c r="G76" s="169"/>
      <c r="H76" s="169"/>
      <c r="I76" s="170"/>
      <c r="J76" s="171">
        <f>J481</f>
        <v>0</v>
      </c>
      <c r="K76" s="172"/>
    </row>
    <row r="77" spans="2:11" s="9" customFormat="1" ht="19.899999999999999" customHeight="1">
      <c r="B77" s="166"/>
      <c r="C77" s="167"/>
      <c r="D77" s="168" t="s">
        <v>350</v>
      </c>
      <c r="E77" s="169"/>
      <c r="F77" s="169"/>
      <c r="G77" s="169"/>
      <c r="H77" s="169"/>
      <c r="I77" s="170"/>
      <c r="J77" s="171">
        <f>J488</f>
        <v>0</v>
      </c>
      <c r="K77" s="172"/>
    </row>
    <row r="78" spans="2:11" s="9" customFormat="1" ht="19.899999999999999" customHeight="1">
      <c r="B78" s="166"/>
      <c r="C78" s="167"/>
      <c r="D78" s="168" t="s">
        <v>2761</v>
      </c>
      <c r="E78" s="169"/>
      <c r="F78" s="169"/>
      <c r="G78" s="169"/>
      <c r="H78" s="169"/>
      <c r="I78" s="170"/>
      <c r="J78" s="171">
        <f>J490</f>
        <v>0</v>
      </c>
      <c r="K78" s="172"/>
    </row>
    <row r="79" spans="2:11" s="8" customFormat="1" ht="24.95" customHeight="1">
      <c r="B79" s="159"/>
      <c r="C79" s="160"/>
      <c r="D79" s="161" t="s">
        <v>360</v>
      </c>
      <c r="E79" s="162"/>
      <c r="F79" s="162"/>
      <c r="G79" s="162"/>
      <c r="H79" s="162"/>
      <c r="I79" s="163"/>
      <c r="J79" s="164">
        <f>J494</f>
        <v>0</v>
      </c>
      <c r="K79" s="165"/>
    </row>
    <row r="80" spans="2:11" s="8" customFormat="1" ht="24.95" customHeight="1">
      <c r="B80" s="159"/>
      <c r="C80" s="160"/>
      <c r="D80" s="161" t="s">
        <v>169</v>
      </c>
      <c r="E80" s="162"/>
      <c r="F80" s="162"/>
      <c r="G80" s="162"/>
      <c r="H80" s="162"/>
      <c r="I80" s="163"/>
      <c r="J80" s="164">
        <f>J507</f>
        <v>0</v>
      </c>
      <c r="K80" s="165"/>
    </row>
    <row r="81" spans="2:12" s="9" customFormat="1" ht="19.899999999999999" customHeight="1">
      <c r="B81" s="166"/>
      <c r="C81" s="167"/>
      <c r="D81" s="168" t="s">
        <v>170</v>
      </c>
      <c r="E81" s="169"/>
      <c r="F81" s="169"/>
      <c r="G81" s="169"/>
      <c r="H81" s="169"/>
      <c r="I81" s="170"/>
      <c r="J81" s="171">
        <f>J508</f>
        <v>0</v>
      </c>
      <c r="K81" s="172"/>
    </row>
    <row r="82" spans="2:12" s="9" customFormat="1" ht="19.899999999999999" customHeight="1">
      <c r="B82" s="166"/>
      <c r="C82" s="167"/>
      <c r="D82" s="168" t="s">
        <v>172</v>
      </c>
      <c r="E82" s="169"/>
      <c r="F82" s="169"/>
      <c r="G82" s="169"/>
      <c r="H82" s="169"/>
      <c r="I82" s="170"/>
      <c r="J82" s="171">
        <f>J510</f>
        <v>0</v>
      </c>
      <c r="K82" s="172"/>
    </row>
    <row r="83" spans="2:12" s="9" customFormat="1" ht="19.899999999999999" customHeight="1">
      <c r="B83" s="166"/>
      <c r="C83" s="167"/>
      <c r="D83" s="168" t="s">
        <v>174</v>
      </c>
      <c r="E83" s="169"/>
      <c r="F83" s="169"/>
      <c r="G83" s="169"/>
      <c r="H83" s="169"/>
      <c r="I83" s="170"/>
      <c r="J83" s="171">
        <f>J512</f>
        <v>0</v>
      </c>
      <c r="K83" s="172"/>
    </row>
    <row r="84" spans="2:12" s="1" customFormat="1" ht="21.75" customHeight="1">
      <c r="B84" s="42"/>
      <c r="C84" s="43"/>
      <c r="D84" s="43"/>
      <c r="E84" s="43"/>
      <c r="F84" s="43"/>
      <c r="G84" s="43"/>
      <c r="H84" s="43"/>
      <c r="I84" s="128"/>
      <c r="J84" s="43"/>
      <c r="K84" s="46"/>
    </row>
    <row r="85" spans="2:12" s="1" customFormat="1" ht="6.95" customHeight="1">
      <c r="B85" s="57"/>
      <c r="C85" s="58"/>
      <c r="D85" s="58"/>
      <c r="E85" s="58"/>
      <c r="F85" s="58"/>
      <c r="G85" s="58"/>
      <c r="H85" s="58"/>
      <c r="I85" s="149"/>
      <c r="J85" s="58"/>
      <c r="K85" s="59"/>
    </row>
    <row r="89" spans="2:12" s="1" customFormat="1" ht="6.95" customHeight="1">
      <c r="B89" s="60"/>
      <c r="C89" s="61"/>
      <c r="D89" s="61"/>
      <c r="E89" s="61"/>
      <c r="F89" s="61"/>
      <c r="G89" s="61"/>
      <c r="H89" s="61"/>
      <c r="I89" s="152"/>
      <c r="J89" s="61"/>
      <c r="K89" s="61"/>
      <c r="L89" s="62"/>
    </row>
    <row r="90" spans="2:12" s="1" customFormat="1" ht="36.950000000000003" customHeight="1">
      <c r="B90" s="42"/>
      <c r="C90" s="63" t="s">
        <v>175</v>
      </c>
      <c r="D90" s="64"/>
      <c r="E90" s="64"/>
      <c r="F90" s="64"/>
      <c r="G90" s="64"/>
      <c r="H90" s="64"/>
      <c r="I90" s="173"/>
      <c r="J90" s="64"/>
      <c r="K90" s="64"/>
      <c r="L90" s="62"/>
    </row>
    <row r="91" spans="2:12" s="1" customFormat="1" ht="6.95" customHeight="1">
      <c r="B91" s="42"/>
      <c r="C91" s="64"/>
      <c r="D91" s="64"/>
      <c r="E91" s="64"/>
      <c r="F91" s="64"/>
      <c r="G91" s="64"/>
      <c r="H91" s="64"/>
      <c r="I91" s="173"/>
      <c r="J91" s="64"/>
      <c r="K91" s="64"/>
      <c r="L91" s="62"/>
    </row>
    <row r="92" spans="2:12" s="1" customFormat="1" ht="14.45" customHeight="1">
      <c r="B92" s="42"/>
      <c r="C92" s="66" t="s">
        <v>18</v>
      </c>
      <c r="D92" s="64"/>
      <c r="E92" s="64"/>
      <c r="F92" s="64"/>
      <c r="G92" s="64"/>
      <c r="H92" s="64"/>
      <c r="I92" s="173"/>
      <c r="J92" s="64"/>
      <c r="K92" s="64"/>
      <c r="L92" s="62"/>
    </row>
    <row r="93" spans="2:12" s="1" customFormat="1" ht="16.5" customHeight="1">
      <c r="B93" s="42"/>
      <c r="C93" s="64"/>
      <c r="D93" s="64"/>
      <c r="E93" s="408" t="str">
        <f>E7</f>
        <v>Výstavba poradenského centra UJEP, č.p. 771, ul. Pasteurova - Rekonstrukce</v>
      </c>
      <c r="F93" s="409"/>
      <c r="G93" s="409"/>
      <c r="H93" s="409"/>
      <c r="I93" s="173"/>
      <c r="J93" s="64"/>
      <c r="K93" s="64"/>
      <c r="L93" s="62"/>
    </row>
    <row r="94" spans="2:12">
      <c r="B94" s="29"/>
      <c r="C94" s="66" t="s">
        <v>161</v>
      </c>
      <c r="D94" s="242"/>
      <c r="E94" s="242"/>
      <c r="F94" s="242"/>
      <c r="G94" s="242"/>
      <c r="H94" s="242"/>
      <c r="J94" s="242"/>
      <c r="K94" s="242"/>
      <c r="L94" s="243"/>
    </row>
    <row r="95" spans="2:12" s="1" customFormat="1" ht="16.5" customHeight="1">
      <c r="B95" s="42"/>
      <c r="C95" s="64"/>
      <c r="D95" s="64"/>
      <c r="E95" s="408" t="s">
        <v>340</v>
      </c>
      <c r="F95" s="410"/>
      <c r="G95" s="410"/>
      <c r="H95" s="410"/>
      <c r="I95" s="173"/>
      <c r="J95" s="64"/>
      <c r="K95" s="64"/>
      <c r="L95" s="62"/>
    </row>
    <row r="96" spans="2:12" s="1" customFormat="1" ht="14.45" customHeight="1">
      <c r="B96" s="42"/>
      <c r="C96" s="66" t="s">
        <v>341</v>
      </c>
      <c r="D96" s="64"/>
      <c r="E96" s="64"/>
      <c r="F96" s="64"/>
      <c r="G96" s="64"/>
      <c r="H96" s="64"/>
      <c r="I96" s="173"/>
      <c r="J96" s="64"/>
      <c r="K96" s="64"/>
      <c r="L96" s="62"/>
    </row>
    <row r="97" spans="2:65" s="1" customFormat="1" ht="17.25" customHeight="1">
      <c r="B97" s="42"/>
      <c r="C97" s="64"/>
      <c r="D97" s="64"/>
      <c r="E97" s="379" t="str">
        <f>E11</f>
        <v>TI-005 - Zdravotně technické instalace</v>
      </c>
      <c r="F97" s="410"/>
      <c r="G97" s="410"/>
      <c r="H97" s="410"/>
      <c r="I97" s="173"/>
      <c r="J97" s="64"/>
      <c r="K97" s="64"/>
      <c r="L97" s="62"/>
    </row>
    <row r="98" spans="2:65" s="1" customFormat="1" ht="6.95" customHeight="1">
      <c r="B98" s="42"/>
      <c r="C98" s="64"/>
      <c r="D98" s="64"/>
      <c r="E98" s="64"/>
      <c r="F98" s="64"/>
      <c r="G98" s="64"/>
      <c r="H98" s="64"/>
      <c r="I98" s="173"/>
      <c r="J98" s="64"/>
      <c r="K98" s="64"/>
      <c r="L98" s="62"/>
    </row>
    <row r="99" spans="2:65" s="1" customFormat="1" ht="18" customHeight="1">
      <c r="B99" s="42"/>
      <c r="C99" s="66" t="s">
        <v>24</v>
      </c>
      <c r="D99" s="64"/>
      <c r="E99" s="64"/>
      <c r="F99" s="174" t="str">
        <f>F14</f>
        <v>Ústí nad Labem</v>
      </c>
      <c r="G99" s="64"/>
      <c r="H99" s="64"/>
      <c r="I99" s="175" t="s">
        <v>26</v>
      </c>
      <c r="J99" s="74" t="str">
        <f>IF(J14="","",J14)</f>
        <v>19. 7. 2018</v>
      </c>
      <c r="K99" s="64"/>
      <c r="L99" s="62"/>
    </row>
    <row r="100" spans="2:65" s="1" customFormat="1" ht="6.95" customHeight="1">
      <c r="B100" s="42"/>
      <c r="C100" s="64"/>
      <c r="D100" s="64"/>
      <c r="E100" s="64"/>
      <c r="F100" s="64"/>
      <c r="G100" s="64"/>
      <c r="H100" s="64"/>
      <c r="I100" s="173"/>
      <c r="J100" s="64"/>
      <c r="K100" s="64"/>
      <c r="L100" s="62"/>
    </row>
    <row r="101" spans="2:65" s="1" customFormat="1">
      <c r="B101" s="42"/>
      <c r="C101" s="66" t="s">
        <v>28</v>
      </c>
      <c r="D101" s="64"/>
      <c r="E101" s="64"/>
      <c r="F101" s="174" t="str">
        <f>E17</f>
        <v>UJEP Pasteurova 3544/1, 400 96 ÚnL</v>
      </c>
      <c r="G101" s="64"/>
      <c r="H101" s="64"/>
      <c r="I101" s="175" t="s">
        <v>36</v>
      </c>
      <c r="J101" s="174" t="str">
        <f>E23</f>
        <v>Correct BC, s.r.o.</v>
      </c>
      <c r="K101" s="64"/>
      <c r="L101" s="62"/>
    </row>
    <row r="102" spans="2:65" s="1" customFormat="1" ht="14.45" customHeight="1">
      <c r="B102" s="42"/>
      <c r="C102" s="66" t="s">
        <v>34</v>
      </c>
      <c r="D102" s="64"/>
      <c r="E102" s="64"/>
      <c r="F102" s="174" t="str">
        <f>IF(E20="","",E20)</f>
        <v/>
      </c>
      <c r="G102" s="64"/>
      <c r="H102" s="64"/>
      <c r="I102" s="173"/>
      <c r="J102" s="64"/>
      <c r="K102" s="64"/>
      <c r="L102" s="62"/>
    </row>
    <row r="103" spans="2:65" s="1" customFormat="1" ht="10.35" customHeight="1">
      <c r="B103" s="42"/>
      <c r="C103" s="64"/>
      <c r="D103" s="64"/>
      <c r="E103" s="64"/>
      <c r="F103" s="64"/>
      <c r="G103" s="64"/>
      <c r="H103" s="64"/>
      <c r="I103" s="173"/>
      <c r="J103" s="64"/>
      <c r="K103" s="64"/>
      <c r="L103" s="62"/>
    </row>
    <row r="104" spans="2:65" s="10" customFormat="1" ht="29.25" customHeight="1">
      <c r="B104" s="176"/>
      <c r="C104" s="177" t="s">
        <v>176</v>
      </c>
      <c r="D104" s="178" t="s">
        <v>62</v>
      </c>
      <c r="E104" s="178" t="s">
        <v>58</v>
      </c>
      <c r="F104" s="178" t="s">
        <v>177</v>
      </c>
      <c r="G104" s="178" t="s">
        <v>178</v>
      </c>
      <c r="H104" s="178" t="s">
        <v>179</v>
      </c>
      <c r="I104" s="179" t="s">
        <v>180</v>
      </c>
      <c r="J104" s="178" t="s">
        <v>166</v>
      </c>
      <c r="K104" s="180" t="s">
        <v>181</v>
      </c>
      <c r="L104" s="181"/>
      <c r="M104" s="82" t="s">
        <v>182</v>
      </c>
      <c r="N104" s="83" t="s">
        <v>47</v>
      </c>
      <c r="O104" s="83" t="s">
        <v>183</v>
      </c>
      <c r="P104" s="83" t="s">
        <v>184</v>
      </c>
      <c r="Q104" s="83" t="s">
        <v>185</v>
      </c>
      <c r="R104" s="83" t="s">
        <v>186</v>
      </c>
      <c r="S104" s="83" t="s">
        <v>187</v>
      </c>
      <c r="T104" s="84" t="s">
        <v>188</v>
      </c>
    </row>
    <row r="105" spans="2:65" s="1" customFormat="1" ht="29.25" customHeight="1">
      <c r="B105" s="42"/>
      <c r="C105" s="88" t="s">
        <v>167</v>
      </c>
      <c r="D105" s="64"/>
      <c r="E105" s="64"/>
      <c r="F105" s="64"/>
      <c r="G105" s="64"/>
      <c r="H105" s="64"/>
      <c r="I105" s="173"/>
      <c r="J105" s="182">
        <f>BK105</f>
        <v>0</v>
      </c>
      <c r="K105" s="64"/>
      <c r="L105" s="62"/>
      <c r="M105" s="85"/>
      <c r="N105" s="86"/>
      <c r="O105" s="86"/>
      <c r="P105" s="183">
        <f>P106+P314+P494+P507</f>
        <v>0</v>
      </c>
      <c r="Q105" s="86"/>
      <c r="R105" s="183">
        <f>R106+R314+R494+R507</f>
        <v>301.89576327000009</v>
      </c>
      <c r="S105" s="86"/>
      <c r="T105" s="184">
        <f>T106+T314+T494+T507</f>
        <v>8.3866439999999987</v>
      </c>
      <c r="AT105" s="25" t="s">
        <v>76</v>
      </c>
      <c r="AU105" s="25" t="s">
        <v>168</v>
      </c>
      <c r="BK105" s="185">
        <f>BK106+BK314+BK494+BK507</f>
        <v>0</v>
      </c>
    </row>
    <row r="106" spans="2:65" s="11" customFormat="1" ht="37.35" customHeight="1">
      <c r="B106" s="186"/>
      <c r="C106" s="187"/>
      <c r="D106" s="188" t="s">
        <v>76</v>
      </c>
      <c r="E106" s="189" t="s">
        <v>361</v>
      </c>
      <c r="F106" s="189" t="s">
        <v>362</v>
      </c>
      <c r="G106" s="187"/>
      <c r="H106" s="187"/>
      <c r="I106" s="190"/>
      <c r="J106" s="191">
        <f>BK106</f>
        <v>0</v>
      </c>
      <c r="K106" s="187"/>
      <c r="L106" s="192"/>
      <c r="M106" s="193"/>
      <c r="N106" s="194"/>
      <c r="O106" s="194"/>
      <c r="P106" s="195">
        <f>P107+P193+P198+P214+P229+P290+P306+P312</f>
        <v>0</v>
      </c>
      <c r="Q106" s="194"/>
      <c r="R106" s="195">
        <f>R107+R193+R198+R214+R229+R290+R306+R312</f>
        <v>300.48791327000009</v>
      </c>
      <c r="S106" s="194"/>
      <c r="T106" s="196">
        <f>T107+T193+T198+T214+T229+T290+T306+T312</f>
        <v>8.2319999999999993</v>
      </c>
      <c r="AR106" s="197" t="s">
        <v>85</v>
      </c>
      <c r="AT106" s="198" t="s">
        <v>76</v>
      </c>
      <c r="AU106" s="198" t="s">
        <v>77</v>
      </c>
      <c r="AY106" s="197" t="s">
        <v>191</v>
      </c>
      <c r="BK106" s="199">
        <f>BK107+BK193+BK198+BK214+BK229+BK290+BK306+BK312</f>
        <v>0</v>
      </c>
    </row>
    <row r="107" spans="2:65" s="11" customFormat="1" ht="19.899999999999999" customHeight="1">
      <c r="B107" s="186"/>
      <c r="C107" s="187"/>
      <c r="D107" s="188" t="s">
        <v>76</v>
      </c>
      <c r="E107" s="200" t="s">
        <v>85</v>
      </c>
      <c r="F107" s="200" t="s">
        <v>2381</v>
      </c>
      <c r="G107" s="187"/>
      <c r="H107" s="187"/>
      <c r="I107" s="190"/>
      <c r="J107" s="201">
        <f>BK107</f>
        <v>0</v>
      </c>
      <c r="K107" s="187"/>
      <c r="L107" s="192"/>
      <c r="M107" s="193"/>
      <c r="N107" s="194"/>
      <c r="O107" s="194"/>
      <c r="P107" s="195">
        <f>SUM(P108:P192)</f>
        <v>0</v>
      </c>
      <c r="Q107" s="194"/>
      <c r="R107" s="195">
        <f>SUM(R108:R192)</f>
        <v>258.83652900000004</v>
      </c>
      <c r="S107" s="194"/>
      <c r="T107" s="196">
        <f>SUM(T108:T192)</f>
        <v>0</v>
      </c>
      <c r="AR107" s="197" t="s">
        <v>85</v>
      </c>
      <c r="AT107" s="198" t="s">
        <v>76</v>
      </c>
      <c r="AU107" s="198" t="s">
        <v>85</v>
      </c>
      <c r="AY107" s="197" t="s">
        <v>191</v>
      </c>
      <c r="BK107" s="199">
        <f>SUM(BK108:BK192)</f>
        <v>0</v>
      </c>
    </row>
    <row r="108" spans="2:65" s="1" customFormat="1" ht="25.5" customHeight="1">
      <c r="B108" s="42"/>
      <c r="C108" s="202" t="s">
        <v>85</v>
      </c>
      <c r="D108" s="202" t="s">
        <v>194</v>
      </c>
      <c r="E108" s="203" t="s">
        <v>4956</v>
      </c>
      <c r="F108" s="204" t="s">
        <v>4957</v>
      </c>
      <c r="G108" s="205" t="s">
        <v>366</v>
      </c>
      <c r="H108" s="206">
        <v>165.85499999999999</v>
      </c>
      <c r="I108" s="207"/>
      <c r="J108" s="208">
        <f>ROUND(I108*H108,2)</f>
        <v>0</v>
      </c>
      <c r="K108" s="204" t="s">
        <v>203</v>
      </c>
      <c r="L108" s="62"/>
      <c r="M108" s="209" t="s">
        <v>23</v>
      </c>
      <c r="N108" s="210" t="s">
        <v>48</v>
      </c>
      <c r="O108" s="43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25" t="s">
        <v>215</v>
      </c>
      <c r="AT108" s="25" t="s">
        <v>194</v>
      </c>
      <c r="AU108" s="25" t="s">
        <v>88</v>
      </c>
      <c r="AY108" s="25" t="s">
        <v>191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5" t="s">
        <v>85</v>
      </c>
      <c r="BK108" s="213">
        <f>ROUND(I108*H108,2)</f>
        <v>0</v>
      </c>
      <c r="BL108" s="25" t="s">
        <v>215</v>
      </c>
      <c r="BM108" s="25" t="s">
        <v>4958</v>
      </c>
    </row>
    <row r="109" spans="2:65" s="12" customFormat="1" ht="13.5">
      <c r="B109" s="217"/>
      <c r="C109" s="218"/>
      <c r="D109" s="214" t="s">
        <v>245</v>
      </c>
      <c r="E109" s="219" t="s">
        <v>23</v>
      </c>
      <c r="F109" s="220" t="s">
        <v>4959</v>
      </c>
      <c r="G109" s="218"/>
      <c r="H109" s="221">
        <v>115.855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245</v>
      </c>
      <c r="AU109" s="227" t="s">
        <v>88</v>
      </c>
      <c r="AV109" s="12" t="s">
        <v>88</v>
      </c>
      <c r="AW109" s="12" t="s">
        <v>40</v>
      </c>
      <c r="AX109" s="12" t="s">
        <v>77</v>
      </c>
      <c r="AY109" s="227" t="s">
        <v>191</v>
      </c>
    </row>
    <row r="110" spans="2:65" s="12" customFormat="1" ht="13.5">
      <c r="B110" s="217"/>
      <c r="C110" s="218"/>
      <c r="D110" s="214" t="s">
        <v>245</v>
      </c>
      <c r="E110" s="219" t="s">
        <v>23</v>
      </c>
      <c r="F110" s="220" t="s">
        <v>4960</v>
      </c>
      <c r="G110" s="218"/>
      <c r="H110" s="221">
        <v>50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245</v>
      </c>
      <c r="AU110" s="227" t="s">
        <v>88</v>
      </c>
      <c r="AV110" s="12" t="s">
        <v>88</v>
      </c>
      <c r="AW110" s="12" t="s">
        <v>40</v>
      </c>
      <c r="AX110" s="12" t="s">
        <v>77</v>
      </c>
      <c r="AY110" s="227" t="s">
        <v>191</v>
      </c>
    </row>
    <row r="111" spans="2:65" s="15" customFormat="1" ht="13.5">
      <c r="B111" s="265"/>
      <c r="C111" s="266"/>
      <c r="D111" s="214" t="s">
        <v>245</v>
      </c>
      <c r="E111" s="267" t="s">
        <v>23</v>
      </c>
      <c r="F111" s="268" t="s">
        <v>388</v>
      </c>
      <c r="G111" s="266"/>
      <c r="H111" s="269">
        <v>165.85499999999999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AT111" s="275" t="s">
        <v>245</v>
      </c>
      <c r="AU111" s="275" t="s">
        <v>88</v>
      </c>
      <c r="AV111" s="15" t="s">
        <v>215</v>
      </c>
      <c r="AW111" s="15" t="s">
        <v>40</v>
      </c>
      <c r="AX111" s="15" t="s">
        <v>85</v>
      </c>
      <c r="AY111" s="275" t="s">
        <v>191</v>
      </c>
    </row>
    <row r="112" spans="2:65" s="1" customFormat="1" ht="25.5" customHeight="1">
      <c r="B112" s="42"/>
      <c r="C112" s="202" t="s">
        <v>88</v>
      </c>
      <c r="D112" s="202" t="s">
        <v>194</v>
      </c>
      <c r="E112" s="203" t="s">
        <v>4961</v>
      </c>
      <c r="F112" s="204" t="s">
        <v>4962</v>
      </c>
      <c r="G112" s="205" t="s">
        <v>366</v>
      </c>
      <c r="H112" s="206">
        <v>165.85499999999999</v>
      </c>
      <c r="I112" s="207"/>
      <c r="J112" s="208">
        <f>ROUND(I112*H112,2)</f>
        <v>0</v>
      </c>
      <c r="K112" s="204" t="s">
        <v>203</v>
      </c>
      <c r="L112" s="62"/>
      <c r="M112" s="209" t="s">
        <v>23</v>
      </c>
      <c r="N112" s="210" t="s">
        <v>48</v>
      </c>
      <c r="O112" s="43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25" t="s">
        <v>215</v>
      </c>
      <c r="AT112" s="25" t="s">
        <v>194</v>
      </c>
      <c r="AU112" s="25" t="s">
        <v>88</v>
      </c>
      <c r="AY112" s="25" t="s">
        <v>191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5" t="s">
        <v>85</v>
      </c>
      <c r="BK112" s="213">
        <f>ROUND(I112*H112,2)</f>
        <v>0</v>
      </c>
      <c r="BL112" s="25" t="s">
        <v>215</v>
      </c>
      <c r="BM112" s="25" t="s">
        <v>4963</v>
      </c>
    </row>
    <row r="113" spans="2:65" s="1" customFormat="1" ht="38.25" customHeight="1">
      <c r="B113" s="42"/>
      <c r="C113" s="202" t="s">
        <v>207</v>
      </c>
      <c r="D113" s="202" t="s">
        <v>194</v>
      </c>
      <c r="E113" s="203" t="s">
        <v>4964</v>
      </c>
      <c r="F113" s="204" t="s">
        <v>4965</v>
      </c>
      <c r="G113" s="205" t="s">
        <v>366</v>
      </c>
      <c r="H113" s="206">
        <v>14.112</v>
      </c>
      <c r="I113" s="207"/>
      <c r="J113" s="208">
        <f>ROUND(I113*H113,2)</f>
        <v>0</v>
      </c>
      <c r="K113" s="204" t="s">
        <v>203</v>
      </c>
      <c r="L113" s="62"/>
      <c r="M113" s="209" t="s">
        <v>23</v>
      </c>
      <c r="N113" s="210" t="s">
        <v>48</v>
      </c>
      <c r="O113" s="43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AR113" s="25" t="s">
        <v>215</v>
      </c>
      <c r="AT113" s="25" t="s">
        <v>194</v>
      </c>
      <c r="AU113" s="25" t="s">
        <v>88</v>
      </c>
      <c r="AY113" s="25" t="s">
        <v>191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85</v>
      </c>
      <c r="BK113" s="213">
        <f>ROUND(I113*H113,2)</f>
        <v>0</v>
      </c>
      <c r="BL113" s="25" t="s">
        <v>215</v>
      </c>
      <c r="BM113" s="25" t="s">
        <v>4966</v>
      </c>
    </row>
    <row r="114" spans="2:65" s="12" customFormat="1" ht="13.5">
      <c r="B114" s="217"/>
      <c r="C114" s="218"/>
      <c r="D114" s="214" t="s">
        <v>245</v>
      </c>
      <c r="E114" s="219" t="s">
        <v>23</v>
      </c>
      <c r="F114" s="220" t="s">
        <v>4967</v>
      </c>
      <c r="G114" s="218"/>
      <c r="H114" s="221">
        <v>7.056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245</v>
      </c>
      <c r="AU114" s="227" t="s">
        <v>88</v>
      </c>
      <c r="AV114" s="12" t="s">
        <v>88</v>
      </c>
      <c r="AW114" s="12" t="s">
        <v>40</v>
      </c>
      <c r="AX114" s="12" t="s">
        <v>77</v>
      </c>
      <c r="AY114" s="227" t="s">
        <v>191</v>
      </c>
    </row>
    <row r="115" spans="2:65" s="12" customFormat="1" ht="13.5">
      <c r="B115" s="217"/>
      <c r="C115" s="218"/>
      <c r="D115" s="214" t="s">
        <v>245</v>
      </c>
      <c r="E115" s="219" t="s">
        <v>23</v>
      </c>
      <c r="F115" s="220" t="s">
        <v>4968</v>
      </c>
      <c r="G115" s="218"/>
      <c r="H115" s="221">
        <v>7.056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245</v>
      </c>
      <c r="AU115" s="227" t="s">
        <v>88</v>
      </c>
      <c r="AV115" s="12" t="s">
        <v>88</v>
      </c>
      <c r="AW115" s="12" t="s">
        <v>40</v>
      </c>
      <c r="AX115" s="12" t="s">
        <v>77</v>
      </c>
      <c r="AY115" s="227" t="s">
        <v>191</v>
      </c>
    </row>
    <row r="116" spans="2:65" s="15" customFormat="1" ht="13.5">
      <c r="B116" s="265"/>
      <c r="C116" s="266"/>
      <c r="D116" s="214" t="s">
        <v>245</v>
      </c>
      <c r="E116" s="267" t="s">
        <v>23</v>
      </c>
      <c r="F116" s="268" t="s">
        <v>388</v>
      </c>
      <c r="G116" s="266"/>
      <c r="H116" s="269">
        <v>14.112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AT116" s="275" t="s">
        <v>245</v>
      </c>
      <c r="AU116" s="275" t="s">
        <v>88</v>
      </c>
      <c r="AV116" s="15" t="s">
        <v>215</v>
      </c>
      <c r="AW116" s="15" t="s">
        <v>40</v>
      </c>
      <c r="AX116" s="15" t="s">
        <v>85</v>
      </c>
      <c r="AY116" s="275" t="s">
        <v>191</v>
      </c>
    </row>
    <row r="117" spans="2:65" s="1" customFormat="1" ht="38.25" customHeight="1">
      <c r="B117" s="42"/>
      <c r="C117" s="202" t="s">
        <v>215</v>
      </c>
      <c r="D117" s="202" t="s">
        <v>194</v>
      </c>
      <c r="E117" s="203" t="s">
        <v>4969</v>
      </c>
      <c r="F117" s="204" t="s">
        <v>4970</v>
      </c>
      <c r="G117" s="205" t="s">
        <v>366</v>
      </c>
      <c r="H117" s="206">
        <v>14.112</v>
      </c>
      <c r="I117" s="207"/>
      <c r="J117" s="208">
        <f>ROUND(I117*H117,2)</f>
        <v>0</v>
      </c>
      <c r="K117" s="204" t="s">
        <v>203</v>
      </c>
      <c r="L117" s="62"/>
      <c r="M117" s="209" t="s">
        <v>23</v>
      </c>
      <c r="N117" s="210" t="s">
        <v>48</v>
      </c>
      <c r="O117" s="43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25" t="s">
        <v>215</v>
      </c>
      <c r="AT117" s="25" t="s">
        <v>194</v>
      </c>
      <c r="AU117" s="25" t="s">
        <v>88</v>
      </c>
      <c r="AY117" s="25" t="s">
        <v>191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85</v>
      </c>
      <c r="BK117" s="213">
        <f>ROUND(I117*H117,2)</f>
        <v>0</v>
      </c>
      <c r="BL117" s="25" t="s">
        <v>215</v>
      </c>
      <c r="BM117" s="25" t="s">
        <v>4971</v>
      </c>
    </row>
    <row r="118" spans="2:65" s="1" customFormat="1" ht="38.25" customHeight="1">
      <c r="B118" s="42"/>
      <c r="C118" s="202" t="s">
        <v>190</v>
      </c>
      <c r="D118" s="202" t="s">
        <v>194</v>
      </c>
      <c r="E118" s="203" t="s">
        <v>4972</v>
      </c>
      <c r="F118" s="204" t="s">
        <v>4973</v>
      </c>
      <c r="G118" s="205" t="s">
        <v>366</v>
      </c>
      <c r="H118" s="206">
        <v>70.52</v>
      </c>
      <c r="I118" s="207"/>
      <c r="J118" s="208">
        <f>ROUND(I118*H118,2)</f>
        <v>0</v>
      </c>
      <c r="K118" s="204" t="s">
        <v>203</v>
      </c>
      <c r="L118" s="62"/>
      <c r="M118" s="209" t="s">
        <v>23</v>
      </c>
      <c r="N118" s="210" t="s">
        <v>48</v>
      </c>
      <c r="O118" s="43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215</v>
      </c>
      <c r="AT118" s="25" t="s">
        <v>194</v>
      </c>
      <c r="AU118" s="25" t="s">
        <v>88</v>
      </c>
      <c r="AY118" s="25" t="s">
        <v>191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85</v>
      </c>
      <c r="BK118" s="213">
        <f>ROUND(I118*H118,2)</f>
        <v>0</v>
      </c>
      <c r="BL118" s="25" t="s">
        <v>215</v>
      </c>
      <c r="BM118" s="25" t="s">
        <v>4974</v>
      </c>
    </row>
    <row r="119" spans="2:65" s="12" customFormat="1" ht="13.5">
      <c r="B119" s="217"/>
      <c r="C119" s="218"/>
      <c r="D119" s="214" t="s">
        <v>245</v>
      </c>
      <c r="E119" s="219" t="s">
        <v>23</v>
      </c>
      <c r="F119" s="220" t="s">
        <v>4975</v>
      </c>
      <c r="G119" s="218"/>
      <c r="H119" s="221">
        <v>11.2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245</v>
      </c>
      <c r="AU119" s="227" t="s">
        <v>88</v>
      </c>
      <c r="AV119" s="12" t="s">
        <v>88</v>
      </c>
      <c r="AW119" s="12" t="s">
        <v>40</v>
      </c>
      <c r="AX119" s="12" t="s">
        <v>77</v>
      </c>
      <c r="AY119" s="227" t="s">
        <v>191</v>
      </c>
    </row>
    <row r="120" spans="2:65" s="12" customFormat="1" ht="13.5">
      <c r="B120" s="217"/>
      <c r="C120" s="218"/>
      <c r="D120" s="214" t="s">
        <v>245</v>
      </c>
      <c r="E120" s="219" t="s">
        <v>23</v>
      </c>
      <c r="F120" s="220" t="s">
        <v>4976</v>
      </c>
      <c r="G120" s="218"/>
      <c r="H120" s="221">
        <v>5.32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245</v>
      </c>
      <c r="AU120" s="227" t="s">
        <v>88</v>
      </c>
      <c r="AV120" s="12" t="s">
        <v>88</v>
      </c>
      <c r="AW120" s="12" t="s">
        <v>40</v>
      </c>
      <c r="AX120" s="12" t="s">
        <v>77</v>
      </c>
      <c r="AY120" s="227" t="s">
        <v>191</v>
      </c>
    </row>
    <row r="121" spans="2:65" s="12" customFormat="1" ht="13.5">
      <c r="B121" s="217"/>
      <c r="C121" s="218"/>
      <c r="D121" s="214" t="s">
        <v>245</v>
      </c>
      <c r="E121" s="219" t="s">
        <v>23</v>
      </c>
      <c r="F121" s="220" t="s">
        <v>4977</v>
      </c>
      <c r="G121" s="218"/>
      <c r="H121" s="221">
        <v>29.7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245</v>
      </c>
      <c r="AU121" s="227" t="s">
        <v>88</v>
      </c>
      <c r="AV121" s="12" t="s">
        <v>88</v>
      </c>
      <c r="AW121" s="12" t="s">
        <v>40</v>
      </c>
      <c r="AX121" s="12" t="s">
        <v>77</v>
      </c>
      <c r="AY121" s="227" t="s">
        <v>191</v>
      </c>
    </row>
    <row r="122" spans="2:65" s="12" customFormat="1" ht="13.5">
      <c r="B122" s="217"/>
      <c r="C122" s="218"/>
      <c r="D122" s="214" t="s">
        <v>245</v>
      </c>
      <c r="E122" s="219" t="s">
        <v>23</v>
      </c>
      <c r="F122" s="220" t="s">
        <v>4978</v>
      </c>
      <c r="G122" s="218"/>
      <c r="H122" s="221">
        <v>24.3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245</v>
      </c>
      <c r="AU122" s="227" t="s">
        <v>88</v>
      </c>
      <c r="AV122" s="12" t="s">
        <v>88</v>
      </c>
      <c r="AW122" s="12" t="s">
        <v>40</v>
      </c>
      <c r="AX122" s="12" t="s">
        <v>77</v>
      </c>
      <c r="AY122" s="227" t="s">
        <v>191</v>
      </c>
    </row>
    <row r="123" spans="2:65" s="15" customFormat="1" ht="13.5">
      <c r="B123" s="265"/>
      <c r="C123" s="266"/>
      <c r="D123" s="214" t="s">
        <v>245</v>
      </c>
      <c r="E123" s="267" t="s">
        <v>23</v>
      </c>
      <c r="F123" s="268" t="s">
        <v>388</v>
      </c>
      <c r="G123" s="266"/>
      <c r="H123" s="269">
        <v>70.52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245</v>
      </c>
      <c r="AU123" s="275" t="s">
        <v>88</v>
      </c>
      <c r="AV123" s="15" t="s">
        <v>215</v>
      </c>
      <c r="AW123" s="15" t="s">
        <v>40</v>
      </c>
      <c r="AX123" s="15" t="s">
        <v>85</v>
      </c>
      <c r="AY123" s="275" t="s">
        <v>191</v>
      </c>
    </row>
    <row r="124" spans="2:65" s="1" customFormat="1" ht="38.25" customHeight="1">
      <c r="B124" s="42"/>
      <c r="C124" s="202" t="s">
        <v>225</v>
      </c>
      <c r="D124" s="202" t="s">
        <v>194</v>
      </c>
      <c r="E124" s="203" t="s">
        <v>4979</v>
      </c>
      <c r="F124" s="204" t="s">
        <v>4980</v>
      </c>
      <c r="G124" s="205" t="s">
        <v>366</v>
      </c>
      <c r="H124" s="206">
        <v>70.52</v>
      </c>
      <c r="I124" s="207"/>
      <c r="J124" s="208">
        <f>ROUND(I124*H124,2)</f>
        <v>0</v>
      </c>
      <c r="K124" s="204" t="s">
        <v>203</v>
      </c>
      <c r="L124" s="62"/>
      <c r="M124" s="209" t="s">
        <v>23</v>
      </c>
      <c r="N124" s="210" t="s">
        <v>48</v>
      </c>
      <c r="O124" s="43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215</v>
      </c>
      <c r="AT124" s="25" t="s">
        <v>194</v>
      </c>
      <c r="AU124" s="25" t="s">
        <v>88</v>
      </c>
      <c r="AY124" s="25" t="s">
        <v>191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85</v>
      </c>
      <c r="BK124" s="213">
        <f>ROUND(I124*H124,2)</f>
        <v>0</v>
      </c>
      <c r="BL124" s="25" t="s">
        <v>215</v>
      </c>
      <c r="BM124" s="25" t="s">
        <v>4981</v>
      </c>
    </row>
    <row r="125" spans="2:65" s="1" customFormat="1" ht="25.5" customHeight="1">
      <c r="B125" s="42"/>
      <c r="C125" s="202" t="s">
        <v>229</v>
      </c>
      <c r="D125" s="202" t="s">
        <v>194</v>
      </c>
      <c r="E125" s="203" t="s">
        <v>2398</v>
      </c>
      <c r="F125" s="204" t="s">
        <v>2399</v>
      </c>
      <c r="G125" s="205" t="s">
        <v>218</v>
      </c>
      <c r="H125" s="206">
        <v>278.10000000000002</v>
      </c>
      <c r="I125" s="207"/>
      <c r="J125" s="208">
        <f>ROUND(I125*H125,2)</f>
        <v>0</v>
      </c>
      <c r="K125" s="204" t="s">
        <v>203</v>
      </c>
      <c r="L125" s="62"/>
      <c r="M125" s="209" t="s">
        <v>23</v>
      </c>
      <c r="N125" s="210" t="s">
        <v>48</v>
      </c>
      <c r="O125" s="43"/>
      <c r="P125" s="211">
        <f>O125*H125</f>
        <v>0</v>
      </c>
      <c r="Q125" s="211">
        <v>8.4000000000000003E-4</v>
      </c>
      <c r="R125" s="211">
        <f>Q125*H125</f>
        <v>0.23360400000000003</v>
      </c>
      <c r="S125" s="211">
        <v>0</v>
      </c>
      <c r="T125" s="212">
        <f>S125*H125</f>
        <v>0</v>
      </c>
      <c r="AR125" s="25" t="s">
        <v>215</v>
      </c>
      <c r="AT125" s="25" t="s">
        <v>194</v>
      </c>
      <c r="AU125" s="25" t="s">
        <v>88</v>
      </c>
      <c r="AY125" s="25" t="s">
        <v>191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85</v>
      </c>
      <c r="BK125" s="213">
        <f>ROUND(I125*H125,2)</f>
        <v>0</v>
      </c>
      <c r="BL125" s="25" t="s">
        <v>215</v>
      </c>
      <c r="BM125" s="25" t="s">
        <v>4982</v>
      </c>
    </row>
    <row r="126" spans="2:65" s="12" customFormat="1" ht="13.5">
      <c r="B126" s="217"/>
      <c r="C126" s="218"/>
      <c r="D126" s="214" t="s">
        <v>245</v>
      </c>
      <c r="E126" s="219" t="s">
        <v>23</v>
      </c>
      <c r="F126" s="220" t="s">
        <v>4983</v>
      </c>
      <c r="G126" s="218"/>
      <c r="H126" s="221">
        <v>44.284999999999997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245</v>
      </c>
      <c r="AU126" s="227" t="s">
        <v>88</v>
      </c>
      <c r="AV126" s="12" t="s">
        <v>88</v>
      </c>
      <c r="AW126" s="12" t="s">
        <v>40</v>
      </c>
      <c r="AX126" s="12" t="s">
        <v>77</v>
      </c>
      <c r="AY126" s="227" t="s">
        <v>191</v>
      </c>
    </row>
    <row r="127" spans="2:65" s="12" customFormat="1" ht="13.5">
      <c r="B127" s="217"/>
      <c r="C127" s="218"/>
      <c r="D127" s="214" t="s">
        <v>245</v>
      </c>
      <c r="E127" s="219" t="s">
        <v>23</v>
      </c>
      <c r="F127" s="220" t="s">
        <v>4984</v>
      </c>
      <c r="G127" s="218"/>
      <c r="H127" s="221">
        <v>12.6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245</v>
      </c>
      <c r="AU127" s="227" t="s">
        <v>88</v>
      </c>
      <c r="AV127" s="12" t="s">
        <v>88</v>
      </c>
      <c r="AW127" s="12" t="s">
        <v>40</v>
      </c>
      <c r="AX127" s="12" t="s">
        <v>77</v>
      </c>
      <c r="AY127" s="227" t="s">
        <v>191</v>
      </c>
    </row>
    <row r="128" spans="2:65" s="12" customFormat="1" ht="13.5">
      <c r="B128" s="217"/>
      <c r="C128" s="218"/>
      <c r="D128" s="214" t="s">
        <v>245</v>
      </c>
      <c r="E128" s="219" t="s">
        <v>23</v>
      </c>
      <c r="F128" s="220" t="s">
        <v>4985</v>
      </c>
      <c r="G128" s="218"/>
      <c r="H128" s="221">
        <v>12.6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245</v>
      </c>
      <c r="AU128" s="227" t="s">
        <v>88</v>
      </c>
      <c r="AV128" s="12" t="s">
        <v>88</v>
      </c>
      <c r="AW128" s="12" t="s">
        <v>40</v>
      </c>
      <c r="AX128" s="12" t="s">
        <v>77</v>
      </c>
      <c r="AY128" s="227" t="s">
        <v>191</v>
      </c>
    </row>
    <row r="129" spans="2:65" s="12" customFormat="1" ht="13.5">
      <c r="B129" s="217"/>
      <c r="C129" s="218"/>
      <c r="D129" s="214" t="s">
        <v>245</v>
      </c>
      <c r="E129" s="219" t="s">
        <v>23</v>
      </c>
      <c r="F129" s="220" t="s">
        <v>4986</v>
      </c>
      <c r="G129" s="218"/>
      <c r="H129" s="221">
        <v>22.4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245</v>
      </c>
      <c r="AU129" s="227" t="s">
        <v>88</v>
      </c>
      <c r="AV129" s="12" t="s">
        <v>88</v>
      </c>
      <c r="AW129" s="12" t="s">
        <v>40</v>
      </c>
      <c r="AX129" s="12" t="s">
        <v>77</v>
      </c>
      <c r="AY129" s="227" t="s">
        <v>191</v>
      </c>
    </row>
    <row r="130" spans="2:65" s="12" customFormat="1" ht="13.5">
      <c r="B130" s="217"/>
      <c r="C130" s="218"/>
      <c r="D130" s="214" t="s">
        <v>245</v>
      </c>
      <c r="E130" s="219" t="s">
        <v>23</v>
      </c>
      <c r="F130" s="220" t="s">
        <v>4987</v>
      </c>
      <c r="G130" s="218"/>
      <c r="H130" s="221">
        <v>10.64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245</v>
      </c>
      <c r="AU130" s="227" t="s">
        <v>88</v>
      </c>
      <c r="AV130" s="12" t="s">
        <v>88</v>
      </c>
      <c r="AW130" s="12" t="s">
        <v>40</v>
      </c>
      <c r="AX130" s="12" t="s">
        <v>77</v>
      </c>
      <c r="AY130" s="227" t="s">
        <v>191</v>
      </c>
    </row>
    <row r="131" spans="2:65" s="12" customFormat="1" ht="13.5">
      <c r="B131" s="217"/>
      <c r="C131" s="218"/>
      <c r="D131" s="214" t="s">
        <v>245</v>
      </c>
      <c r="E131" s="219" t="s">
        <v>23</v>
      </c>
      <c r="F131" s="220" t="s">
        <v>4988</v>
      </c>
      <c r="G131" s="218"/>
      <c r="H131" s="221">
        <v>59.4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245</v>
      </c>
      <c r="AU131" s="227" t="s">
        <v>88</v>
      </c>
      <c r="AV131" s="12" t="s">
        <v>88</v>
      </c>
      <c r="AW131" s="12" t="s">
        <v>40</v>
      </c>
      <c r="AX131" s="12" t="s">
        <v>77</v>
      </c>
      <c r="AY131" s="227" t="s">
        <v>191</v>
      </c>
    </row>
    <row r="132" spans="2:65" s="12" customFormat="1" ht="13.5">
      <c r="B132" s="217"/>
      <c r="C132" s="218"/>
      <c r="D132" s="214" t="s">
        <v>245</v>
      </c>
      <c r="E132" s="219" t="s">
        <v>23</v>
      </c>
      <c r="F132" s="220" t="s">
        <v>4989</v>
      </c>
      <c r="G132" s="218"/>
      <c r="H132" s="221">
        <v>41.174999999999997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245</v>
      </c>
      <c r="AU132" s="227" t="s">
        <v>88</v>
      </c>
      <c r="AV132" s="12" t="s">
        <v>88</v>
      </c>
      <c r="AW132" s="12" t="s">
        <v>40</v>
      </c>
      <c r="AX132" s="12" t="s">
        <v>77</v>
      </c>
      <c r="AY132" s="227" t="s">
        <v>191</v>
      </c>
    </row>
    <row r="133" spans="2:65" s="12" customFormat="1" ht="13.5">
      <c r="B133" s="217"/>
      <c r="C133" s="218"/>
      <c r="D133" s="214" t="s">
        <v>245</v>
      </c>
      <c r="E133" s="219" t="s">
        <v>23</v>
      </c>
      <c r="F133" s="220" t="s">
        <v>4990</v>
      </c>
      <c r="G133" s="218"/>
      <c r="H133" s="221">
        <v>75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245</v>
      </c>
      <c r="AU133" s="227" t="s">
        <v>88</v>
      </c>
      <c r="AV133" s="12" t="s">
        <v>88</v>
      </c>
      <c r="AW133" s="12" t="s">
        <v>40</v>
      </c>
      <c r="AX133" s="12" t="s">
        <v>77</v>
      </c>
      <c r="AY133" s="227" t="s">
        <v>191</v>
      </c>
    </row>
    <row r="134" spans="2:65" s="15" customFormat="1" ht="13.5">
      <c r="B134" s="265"/>
      <c r="C134" s="266"/>
      <c r="D134" s="214" t="s">
        <v>245</v>
      </c>
      <c r="E134" s="267" t="s">
        <v>23</v>
      </c>
      <c r="F134" s="268" t="s">
        <v>388</v>
      </c>
      <c r="G134" s="266"/>
      <c r="H134" s="269">
        <v>278.10000000000002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AT134" s="275" t="s">
        <v>245</v>
      </c>
      <c r="AU134" s="275" t="s">
        <v>88</v>
      </c>
      <c r="AV134" s="15" t="s">
        <v>215</v>
      </c>
      <c r="AW134" s="15" t="s">
        <v>40</v>
      </c>
      <c r="AX134" s="15" t="s">
        <v>85</v>
      </c>
      <c r="AY134" s="275" t="s">
        <v>191</v>
      </c>
    </row>
    <row r="135" spans="2:65" s="1" customFormat="1" ht="25.5" customHeight="1">
      <c r="B135" s="42"/>
      <c r="C135" s="202" t="s">
        <v>234</v>
      </c>
      <c r="D135" s="202" t="s">
        <v>194</v>
      </c>
      <c r="E135" s="203" t="s">
        <v>2402</v>
      </c>
      <c r="F135" s="204" t="s">
        <v>2403</v>
      </c>
      <c r="G135" s="205" t="s">
        <v>218</v>
      </c>
      <c r="H135" s="206">
        <v>278.10000000000002</v>
      </c>
      <c r="I135" s="207"/>
      <c r="J135" s="208">
        <f>ROUND(I135*H135,2)</f>
        <v>0</v>
      </c>
      <c r="K135" s="204" t="s">
        <v>203</v>
      </c>
      <c r="L135" s="62"/>
      <c r="M135" s="209" t="s">
        <v>23</v>
      </c>
      <c r="N135" s="210" t="s">
        <v>48</v>
      </c>
      <c r="O135" s="43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AR135" s="25" t="s">
        <v>215</v>
      </c>
      <c r="AT135" s="25" t="s">
        <v>194</v>
      </c>
      <c r="AU135" s="25" t="s">
        <v>88</v>
      </c>
      <c r="AY135" s="25" t="s">
        <v>191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5" t="s">
        <v>85</v>
      </c>
      <c r="BK135" s="213">
        <f>ROUND(I135*H135,2)</f>
        <v>0</v>
      </c>
      <c r="BL135" s="25" t="s">
        <v>215</v>
      </c>
      <c r="BM135" s="25" t="s">
        <v>4991</v>
      </c>
    </row>
    <row r="136" spans="2:65" s="1" customFormat="1" ht="38.25" customHeight="1">
      <c r="B136" s="42"/>
      <c r="C136" s="202" t="s">
        <v>239</v>
      </c>
      <c r="D136" s="202" t="s">
        <v>194</v>
      </c>
      <c r="E136" s="203" t="s">
        <v>2405</v>
      </c>
      <c r="F136" s="204" t="s">
        <v>2406</v>
      </c>
      <c r="G136" s="205" t="s">
        <v>366</v>
      </c>
      <c r="H136" s="206">
        <v>84.632000000000005</v>
      </c>
      <c r="I136" s="207"/>
      <c r="J136" s="208">
        <f>ROUND(I136*H136,2)</f>
        <v>0</v>
      </c>
      <c r="K136" s="204" t="s">
        <v>203</v>
      </c>
      <c r="L136" s="62"/>
      <c r="M136" s="209" t="s">
        <v>23</v>
      </c>
      <c r="N136" s="210" t="s">
        <v>48</v>
      </c>
      <c r="O136" s="43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AR136" s="25" t="s">
        <v>215</v>
      </c>
      <c r="AT136" s="25" t="s">
        <v>194</v>
      </c>
      <c r="AU136" s="25" t="s">
        <v>88</v>
      </c>
      <c r="AY136" s="25" t="s">
        <v>191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5" t="s">
        <v>85</v>
      </c>
      <c r="BK136" s="213">
        <f>ROUND(I136*H136,2)</f>
        <v>0</v>
      </c>
      <c r="BL136" s="25" t="s">
        <v>215</v>
      </c>
      <c r="BM136" s="25" t="s">
        <v>4992</v>
      </c>
    </row>
    <row r="137" spans="2:65" s="12" customFormat="1" ht="13.5">
      <c r="B137" s="217"/>
      <c r="C137" s="218"/>
      <c r="D137" s="214" t="s">
        <v>245</v>
      </c>
      <c r="E137" s="219" t="s">
        <v>23</v>
      </c>
      <c r="F137" s="220" t="s">
        <v>4993</v>
      </c>
      <c r="G137" s="218"/>
      <c r="H137" s="221">
        <v>70.52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245</v>
      </c>
      <c r="AU137" s="227" t="s">
        <v>88</v>
      </c>
      <c r="AV137" s="12" t="s">
        <v>88</v>
      </c>
      <c r="AW137" s="12" t="s">
        <v>40</v>
      </c>
      <c r="AX137" s="12" t="s">
        <v>77</v>
      </c>
      <c r="AY137" s="227" t="s">
        <v>191</v>
      </c>
    </row>
    <row r="138" spans="2:65" s="12" customFormat="1" ht="13.5">
      <c r="B138" s="217"/>
      <c r="C138" s="218"/>
      <c r="D138" s="214" t="s">
        <v>245</v>
      </c>
      <c r="E138" s="219" t="s">
        <v>23</v>
      </c>
      <c r="F138" s="220" t="s">
        <v>4994</v>
      </c>
      <c r="G138" s="218"/>
      <c r="H138" s="221">
        <v>14.112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245</v>
      </c>
      <c r="AU138" s="227" t="s">
        <v>88</v>
      </c>
      <c r="AV138" s="12" t="s">
        <v>88</v>
      </c>
      <c r="AW138" s="12" t="s">
        <v>40</v>
      </c>
      <c r="AX138" s="12" t="s">
        <v>77</v>
      </c>
      <c r="AY138" s="227" t="s">
        <v>191</v>
      </c>
    </row>
    <row r="139" spans="2:65" s="15" customFormat="1" ht="13.5">
      <c r="B139" s="265"/>
      <c r="C139" s="266"/>
      <c r="D139" s="214" t="s">
        <v>245</v>
      </c>
      <c r="E139" s="267" t="s">
        <v>23</v>
      </c>
      <c r="F139" s="268" t="s">
        <v>388</v>
      </c>
      <c r="G139" s="266"/>
      <c r="H139" s="269">
        <v>84.632000000000005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AT139" s="275" t="s">
        <v>245</v>
      </c>
      <c r="AU139" s="275" t="s">
        <v>88</v>
      </c>
      <c r="AV139" s="15" t="s">
        <v>215</v>
      </c>
      <c r="AW139" s="15" t="s">
        <v>40</v>
      </c>
      <c r="AX139" s="15" t="s">
        <v>85</v>
      </c>
      <c r="AY139" s="275" t="s">
        <v>191</v>
      </c>
    </row>
    <row r="140" spans="2:65" s="1" customFormat="1" ht="38.25" customHeight="1">
      <c r="B140" s="42"/>
      <c r="C140" s="202" t="s">
        <v>247</v>
      </c>
      <c r="D140" s="202" t="s">
        <v>194</v>
      </c>
      <c r="E140" s="203" t="s">
        <v>4995</v>
      </c>
      <c r="F140" s="204" t="s">
        <v>4996</v>
      </c>
      <c r="G140" s="205" t="s">
        <v>366</v>
      </c>
      <c r="H140" s="206">
        <v>165.85499999999999</v>
      </c>
      <c r="I140" s="207"/>
      <c r="J140" s="208">
        <f>ROUND(I140*H140,2)</f>
        <v>0</v>
      </c>
      <c r="K140" s="204" t="s">
        <v>203</v>
      </c>
      <c r="L140" s="62"/>
      <c r="M140" s="209" t="s">
        <v>23</v>
      </c>
      <c r="N140" s="210" t="s">
        <v>48</v>
      </c>
      <c r="O140" s="43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215</v>
      </c>
      <c r="AT140" s="25" t="s">
        <v>194</v>
      </c>
      <c r="AU140" s="25" t="s">
        <v>88</v>
      </c>
      <c r="AY140" s="25" t="s">
        <v>191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85</v>
      </c>
      <c r="BK140" s="213">
        <f>ROUND(I140*H140,2)</f>
        <v>0</v>
      </c>
      <c r="BL140" s="25" t="s">
        <v>215</v>
      </c>
      <c r="BM140" s="25" t="s">
        <v>4997</v>
      </c>
    </row>
    <row r="141" spans="2:65" s="12" customFormat="1" ht="13.5">
      <c r="B141" s="217"/>
      <c r="C141" s="218"/>
      <c r="D141" s="214" t="s">
        <v>245</v>
      </c>
      <c r="E141" s="219" t="s">
        <v>23</v>
      </c>
      <c r="F141" s="220" t="s">
        <v>4998</v>
      </c>
      <c r="G141" s="218"/>
      <c r="H141" s="221">
        <v>165.85499999999999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245</v>
      </c>
      <c r="AU141" s="227" t="s">
        <v>88</v>
      </c>
      <c r="AV141" s="12" t="s">
        <v>88</v>
      </c>
      <c r="AW141" s="12" t="s">
        <v>40</v>
      </c>
      <c r="AX141" s="12" t="s">
        <v>77</v>
      </c>
      <c r="AY141" s="227" t="s">
        <v>191</v>
      </c>
    </row>
    <row r="142" spans="2:65" s="15" customFormat="1" ht="13.5">
      <c r="B142" s="265"/>
      <c r="C142" s="266"/>
      <c r="D142" s="214" t="s">
        <v>245</v>
      </c>
      <c r="E142" s="267" t="s">
        <v>23</v>
      </c>
      <c r="F142" s="268" t="s">
        <v>388</v>
      </c>
      <c r="G142" s="266"/>
      <c r="H142" s="269">
        <v>165.85499999999999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AT142" s="275" t="s">
        <v>245</v>
      </c>
      <c r="AU142" s="275" t="s">
        <v>88</v>
      </c>
      <c r="AV142" s="15" t="s">
        <v>215</v>
      </c>
      <c r="AW142" s="15" t="s">
        <v>40</v>
      </c>
      <c r="AX142" s="15" t="s">
        <v>85</v>
      </c>
      <c r="AY142" s="275" t="s">
        <v>191</v>
      </c>
    </row>
    <row r="143" spans="2:65" s="1" customFormat="1" ht="38.25" customHeight="1">
      <c r="B143" s="42"/>
      <c r="C143" s="202" t="s">
        <v>251</v>
      </c>
      <c r="D143" s="202" t="s">
        <v>194</v>
      </c>
      <c r="E143" s="203" t="s">
        <v>4999</v>
      </c>
      <c r="F143" s="204" t="s">
        <v>5000</v>
      </c>
      <c r="G143" s="205" t="s">
        <v>366</v>
      </c>
      <c r="H143" s="206">
        <v>129.92599999999999</v>
      </c>
      <c r="I143" s="207"/>
      <c r="J143" s="208">
        <f>ROUND(I143*H143,2)</f>
        <v>0</v>
      </c>
      <c r="K143" s="204" t="s">
        <v>203</v>
      </c>
      <c r="L143" s="62"/>
      <c r="M143" s="209" t="s">
        <v>23</v>
      </c>
      <c r="N143" s="210" t="s">
        <v>48</v>
      </c>
      <c r="O143" s="43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5" t="s">
        <v>215</v>
      </c>
      <c r="AT143" s="25" t="s">
        <v>194</v>
      </c>
      <c r="AU143" s="25" t="s">
        <v>88</v>
      </c>
      <c r="AY143" s="25" t="s">
        <v>191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85</v>
      </c>
      <c r="BK143" s="213">
        <f>ROUND(I143*H143,2)</f>
        <v>0</v>
      </c>
      <c r="BL143" s="25" t="s">
        <v>215</v>
      </c>
      <c r="BM143" s="25" t="s">
        <v>5001</v>
      </c>
    </row>
    <row r="144" spans="2:65" s="12" customFormat="1" ht="13.5">
      <c r="B144" s="217"/>
      <c r="C144" s="218"/>
      <c r="D144" s="214" t="s">
        <v>245</v>
      </c>
      <c r="E144" s="219" t="s">
        <v>23</v>
      </c>
      <c r="F144" s="220" t="s">
        <v>5002</v>
      </c>
      <c r="G144" s="218"/>
      <c r="H144" s="221">
        <v>30.39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245</v>
      </c>
      <c r="AU144" s="227" t="s">
        <v>88</v>
      </c>
      <c r="AV144" s="12" t="s">
        <v>88</v>
      </c>
      <c r="AW144" s="12" t="s">
        <v>40</v>
      </c>
      <c r="AX144" s="12" t="s">
        <v>77</v>
      </c>
      <c r="AY144" s="227" t="s">
        <v>191</v>
      </c>
    </row>
    <row r="145" spans="2:65" s="12" customFormat="1" ht="13.5">
      <c r="B145" s="217"/>
      <c r="C145" s="218"/>
      <c r="D145" s="214" t="s">
        <v>245</v>
      </c>
      <c r="E145" s="219" t="s">
        <v>23</v>
      </c>
      <c r="F145" s="220" t="s">
        <v>5003</v>
      </c>
      <c r="G145" s="218"/>
      <c r="H145" s="221">
        <v>18.52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245</v>
      </c>
      <c r="AU145" s="227" t="s">
        <v>88</v>
      </c>
      <c r="AV145" s="12" t="s">
        <v>88</v>
      </c>
      <c r="AW145" s="12" t="s">
        <v>40</v>
      </c>
      <c r="AX145" s="12" t="s">
        <v>77</v>
      </c>
      <c r="AY145" s="227" t="s">
        <v>191</v>
      </c>
    </row>
    <row r="146" spans="2:65" s="12" customFormat="1" ht="13.5">
      <c r="B146" s="217"/>
      <c r="C146" s="218"/>
      <c r="D146" s="214" t="s">
        <v>245</v>
      </c>
      <c r="E146" s="219" t="s">
        <v>23</v>
      </c>
      <c r="F146" s="220" t="s">
        <v>5004</v>
      </c>
      <c r="G146" s="218"/>
      <c r="H146" s="221">
        <v>5.6379999999999999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245</v>
      </c>
      <c r="AU146" s="227" t="s">
        <v>88</v>
      </c>
      <c r="AV146" s="12" t="s">
        <v>88</v>
      </c>
      <c r="AW146" s="12" t="s">
        <v>40</v>
      </c>
      <c r="AX146" s="12" t="s">
        <v>77</v>
      </c>
      <c r="AY146" s="227" t="s">
        <v>191</v>
      </c>
    </row>
    <row r="147" spans="2:65" s="12" customFormat="1" ht="13.5">
      <c r="B147" s="217"/>
      <c r="C147" s="218"/>
      <c r="D147" s="214" t="s">
        <v>245</v>
      </c>
      <c r="E147" s="219" t="s">
        <v>23</v>
      </c>
      <c r="F147" s="220" t="s">
        <v>5005</v>
      </c>
      <c r="G147" s="218"/>
      <c r="H147" s="221">
        <v>21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245</v>
      </c>
      <c r="AU147" s="227" t="s">
        <v>88</v>
      </c>
      <c r="AV147" s="12" t="s">
        <v>88</v>
      </c>
      <c r="AW147" s="12" t="s">
        <v>40</v>
      </c>
      <c r="AX147" s="12" t="s">
        <v>77</v>
      </c>
      <c r="AY147" s="227" t="s">
        <v>191</v>
      </c>
    </row>
    <row r="148" spans="2:65" s="12" customFormat="1" ht="13.5">
      <c r="B148" s="217"/>
      <c r="C148" s="218"/>
      <c r="D148" s="214" t="s">
        <v>245</v>
      </c>
      <c r="E148" s="219" t="s">
        <v>23</v>
      </c>
      <c r="F148" s="220" t="s">
        <v>5006</v>
      </c>
      <c r="G148" s="218"/>
      <c r="H148" s="221">
        <v>3.1320000000000001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245</v>
      </c>
      <c r="AU148" s="227" t="s">
        <v>88</v>
      </c>
      <c r="AV148" s="12" t="s">
        <v>88</v>
      </c>
      <c r="AW148" s="12" t="s">
        <v>40</v>
      </c>
      <c r="AX148" s="12" t="s">
        <v>77</v>
      </c>
      <c r="AY148" s="227" t="s">
        <v>191</v>
      </c>
    </row>
    <row r="149" spans="2:65" s="12" customFormat="1" ht="13.5">
      <c r="B149" s="217"/>
      <c r="C149" s="218"/>
      <c r="D149" s="214" t="s">
        <v>245</v>
      </c>
      <c r="E149" s="219" t="s">
        <v>23</v>
      </c>
      <c r="F149" s="220" t="s">
        <v>5007</v>
      </c>
      <c r="G149" s="218"/>
      <c r="H149" s="221">
        <v>0.48099999999999998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245</v>
      </c>
      <c r="AU149" s="227" t="s">
        <v>88</v>
      </c>
      <c r="AV149" s="12" t="s">
        <v>88</v>
      </c>
      <c r="AW149" s="12" t="s">
        <v>40</v>
      </c>
      <c r="AX149" s="12" t="s">
        <v>77</v>
      </c>
      <c r="AY149" s="227" t="s">
        <v>191</v>
      </c>
    </row>
    <row r="150" spans="2:65" s="12" customFormat="1" ht="13.5">
      <c r="B150" s="217"/>
      <c r="C150" s="218"/>
      <c r="D150" s="214" t="s">
        <v>245</v>
      </c>
      <c r="E150" s="219" t="s">
        <v>23</v>
      </c>
      <c r="F150" s="220" t="s">
        <v>5008</v>
      </c>
      <c r="G150" s="218"/>
      <c r="H150" s="221">
        <v>0.48099999999999998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245</v>
      </c>
      <c r="AU150" s="227" t="s">
        <v>88</v>
      </c>
      <c r="AV150" s="12" t="s">
        <v>88</v>
      </c>
      <c r="AW150" s="12" t="s">
        <v>40</v>
      </c>
      <c r="AX150" s="12" t="s">
        <v>77</v>
      </c>
      <c r="AY150" s="227" t="s">
        <v>191</v>
      </c>
    </row>
    <row r="151" spans="2:65" s="12" customFormat="1" ht="13.5">
      <c r="B151" s="217"/>
      <c r="C151" s="218"/>
      <c r="D151" s="214" t="s">
        <v>245</v>
      </c>
      <c r="E151" s="219" t="s">
        <v>23</v>
      </c>
      <c r="F151" s="220" t="s">
        <v>5009</v>
      </c>
      <c r="G151" s="218"/>
      <c r="H151" s="221">
        <v>0.28399999999999997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245</v>
      </c>
      <c r="AU151" s="227" t="s">
        <v>88</v>
      </c>
      <c r="AV151" s="12" t="s">
        <v>88</v>
      </c>
      <c r="AW151" s="12" t="s">
        <v>40</v>
      </c>
      <c r="AX151" s="12" t="s">
        <v>77</v>
      </c>
      <c r="AY151" s="227" t="s">
        <v>191</v>
      </c>
    </row>
    <row r="152" spans="2:65" s="12" customFormat="1" ht="13.5">
      <c r="B152" s="217"/>
      <c r="C152" s="218"/>
      <c r="D152" s="214" t="s">
        <v>245</v>
      </c>
      <c r="E152" s="219" t="s">
        <v>23</v>
      </c>
      <c r="F152" s="220" t="s">
        <v>4960</v>
      </c>
      <c r="G152" s="218"/>
      <c r="H152" s="221">
        <v>50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245</v>
      </c>
      <c r="AU152" s="227" t="s">
        <v>88</v>
      </c>
      <c r="AV152" s="12" t="s">
        <v>88</v>
      </c>
      <c r="AW152" s="12" t="s">
        <v>40</v>
      </c>
      <c r="AX152" s="12" t="s">
        <v>77</v>
      </c>
      <c r="AY152" s="227" t="s">
        <v>191</v>
      </c>
    </row>
    <row r="153" spans="2:65" s="15" customFormat="1" ht="13.5">
      <c r="B153" s="265"/>
      <c r="C153" s="266"/>
      <c r="D153" s="214" t="s">
        <v>245</v>
      </c>
      <c r="E153" s="267" t="s">
        <v>23</v>
      </c>
      <c r="F153" s="268" t="s">
        <v>388</v>
      </c>
      <c r="G153" s="266"/>
      <c r="H153" s="269">
        <v>129.92599999999999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245</v>
      </c>
      <c r="AU153" s="275" t="s">
        <v>88</v>
      </c>
      <c r="AV153" s="15" t="s">
        <v>215</v>
      </c>
      <c r="AW153" s="15" t="s">
        <v>40</v>
      </c>
      <c r="AX153" s="15" t="s">
        <v>85</v>
      </c>
      <c r="AY153" s="275" t="s">
        <v>191</v>
      </c>
    </row>
    <row r="154" spans="2:65" s="1" customFormat="1" ht="25.5" customHeight="1">
      <c r="B154" s="42"/>
      <c r="C154" s="202" t="s">
        <v>256</v>
      </c>
      <c r="D154" s="202" t="s">
        <v>194</v>
      </c>
      <c r="E154" s="203" t="s">
        <v>2420</v>
      </c>
      <c r="F154" s="204" t="s">
        <v>2421</v>
      </c>
      <c r="G154" s="205" t="s">
        <v>366</v>
      </c>
      <c r="H154" s="206">
        <v>129.92599999999999</v>
      </c>
      <c r="I154" s="207"/>
      <c r="J154" s="208">
        <f>ROUND(I154*H154,2)</f>
        <v>0</v>
      </c>
      <c r="K154" s="204" t="s">
        <v>203</v>
      </c>
      <c r="L154" s="62"/>
      <c r="M154" s="209" t="s">
        <v>23</v>
      </c>
      <c r="N154" s="210" t="s">
        <v>48</v>
      </c>
      <c r="O154" s="43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AR154" s="25" t="s">
        <v>215</v>
      </c>
      <c r="AT154" s="25" t="s">
        <v>194</v>
      </c>
      <c r="AU154" s="25" t="s">
        <v>88</v>
      </c>
      <c r="AY154" s="25" t="s">
        <v>191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85</v>
      </c>
      <c r="BK154" s="213">
        <f>ROUND(I154*H154,2)</f>
        <v>0</v>
      </c>
      <c r="BL154" s="25" t="s">
        <v>215</v>
      </c>
      <c r="BM154" s="25" t="s">
        <v>5010</v>
      </c>
    </row>
    <row r="155" spans="2:65" s="12" customFormat="1" ht="13.5">
      <c r="B155" s="217"/>
      <c r="C155" s="218"/>
      <c r="D155" s="214" t="s">
        <v>245</v>
      </c>
      <c r="E155" s="219" t="s">
        <v>23</v>
      </c>
      <c r="F155" s="220" t="s">
        <v>5011</v>
      </c>
      <c r="G155" s="218"/>
      <c r="H155" s="221">
        <v>129.92599999999999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245</v>
      </c>
      <c r="AU155" s="227" t="s">
        <v>88</v>
      </c>
      <c r="AV155" s="12" t="s">
        <v>88</v>
      </c>
      <c r="AW155" s="12" t="s">
        <v>40</v>
      </c>
      <c r="AX155" s="12" t="s">
        <v>77</v>
      </c>
      <c r="AY155" s="227" t="s">
        <v>191</v>
      </c>
    </row>
    <row r="156" spans="2:65" s="15" customFormat="1" ht="13.5">
      <c r="B156" s="265"/>
      <c r="C156" s="266"/>
      <c r="D156" s="214" t="s">
        <v>245</v>
      </c>
      <c r="E156" s="267" t="s">
        <v>23</v>
      </c>
      <c r="F156" s="268" t="s">
        <v>388</v>
      </c>
      <c r="G156" s="266"/>
      <c r="H156" s="269">
        <v>129.92599999999999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245</v>
      </c>
      <c r="AU156" s="275" t="s">
        <v>88</v>
      </c>
      <c r="AV156" s="15" t="s">
        <v>215</v>
      </c>
      <c r="AW156" s="15" t="s">
        <v>40</v>
      </c>
      <c r="AX156" s="15" t="s">
        <v>85</v>
      </c>
      <c r="AY156" s="275" t="s">
        <v>191</v>
      </c>
    </row>
    <row r="157" spans="2:65" s="1" customFormat="1" ht="16.5" customHeight="1">
      <c r="B157" s="42"/>
      <c r="C157" s="202" t="s">
        <v>263</v>
      </c>
      <c r="D157" s="202" t="s">
        <v>194</v>
      </c>
      <c r="E157" s="203" t="s">
        <v>2423</v>
      </c>
      <c r="F157" s="204" t="s">
        <v>2424</v>
      </c>
      <c r="G157" s="205" t="s">
        <v>366</v>
      </c>
      <c r="H157" s="206">
        <v>129.92599999999999</v>
      </c>
      <c r="I157" s="207"/>
      <c r="J157" s="208">
        <f>ROUND(I157*H157,2)</f>
        <v>0</v>
      </c>
      <c r="K157" s="204" t="s">
        <v>203</v>
      </c>
      <c r="L157" s="62"/>
      <c r="M157" s="209" t="s">
        <v>23</v>
      </c>
      <c r="N157" s="210" t="s">
        <v>48</v>
      </c>
      <c r="O157" s="43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25" t="s">
        <v>215</v>
      </c>
      <c r="AT157" s="25" t="s">
        <v>194</v>
      </c>
      <c r="AU157" s="25" t="s">
        <v>88</v>
      </c>
      <c r="AY157" s="25" t="s">
        <v>191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85</v>
      </c>
      <c r="BK157" s="213">
        <f>ROUND(I157*H157,2)</f>
        <v>0</v>
      </c>
      <c r="BL157" s="25" t="s">
        <v>215</v>
      </c>
      <c r="BM157" s="25" t="s">
        <v>5012</v>
      </c>
    </row>
    <row r="158" spans="2:65" s="12" customFormat="1" ht="13.5">
      <c r="B158" s="217"/>
      <c r="C158" s="218"/>
      <c r="D158" s="214" t="s">
        <v>245</v>
      </c>
      <c r="E158" s="219" t="s">
        <v>23</v>
      </c>
      <c r="F158" s="220" t="s">
        <v>5011</v>
      </c>
      <c r="G158" s="218"/>
      <c r="H158" s="221">
        <v>129.92599999999999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245</v>
      </c>
      <c r="AU158" s="227" t="s">
        <v>88</v>
      </c>
      <c r="AV158" s="12" t="s">
        <v>88</v>
      </c>
      <c r="AW158" s="12" t="s">
        <v>40</v>
      </c>
      <c r="AX158" s="12" t="s">
        <v>77</v>
      </c>
      <c r="AY158" s="227" t="s">
        <v>191</v>
      </c>
    </row>
    <row r="159" spans="2:65" s="15" customFormat="1" ht="13.5">
      <c r="B159" s="265"/>
      <c r="C159" s="266"/>
      <c r="D159" s="214" t="s">
        <v>245</v>
      </c>
      <c r="E159" s="267" t="s">
        <v>23</v>
      </c>
      <c r="F159" s="268" t="s">
        <v>388</v>
      </c>
      <c r="G159" s="266"/>
      <c r="H159" s="269">
        <v>129.92599999999999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245</v>
      </c>
      <c r="AU159" s="275" t="s">
        <v>88</v>
      </c>
      <c r="AV159" s="15" t="s">
        <v>215</v>
      </c>
      <c r="AW159" s="15" t="s">
        <v>40</v>
      </c>
      <c r="AX159" s="15" t="s">
        <v>85</v>
      </c>
      <c r="AY159" s="275" t="s">
        <v>191</v>
      </c>
    </row>
    <row r="160" spans="2:65" s="1" customFormat="1" ht="16.5" customHeight="1">
      <c r="B160" s="42"/>
      <c r="C160" s="202" t="s">
        <v>268</v>
      </c>
      <c r="D160" s="202" t="s">
        <v>194</v>
      </c>
      <c r="E160" s="203" t="s">
        <v>2427</v>
      </c>
      <c r="F160" s="204" t="s">
        <v>2428</v>
      </c>
      <c r="G160" s="205" t="s">
        <v>419</v>
      </c>
      <c r="H160" s="206">
        <v>246.85900000000001</v>
      </c>
      <c r="I160" s="207"/>
      <c r="J160" s="208">
        <f>ROUND(I160*H160,2)</f>
        <v>0</v>
      </c>
      <c r="K160" s="204" t="s">
        <v>203</v>
      </c>
      <c r="L160" s="62"/>
      <c r="M160" s="209" t="s">
        <v>23</v>
      </c>
      <c r="N160" s="210" t="s">
        <v>48</v>
      </c>
      <c r="O160" s="43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AR160" s="25" t="s">
        <v>215</v>
      </c>
      <c r="AT160" s="25" t="s">
        <v>194</v>
      </c>
      <c r="AU160" s="25" t="s">
        <v>88</v>
      </c>
      <c r="AY160" s="25" t="s">
        <v>191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25" t="s">
        <v>85</v>
      </c>
      <c r="BK160" s="213">
        <f>ROUND(I160*H160,2)</f>
        <v>0</v>
      </c>
      <c r="BL160" s="25" t="s">
        <v>215</v>
      </c>
      <c r="BM160" s="25" t="s">
        <v>5013</v>
      </c>
    </row>
    <row r="161" spans="2:65" s="12" customFormat="1" ht="13.5">
      <c r="B161" s="217"/>
      <c r="C161" s="218"/>
      <c r="D161" s="214" t="s">
        <v>245</v>
      </c>
      <c r="E161" s="219" t="s">
        <v>23</v>
      </c>
      <c r="F161" s="220" t="s">
        <v>5011</v>
      </c>
      <c r="G161" s="218"/>
      <c r="H161" s="221">
        <v>129.92599999999999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245</v>
      </c>
      <c r="AU161" s="227" t="s">
        <v>88</v>
      </c>
      <c r="AV161" s="12" t="s">
        <v>88</v>
      </c>
      <c r="AW161" s="12" t="s">
        <v>40</v>
      </c>
      <c r="AX161" s="12" t="s">
        <v>77</v>
      </c>
      <c r="AY161" s="227" t="s">
        <v>191</v>
      </c>
    </row>
    <row r="162" spans="2:65" s="15" customFormat="1" ht="13.5">
      <c r="B162" s="265"/>
      <c r="C162" s="266"/>
      <c r="D162" s="214" t="s">
        <v>245</v>
      </c>
      <c r="E162" s="267" t="s">
        <v>23</v>
      </c>
      <c r="F162" s="268" t="s">
        <v>388</v>
      </c>
      <c r="G162" s="266"/>
      <c r="H162" s="269">
        <v>129.92599999999999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245</v>
      </c>
      <c r="AU162" s="275" t="s">
        <v>88</v>
      </c>
      <c r="AV162" s="15" t="s">
        <v>215</v>
      </c>
      <c r="AW162" s="15" t="s">
        <v>40</v>
      </c>
      <c r="AX162" s="15" t="s">
        <v>85</v>
      </c>
      <c r="AY162" s="275" t="s">
        <v>191</v>
      </c>
    </row>
    <row r="163" spans="2:65" s="12" customFormat="1" ht="13.5">
      <c r="B163" s="217"/>
      <c r="C163" s="218"/>
      <c r="D163" s="214" t="s">
        <v>245</v>
      </c>
      <c r="E163" s="218"/>
      <c r="F163" s="220" t="s">
        <v>5014</v>
      </c>
      <c r="G163" s="218"/>
      <c r="H163" s="221">
        <v>246.85900000000001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245</v>
      </c>
      <c r="AU163" s="227" t="s">
        <v>88</v>
      </c>
      <c r="AV163" s="12" t="s">
        <v>88</v>
      </c>
      <c r="AW163" s="12" t="s">
        <v>6</v>
      </c>
      <c r="AX163" s="12" t="s">
        <v>85</v>
      </c>
      <c r="AY163" s="227" t="s">
        <v>191</v>
      </c>
    </row>
    <row r="164" spans="2:65" s="1" customFormat="1" ht="25.5" customHeight="1">
      <c r="B164" s="42"/>
      <c r="C164" s="202" t="s">
        <v>10</v>
      </c>
      <c r="D164" s="202" t="s">
        <v>194</v>
      </c>
      <c r="E164" s="203" t="s">
        <v>5015</v>
      </c>
      <c r="F164" s="204" t="s">
        <v>5016</v>
      </c>
      <c r="G164" s="205" t="s">
        <v>366</v>
      </c>
      <c r="H164" s="206">
        <v>183.29900000000001</v>
      </c>
      <c r="I164" s="207"/>
      <c r="J164" s="208">
        <f>ROUND(I164*H164,2)</f>
        <v>0</v>
      </c>
      <c r="K164" s="204" t="s">
        <v>203</v>
      </c>
      <c r="L164" s="62"/>
      <c r="M164" s="209" t="s">
        <v>23</v>
      </c>
      <c r="N164" s="210" t="s">
        <v>48</v>
      </c>
      <c r="O164" s="43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AR164" s="25" t="s">
        <v>215</v>
      </c>
      <c r="AT164" s="25" t="s">
        <v>194</v>
      </c>
      <c r="AU164" s="25" t="s">
        <v>88</v>
      </c>
      <c r="AY164" s="25" t="s">
        <v>191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25" t="s">
        <v>85</v>
      </c>
      <c r="BK164" s="213">
        <f>ROUND(I164*H164,2)</f>
        <v>0</v>
      </c>
      <c r="BL164" s="25" t="s">
        <v>215</v>
      </c>
      <c r="BM164" s="25" t="s">
        <v>5017</v>
      </c>
    </row>
    <row r="165" spans="2:65" s="12" customFormat="1" ht="13.5">
      <c r="B165" s="217"/>
      <c r="C165" s="218"/>
      <c r="D165" s="214" t="s">
        <v>245</v>
      </c>
      <c r="E165" s="219" t="s">
        <v>23</v>
      </c>
      <c r="F165" s="220" t="s">
        <v>5018</v>
      </c>
      <c r="G165" s="218"/>
      <c r="H165" s="221">
        <v>5.1479999999999997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245</v>
      </c>
      <c r="AU165" s="227" t="s">
        <v>88</v>
      </c>
      <c r="AV165" s="12" t="s">
        <v>88</v>
      </c>
      <c r="AW165" s="12" t="s">
        <v>40</v>
      </c>
      <c r="AX165" s="12" t="s">
        <v>77</v>
      </c>
      <c r="AY165" s="227" t="s">
        <v>191</v>
      </c>
    </row>
    <row r="166" spans="2:65" s="12" customFormat="1" ht="13.5">
      <c r="B166" s="217"/>
      <c r="C166" s="218"/>
      <c r="D166" s="214" t="s">
        <v>245</v>
      </c>
      <c r="E166" s="219" t="s">
        <v>23</v>
      </c>
      <c r="F166" s="220" t="s">
        <v>5019</v>
      </c>
      <c r="G166" s="218"/>
      <c r="H166" s="221">
        <v>5.1479999999999997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245</v>
      </c>
      <c r="AU166" s="227" t="s">
        <v>88</v>
      </c>
      <c r="AV166" s="12" t="s">
        <v>88</v>
      </c>
      <c r="AW166" s="12" t="s">
        <v>40</v>
      </c>
      <c r="AX166" s="12" t="s">
        <v>77</v>
      </c>
      <c r="AY166" s="227" t="s">
        <v>191</v>
      </c>
    </row>
    <row r="167" spans="2:65" s="12" customFormat="1" ht="13.5">
      <c r="B167" s="217"/>
      <c r="C167" s="218"/>
      <c r="D167" s="214" t="s">
        <v>245</v>
      </c>
      <c r="E167" s="219" t="s">
        <v>23</v>
      </c>
      <c r="F167" s="220" t="s">
        <v>5020</v>
      </c>
      <c r="G167" s="218"/>
      <c r="H167" s="221">
        <v>71.003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245</v>
      </c>
      <c r="AU167" s="227" t="s">
        <v>88</v>
      </c>
      <c r="AV167" s="12" t="s">
        <v>88</v>
      </c>
      <c r="AW167" s="12" t="s">
        <v>40</v>
      </c>
      <c r="AX167" s="12" t="s">
        <v>77</v>
      </c>
      <c r="AY167" s="227" t="s">
        <v>191</v>
      </c>
    </row>
    <row r="168" spans="2:65" s="12" customFormat="1" ht="13.5">
      <c r="B168" s="217"/>
      <c r="C168" s="218"/>
      <c r="D168" s="214" t="s">
        <v>245</v>
      </c>
      <c r="E168" s="219" t="s">
        <v>23</v>
      </c>
      <c r="F168" s="220" t="s">
        <v>5021</v>
      </c>
      <c r="G168" s="218"/>
      <c r="H168" s="221">
        <v>8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245</v>
      </c>
      <c r="AU168" s="227" t="s">
        <v>88</v>
      </c>
      <c r="AV168" s="12" t="s">
        <v>88</v>
      </c>
      <c r="AW168" s="12" t="s">
        <v>40</v>
      </c>
      <c r="AX168" s="12" t="s">
        <v>77</v>
      </c>
      <c r="AY168" s="227" t="s">
        <v>191</v>
      </c>
    </row>
    <row r="169" spans="2:65" s="12" customFormat="1" ht="13.5">
      <c r="B169" s="217"/>
      <c r="C169" s="218"/>
      <c r="D169" s="214" t="s">
        <v>245</v>
      </c>
      <c r="E169" s="219" t="s">
        <v>23</v>
      </c>
      <c r="F169" s="220" t="s">
        <v>5022</v>
      </c>
      <c r="G169" s="218"/>
      <c r="H169" s="221">
        <v>3.8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245</v>
      </c>
      <c r="AU169" s="227" t="s">
        <v>88</v>
      </c>
      <c r="AV169" s="12" t="s">
        <v>88</v>
      </c>
      <c r="AW169" s="12" t="s">
        <v>40</v>
      </c>
      <c r="AX169" s="12" t="s">
        <v>77</v>
      </c>
      <c r="AY169" s="227" t="s">
        <v>191</v>
      </c>
    </row>
    <row r="170" spans="2:65" s="12" customFormat="1" ht="13.5">
      <c r="B170" s="217"/>
      <c r="C170" s="218"/>
      <c r="D170" s="214" t="s">
        <v>245</v>
      </c>
      <c r="E170" s="219" t="s">
        <v>23</v>
      </c>
      <c r="F170" s="220" t="s">
        <v>5023</v>
      </c>
      <c r="G170" s="218"/>
      <c r="H170" s="221">
        <v>23.1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245</v>
      </c>
      <c r="AU170" s="227" t="s">
        <v>88</v>
      </c>
      <c r="AV170" s="12" t="s">
        <v>88</v>
      </c>
      <c r="AW170" s="12" t="s">
        <v>40</v>
      </c>
      <c r="AX170" s="12" t="s">
        <v>77</v>
      </c>
      <c r="AY170" s="227" t="s">
        <v>191</v>
      </c>
    </row>
    <row r="171" spans="2:65" s="12" customFormat="1" ht="13.5">
      <c r="B171" s="217"/>
      <c r="C171" s="218"/>
      <c r="D171" s="214" t="s">
        <v>245</v>
      </c>
      <c r="E171" s="219" t="s">
        <v>23</v>
      </c>
      <c r="F171" s="220" t="s">
        <v>5024</v>
      </c>
      <c r="G171" s="218"/>
      <c r="H171" s="221">
        <v>17.100000000000001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245</v>
      </c>
      <c r="AU171" s="227" t="s">
        <v>88</v>
      </c>
      <c r="AV171" s="12" t="s">
        <v>88</v>
      </c>
      <c r="AW171" s="12" t="s">
        <v>40</v>
      </c>
      <c r="AX171" s="12" t="s">
        <v>77</v>
      </c>
      <c r="AY171" s="227" t="s">
        <v>191</v>
      </c>
    </row>
    <row r="172" spans="2:65" s="12" customFormat="1" ht="13.5">
      <c r="B172" s="217"/>
      <c r="C172" s="218"/>
      <c r="D172" s="214" t="s">
        <v>245</v>
      </c>
      <c r="E172" s="219" t="s">
        <v>23</v>
      </c>
      <c r="F172" s="220" t="s">
        <v>5025</v>
      </c>
      <c r="G172" s="218"/>
      <c r="H172" s="221">
        <v>50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245</v>
      </c>
      <c r="AU172" s="227" t="s">
        <v>88</v>
      </c>
      <c r="AV172" s="12" t="s">
        <v>88</v>
      </c>
      <c r="AW172" s="12" t="s">
        <v>40</v>
      </c>
      <c r="AX172" s="12" t="s">
        <v>77</v>
      </c>
      <c r="AY172" s="227" t="s">
        <v>191</v>
      </c>
    </row>
    <row r="173" spans="2:65" s="15" customFormat="1" ht="13.5">
      <c r="B173" s="265"/>
      <c r="C173" s="266"/>
      <c r="D173" s="214" t="s">
        <v>245</v>
      </c>
      <c r="E173" s="267" t="s">
        <v>23</v>
      </c>
      <c r="F173" s="268" t="s">
        <v>388</v>
      </c>
      <c r="G173" s="266"/>
      <c r="H173" s="269">
        <v>183.29900000000001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245</v>
      </c>
      <c r="AU173" s="275" t="s">
        <v>88</v>
      </c>
      <c r="AV173" s="15" t="s">
        <v>215</v>
      </c>
      <c r="AW173" s="15" t="s">
        <v>40</v>
      </c>
      <c r="AX173" s="15" t="s">
        <v>85</v>
      </c>
      <c r="AY173" s="275" t="s">
        <v>191</v>
      </c>
    </row>
    <row r="174" spans="2:65" s="1" customFormat="1" ht="16.5" customHeight="1">
      <c r="B174" s="42"/>
      <c r="C174" s="228" t="s">
        <v>279</v>
      </c>
      <c r="D174" s="228" t="s">
        <v>302</v>
      </c>
      <c r="E174" s="229" t="s">
        <v>5026</v>
      </c>
      <c r="F174" s="230" t="s">
        <v>5027</v>
      </c>
      <c r="G174" s="231" t="s">
        <v>419</v>
      </c>
      <c r="H174" s="232">
        <v>221.56</v>
      </c>
      <c r="I174" s="233"/>
      <c r="J174" s="234">
        <f>ROUND(I174*H174,2)</f>
        <v>0</v>
      </c>
      <c r="K174" s="230" t="s">
        <v>203</v>
      </c>
      <c r="L174" s="235"/>
      <c r="M174" s="236" t="s">
        <v>23</v>
      </c>
      <c r="N174" s="237" t="s">
        <v>48</v>
      </c>
      <c r="O174" s="43"/>
      <c r="P174" s="211">
        <f>O174*H174</f>
        <v>0</v>
      </c>
      <c r="Q174" s="211">
        <v>1</v>
      </c>
      <c r="R174" s="211">
        <f>Q174*H174</f>
        <v>221.56</v>
      </c>
      <c r="S174" s="211">
        <v>0</v>
      </c>
      <c r="T174" s="212">
        <f>S174*H174</f>
        <v>0</v>
      </c>
      <c r="AR174" s="25" t="s">
        <v>234</v>
      </c>
      <c r="AT174" s="25" t="s">
        <v>302</v>
      </c>
      <c r="AU174" s="25" t="s">
        <v>88</v>
      </c>
      <c r="AY174" s="25" t="s">
        <v>191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5" t="s">
        <v>85</v>
      </c>
      <c r="BK174" s="213">
        <f>ROUND(I174*H174,2)</f>
        <v>0</v>
      </c>
      <c r="BL174" s="25" t="s">
        <v>215</v>
      </c>
      <c r="BM174" s="25" t="s">
        <v>5028</v>
      </c>
    </row>
    <row r="175" spans="2:65" s="12" customFormat="1" ht="13.5">
      <c r="B175" s="217"/>
      <c r="C175" s="218"/>
      <c r="D175" s="214" t="s">
        <v>245</v>
      </c>
      <c r="E175" s="219" t="s">
        <v>23</v>
      </c>
      <c r="F175" s="220" t="s">
        <v>5029</v>
      </c>
      <c r="G175" s="218"/>
      <c r="H175" s="221">
        <v>60.78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245</v>
      </c>
      <c r="AU175" s="227" t="s">
        <v>88</v>
      </c>
      <c r="AV175" s="12" t="s">
        <v>88</v>
      </c>
      <c r="AW175" s="12" t="s">
        <v>40</v>
      </c>
      <c r="AX175" s="12" t="s">
        <v>77</v>
      </c>
      <c r="AY175" s="227" t="s">
        <v>191</v>
      </c>
    </row>
    <row r="176" spans="2:65" s="12" customFormat="1" ht="13.5">
      <c r="B176" s="217"/>
      <c r="C176" s="218"/>
      <c r="D176" s="214" t="s">
        <v>245</v>
      </c>
      <c r="E176" s="219" t="s">
        <v>23</v>
      </c>
      <c r="F176" s="220" t="s">
        <v>5025</v>
      </c>
      <c r="G176" s="218"/>
      <c r="H176" s="221">
        <v>50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245</v>
      </c>
      <c r="AU176" s="227" t="s">
        <v>88</v>
      </c>
      <c r="AV176" s="12" t="s">
        <v>88</v>
      </c>
      <c r="AW176" s="12" t="s">
        <v>40</v>
      </c>
      <c r="AX176" s="12" t="s">
        <v>77</v>
      </c>
      <c r="AY176" s="227" t="s">
        <v>191</v>
      </c>
    </row>
    <row r="177" spans="2:65" s="12" customFormat="1" ht="13.5">
      <c r="B177" s="217"/>
      <c r="C177" s="218"/>
      <c r="D177" s="214" t="s">
        <v>245</v>
      </c>
      <c r="E177" s="219" t="s">
        <v>23</v>
      </c>
      <c r="F177" s="220" t="s">
        <v>5030</v>
      </c>
      <c r="G177" s="218"/>
      <c r="H177" s="221">
        <v>221.56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245</v>
      </c>
      <c r="AU177" s="227" t="s">
        <v>88</v>
      </c>
      <c r="AV177" s="12" t="s">
        <v>88</v>
      </c>
      <c r="AW177" s="12" t="s">
        <v>40</v>
      </c>
      <c r="AX177" s="12" t="s">
        <v>85</v>
      </c>
      <c r="AY177" s="227" t="s">
        <v>191</v>
      </c>
    </row>
    <row r="178" spans="2:65" s="1" customFormat="1" ht="38.25" customHeight="1">
      <c r="B178" s="42"/>
      <c r="C178" s="202" t="s">
        <v>284</v>
      </c>
      <c r="D178" s="202" t="s">
        <v>194</v>
      </c>
      <c r="E178" s="203" t="s">
        <v>5031</v>
      </c>
      <c r="F178" s="204" t="s">
        <v>5032</v>
      </c>
      <c r="G178" s="205" t="s">
        <v>366</v>
      </c>
      <c r="H178" s="206">
        <v>18.52</v>
      </c>
      <c r="I178" s="207"/>
      <c r="J178" s="208">
        <f>ROUND(I178*H178,2)</f>
        <v>0</v>
      </c>
      <c r="K178" s="204" t="s">
        <v>203</v>
      </c>
      <c r="L178" s="62"/>
      <c r="M178" s="209" t="s">
        <v>23</v>
      </c>
      <c r="N178" s="210" t="s">
        <v>48</v>
      </c>
      <c r="O178" s="43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AR178" s="25" t="s">
        <v>215</v>
      </c>
      <c r="AT178" s="25" t="s">
        <v>194</v>
      </c>
      <c r="AU178" s="25" t="s">
        <v>88</v>
      </c>
      <c r="AY178" s="25" t="s">
        <v>191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5" t="s">
        <v>85</v>
      </c>
      <c r="BK178" s="213">
        <f>ROUND(I178*H178,2)</f>
        <v>0</v>
      </c>
      <c r="BL178" s="25" t="s">
        <v>215</v>
      </c>
      <c r="BM178" s="25" t="s">
        <v>5033</v>
      </c>
    </row>
    <row r="179" spans="2:65" s="12" customFormat="1" ht="13.5">
      <c r="B179" s="217"/>
      <c r="C179" s="218"/>
      <c r="D179" s="214" t="s">
        <v>245</v>
      </c>
      <c r="E179" s="219" t="s">
        <v>23</v>
      </c>
      <c r="F179" s="220" t="s">
        <v>5034</v>
      </c>
      <c r="G179" s="218"/>
      <c r="H179" s="221">
        <v>3.2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245</v>
      </c>
      <c r="AU179" s="227" t="s">
        <v>88</v>
      </c>
      <c r="AV179" s="12" t="s">
        <v>88</v>
      </c>
      <c r="AW179" s="12" t="s">
        <v>40</v>
      </c>
      <c r="AX179" s="12" t="s">
        <v>77</v>
      </c>
      <c r="AY179" s="227" t="s">
        <v>191</v>
      </c>
    </row>
    <row r="180" spans="2:65" s="12" customFormat="1" ht="13.5">
      <c r="B180" s="217"/>
      <c r="C180" s="218"/>
      <c r="D180" s="214" t="s">
        <v>245</v>
      </c>
      <c r="E180" s="219" t="s">
        <v>23</v>
      </c>
      <c r="F180" s="220" t="s">
        <v>5035</v>
      </c>
      <c r="G180" s="218"/>
      <c r="H180" s="221">
        <v>1.52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245</v>
      </c>
      <c r="AU180" s="227" t="s">
        <v>88</v>
      </c>
      <c r="AV180" s="12" t="s">
        <v>88</v>
      </c>
      <c r="AW180" s="12" t="s">
        <v>40</v>
      </c>
      <c r="AX180" s="12" t="s">
        <v>77</v>
      </c>
      <c r="AY180" s="227" t="s">
        <v>191</v>
      </c>
    </row>
    <row r="181" spans="2:65" s="12" customFormat="1" ht="13.5">
      <c r="B181" s="217"/>
      <c r="C181" s="218"/>
      <c r="D181" s="214" t="s">
        <v>245</v>
      </c>
      <c r="E181" s="219" t="s">
        <v>23</v>
      </c>
      <c r="F181" s="220" t="s">
        <v>5036</v>
      </c>
      <c r="G181" s="218"/>
      <c r="H181" s="221">
        <v>6.6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245</v>
      </c>
      <c r="AU181" s="227" t="s">
        <v>88</v>
      </c>
      <c r="AV181" s="12" t="s">
        <v>88</v>
      </c>
      <c r="AW181" s="12" t="s">
        <v>40</v>
      </c>
      <c r="AX181" s="12" t="s">
        <v>77</v>
      </c>
      <c r="AY181" s="227" t="s">
        <v>191</v>
      </c>
    </row>
    <row r="182" spans="2:65" s="12" customFormat="1" ht="13.5">
      <c r="B182" s="217"/>
      <c r="C182" s="218"/>
      <c r="D182" s="214" t="s">
        <v>245</v>
      </c>
      <c r="E182" s="219" t="s">
        <v>23</v>
      </c>
      <c r="F182" s="220" t="s">
        <v>5037</v>
      </c>
      <c r="G182" s="218"/>
      <c r="H182" s="221">
        <v>7.2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245</v>
      </c>
      <c r="AU182" s="227" t="s">
        <v>88</v>
      </c>
      <c r="AV182" s="12" t="s">
        <v>88</v>
      </c>
      <c r="AW182" s="12" t="s">
        <v>40</v>
      </c>
      <c r="AX182" s="12" t="s">
        <v>77</v>
      </c>
      <c r="AY182" s="227" t="s">
        <v>191</v>
      </c>
    </row>
    <row r="183" spans="2:65" s="15" customFormat="1" ht="13.5">
      <c r="B183" s="265"/>
      <c r="C183" s="266"/>
      <c r="D183" s="214" t="s">
        <v>245</v>
      </c>
      <c r="E183" s="267" t="s">
        <v>23</v>
      </c>
      <c r="F183" s="268" t="s">
        <v>388</v>
      </c>
      <c r="G183" s="266"/>
      <c r="H183" s="269">
        <v>18.52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245</v>
      </c>
      <c r="AU183" s="275" t="s">
        <v>88</v>
      </c>
      <c r="AV183" s="15" t="s">
        <v>215</v>
      </c>
      <c r="AW183" s="15" t="s">
        <v>40</v>
      </c>
      <c r="AX183" s="15" t="s">
        <v>85</v>
      </c>
      <c r="AY183" s="275" t="s">
        <v>191</v>
      </c>
    </row>
    <row r="184" spans="2:65" s="1" customFormat="1" ht="16.5" customHeight="1">
      <c r="B184" s="42"/>
      <c r="C184" s="228" t="s">
        <v>289</v>
      </c>
      <c r="D184" s="228" t="s">
        <v>302</v>
      </c>
      <c r="E184" s="229" t="s">
        <v>5038</v>
      </c>
      <c r="F184" s="230" t="s">
        <v>5039</v>
      </c>
      <c r="G184" s="231" t="s">
        <v>419</v>
      </c>
      <c r="H184" s="232">
        <v>37.04</v>
      </c>
      <c r="I184" s="233"/>
      <c r="J184" s="234">
        <f>ROUND(I184*H184,2)</f>
        <v>0</v>
      </c>
      <c r="K184" s="230" t="s">
        <v>203</v>
      </c>
      <c r="L184" s="235"/>
      <c r="M184" s="236" t="s">
        <v>23</v>
      </c>
      <c r="N184" s="237" t="s">
        <v>48</v>
      </c>
      <c r="O184" s="43"/>
      <c r="P184" s="211">
        <f>O184*H184</f>
        <v>0</v>
      </c>
      <c r="Q184" s="211">
        <v>1</v>
      </c>
      <c r="R184" s="211">
        <f>Q184*H184</f>
        <v>37.04</v>
      </c>
      <c r="S184" s="211">
        <v>0</v>
      </c>
      <c r="T184" s="212">
        <f>S184*H184</f>
        <v>0</v>
      </c>
      <c r="AR184" s="25" t="s">
        <v>234</v>
      </c>
      <c r="AT184" s="25" t="s">
        <v>302</v>
      </c>
      <c r="AU184" s="25" t="s">
        <v>88</v>
      </c>
      <c r="AY184" s="25" t="s">
        <v>191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85</v>
      </c>
      <c r="BK184" s="213">
        <f>ROUND(I184*H184,2)</f>
        <v>0</v>
      </c>
      <c r="BL184" s="25" t="s">
        <v>215</v>
      </c>
      <c r="BM184" s="25" t="s">
        <v>5040</v>
      </c>
    </row>
    <row r="185" spans="2:65" s="12" customFormat="1" ht="13.5">
      <c r="B185" s="217"/>
      <c r="C185" s="218"/>
      <c r="D185" s="214" t="s">
        <v>245</v>
      </c>
      <c r="E185" s="219" t="s">
        <v>23</v>
      </c>
      <c r="F185" s="220" t="s">
        <v>5041</v>
      </c>
      <c r="G185" s="218"/>
      <c r="H185" s="221">
        <v>37.04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245</v>
      </c>
      <c r="AU185" s="227" t="s">
        <v>88</v>
      </c>
      <c r="AV185" s="12" t="s">
        <v>88</v>
      </c>
      <c r="AW185" s="12" t="s">
        <v>40</v>
      </c>
      <c r="AX185" s="12" t="s">
        <v>77</v>
      </c>
      <c r="AY185" s="227" t="s">
        <v>191</v>
      </c>
    </row>
    <row r="186" spans="2:65" s="15" customFormat="1" ht="13.5">
      <c r="B186" s="265"/>
      <c r="C186" s="266"/>
      <c r="D186" s="214" t="s">
        <v>245</v>
      </c>
      <c r="E186" s="267" t="s">
        <v>23</v>
      </c>
      <c r="F186" s="268" t="s">
        <v>388</v>
      </c>
      <c r="G186" s="266"/>
      <c r="H186" s="269">
        <v>37.04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245</v>
      </c>
      <c r="AU186" s="275" t="s">
        <v>88</v>
      </c>
      <c r="AV186" s="15" t="s">
        <v>215</v>
      </c>
      <c r="AW186" s="15" t="s">
        <v>40</v>
      </c>
      <c r="AX186" s="15" t="s">
        <v>85</v>
      </c>
      <c r="AY186" s="275" t="s">
        <v>191</v>
      </c>
    </row>
    <row r="187" spans="2:65" s="1" customFormat="1" ht="25.5" customHeight="1">
      <c r="B187" s="42"/>
      <c r="C187" s="202" t="s">
        <v>296</v>
      </c>
      <c r="D187" s="202" t="s">
        <v>194</v>
      </c>
      <c r="E187" s="203" t="s">
        <v>5042</v>
      </c>
      <c r="F187" s="204" t="s">
        <v>5043</v>
      </c>
      <c r="G187" s="205" t="s">
        <v>218</v>
      </c>
      <c r="H187" s="206">
        <v>195</v>
      </c>
      <c r="I187" s="207"/>
      <c r="J187" s="208">
        <f>ROUND(I187*H187,2)</f>
        <v>0</v>
      </c>
      <c r="K187" s="204" t="s">
        <v>203</v>
      </c>
      <c r="L187" s="62"/>
      <c r="M187" s="209" t="s">
        <v>23</v>
      </c>
      <c r="N187" s="210" t="s">
        <v>48</v>
      </c>
      <c r="O187" s="43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AR187" s="25" t="s">
        <v>215</v>
      </c>
      <c r="AT187" s="25" t="s">
        <v>194</v>
      </c>
      <c r="AU187" s="25" t="s">
        <v>88</v>
      </c>
      <c r="AY187" s="25" t="s">
        <v>191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85</v>
      </c>
      <c r="BK187" s="213">
        <f>ROUND(I187*H187,2)</f>
        <v>0</v>
      </c>
      <c r="BL187" s="25" t="s">
        <v>215</v>
      </c>
      <c r="BM187" s="25" t="s">
        <v>5044</v>
      </c>
    </row>
    <row r="188" spans="2:65" s="12" customFormat="1" ht="13.5">
      <c r="B188" s="217"/>
      <c r="C188" s="218"/>
      <c r="D188" s="214" t="s">
        <v>245</v>
      </c>
      <c r="E188" s="219" t="s">
        <v>23</v>
      </c>
      <c r="F188" s="220" t="s">
        <v>5045</v>
      </c>
      <c r="G188" s="218"/>
      <c r="H188" s="221">
        <v>195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245</v>
      </c>
      <c r="AU188" s="227" t="s">
        <v>88</v>
      </c>
      <c r="AV188" s="12" t="s">
        <v>88</v>
      </c>
      <c r="AW188" s="12" t="s">
        <v>40</v>
      </c>
      <c r="AX188" s="12" t="s">
        <v>77</v>
      </c>
      <c r="AY188" s="227" t="s">
        <v>191</v>
      </c>
    </row>
    <row r="189" spans="2:65" s="15" customFormat="1" ht="13.5">
      <c r="B189" s="265"/>
      <c r="C189" s="266"/>
      <c r="D189" s="214" t="s">
        <v>245</v>
      </c>
      <c r="E189" s="267" t="s">
        <v>23</v>
      </c>
      <c r="F189" s="268" t="s">
        <v>388</v>
      </c>
      <c r="G189" s="266"/>
      <c r="H189" s="269">
        <v>195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245</v>
      </c>
      <c r="AU189" s="275" t="s">
        <v>88</v>
      </c>
      <c r="AV189" s="15" t="s">
        <v>215</v>
      </c>
      <c r="AW189" s="15" t="s">
        <v>40</v>
      </c>
      <c r="AX189" s="15" t="s">
        <v>85</v>
      </c>
      <c r="AY189" s="275" t="s">
        <v>191</v>
      </c>
    </row>
    <row r="190" spans="2:65" s="1" customFormat="1" ht="16.5" customHeight="1">
      <c r="B190" s="42"/>
      <c r="C190" s="228" t="s">
        <v>301</v>
      </c>
      <c r="D190" s="228" t="s">
        <v>302</v>
      </c>
      <c r="E190" s="229" t="s">
        <v>5046</v>
      </c>
      <c r="F190" s="230" t="s">
        <v>5047</v>
      </c>
      <c r="G190" s="231" t="s">
        <v>894</v>
      </c>
      <c r="H190" s="232">
        <v>2.9249999999999998</v>
      </c>
      <c r="I190" s="233"/>
      <c r="J190" s="234">
        <f>ROUND(I190*H190,2)</f>
        <v>0</v>
      </c>
      <c r="K190" s="230" t="s">
        <v>203</v>
      </c>
      <c r="L190" s="235"/>
      <c r="M190" s="236" t="s">
        <v>23</v>
      </c>
      <c r="N190" s="237" t="s">
        <v>48</v>
      </c>
      <c r="O190" s="43"/>
      <c r="P190" s="211">
        <f>O190*H190</f>
        <v>0</v>
      </c>
      <c r="Q190" s="211">
        <v>1E-3</v>
      </c>
      <c r="R190" s="211">
        <f>Q190*H190</f>
        <v>2.9250000000000001E-3</v>
      </c>
      <c r="S190" s="211">
        <v>0</v>
      </c>
      <c r="T190" s="212">
        <f>S190*H190</f>
        <v>0</v>
      </c>
      <c r="AR190" s="25" t="s">
        <v>234</v>
      </c>
      <c r="AT190" s="25" t="s">
        <v>302</v>
      </c>
      <c r="AU190" s="25" t="s">
        <v>88</v>
      </c>
      <c r="AY190" s="25" t="s">
        <v>191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25" t="s">
        <v>85</v>
      </c>
      <c r="BK190" s="213">
        <f>ROUND(I190*H190,2)</f>
        <v>0</v>
      </c>
      <c r="BL190" s="25" t="s">
        <v>215</v>
      </c>
      <c r="BM190" s="25" t="s">
        <v>5048</v>
      </c>
    </row>
    <row r="191" spans="2:65" s="12" customFormat="1" ht="13.5">
      <c r="B191" s="217"/>
      <c r="C191" s="218"/>
      <c r="D191" s="214" t="s">
        <v>245</v>
      </c>
      <c r="E191" s="219" t="s">
        <v>23</v>
      </c>
      <c r="F191" s="220" t="s">
        <v>5049</v>
      </c>
      <c r="G191" s="218"/>
      <c r="H191" s="221">
        <v>2.9249999999999998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245</v>
      </c>
      <c r="AU191" s="227" t="s">
        <v>88</v>
      </c>
      <c r="AV191" s="12" t="s">
        <v>88</v>
      </c>
      <c r="AW191" s="12" t="s">
        <v>40</v>
      </c>
      <c r="AX191" s="12" t="s">
        <v>77</v>
      </c>
      <c r="AY191" s="227" t="s">
        <v>191</v>
      </c>
    </row>
    <row r="192" spans="2:65" s="15" customFormat="1" ht="13.5">
      <c r="B192" s="265"/>
      <c r="C192" s="266"/>
      <c r="D192" s="214" t="s">
        <v>245</v>
      </c>
      <c r="E192" s="267" t="s">
        <v>23</v>
      </c>
      <c r="F192" s="268" t="s">
        <v>388</v>
      </c>
      <c r="G192" s="266"/>
      <c r="H192" s="269">
        <v>2.9249999999999998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AT192" s="275" t="s">
        <v>245</v>
      </c>
      <c r="AU192" s="275" t="s">
        <v>88</v>
      </c>
      <c r="AV192" s="15" t="s">
        <v>215</v>
      </c>
      <c r="AW192" s="15" t="s">
        <v>40</v>
      </c>
      <c r="AX192" s="15" t="s">
        <v>85</v>
      </c>
      <c r="AY192" s="275" t="s">
        <v>191</v>
      </c>
    </row>
    <row r="193" spans="2:65" s="11" customFormat="1" ht="29.85" customHeight="1">
      <c r="B193" s="186"/>
      <c r="C193" s="187"/>
      <c r="D193" s="188" t="s">
        <v>76</v>
      </c>
      <c r="E193" s="200" t="s">
        <v>207</v>
      </c>
      <c r="F193" s="200" t="s">
        <v>363</v>
      </c>
      <c r="G193" s="187"/>
      <c r="H193" s="187"/>
      <c r="I193" s="190"/>
      <c r="J193" s="201">
        <f>BK193</f>
        <v>0</v>
      </c>
      <c r="K193" s="187"/>
      <c r="L193" s="192"/>
      <c r="M193" s="193"/>
      <c r="N193" s="194"/>
      <c r="O193" s="194"/>
      <c r="P193" s="195">
        <f>SUM(P194:P197)</f>
        <v>0</v>
      </c>
      <c r="Q193" s="194"/>
      <c r="R193" s="195">
        <f>SUM(R194:R197)</f>
        <v>1.5443799999999999</v>
      </c>
      <c r="S193" s="194"/>
      <c r="T193" s="196">
        <f>SUM(T194:T197)</f>
        <v>0</v>
      </c>
      <c r="AR193" s="197" t="s">
        <v>85</v>
      </c>
      <c r="AT193" s="198" t="s">
        <v>76</v>
      </c>
      <c r="AU193" s="198" t="s">
        <v>85</v>
      </c>
      <c r="AY193" s="197" t="s">
        <v>191</v>
      </c>
      <c r="BK193" s="199">
        <f>SUM(BK194:BK197)</f>
        <v>0</v>
      </c>
    </row>
    <row r="194" spans="2:65" s="1" customFormat="1" ht="25.5" customHeight="1">
      <c r="B194" s="42"/>
      <c r="C194" s="202" t="s">
        <v>9</v>
      </c>
      <c r="D194" s="202" t="s">
        <v>194</v>
      </c>
      <c r="E194" s="203" t="s">
        <v>5050</v>
      </c>
      <c r="F194" s="204" t="s">
        <v>5051</v>
      </c>
      <c r="G194" s="205" t="s">
        <v>222</v>
      </c>
      <c r="H194" s="206">
        <v>13</v>
      </c>
      <c r="I194" s="207"/>
      <c r="J194" s="208">
        <f>ROUND(I194*H194,2)</f>
        <v>0</v>
      </c>
      <c r="K194" s="204" t="s">
        <v>203</v>
      </c>
      <c r="L194" s="62"/>
      <c r="M194" s="209" t="s">
        <v>23</v>
      </c>
      <c r="N194" s="210" t="s">
        <v>48</v>
      </c>
      <c r="O194" s="43"/>
      <c r="P194" s="211">
        <f>O194*H194</f>
        <v>0</v>
      </c>
      <c r="Q194" s="211">
        <v>9.6860000000000002E-2</v>
      </c>
      <c r="R194" s="211">
        <f>Q194*H194</f>
        <v>1.25918</v>
      </c>
      <c r="S194" s="211">
        <v>0</v>
      </c>
      <c r="T194" s="212">
        <f>S194*H194</f>
        <v>0</v>
      </c>
      <c r="AR194" s="25" t="s">
        <v>215</v>
      </c>
      <c r="AT194" s="25" t="s">
        <v>194</v>
      </c>
      <c r="AU194" s="25" t="s">
        <v>88</v>
      </c>
      <c r="AY194" s="25" t="s">
        <v>191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25" t="s">
        <v>85</v>
      </c>
      <c r="BK194" s="213">
        <f>ROUND(I194*H194,2)</f>
        <v>0</v>
      </c>
      <c r="BL194" s="25" t="s">
        <v>215</v>
      </c>
      <c r="BM194" s="25" t="s">
        <v>5052</v>
      </c>
    </row>
    <row r="195" spans="2:65" s="1" customFormat="1" ht="25.5" customHeight="1">
      <c r="B195" s="42"/>
      <c r="C195" s="202" t="s">
        <v>311</v>
      </c>
      <c r="D195" s="202" t="s">
        <v>194</v>
      </c>
      <c r="E195" s="203" t="s">
        <v>5053</v>
      </c>
      <c r="F195" s="204" t="s">
        <v>5054</v>
      </c>
      <c r="G195" s="205" t="s">
        <v>222</v>
      </c>
      <c r="H195" s="206">
        <v>8</v>
      </c>
      <c r="I195" s="207"/>
      <c r="J195" s="208">
        <f>ROUND(I195*H195,2)</f>
        <v>0</v>
      </c>
      <c r="K195" s="204" t="s">
        <v>203</v>
      </c>
      <c r="L195" s="62"/>
      <c r="M195" s="209" t="s">
        <v>23</v>
      </c>
      <c r="N195" s="210" t="s">
        <v>48</v>
      </c>
      <c r="O195" s="43"/>
      <c r="P195" s="211">
        <f>O195*H195</f>
        <v>0</v>
      </c>
      <c r="Q195" s="211">
        <v>5.6499999999999996E-3</v>
      </c>
      <c r="R195" s="211">
        <f>Q195*H195</f>
        <v>4.5199999999999997E-2</v>
      </c>
      <c r="S195" s="211">
        <v>0</v>
      </c>
      <c r="T195" s="212">
        <f>S195*H195</f>
        <v>0</v>
      </c>
      <c r="AR195" s="25" t="s">
        <v>215</v>
      </c>
      <c r="AT195" s="25" t="s">
        <v>194</v>
      </c>
      <c r="AU195" s="25" t="s">
        <v>88</v>
      </c>
      <c r="AY195" s="25" t="s">
        <v>191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25" t="s">
        <v>85</v>
      </c>
      <c r="BK195" s="213">
        <f>ROUND(I195*H195,2)</f>
        <v>0</v>
      </c>
      <c r="BL195" s="25" t="s">
        <v>215</v>
      </c>
      <c r="BM195" s="25" t="s">
        <v>5055</v>
      </c>
    </row>
    <row r="196" spans="2:65" s="1" customFormat="1" ht="16.5" customHeight="1">
      <c r="B196" s="42"/>
      <c r="C196" s="202" t="s">
        <v>317</v>
      </c>
      <c r="D196" s="202" t="s">
        <v>194</v>
      </c>
      <c r="E196" s="203" t="s">
        <v>5056</v>
      </c>
      <c r="F196" s="204" t="s">
        <v>5057</v>
      </c>
      <c r="G196" s="205" t="s">
        <v>222</v>
      </c>
      <c r="H196" s="206">
        <v>2</v>
      </c>
      <c r="I196" s="207"/>
      <c r="J196" s="208">
        <f>ROUND(I196*H196,2)</f>
        <v>0</v>
      </c>
      <c r="K196" s="204" t="s">
        <v>203</v>
      </c>
      <c r="L196" s="62"/>
      <c r="M196" s="209" t="s">
        <v>23</v>
      </c>
      <c r="N196" s="210" t="s">
        <v>48</v>
      </c>
      <c r="O196" s="43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5" t="s">
        <v>215</v>
      </c>
      <c r="AT196" s="25" t="s">
        <v>194</v>
      </c>
      <c r="AU196" s="25" t="s">
        <v>88</v>
      </c>
      <c r="AY196" s="25" t="s">
        <v>191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85</v>
      </c>
      <c r="BK196" s="213">
        <f>ROUND(I196*H196,2)</f>
        <v>0</v>
      </c>
      <c r="BL196" s="25" t="s">
        <v>215</v>
      </c>
      <c r="BM196" s="25" t="s">
        <v>5058</v>
      </c>
    </row>
    <row r="197" spans="2:65" s="1" customFormat="1" ht="25.5" customHeight="1">
      <c r="B197" s="42"/>
      <c r="C197" s="228" t="s">
        <v>327</v>
      </c>
      <c r="D197" s="228" t="s">
        <v>302</v>
      </c>
      <c r="E197" s="229" t="s">
        <v>5059</v>
      </c>
      <c r="F197" s="230" t="s">
        <v>5060</v>
      </c>
      <c r="G197" s="231" t="s">
        <v>222</v>
      </c>
      <c r="H197" s="232">
        <v>2</v>
      </c>
      <c r="I197" s="233"/>
      <c r="J197" s="234">
        <f>ROUND(I197*H197,2)</f>
        <v>0</v>
      </c>
      <c r="K197" s="230" t="s">
        <v>203</v>
      </c>
      <c r="L197" s="235"/>
      <c r="M197" s="236" t="s">
        <v>23</v>
      </c>
      <c r="N197" s="237" t="s">
        <v>48</v>
      </c>
      <c r="O197" s="43"/>
      <c r="P197" s="211">
        <f>O197*H197</f>
        <v>0</v>
      </c>
      <c r="Q197" s="211">
        <v>0.12</v>
      </c>
      <c r="R197" s="211">
        <f>Q197*H197</f>
        <v>0.24</v>
      </c>
      <c r="S197" s="211">
        <v>0</v>
      </c>
      <c r="T197" s="212">
        <f>S197*H197</f>
        <v>0</v>
      </c>
      <c r="AR197" s="25" t="s">
        <v>234</v>
      </c>
      <c r="AT197" s="25" t="s">
        <v>302</v>
      </c>
      <c r="AU197" s="25" t="s">
        <v>88</v>
      </c>
      <c r="AY197" s="25" t="s">
        <v>191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5" t="s">
        <v>85</v>
      </c>
      <c r="BK197" s="213">
        <f>ROUND(I197*H197,2)</f>
        <v>0</v>
      </c>
      <c r="BL197" s="25" t="s">
        <v>215</v>
      </c>
      <c r="BM197" s="25" t="s">
        <v>5061</v>
      </c>
    </row>
    <row r="198" spans="2:65" s="11" customFormat="1" ht="29.85" customHeight="1">
      <c r="B198" s="186"/>
      <c r="C198" s="187"/>
      <c r="D198" s="188" t="s">
        <v>76</v>
      </c>
      <c r="E198" s="200" t="s">
        <v>215</v>
      </c>
      <c r="F198" s="200" t="s">
        <v>2486</v>
      </c>
      <c r="G198" s="187"/>
      <c r="H198" s="187"/>
      <c r="I198" s="190"/>
      <c r="J198" s="201">
        <f>BK198</f>
        <v>0</v>
      </c>
      <c r="K198" s="187"/>
      <c r="L198" s="192"/>
      <c r="M198" s="193"/>
      <c r="N198" s="194"/>
      <c r="O198" s="194"/>
      <c r="P198" s="195">
        <f>SUM(P199:P213)</f>
        <v>0</v>
      </c>
      <c r="Q198" s="194"/>
      <c r="R198" s="195">
        <f>SUM(R199:R213)</f>
        <v>11.64921886</v>
      </c>
      <c r="S198" s="194"/>
      <c r="T198" s="196">
        <f>SUM(T199:T213)</f>
        <v>0</v>
      </c>
      <c r="AR198" s="197" t="s">
        <v>85</v>
      </c>
      <c r="AT198" s="198" t="s">
        <v>76</v>
      </c>
      <c r="AU198" s="198" t="s">
        <v>85</v>
      </c>
      <c r="AY198" s="197" t="s">
        <v>191</v>
      </c>
      <c r="BK198" s="199">
        <f>SUM(BK199:BK213)</f>
        <v>0</v>
      </c>
    </row>
    <row r="199" spans="2:65" s="1" customFormat="1" ht="25.5" customHeight="1">
      <c r="B199" s="42"/>
      <c r="C199" s="202" t="s">
        <v>322</v>
      </c>
      <c r="D199" s="202" t="s">
        <v>194</v>
      </c>
      <c r="E199" s="203" t="s">
        <v>5062</v>
      </c>
      <c r="F199" s="204" t="s">
        <v>5063</v>
      </c>
      <c r="G199" s="205" t="s">
        <v>222</v>
      </c>
      <c r="H199" s="206">
        <v>32</v>
      </c>
      <c r="I199" s="207"/>
      <c r="J199" s="208">
        <f>ROUND(I199*H199,2)</f>
        <v>0</v>
      </c>
      <c r="K199" s="204" t="s">
        <v>203</v>
      </c>
      <c r="L199" s="62"/>
      <c r="M199" s="209" t="s">
        <v>23</v>
      </c>
      <c r="N199" s="210" t="s">
        <v>48</v>
      </c>
      <c r="O199" s="43"/>
      <c r="P199" s="211">
        <f>O199*H199</f>
        <v>0</v>
      </c>
      <c r="Q199" s="211">
        <v>6.1900000000000002E-3</v>
      </c>
      <c r="R199" s="211">
        <f>Q199*H199</f>
        <v>0.19808000000000001</v>
      </c>
      <c r="S199" s="211">
        <v>0</v>
      </c>
      <c r="T199" s="212">
        <f>S199*H199</f>
        <v>0</v>
      </c>
      <c r="AR199" s="25" t="s">
        <v>215</v>
      </c>
      <c r="AT199" s="25" t="s">
        <v>194</v>
      </c>
      <c r="AU199" s="25" t="s">
        <v>88</v>
      </c>
      <c r="AY199" s="25" t="s">
        <v>191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85</v>
      </c>
      <c r="BK199" s="213">
        <f>ROUND(I199*H199,2)</f>
        <v>0</v>
      </c>
      <c r="BL199" s="25" t="s">
        <v>215</v>
      </c>
      <c r="BM199" s="25" t="s">
        <v>5064</v>
      </c>
    </row>
    <row r="200" spans="2:65" s="1" customFormat="1" ht="25.5" customHeight="1">
      <c r="B200" s="42"/>
      <c r="C200" s="202" t="s">
        <v>574</v>
      </c>
      <c r="D200" s="202" t="s">
        <v>194</v>
      </c>
      <c r="E200" s="203" t="s">
        <v>5065</v>
      </c>
      <c r="F200" s="204" t="s">
        <v>5066</v>
      </c>
      <c r="G200" s="205" t="s">
        <v>366</v>
      </c>
      <c r="H200" s="206">
        <v>5.6379999999999999</v>
      </c>
      <c r="I200" s="207"/>
      <c r="J200" s="208">
        <f>ROUND(I200*H200,2)</f>
        <v>0</v>
      </c>
      <c r="K200" s="204" t="s">
        <v>203</v>
      </c>
      <c r="L200" s="62"/>
      <c r="M200" s="209" t="s">
        <v>23</v>
      </c>
      <c r="N200" s="210" t="s">
        <v>48</v>
      </c>
      <c r="O200" s="43"/>
      <c r="P200" s="211">
        <f>O200*H200</f>
        <v>0</v>
      </c>
      <c r="Q200" s="211">
        <v>1.8907700000000001</v>
      </c>
      <c r="R200" s="211">
        <f>Q200*H200</f>
        <v>10.660161260000001</v>
      </c>
      <c r="S200" s="211">
        <v>0</v>
      </c>
      <c r="T200" s="212">
        <f>S200*H200</f>
        <v>0</v>
      </c>
      <c r="AR200" s="25" t="s">
        <v>215</v>
      </c>
      <c r="AT200" s="25" t="s">
        <v>194</v>
      </c>
      <c r="AU200" s="25" t="s">
        <v>88</v>
      </c>
      <c r="AY200" s="25" t="s">
        <v>191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5" t="s">
        <v>85</v>
      </c>
      <c r="BK200" s="213">
        <f>ROUND(I200*H200,2)</f>
        <v>0</v>
      </c>
      <c r="BL200" s="25" t="s">
        <v>215</v>
      </c>
      <c r="BM200" s="25" t="s">
        <v>5067</v>
      </c>
    </row>
    <row r="201" spans="2:65" s="12" customFormat="1" ht="13.5">
      <c r="B201" s="217"/>
      <c r="C201" s="218"/>
      <c r="D201" s="214" t="s">
        <v>245</v>
      </c>
      <c r="E201" s="219" t="s">
        <v>23</v>
      </c>
      <c r="F201" s="220" t="s">
        <v>5068</v>
      </c>
      <c r="G201" s="218"/>
      <c r="H201" s="221">
        <v>0.504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245</v>
      </c>
      <c r="AU201" s="227" t="s">
        <v>88</v>
      </c>
      <c r="AV201" s="12" t="s">
        <v>88</v>
      </c>
      <c r="AW201" s="12" t="s">
        <v>40</v>
      </c>
      <c r="AX201" s="12" t="s">
        <v>77</v>
      </c>
      <c r="AY201" s="227" t="s">
        <v>191</v>
      </c>
    </row>
    <row r="202" spans="2:65" s="12" customFormat="1" ht="13.5">
      <c r="B202" s="217"/>
      <c r="C202" s="218"/>
      <c r="D202" s="214" t="s">
        <v>245</v>
      </c>
      <c r="E202" s="219" t="s">
        <v>23</v>
      </c>
      <c r="F202" s="220" t="s">
        <v>5069</v>
      </c>
      <c r="G202" s="218"/>
      <c r="H202" s="221">
        <v>0.504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245</v>
      </c>
      <c r="AU202" s="227" t="s">
        <v>88</v>
      </c>
      <c r="AV202" s="12" t="s">
        <v>88</v>
      </c>
      <c r="AW202" s="12" t="s">
        <v>40</v>
      </c>
      <c r="AX202" s="12" t="s">
        <v>77</v>
      </c>
      <c r="AY202" s="227" t="s">
        <v>191</v>
      </c>
    </row>
    <row r="203" spans="2:65" s="12" customFormat="1" ht="13.5">
      <c r="B203" s="217"/>
      <c r="C203" s="218"/>
      <c r="D203" s="214" t="s">
        <v>245</v>
      </c>
      <c r="E203" s="219" t="s">
        <v>23</v>
      </c>
      <c r="F203" s="220" t="s">
        <v>5070</v>
      </c>
      <c r="G203" s="218"/>
      <c r="H203" s="221">
        <v>0.38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245</v>
      </c>
      <c r="AU203" s="227" t="s">
        <v>88</v>
      </c>
      <c r="AV203" s="12" t="s">
        <v>88</v>
      </c>
      <c r="AW203" s="12" t="s">
        <v>40</v>
      </c>
      <c r="AX203" s="12" t="s">
        <v>77</v>
      </c>
      <c r="AY203" s="227" t="s">
        <v>191</v>
      </c>
    </row>
    <row r="204" spans="2:65" s="12" customFormat="1" ht="13.5">
      <c r="B204" s="217"/>
      <c r="C204" s="218"/>
      <c r="D204" s="214" t="s">
        <v>245</v>
      </c>
      <c r="E204" s="219" t="s">
        <v>23</v>
      </c>
      <c r="F204" s="220" t="s">
        <v>5071</v>
      </c>
      <c r="G204" s="218"/>
      <c r="H204" s="221">
        <v>0.8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245</v>
      </c>
      <c r="AU204" s="227" t="s">
        <v>88</v>
      </c>
      <c r="AV204" s="12" t="s">
        <v>88</v>
      </c>
      <c r="AW204" s="12" t="s">
        <v>40</v>
      </c>
      <c r="AX204" s="12" t="s">
        <v>77</v>
      </c>
      <c r="AY204" s="227" t="s">
        <v>191</v>
      </c>
    </row>
    <row r="205" spans="2:65" s="12" customFormat="1" ht="13.5">
      <c r="B205" s="217"/>
      <c r="C205" s="218"/>
      <c r="D205" s="214" t="s">
        <v>245</v>
      </c>
      <c r="E205" s="219" t="s">
        <v>23</v>
      </c>
      <c r="F205" s="220" t="s">
        <v>5072</v>
      </c>
      <c r="G205" s="218"/>
      <c r="H205" s="221">
        <v>1.65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245</v>
      </c>
      <c r="AU205" s="227" t="s">
        <v>88</v>
      </c>
      <c r="AV205" s="12" t="s">
        <v>88</v>
      </c>
      <c r="AW205" s="12" t="s">
        <v>40</v>
      </c>
      <c r="AX205" s="12" t="s">
        <v>77</v>
      </c>
      <c r="AY205" s="227" t="s">
        <v>191</v>
      </c>
    </row>
    <row r="206" spans="2:65" s="12" customFormat="1" ht="13.5">
      <c r="B206" s="217"/>
      <c r="C206" s="218"/>
      <c r="D206" s="214" t="s">
        <v>245</v>
      </c>
      <c r="E206" s="219" t="s">
        <v>23</v>
      </c>
      <c r="F206" s="220" t="s">
        <v>5073</v>
      </c>
      <c r="G206" s="218"/>
      <c r="H206" s="221">
        <v>1.8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245</v>
      </c>
      <c r="AU206" s="227" t="s">
        <v>88</v>
      </c>
      <c r="AV206" s="12" t="s">
        <v>88</v>
      </c>
      <c r="AW206" s="12" t="s">
        <v>40</v>
      </c>
      <c r="AX206" s="12" t="s">
        <v>77</v>
      </c>
      <c r="AY206" s="227" t="s">
        <v>191</v>
      </c>
    </row>
    <row r="207" spans="2:65" s="15" customFormat="1" ht="13.5">
      <c r="B207" s="265"/>
      <c r="C207" s="266"/>
      <c r="D207" s="214" t="s">
        <v>245</v>
      </c>
      <c r="E207" s="267" t="s">
        <v>23</v>
      </c>
      <c r="F207" s="268" t="s">
        <v>388</v>
      </c>
      <c r="G207" s="266"/>
      <c r="H207" s="269">
        <v>5.6379999999999999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AT207" s="275" t="s">
        <v>245</v>
      </c>
      <c r="AU207" s="275" t="s">
        <v>88</v>
      </c>
      <c r="AV207" s="15" t="s">
        <v>215</v>
      </c>
      <c r="AW207" s="15" t="s">
        <v>40</v>
      </c>
      <c r="AX207" s="15" t="s">
        <v>85</v>
      </c>
      <c r="AY207" s="275" t="s">
        <v>191</v>
      </c>
    </row>
    <row r="208" spans="2:65" s="1" customFormat="1" ht="25.5" customHeight="1">
      <c r="B208" s="42"/>
      <c r="C208" s="202" t="s">
        <v>578</v>
      </c>
      <c r="D208" s="202" t="s">
        <v>194</v>
      </c>
      <c r="E208" s="203" t="s">
        <v>5074</v>
      </c>
      <c r="F208" s="204" t="s">
        <v>5075</v>
      </c>
      <c r="G208" s="205" t="s">
        <v>366</v>
      </c>
      <c r="H208" s="206">
        <v>0.32400000000000001</v>
      </c>
      <c r="I208" s="207"/>
      <c r="J208" s="208">
        <f>ROUND(I208*H208,2)</f>
        <v>0</v>
      </c>
      <c r="K208" s="204" t="s">
        <v>203</v>
      </c>
      <c r="L208" s="62"/>
      <c r="M208" s="209" t="s">
        <v>23</v>
      </c>
      <c r="N208" s="210" t="s">
        <v>48</v>
      </c>
      <c r="O208" s="43"/>
      <c r="P208" s="211">
        <f>O208*H208</f>
        <v>0</v>
      </c>
      <c r="Q208" s="211">
        <v>2.4289999999999998</v>
      </c>
      <c r="R208" s="211">
        <f>Q208*H208</f>
        <v>0.78699599999999992</v>
      </c>
      <c r="S208" s="211">
        <v>0</v>
      </c>
      <c r="T208" s="212">
        <f>S208*H208</f>
        <v>0</v>
      </c>
      <c r="AR208" s="25" t="s">
        <v>215</v>
      </c>
      <c r="AT208" s="25" t="s">
        <v>194</v>
      </c>
      <c r="AU208" s="25" t="s">
        <v>88</v>
      </c>
      <c r="AY208" s="25" t="s">
        <v>191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25" t="s">
        <v>85</v>
      </c>
      <c r="BK208" s="213">
        <f>ROUND(I208*H208,2)</f>
        <v>0</v>
      </c>
      <c r="BL208" s="25" t="s">
        <v>215</v>
      </c>
      <c r="BM208" s="25" t="s">
        <v>5076</v>
      </c>
    </row>
    <row r="209" spans="2:65" s="12" customFormat="1" ht="13.5">
      <c r="B209" s="217"/>
      <c r="C209" s="218"/>
      <c r="D209" s="214" t="s">
        <v>245</v>
      </c>
      <c r="E209" s="219" t="s">
        <v>23</v>
      </c>
      <c r="F209" s="220" t="s">
        <v>5077</v>
      </c>
      <c r="G209" s="218"/>
      <c r="H209" s="221">
        <v>0.32400000000000001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245</v>
      </c>
      <c r="AU209" s="227" t="s">
        <v>88</v>
      </c>
      <c r="AV209" s="12" t="s">
        <v>88</v>
      </c>
      <c r="AW209" s="12" t="s">
        <v>40</v>
      </c>
      <c r="AX209" s="12" t="s">
        <v>77</v>
      </c>
      <c r="AY209" s="227" t="s">
        <v>191</v>
      </c>
    </row>
    <row r="210" spans="2:65" s="15" customFormat="1" ht="13.5">
      <c r="B210" s="265"/>
      <c r="C210" s="266"/>
      <c r="D210" s="214" t="s">
        <v>245</v>
      </c>
      <c r="E210" s="267" t="s">
        <v>23</v>
      </c>
      <c r="F210" s="268" t="s">
        <v>388</v>
      </c>
      <c r="G210" s="266"/>
      <c r="H210" s="269">
        <v>0.32400000000000001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AT210" s="275" t="s">
        <v>245</v>
      </c>
      <c r="AU210" s="275" t="s">
        <v>88</v>
      </c>
      <c r="AV210" s="15" t="s">
        <v>215</v>
      </c>
      <c r="AW210" s="15" t="s">
        <v>40</v>
      </c>
      <c r="AX210" s="15" t="s">
        <v>85</v>
      </c>
      <c r="AY210" s="275" t="s">
        <v>191</v>
      </c>
    </row>
    <row r="211" spans="2:65" s="1" customFormat="1" ht="25.5" customHeight="1">
      <c r="B211" s="42"/>
      <c r="C211" s="202" t="s">
        <v>637</v>
      </c>
      <c r="D211" s="202" t="s">
        <v>194</v>
      </c>
      <c r="E211" s="203" t="s">
        <v>5078</v>
      </c>
      <c r="F211" s="204" t="s">
        <v>5079</v>
      </c>
      <c r="G211" s="205" t="s">
        <v>218</v>
      </c>
      <c r="H211" s="206">
        <v>0.63</v>
      </c>
      <c r="I211" s="207"/>
      <c r="J211" s="208">
        <f>ROUND(I211*H211,2)</f>
        <v>0</v>
      </c>
      <c r="K211" s="204" t="s">
        <v>203</v>
      </c>
      <c r="L211" s="62"/>
      <c r="M211" s="209" t="s">
        <v>23</v>
      </c>
      <c r="N211" s="210" t="s">
        <v>48</v>
      </c>
      <c r="O211" s="43"/>
      <c r="P211" s="211">
        <f>O211*H211</f>
        <v>0</v>
      </c>
      <c r="Q211" s="211">
        <v>6.3200000000000001E-3</v>
      </c>
      <c r="R211" s="211">
        <f>Q211*H211</f>
        <v>3.9816000000000001E-3</v>
      </c>
      <c r="S211" s="211">
        <v>0</v>
      </c>
      <c r="T211" s="212">
        <f>S211*H211</f>
        <v>0</v>
      </c>
      <c r="AR211" s="25" t="s">
        <v>215</v>
      </c>
      <c r="AT211" s="25" t="s">
        <v>194</v>
      </c>
      <c r="AU211" s="25" t="s">
        <v>88</v>
      </c>
      <c r="AY211" s="25" t="s">
        <v>191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5" t="s">
        <v>85</v>
      </c>
      <c r="BK211" s="213">
        <f>ROUND(I211*H211,2)</f>
        <v>0</v>
      </c>
      <c r="BL211" s="25" t="s">
        <v>215</v>
      </c>
      <c r="BM211" s="25" t="s">
        <v>5080</v>
      </c>
    </row>
    <row r="212" spans="2:65" s="12" customFormat="1" ht="13.5">
      <c r="B212" s="217"/>
      <c r="C212" s="218"/>
      <c r="D212" s="214" t="s">
        <v>245</v>
      </c>
      <c r="E212" s="219" t="s">
        <v>23</v>
      </c>
      <c r="F212" s="220" t="s">
        <v>5081</v>
      </c>
      <c r="G212" s="218"/>
      <c r="H212" s="221">
        <v>0.63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245</v>
      </c>
      <c r="AU212" s="227" t="s">
        <v>88</v>
      </c>
      <c r="AV212" s="12" t="s">
        <v>88</v>
      </c>
      <c r="AW212" s="12" t="s">
        <v>40</v>
      </c>
      <c r="AX212" s="12" t="s">
        <v>77</v>
      </c>
      <c r="AY212" s="227" t="s">
        <v>191</v>
      </c>
    </row>
    <row r="213" spans="2:65" s="15" customFormat="1" ht="13.5">
      <c r="B213" s="265"/>
      <c r="C213" s="266"/>
      <c r="D213" s="214" t="s">
        <v>245</v>
      </c>
      <c r="E213" s="267" t="s">
        <v>23</v>
      </c>
      <c r="F213" s="268" t="s">
        <v>388</v>
      </c>
      <c r="G213" s="266"/>
      <c r="H213" s="269">
        <v>0.63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AT213" s="275" t="s">
        <v>245</v>
      </c>
      <c r="AU213" s="275" t="s">
        <v>88</v>
      </c>
      <c r="AV213" s="15" t="s">
        <v>215</v>
      </c>
      <c r="AW213" s="15" t="s">
        <v>40</v>
      </c>
      <c r="AX213" s="15" t="s">
        <v>85</v>
      </c>
      <c r="AY213" s="275" t="s">
        <v>191</v>
      </c>
    </row>
    <row r="214" spans="2:65" s="11" customFormat="1" ht="29.85" customHeight="1">
      <c r="B214" s="186"/>
      <c r="C214" s="187"/>
      <c r="D214" s="188" t="s">
        <v>76</v>
      </c>
      <c r="E214" s="200" t="s">
        <v>225</v>
      </c>
      <c r="F214" s="200" t="s">
        <v>534</v>
      </c>
      <c r="G214" s="187"/>
      <c r="H214" s="187"/>
      <c r="I214" s="190"/>
      <c r="J214" s="201">
        <f>BK214</f>
        <v>0</v>
      </c>
      <c r="K214" s="187"/>
      <c r="L214" s="192"/>
      <c r="M214" s="193"/>
      <c r="N214" s="194"/>
      <c r="O214" s="194"/>
      <c r="P214" s="195">
        <f>SUM(P215:P228)</f>
        <v>0</v>
      </c>
      <c r="Q214" s="194"/>
      <c r="R214" s="195">
        <f>SUM(R215:R228)</f>
        <v>2.3104</v>
      </c>
      <c r="S214" s="194"/>
      <c r="T214" s="196">
        <f>SUM(T215:T228)</f>
        <v>0</v>
      </c>
      <c r="AR214" s="197" t="s">
        <v>85</v>
      </c>
      <c r="AT214" s="198" t="s">
        <v>76</v>
      </c>
      <c r="AU214" s="198" t="s">
        <v>85</v>
      </c>
      <c r="AY214" s="197" t="s">
        <v>191</v>
      </c>
      <c r="BK214" s="199">
        <f>SUM(BK215:BK228)</f>
        <v>0</v>
      </c>
    </row>
    <row r="215" spans="2:65" s="1" customFormat="1" ht="25.5" customHeight="1">
      <c r="B215" s="42"/>
      <c r="C215" s="202" t="s">
        <v>643</v>
      </c>
      <c r="D215" s="202" t="s">
        <v>194</v>
      </c>
      <c r="E215" s="203" t="s">
        <v>5082</v>
      </c>
      <c r="F215" s="204" t="s">
        <v>5083</v>
      </c>
      <c r="G215" s="205" t="s">
        <v>222</v>
      </c>
      <c r="H215" s="206">
        <v>32</v>
      </c>
      <c r="I215" s="207"/>
      <c r="J215" s="208">
        <f>ROUND(I215*H215,2)</f>
        <v>0</v>
      </c>
      <c r="K215" s="204" t="s">
        <v>203</v>
      </c>
      <c r="L215" s="62"/>
      <c r="M215" s="209" t="s">
        <v>23</v>
      </c>
      <c r="N215" s="210" t="s">
        <v>48</v>
      </c>
      <c r="O215" s="43"/>
      <c r="P215" s="211">
        <f>O215*H215</f>
        <v>0</v>
      </c>
      <c r="Q215" s="211">
        <v>3.5000000000000001E-3</v>
      </c>
      <c r="R215" s="211">
        <f>Q215*H215</f>
        <v>0.112</v>
      </c>
      <c r="S215" s="211">
        <v>0</v>
      </c>
      <c r="T215" s="212">
        <f>S215*H215</f>
        <v>0</v>
      </c>
      <c r="AR215" s="25" t="s">
        <v>215</v>
      </c>
      <c r="AT215" s="25" t="s">
        <v>194</v>
      </c>
      <c r="AU215" s="25" t="s">
        <v>88</v>
      </c>
      <c r="AY215" s="25" t="s">
        <v>191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25" t="s">
        <v>85</v>
      </c>
      <c r="BK215" s="213">
        <f>ROUND(I215*H215,2)</f>
        <v>0</v>
      </c>
      <c r="BL215" s="25" t="s">
        <v>215</v>
      </c>
      <c r="BM215" s="25" t="s">
        <v>5084</v>
      </c>
    </row>
    <row r="216" spans="2:65" s="1" customFormat="1" ht="16.5" customHeight="1">
      <c r="B216" s="42"/>
      <c r="C216" s="202" t="s">
        <v>661</v>
      </c>
      <c r="D216" s="202" t="s">
        <v>194</v>
      </c>
      <c r="E216" s="203" t="s">
        <v>5085</v>
      </c>
      <c r="F216" s="204" t="s">
        <v>5086</v>
      </c>
      <c r="G216" s="205" t="s">
        <v>218</v>
      </c>
      <c r="H216" s="206">
        <v>26</v>
      </c>
      <c r="I216" s="207"/>
      <c r="J216" s="208">
        <f>ROUND(I216*H216,2)</f>
        <v>0</v>
      </c>
      <c r="K216" s="204" t="s">
        <v>203</v>
      </c>
      <c r="L216" s="62"/>
      <c r="M216" s="209" t="s">
        <v>23</v>
      </c>
      <c r="N216" s="210" t="s">
        <v>48</v>
      </c>
      <c r="O216" s="43"/>
      <c r="P216" s="211">
        <f>O216*H216</f>
        <v>0</v>
      </c>
      <c r="Q216" s="211">
        <v>0.04</v>
      </c>
      <c r="R216" s="211">
        <f>Q216*H216</f>
        <v>1.04</v>
      </c>
      <c r="S216" s="211">
        <v>0</v>
      </c>
      <c r="T216" s="212">
        <f>S216*H216</f>
        <v>0</v>
      </c>
      <c r="AR216" s="25" t="s">
        <v>215</v>
      </c>
      <c r="AT216" s="25" t="s">
        <v>194</v>
      </c>
      <c r="AU216" s="25" t="s">
        <v>88</v>
      </c>
      <c r="AY216" s="25" t="s">
        <v>191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25" t="s">
        <v>85</v>
      </c>
      <c r="BK216" s="213">
        <f>ROUND(I216*H216,2)</f>
        <v>0</v>
      </c>
      <c r="BL216" s="25" t="s">
        <v>215</v>
      </c>
      <c r="BM216" s="25" t="s">
        <v>5087</v>
      </c>
    </row>
    <row r="217" spans="2:65" s="12" customFormat="1" ht="13.5">
      <c r="B217" s="217"/>
      <c r="C217" s="218"/>
      <c r="D217" s="214" t="s">
        <v>245</v>
      </c>
      <c r="E217" s="219" t="s">
        <v>23</v>
      </c>
      <c r="F217" s="220" t="s">
        <v>5088</v>
      </c>
      <c r="G217" s="218"/>
      <c r="H217" s="221">
        <v>14.7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245</v>
      </c>
      <c r="AU217" s="227" t="s">
        <v>88</v>
      </c>
      <c r="AV217" s="12" t="s">
        <v>88</v>
      </c>
      <c r="AW217" s="12" t="s">
        <v>40</v>
      </c>
      <c r="AX217" s="12" t="s">
        <v>77</v>
      </c>
      <c r="AY217" s="227" t="s">
        <v>191</v>
      </c>
    </row>
    <row r="218" spans="2:65" s="12" customFormat="1" ht="13.5">
      <c r="B218" s="217"/>
      <c r="C218" s="218"/>
      <c r="D218" s="214" t="s">
        <v>245</v>
      </c>
      <c r="E218" s="219" t="s">
        <v>23</v>
      </c>
      <c r="F218" s="220" t="s">
        <v>5089</v>
      </c>
      <c r="G218" s="218"/>
      <c r="H218" s="221">
        <v>7.6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245</v>
      </c>
      <c r="AU218" s="227" t="s">
        <v>88</v>
      </c>
      <c r="AV218" s="12" t="s">
        <v>88</v>
      </c>
      <c r="AW218" s="12" t="s">
        <v>40</v>
      </c>
      <c r="AX218" s="12" t="s">
        <v>77</v>
      </c>
      <c r="AY218" s="227" t="s">
        <v>191</v>
      </c>
    </row>
    <row r="219" spans="2:65" s="12" customFormat="1" ht="13.5">
      <c r="B219" s="217"/>
      <c r="C219" s="218"/>
      <c r="D219" s="214" t="s">
        <v>245</v>
      </c>
      <c r="E219" s="219" t="s">
        <v>23</v>
      </c>
      <c r="F219" s="220" t="s">
        <v>5090</v>
      </c>
      <c r="G219" s="218"/>
      <c r="H219" s="221">
        <v>3.7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245</v>
      </c>
      <c r="AU219" s="227" t="s">
        <v>88</v>
      </c>
      <c r="AV219" s="12" t="s">
        <v>88</v>
      </c>
      <c r="AW219" s="12" t="s">
        <v>40</v>
      </c>
      <c r="AX219" s="12" t="s">
        <v>77</v>
      </c>
      <c r="AY219" s="227" t="s">
        <v>191</v>
      </c>
    </row>
    <row r="220" spans="2:65" s="15" customFormat="1" ht="13.5">
      <c r="B220" s="265"/>
      <c r="C220" s="266"/>
      <c r="D220" s="214" t="s">
        <v>245</v>
      </c>
      <c r="E220" s="267" t="s">
        <v>23</v>
      </c>
      <c r="F220" s="268" t="s">
        <v>388</v>
      </c>
      <c r="G220" s="266"/>
      <c r="H220" s="269">
        <v>26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245</v>
      </c>
      <c r="AU220" s="275" t="s">
        <v>88</v>
      </c>
      <c r="AV220" s="15" t="s">
        <v>215</v>
      </c>
      <c r="AW220" s="15" t="s">
        <v>40</v>
      </c>
      <c r="AX220" s="15" t="s">
        <v>85</v>
      </c>
      <c r="AY220" s="275" t="s">
        <v>191</v>
      </c>
    </row>
    <row r="221" spans="2:65" s="1" customFormat="1" ht="25.5" customHeight="1">
      <c r="B221" s="42"/>
      <c r="C221" s="202" t="s">
        <v>665</v>
      </c>
      <c r="D221" s="202" t="s">
        <v>194</v>
      </c>
      <c r="E221" s="203" t="s">
        <v>5091</v>
      </c>
      <c r="F221" s="204" t="s">
        <v>5092</v>
      </c>
      <c r="G221" s="205" t="s">
        <v>218</v>
      </c>
      <c r="H221" s="206">
        <v>14.7</v>
      </c>
      <c r="I221" s="207"/>
      <c r="J221" s="208">
        <f>ROUND(I221*H221,2)</f>
        <v>0</v>
      </c>
      <c r="K221" s="204" t="s">
        <v>203</v>
      </c>
      <c r="L221" s="62"/>
      <c r="M221" s="209" t="s">
        <v>23</v>
      </c>
      <c r="N221" s="210" t="s">
        <v>48</v>
      </c>
      <c r="O221" s="43"/>
      <c r="P221" s="211">
        <f>O221*H221</f>
        <v>0</v>
      </c>
      <c r="Q221" s="211">
        <v>3.8899999999999997E-2</v>
      </c>
      <c r="R221" s="211">
        <f>Q221*H221</f>
        <v>0.57182999999999995</v>
      </c>
      <c r="S221" s="211">
        <v>0</v>
      </c>
      <c r="T221" s="212">
        <f>S221*H221</f>
        <v>0</v>
      </c>
      <c r="AR221" s="25" t="s">
        <v>215</v>
      </c>
      <c r="AT221" s="25" t="s">
        <v>194</v>
      </c>
      <c r="AU221" s="25" t="s">
        <v>88</v>
      </c>
      <c r="AY221" s="25" t="s">
        <v>191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25" t="s">
        <v>85</v>
      </c>
      <c r="BK221" s="213">
        <f>ROUND(I221*H221,2)</f>
        <v>0</v>
      </c>
      <c r="BL221" s="25" t="s">
        <v>215</v>
      </c>
      <c r="BM221" s="25" t="s">
        <v>5093</v>
      </c>
    </row>
    <row r="222" spans="2:65" s="12" customFormat="1" ht="13.5">
      <c r="B222" s="217"/>
      <c r="C222" s="218"/>
      <c r="D222" s="214" t="s">
        <v>245</v>
      </c>
      <c r="E222" s="219" t="s">
        <v>23</v>
      </c>
      <c r="F222" s="220" t="s">
        <v>5088</v>
      </c>
      <c r="G222" s="218"/>
      <c r="H222" s="221">
        <v>14.7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245</v>
      </c>
      <c r="AU222" s="227" t="s">
        <v>88</v>
      </c>
      <c r="AV222" s="12" t="s">
        <v>88</v>
      </c>
      <c r="AW222" s="12" t="s">
        <v>40</v>
      </c>
      <c r="AX222" s="12" t="s">
        <v>77</v>
      </c>
      <c r="AY222" s="227" t="s">
        <v>191</v>
      </c>
    </row>
    <row r="223" spans="2:65" s="15" customFormat="1" ht="13.5">
      <c r="B223" s="265"/>
      <c r="C223" s="266"/>
      <c r="D223" s="214" t="s">
        <v>245</v>
      </c>
      <c r="E223" s="267" t="s">
        <v>23</v>
      </c>
      <c r="F223" s="268" t="s">
        <v>388</v>
      </c>
      <c r="G223" s="266"/>
      <c r="H223" s="269">
        <v>14.7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AT223" s="275" t="s">
        <v>245</v>
      </c>
      <c r="AU223" s="275" t="s">
        <v>88</v>
      </c>
      <c r="AV223" s="15" t="s">
        <v>215</v>
      </c>
      <c r="AW223" s="15" t="s">
        <v>40</v>
      </c>
      <c r="AX223" s="15" t="s">
        <v>85</v>
      </c>
      <c r="AY223" s="275" t="s">
        <v>191</v>
      </c>
    </row>
    <row r="224" spans="2:65" s="1" customFormat="1" ht="25.5" customHeight="1">
      <c r="B224" s="42"/>
      <c r="C224" s="202" t="s">
        <v>669</v>
      </c>
      <c r="D224" s="202" t="s">
        <v>194</v>
      </c>
      <c r="E224" s="203" t="s">
        <v>5094</v>
      </c>
      <c r="F224" s="204" t="s">
        <v>5095</v>
      </c>
      <c r="G224" s="205" t="s">
        <v>218</v>
      </c>
      <c r="H224" s="206">
        <v>11.3</v>
      </c>
      <c r="I224" s="207"/>
      <c r="J224" s="208">
        <f>ROUND(I224*H224,2)</f>
        <v>0</v>
      </c>
      <c r="K224" s="204" t="s">
        <v>203</v>
      </c>
      <c r="L224" s="62"/>
      <c r="M224" s="209" t="s">
        <v>23</v>
      </c>
      <c r="N224" s="210" t="s">
        <v>48</v>
      </c>
      <c r="O224" s="43"/>
      <c r="P224" s="211">
        <f>O224*H224</f>
        <v>0</v>
      </c>
      <c r="Q224" s="211">
        <v>3.8899999999999997E-2</v>
      </c>
      <c r="R224" s="211">
        <f>Q224*H224</f>
        <v>0.43957000000000002</v>
      </c>
      <c r="S224" s="211">
        <v>0</v>
      </c>
      <c r="T224" s="212">
        <f>S224*H224</f>
        <v>0</v>
      </c>
      <c r="AR224" s="25" t="s">
        <v>215</v>
      </c>
      <c r="AT224" s="25" t="s">
        <v>194</v>
      </c>
      <c r="AU224" s="25" t="s">
        <v>88</v>
      </c>
      <c r="AY224" s="25" t="s">
        <v>191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25" t="s">
        <v>85</v>
      </c>
      <c r="BK224" s="213">
        <f>ROUND(I224*H224,2)</f>
        <v>0</v>
      </c>
      <c r="BL224" s="25" t="s">
        <v>215</v>
      </c>
      <c r="BM224" s="25" t="s">
        <v>5096</v>
      </c>
    </row>
    <row r="225" spans="2:65" s="12" customFormat="1" ht="13.5">
      <c r="B225" s="217"/>
      <c r="C225" s="218"/>
      <c r="D225" s="214" t="s">
        <v>245</v>
      </c>
      <c r="E225" s="219" t="s">
        <v>23</v>
      </c>
      <c r="F225" s="220" t="s">
        <v>5090</v>
      </c>
      <c r="G225" s="218"/>
      <c r="H225" s="221">
        <v>3.7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245</v>
      </c>
      <c r="AU225" s="227" t="s">
        <v>88</v>
      </c>
      <c r="AV225" s="12" t="s">
        <v>88</v>
      </c>
      <c r="AW225" s="12" t="s">
        <v>40</v>
      </c>
      <c r="AX225" s="12" t="s">
        <v>77</v>
      </c>
      <c r="AY225" s="227" t="s">
        <v>191</v>
      </c>
    </row>
    <row r="226" spans="2:65" s="12" customFormat="1" ht="13.5">
      <c r="B226" s="217"/>
      <c r="C226" s="218"/>
      <c r="D226" s="214" t="s">
        <v>245</v>
      </c>
      <c r="E226" s="219" t="s">
        <v>23</v>
      </c>
      <c r="F226" s="220" t="s">
        <v>5097</v>
      </c>
      <c r="G226" s="218"/>
      <c r="H226" s="221">
        <v>7.6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245</v>
      </c>
      <c r="AU226" s="227" t="s">
        <v>88</v>
      </c>
      <c r="AV226" s="12" t="s">
        <v>88</v>
      </c>
      <c r="AW226" s="12" t="s">
        <v>40</v>
      </c>
      <c r="AX226" s="12" t="s">
        <v>77</v>
      </c>
      <c r="AY226" s="227" t="s">
        <v>191</v>
      </c>
    </row>
    <row r="227" spans="2:65" s="15" customFormat="1" ht="13.5">
      <c r="B227" s="265"/>
      <c r="C227" s="266"/>
      <c r="D227" s="214" t="s">
        <v>245</v>
      </c>
      <c r="E227" s="267" t="s">
        <v>23</v>
      </c>
      <c r="F227" s="268" t="s">
        <v>388</v>
      </c>
      <c r="G227" s="266"/>
      <c r="H227" s="269">
        <v>11.3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AT227" s="275" t="s">
        <v>245</v>
      </c>
      <c r="AU227" s="275" t="s">
        <v>88</v>
      </c>
      <c r="AV227" s="15" t="s">
        <v>215</v>
      </c>
      <c r="AW227" s="15" t="s">
        <v>40</v>
      </c>
      <c r="AX227" s="15" t="s">
        <v>85</v>
      </c>
      <c r="AY227" s="275" t="s">
        <v>191</v>
      </c>
    </row>
    <row r="228" spans="2:65" s="1" customFormat="1" ht="25.5" customHeight="1">
      <c r="B228" s="42"/>
      <c r="C228" s="202" t="s">
        <v>674</v>
      </c>
      <c r="D228" s="202" t="s">
        <v>194</v>
      </c>
      <c r="E228" s="203" t="s">
        <v>5098</v>
      </c>
      <c r="F228" s="204" t="s">
        <v>5099</v>
      </c>
      <c r="G228" s="205" t="s">
        <v>222</v>
      </c>
      <c r="H228" s="206">
        <v>42</v>
      </c>
      <c r="I228" s="207"/>
      <c r="J228" s="208">
        <f>ROUND(I228*H228,2)</f>
        <v>0</v>
      </c>
      <c r="K228" s="204" t="s">
        <v>203</v>
      </c>
      <c r="L228" s="62"/>
      <c r="M228" s="209" t="s">
        <v>23</v>
      </c>
      <c r="N228" s="210" t="s">
        <v>48</v>
      </c>
      <c r="O228" s="43"/>
      <c r="P228" s="211">
        <f>O228*H228</f>
        <v>0</v>
      </c>
      <c r="Q228" s="211">
        <v>3.5000000000000001E-3</v>
      </c>
      <c r="R228" s="211">
        <f>Q228*H228</f>
        <v>0.14699999999999999</v>
      </c>
      <c r="S228" s="211">
        <v>0</v>
      </c>
      <c r="T228" s="212">
        <f>S228*H228</f>
        <v>0</v>
      </c>
      <c r="AR228" s="25" t="s">
        <v>215</v>
      </c>
      <c r="AT228" s="25" t="s">
        <v>194</v>
      </c>
      <c r="AU228" s="25" t="s">
        <v>88</v>
      </c>
      <c r="AY228" s="25" t="s">
        <v>191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85</v>
      </c>
      <c r="BK228" s="213">
        <f>ROUND(I228*H228,2)</f>
        <v>0</v>
      </c>
      <c r="BL228" s="25" t="s">
        <v>215</v>
      </c>
      <c r="BM228" s="25" t="s">
        <v>5100</v>
      </c>
    </row>
    <row r="229" spans="2:65" s="11" customFormat="1" ht="29.85" customHeight="1">
      <c r="B229" s="186"/>
      <c r="C229" s="187"/>
      <c r="D229" s="188" t="s">
        <v>76</v>
      </c>
      <c r="E229" s="200" t="s">
        <v>234</v>
      </c>
      <c r="F229" s="200" t="s">
        <v>5101</v>
      </c>
      <c r="G229" s="187"/>
      <c r="H229" s="187"/>
      <c r="I229" s="190"/>
      <c r="J229" s="201">
        <f>BK229</f>
        <v>0</v>
      </c>
      <c r="K229" s="187"/>
      <c r="L229" s="192"/>
      <c r="M229" s="193"/>
      <c r="N229" s="194"/>
      <c r="O229" s="194"/>
      <c r="P229" s="195">
        <f>SUM(P230:P289)</f>
        <v>0</v>
      </c>
      <c r="Q229" s="194"/>
      <c r="R229" s="195">
        <f>SUM(R230:R289)</f>
        <v>25.985256450000001</v>
      </c>
      <c r="S229" s="194"/>
      <c r="T229" s="196">
        <f>SUM(T230:T289)</f>
        <v>0</v>
      </c>
      <c r="AR229" s="197" t="s">
        <v>85</v>
      </c>
      <c r="AT229" s="198" t="s">
        <v>76</v>
      </c>
      <c r="AU229" s="198" t="s">
        <v>85</v>
      </c>
      <c r="AY229" s="197" t="s">
        <v>191</v>
      </c>
      <c r="BK229" s="199">
        <f>SUM(BK230:BK289)</f>
        <v>0</v>
      </c>
    </row>
    <row r="230" spans="2:65" s="1" customFormat="1" ht="25.5" customHeight="1">
      <c r="B230" s="42"/>
      <c r="C230" s="202" t="s">
        <v>679</v>
      </c>
      <c r="D230" s="202" t="s">
        <v>194</v>
      </c>
      <c r="E230" s="203" t="s">
        <v>5102</v>
      </c>
      <c r="F230" s="204" t="s">
        <v>5103</v>
      </c>
      <c r="G230" s="205" t="s">
        <v>242</v>
      </c>
      <c r="H230" s="206">
        <v>6</v>
      </c>
      <c r="I230" s="207"/>
      <c r="J230" s="208">
        <f t="shared" ref="J230:J261" si="0">ROUND(I230*H230,2)</f>
        <v>0</v>
      </c>
      <c r="K230" s="204" t="s">
        <v>203</v>
      </c>
      <c r="L230" s="62"/>
      <c r="M230" s="209" t="s">
        <v>23</v>
      </c>
      <c r="N230" s="210" t="s">
        <v>48</v>
      </c>
      <c r="O230" s="43"/>
      <c r="P230" s="211">
        <f t="shared" ref="P230:P261" si="1">O230*H230</f>
        <v>0</v>
      </c>
      <c r="Q230" s="211">
        <v>1.0000000000000001E-5</v>
      </c>
      <c r="R230" s="211">
        <f t="shared" ref="R230:R261" si="2">Q230*H230</f>
        <v>6.0000000000000008E-5</v>
      </c>
      <c r="S230" s="211">
        <v>0</v>
      </c>
      <c r="T230" s="212">
        <f t="shared" ref="T230:T261" si="3">S230*H230</f>
        <v>0</v>
      </c>
      <c r="AR230" s="25" t="s">
        <v>215</v>
      </c>
      <c r="AT230" s="25" t="s">
        <v>194</v>
      </c>
      <c r="AU230" s="25" t="s">
        <v>88</v>
      </c>
      <c r="AY230" s="25" t="s">
        <v>191</v>
      </c>
      <c r="BE230" s="213">
        <f t="shared" ref="BE230:BE261" si="4">IF(N230="základní",J230,0)</f>
        <v>0</v>
      </c>
      <c r="BF230" s="213">
        <f t="shared" ref="BF230:BF261" si="5">IF(N230="snížená",J230,0)</f>
        <v>0</v>
      </c>
      <c r="BG230" s="213">
        <f t="shared" ref="BG230:BG261" si="6">IF(N230="zákl. přenesená",J230,0)</f>
        <v>0</v>
      </c>
      <c r="BH230" s="213">
        <f t="shared" ref="BH230:BH261" si="7">IF(N230="sníž. přenesená",J230,0)</f>
        <v>0</v>
      </c>
      <c r="BI230" s="213">
        <f t="shared" ref="BI230:BI261" si="8">IF(N230="nulová",J230,0)</f>
        <v>0</v>
      </c>
      <c r="BJ230" s="25" t="s">
        <v>85</v>
      </c>
      <c r="BK230" s="213">
        <f t="shared" ref="BK230:BK261" si="9">ROUND(I230*H230,2)</f>
        <v>0</v>
      </c>
      <c r="BL230" s="25" t="s">
        <v>215</v>
      </c>
      <c r="BM230" s="25" t="s">
        <v>5104</v>
      </c>
    </row>
    <row r="231" spans="2:65" s="1" customFormat="1" ht="16.5" customHeight="1">
      <c r="B231" s="42"/>
      <c r="C231" s="228" t="s">
        <v>683</v>
      </c>
      <c r="D231" s="228" t="s">
        <v>302</v>
      </c>
      <c r="E231" s="229" t="s">
        <v>5105</v>
      </c>
      <c r="F231" s="230" t="s">
        <v>5106</v>
      </c>
      <c r="G231" s="231" t="s">
        <v>222</v>
      </c>
      <c r="H231" s="232">
        <v>6</v>
      </c>
      <c r="I231" s="233"/>
      <c r="J231" s="234">
        <f t="shared" si="0"/>
        <v>0</v>
      </c>
      <c r="K231" s="230" t="s">
        <v>203</v>
      </c>
      <c r="L231" s="235"/>
      <c r="M231" s="236" t="s">
        <v>23</v>
      </c>
      <c r="N231" s="237" t="s">
        <v>48</v>
      </c>
      <c r="O231" s="43"/>
      <c r="P231" s="211">
        <f t="shared" si="1"/>
        <v>0</v>
      </c>
      <c r="Q231" s="211">
        <v>1.6000000000000001E-3</v>
      </c>
      <c r="R231" s="211">
        <f t="shared" si="2"/>
        <v>9.6000000000000009E-3</v>
      </c>
      <c r="S231" s="211">
        <v>0</v>
      </c>
      <c r="T231" s="212">
        <f t="shared" si="3"/>
        <v>0</v>
      </c>
      <c r="AR231" s="25" t="s">
        <v>234</v>
      </c>
      <c r="AT231" s="25" t="s">
        <v>302</v>
      </c>
      <c r="AU231" s="25" t="s">
        <v>88</v>
      </c>
      <c r="AY231" s="25" t="s">
        <v>191</v>
      </c>
      <c r="BE231" s="213">
        <f t="shared" si="4"/>
        <v>0</v>
      </c>
      <c r="BF231" s="213">
        <f t="shared" si="5"/>
        <v>0</v>
      </c>
      <c r="BG231" s="213">
        <f t="shared" si="6"/>
        <v>0</v>
      </c>
      <c r="BH231" s="213">
        <f t="shared" si="7"/>
        <v>0</v>
      </c>
      <c r="BI231" s="213">
        <f t="shared" si="8"/>
        <v>0</v>
      </c>
      <c r="BJ231" s="25" t="s">
        <v>85</v>
      </c>
      <c r="BK231" s="213">
        <f t="shared" si="9"/>
        <v>0</v>
      </c>
      <c r="BL231" s="25" t="s">
        <v>215</v>
      </c>
      <c r="BM231" s="25" t="s">
        <v>5107</v>
      </c>
    </row>
    <row r="232" spans="2:65" s="1" customFormat="1" ht="25.5" customHeight="1">
      <c r="B232" s="42"/>
      <c r="C232" s="202" t="s">
        <v>739</v>
      </c>
      <c r="D232" s="202" t="s">
        <v>194</v>
      </c>
      <c r="E232" s="203" t="s">
        <v>5108</v>
      </c>
      <c r="F232" s="204" t="s">
        <v>5109</v>
      </c>
      <c r="G232" s="205" t="s">
        <v>242</v>
      </c>
      <c r="H232" s="206">
        <v>33</v>
      </c>
      <c r="I232" s="207"/>
      <c r="J232" s="208">
        <f t="shared" si="0"/>
        <v>0</v>
      </c>
      <c r="K232" s="204" t="s">
        <v>203</v>
      </c>
      <c r="L232" s="62"/>
      <c r="M232" s="209" t="s">
        <v>23</v>
      </c>
      <c r="N232" s="210" t="s">
        <v>48</v>
      </c>
      <c r="O232" s="43"/>
      <c r="P232" s="211">
        <f t="shared" si="1"/>
        <v>0</v>
      </c>
      <c r="Q232" s="211">
        <v>1.0000000000000001E-5</v>
      </c>
      <c r="R232" s="211">
        <f t="shared" si="2"/>
        <v>3.3000000000000005E-4</v>
      </c>
      <c r="S232" s="211">
        <v>0</v>
      </c>
      <c r="T232" s="212">
        <f t="shared" si="3"/>
        <v>0</v>
      </c>
      <c r="AR232" s="25" t="s">
        <v>215</v>
      </c>
      <c r="AT232" s="25" t="s">
        <v>194</v>
      </c>
      <c r="AU232" s="25" t="s">
        <v>88</v>
      </c>
      <c r="AY232" s="25" t="s">
        <v>191</v>
      </c>
      <c r="BE232" s="213">
        <f t="shared" si="4"/>
        <v>0</v>
      </c>
      <c r="BF232" s="213">
        <f t="shared" si="5"/>
        <v>0</v>
      </c>
      <c r="BG232" s="213">
        <f t="shared" si="6"/>
        <v>0</v>
      </c>
      <c r="BH232" s="213">
        <f t="shared" si="7"/>
        <v>0</v>
      </c>
      <c r="BI232" s="213">
        <f t="shared" si="8"/>
        <v>0</v>
      </c>
      <c r="BJ232" s="25" t="s">
        <v>85</v>
      </c>
      <c r="BK232" s="213">
        <f t="shared" si="9"/>
        <v>0</v>
      </c>
      <c r="BL232" s="25" t="s">
        <v>215</v>
      </c>
      <c r="BM232" s="25" t="s">
        <v>5110</v>
      </c>
    </row>
    <row r="233" spans="2:65" s="1" customFormat="1" ht="16.5" customHeight="1">
      <c r="B233" s="42"/>
      <c r="C233" s="228" t="s">
        <v>747</v>
      </c>
      <c r="D233" s="228" t="s">
        <v>302</v>
      </c>
      <c r="E233" s="229" t="s">
        <v>5111</v>
      </c>
      <c r="F233" s="230" t="s">
        <v>5112</v>
      </c>
      <c r="G233" s="231" t="s">
        <v>222</v>
      </c>
      <c r="H233" s="232">
        <v>3</v>
      </c>
      <c r="I233" s="233"/>
      <c r="J233" s="234">
        <f t="shared" si="0"/>
        <v>0</v>
      </c>
      <c r="K233" s="230" t="s">
        <v>203</v>
      </c>
      <c r="L233" s="235"/>
      <c r="M233" s="236" t="s">
        <v>23</v>
      </c>
      <c r="N233" s="237" t="s">
        <v>48</v>
      </c>
      <c r="O233" s="43"/>
      <c r="P233" s="211">
        <f t="shared" si="1"/>
        <v>0</v>
      </c>
      <c r="Q233" s="211">
        <v>1.0200000000000001E-3</v>
      </c>
      <c r="R233" s="211">
        <f t="shared" si="2"/>
        <v>3.0600000000000002E-3</v>
      </c>
      <c r="S233" s="211">
        <v>0</v>
      </c>
      <c r="T233" s="212">
        <f t="shared" si="3"/>
        <v>0</v>
      </c>
      <c r="AR233" s="25" t="s">
        <v>234</v>
      </c>
      <c r="AT233" s="25" t="s">
        <v>302</v>
      </c>
      <c r="AU233" s="25" t="s">
        <v>88</v>
      </c>
      <c r="AY233" s="25" t="s">
        <v>191</v>
      </c>
      <c r="BE233" s="213">
        <f t="shared" si="4"/>
        <v>0</v>
      </c>
      <c r="BF233" s="213">
        <f t="shared" si="5"/>
        <v>0</v>
      </c>
      <c r="BG233" s="213">
        <f t="shared" si="6"/>
        <v>0</v>
      </c>
      <c r="BH233" s="213">
        <f t="shared" si="7"/>
        <v>0</v>
      </c>
      <c r="BI233" s="213">
        <f t="shared" si="8"/>
        <v>0</v>
      </c>
      <c r="BJ233" s="25" t="s">
        <v>85</v>
      </c>
      <c r="BK233" s="213">
        <f t="shared" si="9"/>
        <v>0</v>
      </c>
      <c r="BL233" s="25" t="s">
        <v>215</v>
      </c>
      <c r="BM233" s="25" t="s">
        <v>5113</v>
      </c>
    </row>
    <row r="234" spans="2:65" s="1" customFormat="1" ht="16.5" customHeight="1">
      <c r="B234" s="42"/>
      <c r="C234" s="228" t="s">
        <v>753</v>
      </c>
      <c r="D234" s="228" t="s">
        <v>302</v>
      </c>
      <c r="E234" s="229" t="s">
        <v>5114</v>
      </c>
      <c r="F234" s="230" t="s">
        <v>5115</v>
      </c>
      <c r="G234" s="231" t="s">
        <v>222</v>
      </c>
      <c r="H234" s="232">
        <v>9</v>
      </c>
      <c r="I234" s="233"/>
      <c r="J234" s="234">
        <f t="shared" si="0"/>
        <v>0</v>
      </c>
      <c r="K234" s="230" t="s">
        <v>203</v>
      </c>
      <c r="L234" s="235"/>
      <c r="M234" s="236" t="s">
        <v>23</v>
      </c>
      <c r="N234" s="237" t="s">
        <v>48</v>
      </c>
      <c r="O234" s="43"/>
      <c r="P234" s="211">
        <f t="shared" si="1"/>
        <v>0</v>
      </c>
      <c r="Q234" s="211">
        <v>1.89E-3</v>
      </c>
      <c r="R234" s="211">
        <f t="shared" si="2"/>
        <v>1.7010000000000001E-2</v>
      </c>
      <c r="S234" s="211">
        <v>0</v>
      </c>
      <c r="T234" s="212">
        <f t="shared" si="3"/>
        <v>0</v>
      </c>
      <c r="AR234" s="25" t="s">
        <v>234</v>
      </c>
      <c r="AT234" s="25" t="s">
        <v>302</v>
      </c>
      <c r="AU234" s="25" t="s">
        <v>88</v>
      </c>
      <c r="AY234" s="25" t="s">
        <v>191</v>
      </c>
      <c r="BE234" s="213">
        <f t="shared" si="4"/>
        <v>0</v>
      </c>
      <c r="BF234" s="213">
        <f t="shared" si="5"/>
        <v>0</v>
      </c>
      <c r="BG234" s="213">
        <f t="shared" si="6"/>
        <v>0</v>
      </c>
      <c r="BH234" s="213">
        <f t="shared" si="7"/>
        <v>0</v>
      </c>
      <c r="BI234" s="213">
        <f t="shared" si="8"/>
        <v>0</v>
      </c>
      <c r="BJ234" s="25" t="s">
        <v>85</v>
      </c>
      <c r="BK234" s="213">
        <f t="shared" si="9"/>
        <v>0</v>
      </c>
      <c r="BL234" s="25" t="s">
        <v>215</v>
      </c>
      <c r="BM234" s="25" t="s">
        <v>5116</v>
      </c>
    </row>
    <row r="235" spans="2:65" s="1" customFormat="1" ht="16.5" customHeight="1">
      <c r="B235" s="42"/>
      <c r="C235" s="228" t="s">
        <v>792</v>
      </c>
      <c r="D235" s="228" t="s">
        <v>302</v>
      </c>
      <c r="E235" s="229" t="s">
        <v>5117</v>
      </c>
      <c r="F235" s="230" t="s">
        <v>5118</v>
      </c>
      <c r="G235" s="231" t="s">
        <v>222</v>
      </c>
      <c r="H235" s="232">
        <v>4</v>
      </c>
      <c r="I235" s="233"/>
      <c r="J235" s="234">
        <f t="shared" si="0"/>
        <v>0</v>
      </c>
      <c r="K235" s="230" t="s">
        <v>203</v>
      </c>
      <c r="L235" s="235"/>
      <c r="M235" s="236" t="s">
        <v>23</v>
      </c>
      <c r="N235" s="237" t="s">
        <v>48</v>
      </c>
      <c r="O235" s="43"/>
      <c r="P235" s="211">
        <f t="shared" si="1"/>
        <v>0</v>
      </c>
      <c r="Q235" s="211">
        <v>3.64E-3</v>
      </c>
      <c r="R235" s="211">
        <f t="shared" si="2"/>
        <v>1.456E-2</v>
      </c>
      <c r="S235" s="211">
        <v>0</v>
      </c>
      <c r="T235" s="212">
        <f t="shared" si="3"/>
        <v>0</v>
      </c>
      <c r="AR235" s="25" t="s">
        <v>234</v>
      </c>
      <c r="AT235" s="25" t="s">
        <v>302</v>
      </c>
      <c r="AU235" s="25" t="s">
        <v>88</v>
      </c>
      <c r="AY235" s="25" t="s">
        <v>191</v>
      </c>
      <c r="BE235" s="213">
        <f t="shared" si="4"/>
        <v>0</v>
      </c>
      <c r="BF235" s="213">
        <f t="shared" si="5"/>
        <v>0</v>
      </c>
      <c r="BG235" s="213">
        <f t="shared" si="6"/>
        <v>0</v>
      </c>
      <c r="BH235" s="213">
        <f t="shared" si="7"/>
        <v>0</v>
      </c>
      <c r="BI235" s="213">
        <f t="shared" si="8"/>
        <v>0</v>
      </c>
      <c r="BJ235" s="25" t="s">
        <v>85</v>
      </c>
      <c r="BK235" s="213">
        <f t="shared" si="9"/>
        <v>0</v>
      </c>
      <c r="BL235" s="25" t="s">
        <v>215</v>
      </c>
      <c r="BM235" s="25" t="s">
        <v>5119</v>
      </c>
    </row>
    <row r="236" spans="2:65" s="1" customFormat="1" ht="16.5" customHeight="1">
      <c r="B236" s="42"/>
      <c r="C236" s="228" t="s">
        <v>797</v>
      </c>
      <c r="D236" s="228" t="s">
        <v>302</v>
      </c>
      <c r="E236" s="229" t="s">
        <v>5120</v>
      </c>
      <c r="F236" s="230" t="s">
        <v>5121</v>
      </c>
      <c r="G236" s="231" t="s">
        <v>222</v>
      </c>
      <c r="H236" s="232">
        <v>3</v>
      </c>
      <c r="I236" s="233"/>
      <c r="J236" s="234">
        <f t="shared" si="0"/>
        <v>0</v>
      </c>
      <c r="K236" s="230" t="s">
        <v>203</v>
      </c>
      <c r="L236" s="235"/>
      <c r="M236" s="236" t="s">
        <v>23</v>
      </c>
      <c r="N236" s="237" t="s">
        <v>48</v>
      </c>
      <c r="O236" s="43"/>
      <c r="P236" s="211">
        <f t="shared" si="1"/>
        <v>0</v>
      </c>
      <c r="Q236" s="211">
        <v>8.8500000000000002E-3</v>
      </c>
      <c r="R236" s="211">
        <f t="shared" si="2"/>
        <v>2.6550000000000001E-2</v>
      </c>
      <c r="S236" s="211">
        <v>0</v>
      </c>
      <c r="T236" s="212">
        <f t="shared" si="3"/>
        <v>0</v>
      </c>
      <c r="AR236" s="25" t="s">
        <v>234</v>
      </c>
      <c r="AT236" s="25" t="s">
        <v>302</v>
      </c>
      <c r="AU236" s="25" t="s">
        <v>88</v>
      </c>
      <c r="AY236" s="25" t="s">
        <v>191</v>
      </c>
      <c r="BE236" s="213">
        <f t="shared" si="4"/>
        <v>0</v>
      </c>
      <c r="BF236" s="213">
        <f t="shared" si="5"/>
        <v>0</v>
      </c>
      <c r="BG236" s="213">
        <f t="shared" si="6"/>
        <v>0</v>
      </c>
      <c r="BH236" s="213">
        <f t="shared" si="7"/>
        <v>0</v>
      </c>
      <c r="BI236" s="213">
        <f t="shared" si="8"/>
        <v>0</v>
      </c>
      <c r="BJ236" s="25" t="s">
        <v>85</v>
      </c>
      <c r="BK236" s="213">
        <f t="shared" si="9"/>
        <v>0</v>
      </c>
      <c r="BL236" s="25" t="s">
        <v>215</v>
      </c>
      <c r="BM236" s="25" t="s">
        <v>5122</v>
      </c>
    </row>
    <row r="237" spans="2:65" s="1" customFormat="1" ht="25.5" customHeight="1">
      <c r="B237" s="42"/>
      <c r="C237" s="202" t="s">
        <v>801</v>
      </c>
      <c r="D237" s="202" t="s">
        <v>194</v>
      </c>
      <c r="E237" s="203" t="s">
        <v>5123</v>
      </c>
      <c r="F237" s="204" t="s">
        <v>5124</v>
      </c>
      <c r="G237" s="205" t="s">
        <v>242</v>
      </c>
      <c r="H237" s="206">
        <v>33</v>
      </c>
      <c r="I237" s="207"/>
      <c r="J237" s="208">
        <f t="shared" si="0"/>
        <v>0</v>
      </c>
      <c r="K237" s="204" t="s">
        <v>203</v>
      </c>
      <c r="L237" s="62"/>
      <c r="M237" s="209" t="s">
        <v>23</v>
      </c>
      <c r="N237" s="210" t="s">
        <v>48</v>
      </c>
      <c r="O237" s="43"/>
      <c r="P237" s="211">
        <f t="shared" si="1"/>
        <v>0</v>
      </c>
      <c r="Q237" s="211">
        <v>1.0000000000000001E-5</v>
      </c>
      <c r="R237" s="211">
        <f t="shared" si="2"/>
        <v>3.3000000000000005E-4</v>
      </c>
      <c r="S237" s="211">
        <v>0</v>
      </c>
      <c r="T237" s="212">
        <f t="shared" si="3"/>
        <v>0</v>
      </c>
      <c r="AR237" s="25" t="s">
        <v>215</v>
      </c>
      <c r="AT237" s="25" t="s">
        <v>194</v>
      </c>
      <c r="AU237" s="25" t="s">
        <v>88</v>
      </c>
      <c r="AY237" s="25" t="s">
        <v>191</v>
      </c>
      <c r="BE237" s="213">
        <f t="shared" si="4"/>
        <v>0</v>
      </c>
      <c r="BF237" s="213">
        <f t="shared" si="5"/>
        <v>0</v>
      </c>
      <c r="BG237" s="213">
        <f t="shared" si="6"/>
        <v>0</v>
      </c>
      <c r="BH237" s="213">
        <f t="shared" si="7"/>
        <v>0</v>
      </c>
      <c r="BI237" s="213">
        <f t="shared" si="8"/>
        <v>0</v>
      </c>
      <c r="BJ237" s="25" t="s">
        <v>85</v>
      </c>
      <c r="BK237" s="213">
        <f t="shared" si="9"/>
        <v>0</v>
      </c>
      <c r="BL237" s="25" t="s">
        <v>215</v>
      </c>
      <c r="BM237" s="25" t="s">
        <v>5125</v>
      </c>
    </row>
    <row r="238" spans="2:65" s="1" customFormat="1" ht="16.5" customHeight="1">
      <c r="B238" s="42"/>
      <c r="C238" s="228" t="s">
        <v>807</v>
      </c>
      <c r="D238" s="228" t="s">
        <v>302</v>
      </c>
      <c r="E238" s="229" t="s">
        <v>5126</v>
      </c>
      <c r="F238" s="230" t="s">
        <v>5127</v>
      </c>
      <c r="G238" s="231" t="s">
        <v>222</v>
      </c>
      <c r="H238" s="232">
        <v>8</v>
      </c>
      <c r="I238" s="233"/>
      <c r="J238" s="234">
        <f t="shared" si="0"/>
        <v>0</v>
      </c>
      <c r="K238" s="230" t="s">
        <v>203</v>
      </c>
      <c r="L238" s="235"/>
      <c r="M238" s="236" t="s">
        <v>23</v>
      </c>
      <c r="N238" s="237" t="s">
        <v>48</v>
      </c>
      <c r="O238" s="43"/>
      <c r="P238" s="211">
        <f t="shared" si="1"/>
        <v>0</v>
      </c>
      <c r="Q238" s="211">
        <v>1.6000000000000001E-3</v>
      </c>
      <c r="R238" s="211">
        <f t="shared" si="2"/>
        <v>1.2800000000000001E-2</v>
      </c>
      <c r="S238" s="211">
        <v>0</v>
      </c>
      <c r="T238" s="212">
        <f t="shared" si="3"/>
        <v>0</v>
      </c>
      <c r="AR238" s="25" t="s">
        <v>234</v>
      </c>
      <c r="AT238" s="25" t="s">
        <v>302</v>
      </c>
      <c r="AU238" s="25" t="s">
        <v>88</v>
      </c>
      <c r="AY238" s="25" t="s">
        <v>191</v>
      </c>
      <c r="BE238" s="213">
        <f t="shared" si="4"/>
        <v>0</v>
      </c>
      <c r="BF238" s="213">
        <f t="shared" si="5"/>
        <v>0</v>
      </c>
      <c r="BG238" s="213">
        <f t="shared" si="6"/>
        <v>0</v>
      </c>
      <c r="BH238" s="213">
        <f t="shared" si="7"/>
        <v>0</v>
      </c>
      <c r="BI238" s="213">
        <f t="shared" si="8"/>
        <v>0</v>
      </c>
      <c r="BJ238" s="25" t="s">
        <v>85</v>
      </c>
      <c r="BK238" s="213">
        <f t="shared" si="9"/>
        <v>0</v>
      </c>
      <c r="BL238" s="25" t="s">
        <v>215</v>
      </c>
      <c r="BM238" s="25" t="s">
        <v>5128</v>
      </c>
    </row>
    <row r="239" spans="2:65" s="1" customFormat="1" ht="16.5" customHeight="1">
      <c r="B239" s="42"/>
      <c r="C239" s="228" t="s">
        <v>812</v>
      </c>
      <c r="D239" s="228" t="s">
        <v>302</v>
      </c>
      <c r="E239" s="229" t="s">
        <v>5129</v>
      </c>
      <c r="F239" s="230" t="s">
        <v>5130</v>
      </c>
      <c r="G239" s="231" t="s">
        <v>222</v>
      </c>
      <c r="H239" s="232">
        <v>9</v>
      </c>
      <c r="I239" s="233"/>
      <c r="J239" s="234">
        <f t="shared" si="0"/>
        <v>0</v>
      </c>
      <c r="K239" s="230" t="s">
        <v>203</v>
      </c>
      <c r="L239" s="235"/>
      <c r="M239" s="236" t="s">
        <v>23</v>
      </c>
      <c r="N239" s="237" t="s">
        <v>48</v>
      </c>
      <c r="O239" s="43"/>
      <c r="P239" s="211">
        <f t="shared" si="1"/>
        <v>0</v>
      </c>
      <c r="Q239" s="211">
        <v>2.9399999999999999E-3</v>
      </c>
      <c r="R239" s="211">
        <f t="shared" si="2"/>
        <v>2.6459999999999997E-2</v>
      </c>
      <c r="S239" s="211">
        <v>0</v>
      </c>
      <c r="T239" s="212">
        <f t="shared" si="3"/>
        <v>0</v>
      </c>
      <c r="AR239" s="25" t="s">
        <v>234</v>
      </c>
      <c r="AT239" s="25" t="s">
        <v>302</v>
      </c>
      <c r="AU239" s="25" t="s">
        <v>88</v>
      </c>
      <c r="AY239" s="25" t="s">
        <v>191</v>
      </c>
      <c r="BE239" s="213">
        <f t="shared" si="4"/>
        <v>0</v>
      </c>
      <c r="BF239" s="213">
        <f t="shared" si="5"/>
        <v>0</v>
      </c>
      <c r="BG239" s="213">
        <f t="shared" si="6"/>
        <v>0</v>
      </c>
      <c r="BH239" s="213">
        <f t="shared" si="7"/>
        <v>0</v>
      </c>
      <c r="BI239" s="213">
        <f t="shared" si="8"/>
        <v>0</v>
      </c>
      <c r="BJ239" s="25" t="s">
        <v>85</v>
      </c>
      <c r="BK239" s="213">
        <f t="shared" si="9"/>
        <v>0</v>
      </c>
      <c r="BL239" s="25" t="s">
        <v>215</v>
      </c>
      <c r="BM239" s="25" t="s">
        <v>5131</v>
      </c>
    </row>
    <row r="240" spans="2:65" s="1" customFormat="1" ht="16.5" customHeight="1">
      <c r="B240" s="42"/>
      <c r="C240" s="228" t="s">
        <v>817</v>
      </c>
      <c r="D240" s="228" t="s">
        <v>302</v>
      </c>
      <c r="E240" s="229" t="s">
        <v>5132</v>
      </c>
      <c r="F240" s="230" t="s">
        <v>5133</v>
      </c>
      <c r="G240" s="231" t="s">
        <v>222</v>
      </c>
      <c r="H240" s="232">
        <v>3</v>
      </c>
      <c r="I240" s="233"/>
      <c r="J240" s="234">
        <f t="shared" si="0"/>
        <v>0</v>
      </c>
      <c r="K240" s="230" t="s">
        <v>203</v>
      </c>
      <c r="L240" s="235"/>
      <c r="M240" s="236" t="s">
        <v>23</v>
      </c>
      <c r="N240" s="237" t="s">
        <v>48</v>
      </c>
      <c r="O240" s="43"/>
      <c r="P240" s="211">
        <f t="shared" si="1"/>
        <v>0</v>
      </c>
      <c r="Q240" s="211">
        <v>5.62E-3</v>
      </c>
      <c r="R240" s="211">
        <f t="shared" si="2"/>
        <v>1.686E-2</v>
      </c>
      <c r="S240" s="211">
        <v>0</v>
      </c>
      <c r="T240" s="212">
        <f t="shared" si="3"/>
        <v>0</v>
      </c>
      <c r="AR240" s="25" t="s">
        <v>234</v>
      </c>
      <c r="AT240" s="25" t="s">
        <v>302</v>
      </c>
      <c r="AU240" s="25" t="s">
        <v>88</v>
      </c>
      <c r="AY240" s="25" t="s">
        <v>191</v>
      </c>
      <c r="BE240" s="213">
        <f t="shared" si="4"/>
        <v>0</v>
      </c>
      <c r="BF240" s="213">
        <f t="shared" si="5"/>
        <v>0</v>
      </c>
      <c r="BG240" s="213">
        <f t="shared" si="6"/>
        <v>0</v>
      </c>
      <c r="BH240" s="213">
        <f t="shared" si="7"/>
        <v>0</v>
      </c>
      <c r="BI240" s="213">
        <f t="shared" si="8"/>
        <v>0</v>
      </c>
      <c r="BJ240" s="25" t="s">
        <v>85</v>
      </c>
      <c r="BK240" s="213">
        <f t="shared" si="9"/>
        <v>0</v>
      </c>
      <c r="BL240" s="25" t="s">
        <v>215</v>
      </c>
      <c r="BM240" s="25" t="s">
        <v>5134</v>
      </c>
    </row>
    <row r="241" spans="2:65" s="1" customFormat="1" ht="16.5" customHeight="1">
      <c r="B241" s="42"/>
      <c r="C241" s="228" t="s">
        <v>825</v>
      </c>
      <c r="D241" s="228" t="s">
        <v>302</v>
      </c>
      <c r="E241" s="229" t="s">
        <v>5135</v>
      </c>
      <c r="F241" s="230" t="s">
        <v>5136</v>
      </c>
      <c r="G241" s="231" t="s">
        <v>222</v>
      </c>
      <c r="H241" s="232">
        <v>4</v>
      </c>
      <c r="I241" s="233"/>
      <c r="J241" s="234">
        <f t="shared" si="0"/>
        <v>0</v>
      </c>
      <c r="K241" s="230" t="s">
        <v>203</v>
      </c>
      <c r="L241" s="235"/>
      <c r="M241" s="236" t="s">
        <v>23</v>
      </c>
      <c r="N241" s="237" t="s">
        <v>48</v>
      </c>
      <c r="O241" s="43"/>
      <c r="P241" s="211">
        <f t="shared" si="1"/>
        <v>0</v>
      </c>
      <c r="Q241" s="211">
        <v>1.3650000000000001E-2</v>
      </c>
      <c r="R241" s="211">
        <f t="shared" si="2"/>
        <v>5.4600000000000003E-2</v>
      </c>
      <c r="S241" s="211">
        <v>0</v>
      </c>
      <c r="T241" s="212">
        <f t="shared" si="3"/>
        <v>0</v>
      </c>
      <c r="AR241" s="25" t="s">
        <v>234</v>
      </c>
      <c r="AT241" s="25" t="s">
        <v>302</v>
      </c>
      <c r="AU241" s="25" t="s">
        <v>88</v>
      </c>
      <c r="AY241" s="25" t="s">
        <v>191</v>
      </c>
      <c r="BE241" s="213">
        <f t="shared" si="4"/>
        <v>0</v>
      </c>
      <c r="BF241" s="213">
        <f t="shared" si="5"/>
        <v>0</v>
      </c>
      <c r="BG241" s="213">
        <f t="shared" si="6"/>
        <v>0</v>
      </c>
      <c r="BH241" s="213">
        <f t="shared" si="7"/>
        <v>0</v>
      </c>
      <c r="BI241" s="213">
        <f t="shared" si="8"/>
        <v>0</v>
      </c>
      <c r="BJ241" s="25" t="s">
        <v>85</v>
      </c>
      <c r="BK241" s="213">
        <f t="shared" si="9"/>
        <v>0</v>
      </c>
      <c r="BL241" s="25" t="s">
        <v>215</v>
      </c>
      <c r="BM241" s="25" t="s">
        <v>5137</v>
      </c>
    </row>
    <row r="242" spans="2:65" s="1" customFormat="1" ht="25.5" customHeight="1">
      <c r="B242" s="42"/>
      <c r="C242" s="202" t="s">
        <v>829</v>
      </c>
      <c r="D242" s="202" t="s">
        <v>194</v>
      </c>
      <c r="E242" s="203" t="s">
        <v>5138</v>
      </c>
      <c r="F242" s="204" t="s">
        <v>5139</v>
      </c>
      <c r="G242" s="205" t="s">
        <v>222</v>
      </c>
      <c r="H242" s="206">
        <v>3</v>
      </c>
      <c r="I242" s="207"/>
      <c r="J242" s="208">
        <f t="shared" si="0"/>
        <v>0</v>
      </c>
      <c r="K242" s="204" t="s">
        <v>203</v>
      </c>
      <c r="L242" s="62"/>
      <c r="M242" s="209" t="s">
        <v>23</v>
      </c>
      <c r="N242" s="210" t="s">
        <v>48</v>
      </c>
      <c r="O242" s="43"/>
      <c r="P242" s="211">
        <f t="shared" si="1"/>
        <v>0</v>
      </c>
      <c r="Q242" s="211">
        <v>0</v>
      </c>
      <c r="R242" s="211">
        <f t="shared" si="2"/>
        <v>0</v>
      </c>
      <c r="S242" s="211">
        <v>0</v>
      </c>
      <c r="T242" s="212">
        <f t="shared" si="3"/>
        <v>0</v>
      </c>
      <c r="AR242" s="25" t="s">
        <v>215</v>
      </c>
      <c r="AT242" s="25" t="s">
        <v>194</v>
      </c>
      <c r="AU242" s="25" t="s">
        <v>88</v>
      </c>
      <c r="AY242" s="25" t="s">
        <v>191</v>
      </c>
      <c r="BE242" s="213">
        <f t="shared" si="4"/>
        <v>0</v>
      </c>
      <c r="BF242" s="213">
        <f t="shared" si="5"/>
        <v>0</v>
      </c>
      <c r="BG242" s="213">
        <f t="shared" si="6"/>
        <v>0</v>
      </c>
      <c r="BH242" s="213">
        <f t="shared" si="7"/>
        <v>0</v>
      </c>
      <c r="BI242" s="213">
        <f t="shared" si="8"/>
        <v>0</v>
      </c>
      <c r="BJ242" s="25" t="s">
        <v>85</v>
      </c>
      <c r="BK242" s="213">
        <f t="shared" si="9"/>
        <v>0</v>
      </c>
      <c r="BL242" s="25" t="s">
        <v>215</v>
      </c>
      <c r="BM242" s="25" t="s">
        <v>5140</v>
      </c>
    </row>
    <row r="243" spans="2:65" s="1" customFormat="1" ht="16.5" customHeight="1">
      <c r="B243" s="42"/>
      <c r="C243" s="228" t="s">
        <v>834</v>
      </c>
      <c r="D243" s="228" t="s">
        <v>302</v>
      </c>
      <c r="E243" s="229" t="s">
        <v>5141</v>
      </c>
      <c r="F243" s="230" t="s">
        <v>5142</v>
      </c>
      <c r="G243" s="231" t="s">
        <v>222</v>
      </c>
      <c r="H243" s="232">
        <v>1</v>
      </c>
      <c r="I243" s="233"/>
      <c r="J243" s="234">
        <f t="shared" si="0"/>
        <v>0</v>
      </c>
      <c r="K243" s="230" t="s">
        <v>203</v>
      </c>
      <c r="L243" s="235"/>
      <c r="M243" s="236" t="s">
        <v>23</v>
      </c>
      <c r="N243" s="237" t="s">
        <v>48</v>
      </c>
      <c r="O243" s="43"/>
      <c r="P243" s="211">
        <f t="shared" si="1"/>
        <v>0</v>
      </c>
      <c r="Q243" s="211">
        <v>2.7999999999999998E-4</v>
      </c>
      <c r="R243" s="211">
        <f t="shared" si="2"/>
        <v>2.7999999999999998E-4</v>
      </c>
      <c r="S243" s="211">
        <v>0</v>
      </c>
      <c r="T243" s="212">
        <f t="shared" si="3"/>
        <v>0</v>
      </c>
      <c r="AR243" s="25" t="s">
        <v>234</v>
      </c>
      <c r="AT243" s="25" t="s">
        <v>302</v>
      </c>
      <c r="AU243" s="25" t="s">
        <v>88</v>
      </c>
      <c r="AY243" s="25" t="s">
        <v>191</v>
      </c>
      <c r="BE243" s="213">
        <f t="shared" si="4"/>
        <v>0</v>
      </c>
      <c r="BF243" s="213">
        <f t="shared" si="5"/>
        <v>0</v>
      </c>
      <c r="BG243" s="213">
        <f t="shared" si="6"/>
        <v>0</v>
      </c>
      <c r="BH243" s="213">
        <f t="shared" si="7"/>
        <v>0</v>
      </c>
      <c r="BI243" s="213">
        <f t="shared" si="8"/>
        <v>0</v>
      </c>
      <c r="BJ243" s="25" t="s">
        <v>85</v>
      </c>
      <c r="BK243" s="213">
        <f t="shared" si="9"/>
        <v>0</v>
      </c>
      <c r="BL243" s="25" t="s">
        <v>215</v>
      </c>
      <c r="BM243" s="25" t="s">
        <v>5143</v>
      </c>
    </row>
    <row r="244" spans="2:65" s="1" customFormat="1" ht="16.5" customHeight="1">
      <c r="B244" s="42"/>
      <c r="C244" s="228" t="s">
        <v>839</v>
      </c>
      <c r="D244" s="228" t="s">
        <v>302</v>
      </c>
      <c r="E244" s="229" t="s">
        <v>5144</v>
      </c>
      <c r="F244" s="230" t="s">
        <v>5145</v>
      </c>
      <c r="G244" s="231" t="s">
        <v>222</v>
      </c>
      <c r="H244" s="232">
        <v>1</v>
      </c>
      <c r="I244" s="233"/>
      <c r="J244" s="234">
        <f t="shared" si="0"/>
        <v>0</v>
      </c>
      <c r="K244" s="230" t="s">
        <v>203</v>
      </c>
      <c r="L244" s="235"/>
      <c r="M244" s="236" t="s">
        <v>23</v>
      </c>
      <c r="N244" s="237" t="s">
        <v>48</v>
      </c>
      <c r="O244" s="43"/>
      <c r="P244" s="211">
        <f t="shared" si="1"/>
        <v>0</v>
      </c>
      <c r="Q244" s="211">
        <v>3.4000000000000002E-4</v>
      </c>
      <c r="R244" s="211">
        <f t="shared" si="2"/>
        <v>3.4000000000000002E-4</v>
      </c>
      <c r="S244" s="211">
        <v>0</v>
      </c>
      <c r="T244" s="212">
        <f t="shared" si="3"/>
        <v>0</v>
      </c>
      <c r="AR244" s="25" t="s">
        <v>234</v>
      </c>
      <c r="AT244" s="25" t="s">
        <v>302</v>
      </c>
      <c r="AU244" s="25" t="s">
        <v>88</v>
      </c>
      <c r="AY244" s="25" t="s">
        <v>191</v>
      </c>
      <c r="BE244" s="213">
        <f t="shared" si="4"/>
        <v>0</v>
      </c>
      <c r="BF244" s="213">
        <f t="shared" si="5"/>
        <v>0</v>
      </c>
      <c r="BG244" s="213">
        <f t="shared" si="6"/>
        <v>0</v>
      </c>
      <c r="BH244" s="213">
        <f t="shared" si="7"/>
        <v>0</v>
      </c>
      <c r="BI244" s="213">
        <f t="shared" si="8"/>
        <v>0</v>
      </c>
      <c r="BJ244" s="25" t="s">
        <v>85</v>
      </c>
      <c r="BK244" s="213">
        <f t="shared" si="9"/>
        <v>0</v>
      </c>
      <c r="BL244" s="25" t="s">
        <v>215</v>
      </c>
      <c r="BM244" s="25" t="s">
        <v>5146</v>
      </c>
    </row>
    <row r="245" spans="2:65" s="1" customFormat="1" ht="16.5" customHeight="1">
      <c r="B245" s="42"/>
      <c r="C245" s="228" t="s">
        <v>844</v>
      </c>
      <c r="D245" s="228" t="s">
        <v>302</v>
      </c>
      <c r="E245" s="229" t="s">
        <v>5147</v>
      </c>
      <c r="F245" s="230" t="s">
        <v>5148</v>
      </c>
      <c r="G245" s="231" t="s">
        <v>222</v>
      </c>
      <c r="H245" s="232">
        <v>1</v>
      </c>
      <c r="I245" s="233"/>
      <c r="J245" s="234">
        <f t="shared" si="0"/>
        <v>0</v>
      </c>
      <c r="K245" s="230" t="s">
        <v>203</v>
      </c>
      <c r="L245" s="235"/>
      <c r="M245" s="236" t="s">
        <v>23</v>
      </c>
      <c r="N245" s="237" t="s">
        <v>48</v>
      </c>
      <c r="O245" s="43"/>
      <c r="P245" s="211">
        <f t="shared" si="1"/>
        <v>0</v>
      </c>
      <c r="Q245" s="211">
        <v>1.3999999999999999E-4</v>
      </c>
      <c r="R245" s="211">
        <f t="shared" si="2"/>
        <v>1.3999999999999999E-4</v>
      </c>
      <c r="S245" s="211">
        <v>0</v>
      </c>
      <c r="T245" s="212">
        <f t="shared" si="3"/>
        <v>0</v>
      </c>
      <c r="AR245" s="25" t="s">
        <v>234</v>
      </c>
      <c r="AT245" s="25" t="s">
        <v>302</v>
      </c>
      <c r="AU245" s="25" t="s">
        <v>88</v>
      </c>
      <c r="AY245" s="25" t="s">
        <v>191</v>
      </c>
      <c r="BE245" s="213">
        <f t="shared" si="4"/>
        <v>0</v>
      </c>
      <c r="BF245" s="213">
        <f t="shared" si="5"/>
        <v>0</v>
      </c>
      <c r="BG245" s="213">
        <f t="shared" si="6"/>
        <v>0</v>
      </c>
      <c r="BH245" s="213">
        <f t="shared" si="7"/>
        <v>0</v>
      </c>
      <c r="BI245" s="213">
        <f t="shared" si="8"/>
        <v>0</v>
      </c>
      <c r="BJ245" s="25" t="s">
        <v>85</v>
      </c>
      <c r="BK245" s="213">
        <f t="shared" si="9"/>
        <v>0</v>
      </c>
      <c r="BL245" s="25" t="s">
        <v>215</v>
      </c>
      <c r="BM245" s="25" t="s">
        <v>5149</v>
      </c>
    </row>
    <row r="246" spans="2:65" s="1" customFormat="1" ht="25.5" customHeight="1">
      <c r="B246" s="42"/>
      <c r="C246" s="202" t="s">
        <v>849</v>
      </c>
      <c r="D246" s="202" t="s">
        <v>194</v>
      </c>
      <c r="E246" s="203" t="s">
        <v>5150</v>
      </c>
      <c r="F246" s="204" t="s">
        <v>5151</v>
      </c>
      <c r="G246" s="205" t="s">
        <v>222</v>
      </c>
      <c r="H246" s="206">
        <v>1</v>
      </c>
      <c r="I246" s="207"/>
      <c r="J246" s="208">
        <f t="shared" si="0"/>
        <v>0</v>
      </c>
      <c r="K246" s="204" t="s">
        <v>203</v>
      </c>
      <c r="L246" s="62"/>
      <c r="M246" s="209" t="s">
        <v>23</v>
      </c>
      <c r="N246" s="210" t="s">
        <v>48</v>
      </c>
      <c r="O246" s="43"/>
      <c r="P246" s="211">
        <f t="shared" si="1"/>
        <v>0</v>
      </c>
      <c r="Q246" s="211">
        <v>0</v>
      </c>
      <c r="R246" s="211">
        <f t="shared" si="2"/>
        <v>0</v>
      </c>
      <c r="S246" s="211">
        <v>0</v>
      </c>
      <c r="T246" s="212">
        <f t="shared" si="3"/>
        <v>0</v>
      </c>
      <c r="AR246" s="25" t="s">
        <v>215</v>
      </c>
      <c r="AT246" s="25" t="s">
        <v>194</v>
      </c>
      <c r="AU246" s="25" t="s">
        <v>88</v>
      </c>
      <c r="AY246" s="25" t="s">
        <v>191</v>
      </c>
      <c r="BE246" s="213">
        <f t="shared" si="4"/>
        <v>0</v>
      </c>
      <c r="BF246" s="213">
        <f t="shared" si="5"/>
        <v>0</v>
      </c>
      <c r="BG246" s="213">
        <f t="shared" si="6"/>
        <v>0</v>
      </c>
      <c r="BH246" s="213">
        <f t="shared" si="7"/>
        <v>0</v>
      </c>
      <c r="BI246" s="213">
        <f t="shared" si="8"/>
        <v>0</v>
      </c>
      <c r="BJ246" s="25" t="s">
        <v>85</v>
      </c>
      <c r="BK246" s="213">
        <f t="shared" si="9"/>
        <v>0</v>
      </c>
      <c r="BL246" s="25" t="s">
        <v>215</v>
      </c>
      <c r="BM246" s="25" t="s">
        <v>5152</v>
      </c>
    </row>
    <row r="247" spans="2:65" s="1" customFormat="1" ht="25.5" customHeight="1">
      <c r="B247" s="42"/>
      <c r="C247" s="228" t="s">
        <v>853</v>
      </c>
      <c r="D247" s="228" t="s">
        <v>302</v>
      </c>
      <c r="E247" s="229" t="s">
        <v>5153</v>
      </c>
      <c r="F247" s="230" t="s">
        <v>5154</v>
      </c>
      <c r="G247" s="231" t="s">
        <v>222</v>
      </c>
      <c r="H247" s="232">
        <v>1</v>
      </c>
      <c r="I247" s="233"/>
      <c r="J247" s="234">
        <f t="shared" si="0"/>
        <v>0</v>
      </c>
      <c r="K247" s="230" t="s">
        <v>203</v>
      </c>
      <c r="L247" s="235"/>
      <c r="M247" s="236" t="s">
        <v>23</v>
      </c>
      <c r="N247" s="237" t="s">
        <v>48</v>
      </c>
      <c r="O247" s="43"/>
      <c r="P247" s="211">
        <f t="shared" si="1"/>
        <v>0</v>
      </c>
      <c r="Q247" s="211">
        <v>7.2500000000000004E-3</v>
      </c>
      <c r="R247" s="211">
        <f t="shared" si="2"/>
        <v>7.2500000000000004E-3</v>
      </c>
      <c r="S247" s="211">
        <v>0</v>
      </c>
      <c r="T247" s="212">
        <f t="shared" si="3"/>
        <v>0</v>
      </c>
      <c r="AR247" s="25" t="s">
        <v>234</v>
      </c>
      <c r="AT247" s="25" t="s">
        <v>302</v>
      </c>
      <c r="AU247" s="25" t="s">
        <v>88</v>
      </c>
      <c r="AY247" s="25" t="s">
        <v>191</v>
      </c>
      <c r="BE247" s="213">
        <f t="shared" si="4"/>
        <v>0</v>
      </c>
      <c r="BF247" s="213">
        <f t="shared" si="5"/>
        <v>0</v>
      </c>
      <c r="BG247" s="213">
        <f t="shared" si="6"/>
        <v>0</v>
      </c>
      <c r="BH247" s="213">
        <f t="shared" si="7"/>
        <v>0</v>
      </c>
      <c r="BI247" s="213">
        <f t="shared" si="8"/>
        <v>0</v>
      </c>
      <c r="BJ247" s="25" t="s">
        <v>85</v>
      </c>
      <c r="BK247" s="213">
        <f t="shared" si="9"/>
        <v>0</v>
      </c>
      <c r="BL247" s="25" t="s">
        <v>215</v>
      </c>
      <c r="BM247" s="25" t="s">
        <v>5155</v>
      </c>
    </row>
    <row r="248" spans="2:65" s="1" customFormat="1" ht="25.5" customHeight="1">
      <c r="B248" s="42"/>
      <c r="C248" s="202" t="s">
        <v>857</v>
      </c>
      <c r="D248" s="202" t="s">
        <v>194</v>
      </c>
      <c r="E248" s="203" t="s">
        <v>5156</v>
      </c>
      <c r="F248" s="204" t="s">
        <v>5157</v>
      </c>
      <c r="G248" s="205" t="s">
        <v>222</v>
      </c>
      <c r="H248" s="206">
        <v>3</v>
      </c>
      <c r="I248" s="207"/>
      <c r="J248" s="208">
        <f t="shared" si="0"/>
        <v>0</v>
      </c>
      <c r="K248" s="204" t="s">
        <v>203</v>
      </c>
      <c r="L248" s="62"/>
      <c r="M248" s="209" t="s">
        <v>23</v>
      </c>
      <c r="N248" s="210" t="s">
        <v>48</v>
      </c>
      <c r="O248" s="43"/>
      <c r="P248" s="211">
        <f t="shared" si="1"/>
        <v>0</v>
      </c>
      <c r="Q248" s="211">
        <v>0</v>
      </c>
      <c r="R248" s="211">
        <f t="shared" si="2"/>
        <v>0</v>
      </c>
      <c r="S248" s="211">
        <v>0</v>
      </c>
      <c r="T248" s="212">
        <f t="shared" si="3"/>
        <v>0</v>
      </c>
      <c r="AR248" s="25" t="s">
        <v>215</v>
      </c>
      <c r="AT248" s="25" t="s">
        <v>194</v>
      </c>
      <c r="AU248" s="25" t="s">
        <v>88</v>
      </c>
      <c r="AY248" s="25" t="s">
        <v>191</v>
      </c>
      <c r="BE248" s="213">
        <f t="shared" si="4"/>
        <v>0</v>
      </c>
      <c r="BF248" s="213">
        <f t="shared" si="5"/>
        <v>0</v>
      </c>
      <c r="BG248" s="213">
        <f t="shared" si="6"/>
        <v>0</v>
      </c>
      <c r="BH248" s="213">
        <f t="shared" si="7"/>
        <v>0</v>
      </c>
      <c r="BI248" s="213">
        <f t="shared" si="8"/>
        <v>0</v>
      </c>
      <c r="BJ248" s="25" t="s">
        <v>85</v>
      </c>
      <c r="BK248" s="213">
        <f t="shared" si="9"/>
        <v>0</v>
      </c>
      <c r="BL248" s="25" t="s">
        <v>215</v>
      </c>
      <c r="BM248" s="25" t="s">
        <v>5158</v>
      </c>
    </row>
    <row r="249" spans="2:65" s="1" customFormat="1" ht="16.5" customHeight="1">
      <c r="B249" s="42"/>
      <c r="C249" s="228" t="s">
        <v>863</v>
      </c>
      <c r="D249" s="228" t="s">
        <v>302</v>
      </c>
      <c r="E249" s="229" t="s">
        <v>5159</v>
      </c>
      <c r="F249" s="230" t="s">
        <v>5160</v>
      </c>
      <c r="G249" s="231" t="s">
        <v>222</v>
      </c>
      <c r="H249" s="232">
        <v>3</v>
      </c>
      <c r="I249" s="233"/>
      <c r="J249" s="234">
        <f t="shared" si="0"/>
        <v>0</v>
      </c>
      <c r="K249" s="230" t="s">
        <v>203</v>
      </c>
      <c r="L249" s="235"/>
      <c r="M249" s="236" t="s">
        <v>23</v>
      </c>
      <c r="N249" s="237" t="s">
        <v>48</v>
      </c>
      <c r="O249" s="43"/>
      <c r="P249" s="211">
        <f t="shared" si="1"/>
        <v>0</v>
      </c>
      <c r="Q249" s="211">
        <v>1.5E-3</v>
      </c>
      <c r="R249" s="211">
        <f t="shared" si="2"/>
        <v>4.5000000000000005E-3</v>
      </c>
      <c r="S249" s="211">
        <v>0</v>
      </c>
      <c r="T249" s="212">
        <f t="shared" si="3"/>
        <v>0</v>
      </c>
      <c r="AR249" s="25" t="s">
        <v>234</v>
      </c>
      <c r="AT249" s="25" t="s">
        <v>302</v>
      </c>
      <c r="AU249" s="25" t="s">
        <v>88</v>
      </c>
      <c r="AY249" s="25" t="s">
        <v>191</v>
      </c>
      <c r="BE249" s="213">
        <f t="shared" si="4"/>
        <v>0</v>
      </c>
      <c r="BF249" s="213">
        <f t="shared" si="5"/>
        <v>0</v>
      </c>
      <c r="BG249" s="213">
        <f t="shared" si="6"/>
        <v>0</v>
      </c>
      <c r="BH249" s="213">
        <f t="shared" si="7"/>
        <v>0</v>
      </c>
      <c r="BI249" s="213">
        <f t="shared" si="8"/>
        <v>0</v>
      </c>
      <c r="BJ249" s="25" t="s">
        <v>85</v>
      </c>
      <c r="BK249" s="213">
        <f t="shared" si="9"/>
        <v>0</v>
      </c>
      <c r="BL249" s="25" t="s">
        <v>215</v>
      </c>
      <c r="BM249" s="25" t="s">
        <v>5161</v>
      </c>
    </row>
    <row r="250" spans="2:65" s="1" customFormat="1" ht="25.5" customHeight="1">
      <c r="B250" s="42"/>
      <c r="C250" s="202" t="s">
        <v>868</v>
      </c>
      <c r="D250" s="202" t="s">
        <v>194</v>
      </c>
      <c r="E250" s="203" t="s">
        <v>5162</v>
      </c>
      <c r="F250" s="204" t="s">
        <v>5163</v>
      </c>
      <c r="G250" s="205" t="s">
        <v>222</v>
      </c>
      <c r="H250" s="206">
        <v>8</v>
      </c>
      <c r="I250" s="207"/>
      <c r="J250" s="208">
        <f t="shared" si="0"/>
        <v>0</v>
      </c>
      <c r="K250" s="204" t="s">
        <v>203</v>
      </c>
      <c r="L250" s="62"/>
      <c r="M250" s="209" t="s">
        <v>23</v>
      </c>
      <c r="N250" s="210" t="s">
        <v>48</v>
      </c>
      <c r="O250" s="43"/>
      <c r="P250" s="211">
        <f t="shared" si="1"/>
        <v>0</v>
      </c>
      <c r="Q250" s="211">
        <v>0</v>
      </c>
      <c r="R250" s="211">
        <f t="shared" si="2"/>
        <v>0</v>
      </c>
      <c r="S250" s="211">
        <v>0</v>
      </c>
      <c r="T250" s="212">
        <f t="shared" si="3"/>
        <v>0</v>
      </c>
      <c r="AR250" s="25" t="s">
        <v>215</v>
      </c>
      <c r="AT250" s="25" t="s">
        <v>194</v>
      </c>
      <c r="AU250" s="25" t="s">
        <v>88</v>
      </c>
      <c r="AY250" s="25" t="s">
        <v>191</v>
      </c>
      <c r="BE250" s="213">
        <f t="shared" si="4"/>
        <v>0</v>
      </c>
      <c r="BF250" s="213">
        <f t="shared" si="5"/>
        <v>0</v>
      </c>
      <c r="BG250" s="213">
        <f t="shared" si="6"/>
        <v>0</v>
      </c>
      <c r="BH250" s="213">
        <f t="shared" si="7"/>
        <v>0</v>
      </c>
      <c r="BI250" s="213">
        <f t="shared" si="8"/>
        <v>0</v>
      </c>
      <c r="BJ250" s="25" t="s">
        <v>85</v>
      </c>
      <c r="BK250" s="213">
        <f t="shared" si="9"/>
        <v>0</v>
      </c>
      <c r="BL250" s="25" t="s">
        <v>215</v>
      </c>
      <c r="BM250" s="25" t="s">
        <v>5164</v>
      </c>
    </row>
    <row r="251" spans="2:65" s="1" customFormat="1" ht="16.5" customHeight="1">
      <c r="B251" s="42"/>
      <c r="C251" s="228" t="s">
        <v>873</v>
      </c>
      <c r="D251" s="228" t="s">
        <v>302</v>
      </c>
      <c r="E251" s="229" t="s">
        <v>5165</v>
      </c>
      <c r="F251" s="230" t="s">
        <v>5166</v>
      </c>
      <c r="G251" s="231" t="s">
        <v>222</v>
      </c>
      <c r="H251" s="232">
        <v>1</v>
      </c>
      <c r="I251" s="233"/>
      <c r="J251" s="234">
        <f t="shared" si="0"/>
        <v>0</v>
      </c>
      <c r="K251" s="230" t="s">
        <v>203</v>
      </c>
      <c r="L251" s="235"/>
      <c r="M251" s="236" t="s">
        <v>23</v>
      </c>
      <c r="N251" s="237" t="s">
        <v>48</v>
      </c>
      <c r="O251" s="43"/>
      <c r="P251" s="211">
        <f t="shared" si="1"/>
        <v>0</v>
      </c>
      <c r="Q251" s="211">
        <v>3.5E-4</v>
      </c>
      <c r="R251" s="211">
        <f t="shared" si="2"/>
        <v>3.5E-4</v>
      </c>
      <c r="S251" s="211">
        <v>0</v>
      </c>
      <c r="T251" s="212">
        <f t="shared" si="3"/>
        <v>0</v>
      </c>
      <c r="AR251" s="25" t="s">
        <v>234</v>
      </c>
      <c r="AT251" s="25" t="s">
        <v>302</v>
      </c>
      <c r="AU251" s="25" t="s">
        <v>88</v>
      </c>
      <c r="AY251" s="25" t="s">
        <v>191</v>
      </c>
      <c r="BE251" s="213">
        <f t="shared" si="4"/>
        <v>0</v>
      </c>
      <c r="BF251" s="213">
        <f t="shared" si="5"/>
        <v>0</v>
      </c>
      <c r="BG251" s="213">
        <f t="shared" si="6"/>
        <v>0</v>
      </c>
      <c r="BH251" s="213">
        <f t="shared" si="7"/>
        <v>0</v>
      </c>
      <c r="BI251" s="213">
        <f t="shared" si="8"/>
        <v>0</v>
      </c>
      <c r="BJ251" s="25" t="s">
        <v>85</v>
      </c>
      <c r="BK251" s="213">
        <f t="shared" si="9"/>
        <v>0</v>
      </c>
      <c r="BL251" s="25" t="s">
        <v>215</v>
      </c>
      <c r="BM251" s="25" t="s">
        <v>5167</v>
      </c>
    </row>
    <row r="252" spans="2:65" s="1" customFormat="1" ht="16.5" customHeight="1">
      <c r="B252" s="42"/>
      <c r="C252" s="228" t="s">
        <v>878</v>
      </c>
      <c r="D252" s="228" t="s">
        <v>302</v>
      </c>
      <c r="E252" s="229" t="s">
        <v>5168</v>
      </c>
      <c r="F252" s="230" t="s">
        <v>5169</v>
      </c>
      <c r="G252" s="231" t="s">
        <v>222</v>
      </c>
      <c r="H252" s="232">
        <v>3</v>
      </c>
      <c r="I252" s="233"/>
      <c r="J252" s="234">
        <f t="shared" si="0"/>
        <v>0</v>
      </c>
      <c r="K252" s="230" t="s">
        <v>203</v>
      </c>
      <c r="L252" s="235"/>
      <c r="M252" s="236" t="s">
        <v>23</v>
      </c>
      <c r="N252" s="237" t="s">
        <v>48</v>
      </c>
      <c r="O252" s="43"/>
      <c r="P252" s="211">
        <f t="shared" si="1"/>
        <v>0</v>
      </c>
      <c r="Q252" s="211">
        <v>4.4999999999999999E-4</v>
      </c>
      <c r="R252" s="211">
        <f t="shared" si="2"/>
        <v>1.3500000000000001E-3</v>
      </c>
      <c r="S252" s="211">
        <v>0</v>
      </c>
      <c r="T252" s="212">
        <f t="shared" si="3"/>
        <v>0</v>
      </c>
      <c r="AR252" s="25" t="s">
        <v>234</v>
      </c>
      <c r="AT252" s="25" t="s">
        <v>302</v>
      </c>
      <c r="AU252" s="25" t="s">
        <v>88</v>
      </c>
      <c r="AY252" s="25" t="s">
        <v>191</v>
      </c>
      <c r="BE252" s="213">
        <f t="shared" si="4"/>
        <v>0</v>
      </c>
      <c r="BF252" s="213">
        <f t="shared" si="5"/>
        <v>0</v>
      </c>
      <c r="BG252" s="213">
        <f t="shared" si="6"/>
        <v>0</v>
      </c>
      <c r="BH252" s="213">
        <f t="shared" si="7"/>
        <v>0</v>
      </c>
      <c r="BI252" s="213">
        <f t="shared" si="8"/>
        <v>0</v>
      </c>
      <c r="BJ252" s="25" t="s">
        <v>85</v>
      </c>
      <c r="BK252" s="213">
        <f t="shared" si="9"/>
        <v>0</v>
      </c>
      <c r="BL252" s="25" t="s">
        <v>215</v>
      </c>
      <c r="BM252" s="25" t="s">
        <v>5170</v>
      </c>
    </row>
    <row r="253" spans="2:65" s="1" customFormat="1" ht="16.5" customHeight="1">
      <c r="B253" s="42"/>
      <c r="C253" s="228" t="s">
        <v>883</v>
      </c>
      <c r="D253" s="228" t="s">
        <v>302</v>
      </c>
      <c r="E253" s="229" t="s">
        <v>5171</v>
      </c>
      <c r="F253" s="230" t="s">
        <v>5172</v>
      </c>
      <c r="G253" s="231" t="s">
        <v>222</v>
      </c>
      <c r="H253" s="232">
        <v>1</v>
      </c>
      <c r="I253" s="233"/>
      <c r="J253" s="234">
        <f t="shared" si="0"/>
        <v>0</v>
      </c>
      <c r="K253" s="230" t="s">
        <v>203</v>
      </c>
      <c r="L253" s="235"/>
      <c r="M253" s="236" t="s">
        <v>23</v>
      </c>
      <c r="N253" s="237" t="s">
        <v>48</v>
      </c>
      <c r="O253" s="43"/>
      <c r="P253" s="211">
        <f t="shared" si="1"/>
        <v>0</v>
      </c>
      <c r="Q253" s="211">
        <v>2.5999999999999998E-4</v>
      </c>
      <c r="R253" s="211">
        <f t="shared" si="2"/>
        <v>2.5999999999999998E-4</v>
      </c>
      <c r="S253" s="211">
        <v>0</v>
      </c>
      <c r="T253" s="212">
        <f t="shared" si="3"/>
        <v>0</v>
      </c>
      <c r="AR253" s="25" t="s">
        <v>234</v>
      </c>
      <c r="AT253" s="25" t="s">
        <v>302</v>
      </c>
      <c r="AU253" s="25" t="s">
        <v>88</v>
      </c>
      <c r="AY253" s="25" t="s">
        <v>191</v>
      </c>
      <c r="BE253" s="213">
        <f t="shared" si="4"/>
        <v>0</v>
      </c>
      <c r="BF253" s="213">
        <f t="shared" si="5"/>
        <v>0</v>
      </c>
      <c r="BG253" s="213">
        <f t="shared" si="6"/>
        <v>0</v>
      </c>
      <c r="BH253" s="213">
        <f t="shared" si="7"/>
        <v>0</v>
      </c>
      <c r="BI253" s="213">
        <f t="shared" si="8"/>
        <v>0</v>
      </c>
      <c r="BJ253" s="25" t="s">
        <v>85</v>
      </c>
      <c r="BK253" s="213">
        <f t="shared" si="9"/>
        <v>0</v>
      </c>
      <c r="BL253" s="25" t="s">
        <v>215</v>
      </c>
      <c r="BM253" s="25" t="s">
        <v>5173</v>
      </c>
    </row>
    <row r="254" spans="2:65" s="1" customFormat="1" ht="16.5" customHeight="1">
      <c r="B254" s="42"/>
      <c r="C254" s="228" t="s">
        <v>887</v>
      </c>
      <c r="D254" s="228" t="s">
        <v>302</v>
      </c>
      <c r="E254" s="229" t="s">
        <v>5174</v>
      </c>
      <c r="F254" s="230" t="s">
        <v>5175</v>
      </c>
      <c r="G254" s="231" t="s">
        <v>222</v>
      </c>
      <c r="H254" s="232">
        <v>3</v>
      </c>
      <c r="I254" s="233"/>
      <c r="J254" s="234">
        <f t="shared" si="0"/>
        <v>0</v>
      </c>
      <c r="K254" s="230" t="s">
        <v>203</v>
      </c>
      <c r="L254" s="235"/>
      <c r="M254" s="236" t="s">
        <v>23</v>
      </c>
      <c r="N254" s="237" t="s">
        <v>48</v>
      </c>
      <c r="O254" s="43"/>
      <c r="P254" s="211">
        <f t="shared" si="1"/>
        <v>0</v>
      </c>
      <c r="Q254" s="211">
        <v>2.9E-4</v>
      </c>
      <c r="R254" s="211">
        <f t="shared" si="2"/>
        <v>8.7000000000000001E-4</v>
      </c>
      <c r="S254" s="211">
        <v>0</v>
      </c>
      <c r="T254" s="212">
        <f t="shared" si="3"/>
        <v>0</v>
      </c>
      <c r="AR254" s="25" t="s">
        <v>234</v>
      </c>
      <c r="AT254" s="25" t="s">
        <v>302</v>
      </c>
      <c r="AU254" s="25" t="s">
        <v>88</v>
      </c>
      <c r="AY254" s="25" t="s">
        <v>191</v>
      </c>
      <c r="BE254" s="213">
        <f t="shared" si="4"/>
        <v>0</v>
      </c>
      <c r="BF254" s="213">
        <f t="shared" si="5"/>
        <v>0</v>
      </c>
      <c r="BG254" s="213">
        <f t="shared" si="6"/>
        <v>0</v>
      </c>
      <c r="BH254" s="213">
        <f t="shared" si="7"/>
        <v>0</v>
      </c>
      <c r="BI254" s="213">
        <f t="shared" si="8"/>
        <v>0</v>
      </c>
      <c r="BJ254" s="25" t="s">
        <v>85</v>
      </c>
      <c r="BK254" s="213">
        <f t="shared" si="9"/>
        <v>0</v>
      </c>
      <c r="BL254" s="25" t="s">
        <v>215</v>
      </c>
      <c r="BM254" s="25" t="s">
        <v>5176</v>
      </c>
    </row>
    <row r="255" spans="2:65" s="1" customFormat="1" ht="25.5" customHeight="1">
      <c r="B255" s="42"/>
      <c r="C255" s="202" t="s">
        <v>891</v>
      </c>
      <c r="D255" s="202" t="s">
        <v>194</v>
      </c>
      <c r="E255" s="203" t="s">
        <v>5177</v>
      </c>
      <c r="F255" s="204" t="s">
        <v>5178</v>
      </c>
      <c r="G255" s="205" t="s">
        <v>222</v>
      </c>
      <c r="H255" s="206">
        <v>14</v>
      </c>
      <c r="I255" s="207"/>
      <c r="J255" s="208">
        <f t="shared" si="0"/>
        <v>0</v>
      </c>
      <c r="K255" s="204" t="s">
        <v>203</v>
      </c>
      <c r="L255" s="62"/>
      <c r="M255" s="209" t="s">
        <v>23</v>
      </c>
      <c r="N255" s="210" t="s">
        <v>48</v>
      </c>
      <c r="O255" s="43"/>
      <c r="P255" s="211">
        <f t="shared" si="1"/>
        <v>0</v>
      </c>
      <c r="Q255" s="211">
        <v>0</v>
      </c>
      <c r="R255" s="211">
        <f t="shared" si="2"/>
        <v>0</v>
      </c>
      <c r="S255" s="211">
        <v>0</v>
      </c>
      <c r="T255" s="212">
        <f t="shared" si="3"/>
        <v>0</v>
      </c>
      <c r="AR255" s="25" t="s">
        <v>215</v>
      </c>
      <c r="AT255" s="25" t="s">
        <v>194</v>
      </c>
      <c r="AU255" s="25" t="s">
        <v>88</v>
      </c>
      <c r="AY255" s="25" t="s">
        <v>191</v>
      </c>
      <c r="BE255" s="213">
        <f t="shared" si="4"/>
        <v>0</v>
      </c>
      <c r="BF255" s="213">
        <f t="shared" si="5"/>
        <v>0</v>
      </c>
      <c r="BG255" s="213">
        <f t="shared" si="6"/>
        <v>0</v>
      </c>
      <c r="BH255" s="213">
        <f t="shared" si="7"/>
        <v>0</v>
      </c>
      <c r="BI255" s="213">
        <f t="shared" si="8"/>
        <v>0</v>
      </c>
      <c r="BJ255" s="25" t="s">
        <v>85</v>
      </c>
      <c r="BK255" s="213">
        <f t="shared" si="9"/>
        <v>0</v>
      </c>
      <c r="BL255" s="25" t="s">
        <v>215</v>
      </c>
      <c r="BM255" s="25" t="s">
        <v>5179</v>
      </c>
    </row>
    <row r="256" spans="2:65" s="1" customFormat="1" ht="16.5" customHeight="1">
      <c r="B256" s="42"/>
      <c r="C256" s="228" t="s">
        <v>896</v>
      </c>
      <c r="D256" s="228" t="s">
        <v>302</v>
      </c>
      <c r="E256" s="229" t="s">
        <v>5180</v>
      </c>
      <c r="F256" s="230" t="s">
        <v>5181</v>
      </c>
      <c r="G256" s="231" t="s">
        <v>222</v>
      </c>
      <c r="H256" s="232">
        <v>8</v>
      </c>
      <c r="I256" s="233"/>
      <c r="J256" s="234">
        <f t="shared" si="0"/>
        <v>0</v>
      </c>
      <c r="K256" s="230" t="s">
        <v>203</v>
      </c>
      <c r="L256" s="235"/>
      <c r="M256" s="236" t="s">
        <v>23</v>
      </c>
      <c r="N256" s="237" t="s">
        <v>48</v>
      </c>
      <c r="O256" s="43"/>
      <c r="P256" s="211">
        <f t="shared" si="1"/>
        <v>0</v>
      </c>
      <c r="Q256" s="211">
        <v>6.4999999999999997E-4</v>
      </c>
      <c r="R256" s="211">
        <f t="shared" si="2"/>
        <v>5.1999999999999998E-3</v>
      </c>
      <c r="S256" s="211">
        <v>0</v>
      </c>
      <c r="T256" s="212">
        <f t="shared" si="3"/>
        <v>0</v>
      </c>
      <c r="AR256" s="25" t="s">
        <v>234</v>
      </c>
      <c r="AT256" s="25" t="s">
        <v>302</v>
      </c>
      <c r="AU256" s="25" t="s">
        <v>88</v>
      </c>
      <c r="AY256" s="25" t="s">
        <v>191</v>
      </c>
      <c r="BE256" s="213">
        <f t="shared" si="4"/>
        <v>0</v>
      </c>
      <c r="BF256" s="213">
        <f t="shared" si="5"/>
        <v>0</v>
      </c>
      <c r="BG256" s="213">
        <f t="shared" si="6"/>
        <v>0</v>
      </c>
      <c r="BH256" s="213">
        <f t="shared" si="7"/>
        <v>0</v>
      </c>
      <c r="BI256" s="213">
        <f t="shared" si="8"/>
        <v>0</v>
      </c>
      <c r="BJ256" s="25" t="s">
        <v>85</v>
      </c>
      <c r="BK256" s="213">
        <f t="shared" si="9"/>
        <v>0</v>
      </c>
      <c r="BL256" s="25" t="s">
        <v>215</v>
      </c>
      <c r="BM256" s="25" t="s">
        <v>5182</v>
      </c>
    </row>
    <row r="257" spans="2:65" s="1" customFormat="1" ht="16.5" customHeight="1">
      <c r="B257" s="42"/>
      <c r="C257" s="228" t="s">
        <v>901</v>
      </c>
      <c r="D257" s="228" t="s">
        <v>302</v>
      </c>
      <c r="E257" s="229" t="s">
        <v>5183</v>
      </c>
      <c r="F257" s="230" t="s">
        <v>5184</v>
      </c>
      <c r="G257" s="231" t="s">
        <v>222</v>
      </c>
      <c r="H257" s="232">
        <v>3</v>
      </c>
      <c r="I257" s="233"/>
      <c r="J257" s="234">
        <f t="shared" si="0"/>
        <v>0</v>
      </c>
      <c r="K257" s="230" t="s">
        <v>203</v>
      </c>
      <c r="L257" s="235"/>
      <c r="M257" s="236" t="s">
        <v>23</v>
      </c>
      <c r="N257" s="237" t="s">
        <v>48</v>
      </c>
      <c r="O257" s="43"/>
      <c r="P257" s="211">
        <f t="shared" si="1"/>
        <v>0</v>
      </c>
      <c r="Q257" s="211">
        <v>4.0999999999999999E-4</v>
      </c>
      <c r="R257" s="211">
        <f t="shared" si="2"/>
        <v>1.23E-3</v>
      </c>
      <c r="S257" s="211">
        <v>0</v>
      </c>
      <c r="T257" s="212">
        <f t="shared" si="3"/>
        <v>0</v>
      </c>
      <c r="AR257" s="25" t="s">
        <v>234</v>
      </c>
      <c r="AT257" s="25" t="s">
        <v>302</v>
      </c>
      <c r="AU257" s="25" t="s">
        <v>88</v>
      </c>
      <c r="AY257" s="25" t="s">
        <v>191</v>
      </c>
      <c r="BE257" s="213">
        <f t="shared" si="4"/>
        <v>0</v>
      </c>
      <c r="BF257" s="213">
        <f t="shared" si="5"/>
        <v>0</v>
      </c>
      <c r="BG257" s="213">
        <f t="shared" si="6"/>
        <v>0</v>
      </c>
      <c r="BH257" s="213">
        <f t="shared" si="7"/>
        <v>0</v>
      </c>
      <c r="BI257" s="213">
        <f t="shared" si="8"/>
        <v>0</v>
      </c>
      <c r="BJ257" s="25" t="s">
        <v>85</v>
      </c>
      <c r="BK257" s="213">
        <f t="shared" si="9"/>
        <v>0</v>
      </c>
      <c r="BL257" s="25" t="s">
        <v>215</v>
      </c>
      <c r="BM257" s="25" t="s">
        <v>5185</v>
      </c>
    </row>
    <row r="258" spans="2:65" s="1" customFormat="1" ht="16.5" customHeight="1">
      <c r="B258" s="42"/>
      <c r="C258" s="228" t="s">
        <v>905</v>
      </c>
      <c r="D258" s="228" t="s">
        <v>302</v>
      </c>
      <c r="E258" s="229" t="s">
        <v>5186</v>
      </c>
      <c r="F258" s="230" t="s">
        <v>5187</v>
      </c>
      <c r="G258" s="231" t="s">
        <v>222</v>
      </c>
      <c r="H258" s="232">
        <v>3</v>
      </c>
      <c r="I258" s="233"/>
      <c r="J258" s="234">
        <f t="shared" si="0"/>
        <v>0</v>
      </c>
      <c r="K258" s="230" t="s">
        <v>203</v>
      </c>
      <c r="L258" s="235"/>
      <c r="M258" s="236" t="s">
        <v>23</v>
      </c>
      <c r="N258" s="237" t="s">
        <v>48</v>
      </c>
      <c r="O258" s="43"/>
      <c r="P258" s="211">
        <f t="shared" si="1"/>
        <v>0</v>
      </c>
      <c r="Q258" s="211">
        <v>4.8000000000000001E-4</v>
      </c>
      <c r="R258" s="211">
        <f t="shared" si="2"/>
        <v>1.4400000000000001E-3</v>
      </c>
      <c r="S258" s="211">
        <v>0</v>
      </c>
      <c r="T258" s="212">
        <f t="shared" si="3"/>
        <v>0</v>
      </c>
      <c r="AR258" s="25" t="s">
        <v>234</v>
      </c>
      <c r="AT258" s="25" t="s">
        <v>302</v>
      </c>
      <c r="AU258" s="25" t="s">
        <v>88</v>
      </c>
      <c r="AY258" s="25" t="s">
        <v>191</v>
      </c>
      <c r="BE258" s="213">
        <f t="shared" si="4"/>
        <v>0</v>
      </c>
      <c r="BF258" s="213">
        <f t="shared" si="5"/>
        <v>0</v>
      </c>
      <c r="BG258" s="213">
        <f t="shared" si="6"/>
        <v>0</v>
      </c>
      <c r="BH258" s="213">
        <f t="shared" si="7"/>
        <v>0</v>
      </c>
      <c r="BI258" s="213">
        <f t="shared" si="8"/>
        <v>0</v>
      </c>
      <c r="BJ258" s="25" t="s">
        <v>85</v>
      </c>
      <c r="BK258" s="213">
        <f t="shared" si="9"/>
        <v>0</v>
      </c>
      <c r="BL258" s="25" t="s">
        <v>215</v>
      </c>
      <c r="BM258" s="25" t="s">
        <v>5188</v>
      </c>
    </row>
    <row r="259" spans="2:65" s="1" customFormat="1" ht="16.5" customHeight="1">
      <c r="B259" s="42"/>
      <c r="C259" s="228" t="s">
        <v>911</v>
      </c>
      <c r="D259" s="228" t="s">
        <v>302</v>
      </c>
      <c r="E259" s="229" t="s">
        <v>5189</v>
      </c>
      <c r="F259" s="230" t="s">
        <v>5190</v>
      </c>
      <c r="G259" s="231" t="s">
        <v>222</v>
      </c>
      <c r="H259" s="232">
        <v>3</v>
      </c>
      <c r="I259" s="233"/>
      <c r="J259" s="234">
        <f t="shared" si="0"/>
        <v>0</v>
      </c>
      <c r="K259" s="230" t="s">
        <v>203</v>
      </c>
      <c r="L259" s="235"/>
      <c r="M259" s="236" t="s">
        <v>23</v>
      </c>
      <c r="N259" s="237" t="s">
        <v>48</v>
      </c>
      <c r="O259" s="43"/>
      <c r="P259" s="211">
        <f t="shared" si="1"/>
        <v>0</v>
      </c>
      <c r="Q259" s="211">
        <v>2E-3</v>
      </c>
      <c r="R259" s="211">
        <f t="shared" si="2"/>
        <v>6.0000000000000001E-3</v>
      </c>
      <c r="S259" s="211">
        <v>0</v>
      </c>
      <c r="T259" s="212">
        <f t="shared" si="3"/>
        <v>0</v>
      </c>
      <c r="AR259" s="25" t="s">
        <v>234</v>
      </c>
      <c r="AT259" s="25" t="s">
        <v>302</v>
      </c>
      <c r="AU259" s="25" t="s">
        <v>88</v>
      </c>
      <c r="AY259" s="25" t="s">
        <v>191</v>
      </c>
      <c r="BE259" s="213">
        <f t="shared" si="4"/>
        <v>0</v>
      </c>
      <c r="BF259" s="213">
        <f t="shared" si="5"/>
        <v>0</v>
      </c>
      <c r="BG259" s="213">
        <f t="shared" si="6"/>
        <v>0</v>
      </c>
      <c r="BH259" s="213">
        <f t="shared" si="7"/>
        <v>0</v>
      </c>
      <c r="BI259" s="213">
        <f t="shared" si="8"/>
        <v>0</v>
      </c>
      <c r="BJ259" s="25" t="s">
        <v>85</v>
      </c>
      <c r="BK259" s="213">
        <f t="shared" si="9"/>
        <v>0</v>
      </c>
      <c r="BL259" s="25" t="s">
        <v>215</v>
      </c>
      <c r="BM259" s="25" t="s">
        <v>5191</v>
      </c>
    </row>
    <row r="260" spans="2:65" s="1" customFormat="1" ht="25.5" customHeight="1">
      <c r="B260" s="42"/>
      <c r="C260" s="202" t="s">
        <v>919</v>
      </c>
      <c r="D260" s="202" t="s">
        <v>194</v>
      </c>
      <c r="E260" s="203" t="s">
        <v>5192</v>
      </c>
      <c r="F260" s="204" t="s">
        <v>5193</v>
      </c>
      <c r="G260" s="205" t="s">
        <v>222</v>
      </c>
      <c r="H260" s="206">
        <v>4</v>
      </c>
      <c r="I260" s="207"/>
      <c r="J260" s="208">
        <f t="shared" si="0"/>
        <v>0</v>
      </c>
      <c r="K260" s="204" t="s">
        <v>203</v>
      </c>
      <c r="L260" s="62"/>
      <c r="M260" s="209" t="s">
        <v>23</v>
      </c>
      <c r="N260" s="210" t="s">
        <v>48</v>
      </c>
      <c r="O260" s="43"/>
      <c r="P260" s="211">
        <f t="shared" si="1"/>
        <v>0</v>
      </c>
      <c r="Q260" s="211">
        <v>1.0000000000000001E-5</v>
      </c>
      <c r="R260" s="211">
        <f t="shared" si="2"/>
        <v>4.0000000000000003E-5</v>
      </c>
      <c r="S260" s="211">
        <v>0</v>
      </c>
      <c r="T260" s="212">
        <f t="shared" si="3"/>
        <v>0</v>
      </c>
      <c r="AR260" s="25" t="s">
        <v>215</v>
      </c>
      <c r="AT260" s="25" t="s">
        <v>194</v>
      </c>
      <c r="AU260" s="25" t="s">
        <v>88</v>
      </c>
      <c r="AY260" s="25" t="s">
        <v>191</v>
      </c>
      <c r="BE260" s="213">
        <f t="shared" si="4"/>
        <v>0</v>
      </c>
      <c r="BF260" s="213">
        <f t="shared" si="5"/>
        <v>0</v>
      </c>
      <c r="BG260" s="213">
        <f t="shared" si="6"/>
        <v>0</v>
      </c>
      <c r="BH260" s="213">
        <f t="shared" si="7"/>
        <v>0</v>
      </c>
      <c r="BI260" s="213">
        <f t="shared" si="8"/>
        <v>0</v>
      </c>
      <c r="BJ260" s="25" t="s">
        <v>85</v>
      </c>
      <c r="BK260" s="213">
        <f t="shared" si="9"/>
        <v>0</v>
      </c>
      <c r="BL260" s="25" t="s">
        <v>215</v>
      </c>
      <c r="BM260" s="25" t="s">
        <v>5194</v>
      </c>
    </row>
    <row r="261" spans="2:65" s="1" customFormat="1" ht="16.5" customHeight="1">
      <c r="B261" s="42"/>
      <c r="C261" s="228" t="s">
        <v>924</v>
      </c>
      <c r="D261" s="228" t="s">
        <v>302</v>
      </c>
      <c r="E261" s="229" t="s">
        <v>5195</v>
      </c>
      <c r="F261" s="230" t="s">
        <v>5196</v>
      </c>
      <c r="G261" s="231" t="s">
        <v>222</v>
      </c>
      <c r="H261" s="232">
        <v>1</v>
      </c>
      <c r="I261" s="233"/>
      <c r="J261" s="234">
        <f t="shared" si="0"/>
        <v>0</v>
      </c>
      <c r="K261" s="230" t="s">
        <v>203</v>
      </c>
      <c r="L261" s="235"/>
      <c r="M261" s="236" t="s">
        <v>23</v>
      </c>
      <c r="N261" s="237" t="s">
        <v>48</v>
      </c>
      <c r="O261" s="43"/>
      <c r="P261" s="211">
        <f t="shared" si="1"/>
        <v>0</v>
      </c>
      <c r="Q261" s="211">
        <v>1.23E-3</v>
      </c>
      <c r="R261" s="211">
        <f t="shared" si="2"/>
        <v>1.23E-3</v>
      </c>
      <c r="S261" s="211">
        <v>0</v>
      </c>
      <c r="T261" s="212">
        <f t="shared" si="3"/>
        <v>0</v>
      </c>
      <c r="AR261" s="25" t="s">
        <v>234</v>
      </c>
      <c r="AT261" s="25" t="s">
        <v>302</v>
      </c>
      <c r="AU261" s="25" t="s">
        <v>88</v>
      </c>
      <c r="AY261" s="25" t="s">
        <v>191</v>
      </c>
      <c r="BE261" s="213">
        <f t="shared" si="4"/>
        <v>0</v>
      </c>
      <c r="BF261" s="213">
        <f t="shared" si="5"/>
        <v>0</v>
      </c>
      <c r="BG261" s="213">
        <f t="shared" si="6"/>
        <v>0</v>
      </c>
      <c r="BH261" s="213">
        <f t="shared" si="7"/>
        <v>0</v>
      </c>
      <c r="BI261" s="213">
        <f t="shared" si="8"/>
        <v>0</v>
      </c>
      <c r="BJ261" s="25" t="s">
        <v>85</v>
      </c>
      <c r="BK261" s="213">
        <f t="shared" si="9"/>
        <v>0</v>
      </c>
      <c r="BL261" s="25" t="s">
        <v>215</v>
      </c>
      <c r="BM261" s="25" t="s">
        <v>5197</v>
      </c>
    </row>
    <row r="262" spans="2:65" s="1" customFormat="1" ht="16.5" customHeight="1">
      <c r="B262" s="42"/>
      <c r="C262" s="228" t="s">
        <v>930</v>
      </c>
      <c r="D262" s="228" t="s">
        <v>302</v>
      </c>
      <c r="E262" s="229" t="s">
        <v>5198</v>
      </c>
      <c r="F262" s="230" t="s">
        <v>5199</v>
      </c>
      <c r="G262" s="231" t="s">
        <v>222</v>
      </c>
      <c r="H262" s="232">
        <v>3</v>
      </c>
      <c r="I262" s="233"/>
      <c r="J262" s="234">
        <f t="shared" ref="J262:J293" si="10">ROUND(I262*H262,2)</f>
        <v>0</v>
      </c>
      <c r="K262" s="230" t="s">
        <v>203</v>
      </c>
      <c r="L262" s="235"/>
      <c r="M262" s="236" t="s">
        <v>23</v>
      </c>
      <c r="N262" s="237" t="s">
        <v>48</v>
      </c>
      <c r="O262" s="43"/>
      <c r="P262" s="211">
        <f t="shared" ref="P262:P293" si="11">O262*H262</f>
        <v>0</v>
      </c>
      <c r="Q262" s="211">
        <v>1.2099999999999999E-3</v>
      </c>
      <c r="R262" s="211">
        <f t="shared" ref="R262:R293" si="12">Q262*H262</f>
        <v>3.6299999999999995E-3</v>
      </c>
      <c r="S262" s="211">
        <v>0</v>
      </c>
      <c r="T262" s="212">
        <f t="shared" ref="T262:T293" si="13">S262*H262</f>
        <v>0</v>
      </c>
      <c r="AR262" s="25" t="s">
        <v>234</v>
      </c>
      <c r="AT262" s="25" t="s">
        <v>302</v>
      </c>
      <c r="AU262" s="25" t="s">
        <v>88</v>
      </c>
      <c r="AY262" s="25" t="s">
        <v>191</v>
      </c>
      <c r="BE262" s="213">
        <f t="shared" ref="BE262:BE281" si="14">IF(N262="základní",J262,0)</f>
        <v>0</v>
      </c>
      <c r="BF262" s="213">
        <f t="shared" ref="BF262:BF281" si="15">IF(N262="snížená",J262,0)</f>
        <v>0</v>
      </c>
      <c r="BG262" s="213">
        <f t="shared" ref="BG262:BG281" si="16">IF(N262="zákl. přenesená",J262,0)</f>
        <v>0</v>
      </c>
      <c r="BH262" s="213">
        <f t="shared" ref="BH262:BH281" si="17">IF(N262="sníž. přenesená",J262,0)</f>
        <v>0</v>
      </c>
      <c r="BI262" s="213">
        <f t="shared" ref="BI262:BI281" si="18">IF(N262="nulová",J262,0)</f>
        <v>0</v>
      </c>
      <c r="BJ262" s="25" t="s">
        <v>85</v>
      </c>
      <c r="BK262" s="213">
        <f t="shared" ref="BK262:BK281" si="19">ROUND(I262*H262,2)</f>
        <v>0</v>
      </c>
      <c r="BL262" s="25" t="s">
        <v>215</v>
      </c>
      <c r="BM262" s="25" t="s">
        <v>5200</v>
      </c>
    </row>
    <row r="263" spans="2:65" s="1" customFormat="1" ht="25.5" customHeight="1">
      <c r="B263" s="42"/>
      <c r="C263" s="202" t="s">
        <v>935</v>
      </c>
      <c r="D263" s="202" t="s">
        <v>194</v>
      </c>
      <c r="E263" s="203" t="s">
        <v>5201</v>
      </c>
      <c r="F263" s="204" t="s">
        <v>5202</v>
      </c>
      <c r="G263" s="205" t="s">
        <v>222</v>
      </c>
      <c r="H263" s="206">
        <v>1</v>
      </c>
      <c r="I263" s="207"/>
      <c r="J263" s="208">
        <f t="shared" si="10"/>
        <v>0</v>
      </c>
      <c r="K263" s="204" t="s">
        <v>203</v>
      </c>
      <c r="L263" s="62"/>
      <c r="M263" s="209" t="s">
        <v>23</v>
      </c>
      <c r="N263" s="210" t="s">
        <v>48</v>
      </c>
      <c r="O263" s="43"/>
      <c r="P263" s="211">
        <f t="shared" si="11"/>
        <v>0</v>
      </c>
      <c r="Q263" s="211">
        <v>0</v>
      </c>
      <c r="R263" s="211">
        <f t="shared" si="12"/>
        <v>0</v>
      </c>
      <c r="S263" s="211">
        <v>0</v>
      </c>
      <c r="T263" s="212">
        <f t="shared" si="13"/>
        <v>0</v>
      </c>
      <c r="AR263" s="25" t="s">
        <v>215</v>
      </c>
      <c r="AT263" s="25" t="s">
        <v>194</v>
      </c>
      <c r="AU263" s="25" t="s">
        <v>88</v>
      </c>
      <c r="AY263" s="25" t="s">
        <v>191</v>
      </c>
      <c r="BE263" s="213">
        <f t="shared" si="14"/>
        <v>0</v>
      </c>
      <c r="BF263" s="213">
        <f t="shared" si="15"/>
        <v>0</v>
      </c>
      <c r="BG263" s="213">
        <f t="shared" si="16"/>
        <v>0</v>
      </c>
      <c r="BH263" s="213">
        <f t="shared" si="17"/>
        <v>0</v>
      </c>
      <c r="BI263" s="213">
        <f t="shared" si="18"/>
        <v>0</v>
      </c>
      <c r="BJ263" s="25" t="s">
        <v>85</v>
      </c>
      <c r="BK263" s="213">
        <f t="shared" si="19"/>
        <v>0</v>
      </c>
      <c r="BL263" s="25" t="s">
        <v>215</v>
      </c>
      <c r="BM263" s="25" t="s">
        <v>5203</v>
      </c>
    </row>
    <row r="264" spans="2:65" s="1" customFormat="1" ht="16.5" customHeight="1">
      <c r="B264" s="42"/>
      <c r="C264" s="228" t="s">
        <v>940</v>
      </c>
      <c r="D264" s="228" t="s">
        <v>302</v>
      </c>
      <c r="E264" s="229" t="s">
        <v>5204</v>
      </c>
      <c r="F264" s="230" t="s">
        <v>5205</v>
      </c>
      <c r="G264" s="231" t="s">
        <v>222</v>
      </c>
      <c r="H264" s="232">
        <v>1</v>
      </c>
      <c r="I264" s="233"/>
      <c r="J264" s="234">
        <f t="shared" si="10"/>
        <v>0</v>
      </c>
      <c r="K264" s="230" t="s">
        <v>203</v>
      </c>
      <c r="L264" s="235"/>
      <c r="M264" s="236" t="s">
        <v>23</v>
      </c>
      <c r="N264" s="237" t="s">
        <v>48</v>
      </c>
      <c r="O264" s="43"/>
      <c r="P264" s="211">
        <f t="shared" si="11"/>
        <v>0</v>
      </c>
      <c r="Q264" s="211">
        <v>5.0000000000000002E-5</v>
      </c>
      <c r="R264" s="211">
        <f t="shared" si="12"/>
        <v>5.0000000000000002E-5</v>
      </c>
      <c r="S264" s="211">
        <v>0</v>
      </c>
      <c r="T264" s="212">
        <f t="shared" si="13"/>
        <v>0</v>
      </c>
      <c r="AR264" s="25" t="s">
        <v>234</v>
      </c>
      <c r="AT264" s="25" t="s">
        <v>302</v>
      </c>
      <c r="AU264" s="25" t="s">
        <v>88</v>
      </c>
      <c r="AY264" s="25" t="s">
        <v>191</v>
      </c>
      <c r="BE264" s="213">
        <f t="shared" si="14"/>
        <v>0</v>
      </c>
      <c r="BF264" s="213">
        <f t="shared" si="15"/>
        <v>0</v>
      </c>
      <c r="BG264" s="213">
        <f t="shared" si="16"/>
        <v>0</v>
      </c>
      <c r="BH264" s="213">
        <f t="shared" si="17"/>
        <v>0</v>
      </c>
      <c r="BI264" s="213">
        <f t="shared" si="18"/>
        <v>0</v>
      </c>
      <c r="BJ264" s="25" t="s">
        <v>85</v>
      </c>
      <c r="BK264" s="213">
        <f t="shared" si="19"/>
        <v>0</v>
      </c>
      <c r="BL264" s="25" t="s">
        <v>215</v>
      </c>
      <c r="BM264" s="25" t="s">
        <v>5206</v>
      </c>
    </row>
    <row r="265" spans="2:65" s="1" customFormat="1" ht="16.5" customHeight="1">
      <c r="B265" s="42"/>
      <c r="C265" s="202" t="s">
        <v>946</v>
      </c>
      <c r="D265" s="202" t="s">
        <v>194</v>
      </c>
      <c r="E265" s="203" t="s">
        <v>5207</v>
      </c>
      <c r="F265" s="204" t="s">
        <v>5208</v>
      </c>
      <c r="G265" s="205" t="s">
        <v>242</v>
      </c>
      <c r="H265" s="206">
        <v>39</v>
      </c>
      <c r="I265" s="207"/>
      <c r="J265" s="208">
        <f t="shared" si="10"/>
        <v>0</v>
      </c>
      <c r="K265" s="204" t="s">
        <v>203</v>
      </c>
      <c r="L265" s="62"/>
      <c r="M265" s="209" t="s">
        <v>23</v>
      </c>
      <c r="N265" s="210" t="s">
        <v>48</v>
      </c>
      <c r="O265" s="43"/>
      <c r="P265" s="211">
        <f t="shared" si="11"/>
        <v>0</v>
      </c>
      <c r="Q265" s="211">
        <v>0</v>
      </c>
      <c r="R265" s="211">
        <f t="shared" si="12"/>
        <v>0</v>
      </c>
      <c r="S265" s="211">
        <v>0</v>
      </c>
      <c r="T265" s="212">
        <f t="shared" si="13"/>
        <v>0</v>
      </c>
      <c r="AR265" s="25" t="s">
        <v>215</v>
      </c>
      <c r="AT265" s="25" t="s">
        <v>194</v>
      </c>
      <c r="AU265" s="25" t="s">
        <v>88</v>
      </c>
      <c r="AY265" s="25" t="s">
        <v>191</v>
      </c>
      <c r="BE265" s="213">
        <f t="shared" si="14"/>
        <v>0</v>
      </c>
      <c r="BF265" s="213">
        <f t="shared" si="15"/>
        <v>0</v>
      </c>
      <c r="BG265" s="213">
        <f t="shared" si="16"/>
        <v>0</v>
      </c>
      <c r="BH265" s="213">
        <f t="shared" si="17"/>
        <v>0</v>
      </c>
      <c r="BI265" s="213">
        <f t="shared" si="18"/>
        <v>0</v>
      </c>
      <c r="BJ265" s="25" t="s">
        <v>85</v>
      </c>
      <c r="BK265" s="213">
        <f t="shared" si="19"/>
        <v>0</v>
      </c>
      <c r="BL265" s="25" t="s">
        <v>215</v>
      </c>
      <c r="BM265" s="25" t="s">
        <v>5209</v>
      </c>
    </row>
    <row r="266" spans="2:65" s="1" customFormat="1" ht="16.5" customHeight="1">
      <c r="B266" s="42"/>
      <c r="C266" s="202" t="s">
        <v>951</v>
      </c>
      <c r="D266" s="202" t="s">
        <v>194</v>
      </c>
      <c r="E266" s="203" t="s">
        <v>5210</v>
      </c>
      <c r="F266" s="204" t="s">
        <v>5211</v>
      </c>
      <c r="G266" s="205" t="s">
        <v>242</v>
      </c>
      <c r="H266" s="206">
        <v>33</v>
      </c>
      <c r="I266" s="207"/>
      <c r="J266" s="208">
        <f t="shared" si="10"/>
        <v>0</v>
      </c>
      <c r="K266" s="204" t="s">
        <v>203</v>
      </c>
      <c r="L266" s="62"/>
      <c r="M266" s="209" t="s">
        <v>23</v>
      </c>
      <c r="N266" s="210" t="s">
        <v>48</v>
      </c>
      <c r="O266" s="43"/>
      <c r="P266" s="211">
        <f t="shared" si="11"/>
        <v>0</v>
      </c>
      <c r="Q266" s="211">
        <v>0</v>
      </c>
      <c r="R266" s="211">
        <f t="shared" si="12"/>
        <v>0</v>
      </c>
      <c r="S266" s="211">
        <v>0</v>
      </c>
      <c r="T266" s="212">
        <f t="shared" si="13"/>
        <v>0</v>
      </c>
      <c r="AR266" s="25" t="s">
        <v>215</v>
      </c>
      <c r="AT266" s="25" t="s">
        <v>194</v>
      </c>
      <c r="AU266" s="25" t="s">
        <v>88</v>
      </c>
      <c r="AY266" s="25" t="s">
        <v>191</v>
      </c>
      <c r="BE266" s="213">
        <f t="shared" si="14"/>
        <v>0</v>
      </c>
      <c r="BF266" s="213">
        <f t="shared" si="15"/>
        <v>0</v>
      </c>
      <c r="BG266" s="213">
        <f t="shared" si="16"/>
        <v>0</v>
      </c>
      <c r="BH266" s="213">
        <f t="shared" si="17"/>
        <v>0</v>
      </c>
      <c r="BI266" s="213">
        <f t="shared" si="18"/>
        <v>0</v>
      </c>
      <c r="BJ266" s="25" t="s">
        <v>85</v>
      </c>
      <c r="BK266" s="213">
        <f t="shared" si="19"/>
        <v>0</v>
      </c>
      <c r="BL266" s="25" t="s">
        <v>215</v>
      </c>
      <c r="BM266" s="25" t="s">
        <v>5212</v>
      </c>
    </row>
    <row r="267" spans="2:65" s="1" customFormat="1" ht="38.25" customHeight="1">
      <c r="B267" s="42"/>
      <c r="C267" s="202" t="s">
        <v>956</v>
      </c>
      <c r="D267" s="202" t="s">
        <v>194</v>
      </c>
      <c r="E267" s="203" t="s">
        <v>5213</v>
      </c>
      <c r="F267" s="204" t="s">
        <v>5214</v>
      </c>
      <c r="G267" s="205" t="s">
        <v>222</v>
      </c>
      <c r="H267" s="206">
        <v>1</v>
      </c>
      <c r="I267" s="207"/>
      <c r="J267" s="208">
        <f t="shared" si="10"/>
        <v>0</v>
      </c>
      <c r="K267" s="204" t="s">
        <v>203</v>
      </c>
      <c r="L267" s="62"/>
      <c r="M267" s="209" t="s">
        <v>23</v>
      </c>
      <c r="N267" s="210" t="s">
        <v>48</v>
      </c>
      <c r="O267" s="43"/>
      <c r="P267" s="211">
        <f t="shared" si="11"/>
        <v>0</v>
      </c>
      <c r="Q267" s="211">
        <v>0</v>
      </c>
      <c r="R267" s="211">
        <f t="shared" si="12"/>
        <v>0</v>
      </c>
      <c r="S267" s="211">
        <v>0</v>
      </c>
      <c r="T267" s="212">
        <f t="shared" si="13"/>
        <v>0</v>
      </c>
      <c r="AR267" s="25" t="s">
        <v>215</v>
      </c>
      <c r="AT267" s="25" t="s">
        <v>194</v>
      </c>
      <c r="AU267" s="25" t="s">
        <v>88</v>
      </c>
      <c r="AY267" s="25" t="s">
        <v>191</v>
      </c>
      <c r="BE267" s="213">
        <f t="shared" si="14"/>
        <v>0</v>
      </c>
      <c r="BF267" s="213">
        <f t="shared" si="15"/>
        <v>0</v>
      </c>
      <c r="BG267" s="213">
        <f t="shared" si="16"/>
        <v>0</v>
      </c>
      <c r="BH267" s="213">
        <f t="shared" si="17"/>
        <v>0</v>
      </c>
      <c r="BI267" s="213">
        <f t="shared" si="18"/>
        <v>0</v>
      </c>
      <c r="BJ267" s="25" t="s">
        <v>85</v>
      </c>
      <c r="BK267" s="213">
        <f t="shared" si="19"/>
        <v>0</v>
      </c>
      <c r="BL267" s="25" t="s">
        <v>215</v>
      </c>
      <c r="BM267" s="25" t="s">
        <v>5215</v>
      </c>
    </row>
    <row r="268" spans="2:65" s="1" customFormat="1" ht="25.5" customHeight="1">
      <c r="B268" s="42"/>
      <c r="C268" s="202" t="s">
        <v>961</v>
      </c>
      <c r="D268" s="202" t="s">
        <v>194</v>
      </c>
      <c r="E268" s="203" t="s">
        <v>5216</v>
      </c>
      <c r="F268" s="204" t="s">
        <v>5217</v>
      </c>
      <c r="G268" s="205" t="s">
        <v>222</v>
      </c>
      <c r="H268" s="206">
        <v>1</v>
      </c>
      <c r="I268" s="207"/>
      <c r="J268" s="208">
        <f t="shared" si="10"/>
        <v>0</v>
      </c>
      <c r="K268" s="204" t="s">
        <v>203</v>
      </c>
      <c r="L268" s="62"/>
      <c r="M268" s="209" t="s">
        <v>23</v>
      </c>
      <c r="N268" s="210" t="s">
        <v>48</v>
      </c>
      <c r="O268" s="43"/>
      <c r="P268" s="211">
        <f t="shared" si="11"/>
        <v>0</v>
      </c>
      <c r="Q268" s="211">
        <v>3.6360000000000003E-2</v>
      </c>
      <c r="R268" s="211">
        <f t="shared" si="12"/>
        <v>3.6360000000000003E-2</v>
      </c>
      <c r="S268" s="211">
        <v>0</v>
      </c>
      <c r="T268" s="212">
        <f t="shared" si="13"/>
        <v>0</v>
      </c>
      <c r="AR268" s="25" t="s">
        <v>215</v>
      </c>
      <c r="AT268" s="25" t="s">
        <v>194</v>
      </c>
      <c r="AU268" s="25" t="s">
        <v>88</v>
      </c>
      <c r="AY268" s="25" t="s">
        <v>191</v>
      </c>
      <c r="BE268" s="213">
        <f t="shared" si="14"/>
        <v>0</v>
      </c>
      <c r="BF268" s="213">
        <f t="shared" si="15"/>
        <v>0</v>
      </c>
      <c r="BG268" s="213">
        <f t="shared" si="16"/>
        <v>0</v>
      </c>
      <c r="BH268" s="213">
        <f t="shared" si="17"/>
        <v>0</v>
      </c>
      <c r="BI268" s="213">
        <f t="shared" si="18"/>
        <v>0</v>
      </c>
      <c r="BJ268" s="25" t="s">
        <v>85</v>
      </c>
      <c r="BK268" s="213">
        <f t="shared" si="19"/>
        <v>0</v>
      </c>
      <c r="BL268" s="25" t="s">
        <v>215</v>
      </c>
      <c r="BM268" s="25" t="s">
        <v>5218</v>
      </c>
    </row>
    <row r="269" spans="2:65" s="1" customFormat="1" ht="38.25" customHeight="1">
      <c r="B269" s="42"/>
      <c r="C269" s="202" t="s">
        <v>966</v>
      </c>
      <c r="D269" s="202" t="s">
        <v>194</v>
      </c>
      <c r="E269" s="203" t="s">
        <v>5219</v>
      </c>
      <c r="F269" s="204" t="s">
        <v>5220</v>
      </c>
      <c r="G269" s="205" t="s">
        <v>222</v>
      </c>
      <c r="H269" s="206">
        <v>1</v>
      </c>
      <c r="I269" s="207"/>
      <c r="J269" s="208">
        <f t="shared" si="10"/>
        <v>0</v>
      </c>
      <c r="K269" s="204" t="s">
        <v>203</v>
      </c>
      <c r="L269" s="62"/>
      <c r="M269" s="209" t="s">
        <v>23</v>
      </c>
      <c r="N269" s="210" t="s">
        <v>48</v>
      </c>
      <c r="O269" s="43"/>
      <c r="P269" s="211">
        <f t="shared" si="11"/>
        <v>0</v>
      </c>
      <c r="Q269" s="211">
        <v>0.1056</v>
      </c>
      <c r="R269" s="211">
        <f t="shared" si="12"/>
        <v>0.1056</v>
      </c>
      <c r="S269" s="211">
        <v>0</v>
      </c>
      <c r="T269" s="212">
        <f t="shared" si="13"/>
        <v>0</v>
      </c>
      <c r="AR269" s="25" t="s">
        <v>215</v>
      </c>
      <c r="AT269" s="25" t="s">
        <v>194</v>
      </c>
      <c r="AU269" s="25" t="s">
        <v>88</v>
      </c>
      <c r="AY269" s="25" t="s">
        <v>191</v>
      </c>
      <c r="BE269" s="213">
        <f t="shared" si="14"/>
        <v>0</v>
      </c>
      <c r="BF269" s="213">
        <f t="shared" si="15"/>
        <v>0</v>
      </c>
      <c r="BG269" s="213">
        <f t="shared" si="16"/>
        <v>0</v>
      </c>
      <c r="BH269" s="213">
        <f t="shared" si="17"/>
        <v>0</v>
      </c>
      <c r="BI269" s="213">
        <f t="shared" si="18"/>
        <v>0</v>
      </c>
      <c r="BJ269" s="25" t="s">
        <v>85</v>
      </c>
      <c r="BK269" s="213">
        <f t="shared" si="19"/>
        <v>0</v>
      </c>
      <c r="BL269" s="25" t="s">
        <v>215</v>
      </c>
      <c r="BM269" s="25" t="s">
        <v>5221</v>
      </c>
    </row>
    <row r="270" spans="2:65" s="1" customFormat="1" ht="38.25" customHeight="1">
      <c r="B270" s="42"/>
      <c r="C270" s="202" t="s">
        <v>970</v>
      </c>
      <c r="D270" s="202" t="s">
        <v>194</v>
      </c>
      <c r="E270" s="203" t="s">
        <v>5222</v>
      </c>
      <c r="F270" s="204" t="s">
        <v>5223</v>
      </c>
      <c r="G270" s="205" t="s">
        <v>222</v>
      </c>
      <c r="H270" s="206">
        <v>1</v>
      </c>
      <c r="I270" s="207"/>
      <c r="J270" s="208">
        <f t="shared" si="10"/>
        <v>0</v>
      </c>
      <c r="K270" s="204" t="s">
        <v>203</v>
      </c>
      <c r="L270" s="62"/>
      <c r="M270" s="209" t="s">
        <v>23</v>
      </c>
      <c r="N270" s="210" t="s">
        <v>48</v>
      </c>
      <c r="O270" s="43"/>
      <c r="P270" s="211">
        <f t="shared" si="11"/>
        <v>0</v>
      </c>
      <c r="Q270" s="211">
        <v>0.10661</v>
      </c>
      <c r="R270" s="211">
        <f t="shared" si="12"/>
        <v>0.10661</v>
      </c>
      <c r="S270" s="211">
        <v>0</v>
      </c>
      <c r="T270" s="212">
        <f t="shared" si="13"/>
        <v>0</v>
      </c>
      <c r="AR270" s="25" t="s">
        <v>215</v>
      </c>
      <c r="AT270" s="25" t="s">
        <v>194</v>
      </c>
      <c r="AU270" s="25" t="s">
        <v>88</v>
      </c>
      <c r="AY270" s="25" t="s">
        <v>191</v>
      </c>
      <c r="BE270" s="213">
        <f t="shared" si="14"/>
        <v>0</v>
      </c>
      <c r="BF270" s="213">
        <f t="shared" si="15"/>
        <v>0</v>
      </c>
      <c r="BG270" s="213">
        <f t="shared" si="16"/>
        <v>0</v>
      </c>
      <c r="BH270" s="213">
        <f t="shared" si="17"/>
        <v>0</v>
      </c>
      <c r="BI270" s="213">
        <f t="shared" si="18"/>
        <v>0</v>
      </c>
      <c r="BJ270" s="25" t="s">
        <v>85</v>
      </c>
      <c r="BK270" s="213">
        <f t="shared" si="19"/>
        <v>0</v>
      </c>
      <c r="BL270" s="25" t="s">
        <v>215</v>
      </c>
      <c r="BM270" s="25" t="s">
        <v>5224</v>
      </c>
    </row>
    <row r="271" spans="2:65" s="1" customFormat="1" ht="25.5" customHeight="1">
      <c r="B271" s="42"/>
      <c r="C271" s="202" t="s">
        <v>974</v>
      </c>
      <c r="D271" s="202" t="s">
        <v>194</v>
      </c>
      <c r="E271" s="203" t="s">
        <v>5225</v>
      </c>
      <c r="F271" s="204" t="s">
        <v>5226</v>
      </c>
      <c r="G271" s="205" t="s">
        <v>222</v>
      </c>
      <c r="H271" s="206">
        <v>2</v>
      </c>
      <c r="I271" s="207"/>
      <c r="J271" s="208">
        <f t="shared" si="10"/>
        <v>0</v>
      </c>
      <c r="K271" s="204" t="s">
        <v>203</v>
      </c>
      <c r="L271" s="62"/>
      <c r="M271" s="209" t="s">
        <v>23</v>
      </c>
      <c r="N271" s="210" t="s">
        <v>48</v>
      </c>
      <c r="O271" s="43"/>
      <c r="P271" s="211">
        <f t="shared" si="11"/>
        <v>0</v>
      </c>
      <c r="Q271" s="211">
        <v>2.4240000000000001E-2</v>
      </c>
      <c r="R271" s="211">
        <f t="shared" si="12"/>
        <v>4.8480000000000002E-2</v>
      </c>
      <c r="S271" s="211">
        <v>0</v>
      </c>
      <c r="T271" s="212">
        <f t="shared" si="13"/>
        <v>0</v>
      </c>
      <c r="AR271" s="25" t="s">
        <v>215</v>
      </c>
      <c r="AT271" s="25" t="s">
        <v>194</v>
      </c>
      <c r="AU271" s="25" t="s">
        <v>88</v>
      </c>
      <c r="AY271" s="25" t="s">
        <v>191</v>
      </c>
      <c r="BE271" s="213">
        <f t="shared" si="14"/>
        <v>0</v>
      </c>
      <c r="BF271" s="213">
        <f t="shared" si="15"/>
        <v>0</v>
      </c>
      <c r="BG271" s="213">
        <f t="shared" si="16"/>
        <v>0</v>
      </c>
      <c r="BH271" s="213">
        <f t="shared" si="17"/>
        <v>0</v>
      </c>
      <c r="BI271" s="213">
        <f t="shared" si="18"/>
        <v>0</v>
      </c>
      <c r="BJ271" s="25" t="s">
        <v>85</v>
      </c>
      <c r="BK271" s="213">
        <f t="shared" si="19"/>
        <v>0</v>
      </c>
      <c r="BL271" s="25" t="s">
        <v>215</v>
      </c>
      <c r="BM271" s="25" t="s">
        <v>5227</v>
      </c>
    </row>
    <row r="272" spans="2:65" s="1" customFormat="1" ht="25.5" customHeight="1">
      <c r="B272" s="42"/>
      <c r="C272" s="202" t="s">
        <v>978</v>
      </c>
      <c r="D272" s="202" t="s">
        <v>194</v>
      </c>
      <c r="E272" s="203" t="s">
        <v>5228</v>
      </c>
      <c r="F272" s="204" t="s">
        <v>5229</v>
      </c>
      <c r="G272" s="205" t="s">
        <v>222</v>
      </c>
      <c r="H272" s="206">
        <v>2</v>
      </c>
      <c r="I272" s="207"/>
      <c r="J272" s="208">
        <f t="shared" si="10"/>
        <v>0</v>
      </c>
      <c r="K272" s="204" t="s">
        <v>203</v>
      </c>
      <c r="L272" s="62"/>
      <c r="M272" s="209" t="s">
        <v>23</v>
      </c>
      <c r="N272" s="210" t="s">
        <v>48</v>
      </c>
      <c r="O272" s="43"/>
      <c r="P272" s="211">
        <f t="shared" si="11"/>
        <v>0</v>
      </c>
      <c r="Q272" s="211">
        <v>0</v>
      </c>
      <c r="R272" s="211">
        <f t="shared" si="12"/>
        <v>0</v>
      </c>
      <c r="S272" s="211">
        <v>0</v>
      </c>
      <c r="T272" s="212">
        <f t="shared" si="13"/>
        <v>0</v>
      </c>
      <c r="AR272" s="25" t="s">
        <v>215</v>
      </c>
      <c r="AT272" s="25" t="s">
        <v>194</v>
      </c>
      <c r="AU272" s="25" t="s">
        <v>88</v>
      </c>
      <c r="AY272" s="25" t="s">
        <v>191</v>
      </c>
      <c r="BE272" s="213">
        <f t="shared" si="14"/>
        <v>0</v>
      </c>
      <c r="BF272" s="213">
        <f t="shared" si="15"/>
        <v>0</v>
      </c>
      <c r="BG272" s="213">
        <f t="shared" si="16"/>
        <v>0</v>
      </c>
      <c r="BH272" s="213">
        <f t="shared" si="17"/>
        <v>0</v>
      </c>
      <c r="BI272" s="213">
        <f t="shared" si="18"/>
        <v>0</v>
      </c>
      <c r="BJ272" s="25" t="s">
        <v>85</v>
      </c>
      <c r="BK272" s="213">
        <f t="shared" si="19"/>
        <v>0</v>
      </c>
      <c r="BL272" s="25" t="s">
        <v>215</v>
      </c>
      <c r="BM272" s="25" t="s">
        <v>5230</v>
      </c>
    </row>
    <row r="273" spans="2:65" s="1" customFormat="1" ht="38.25" customHeight="1">
      <c r="B273" s="42"/>
      <c r="C273" s="202" t="s">
        <v>982</v>
      </c>
      <c r="D273" s="202" t="s">
        <v>194</v>
      </c>
      <c r="E273" s="203" t="s">
        <v>5231</v>
      </c>
      <c r="F273" s="204" t="s">
        <v>5232</v>
      </c>
      <c r="G273" s="205" t="s">
        <v>222</v>
      </c>
      <c r="H273" s="206">
        <v>2</v>
      </c>
      <c r="I273" s="207"/>
      <c r="J273" s="208">
        <f t="shared" si="10"/>
        <v>0</v>
      </c>
      <c r="K273" s="204" t="s">
        <v>203</v>
      </c>
      <c r="L273" s="62"/>
      <c r="M273" s="209" t="s">
        <v>23</v>
      </c>
      <c r="N273" s="210" t="s">
        <v>48</v>
      </c>
      <c r="O273" s="43"/>
      <c r="P273" s="211">
        <f t="shared" si="11"/>
        <v>0</v>
      </c>
      <c r="Q273" s="211">
        <v>0.11413</v>
      </c>
      <c r="R273" s="211">
        <f t="shared" si="12"/>
        <v>0.22825999999999999</v>
      </c>
      <c r="S273" s="211">
        <v>0</v>
      </c>
      <c r="T273" s="212">
        <f t="shared" si="13"/>
        <v>0</v>
      </c>
      <c r="AR273" s="25" t="s">
        <v>215</v>
      </c>
      <c r="AT273" s="25" t="s">
        <v>194</v>
      </c>
      <c r="AU273" s="25" t="s">
        <v>88</v>
      </c>
      <c r="AY273" s="25" t="s">
        <v>191</v>
      </c>
      <c r="BE273" s="213">
        <f t="shared" si="14"/>
        <v>0</v>
      </c>
      <c r="BF273" s="213">
        <f t="shared" si="15"/>
        <v>0</v>
      </c>
      <c r="BG273" s="213">
        <f t="shared" si="16"/>
        <v>0</v>
      </c>
      <c r="BH273" s="213">
        <f t="shared" si="17"/>
        <v>0</v>
      </c>
      <c r="BI273" s="213">
        <f t="shared" si="18"/>
        <v>0</v>
      </c>
      <c r="BJ273" s="25" t="s">
        <v>85</v>
      </c>
      <c r="BK273" s="213">
        <f t="shared" si="19"/>
        <v>0</v>
      </c>
      <c r="BL273" s="25" t="s">
        <v>215</v>
      </c>
      <c r="BM273" s="25" t="s">
        <v>5233</v>
      </c>
    </row>
    <row r="274" spans="2:65" s="1" customFormat="1" ht="25.5" customHeight="1">
      <c r="B274" s="42"/>
      <c r="C274" s="202" t="s">
        <v>335</v>
      </c>
      <c r="D274" s="202" t="s">
        <v>194</v>
      </c>
      <c r="E274" s="203" t="s">
        <v>5234</v>
      </c>
      <c r="F274" s="204" t="s">
        <v>5235</v>
      </c>
      <c r="G274" s="205" t="s">
        <v>222</v>
      </c>
      <c r="H274" s="206">
        <v>1</v>
      </c>
      <c r="I274" s="207"/>
      <c r="J274" s="208">
        <f t="shared" si="10"/>
        <v>0</v>
      </c>
      <c r="K274" s="204" t="s">
        <v>203</v>
      </c>
      <c r="L274" s="62"/>
      <c r="M274" s="209" t="s">
        <v>23</v>
      </c>
      <c r="N274" s="210" t="s">
        <v>48</v>
      </c>
      <c r="O274" s="43"/>
      <c r="P274" s="211">
        <f t="shared" si="11"/>
        <v>0</v>
      </c>
      <c r="Q274" s="211">
        <v>1.8000000000000001E-4</v>
      </c>
      <c r="R274" s="211">
        <f t="shared" si="12"/>
        <v>1.8000000000000001E-4</v>
      </c>
      <c r="S274" s="211">
        <v>0</v>
      </c>
      <c r="T274" s="212">
        <f t="shared" si="13"/>
        <v>0</v>
      </c>
      <c r="AR274" s="25" t="s">
        <v>215</v>
      </c>
      <c r="AT274" s="25" t="s">
        <v>194</v>
      </c>
      <c r="AU274" s="25" t="s">
        <v>88</v>
      </c>
      <c r="AY274" s="25" t="s">
        <v>191</v>
      </c>
      <c r="BE274" s="213">
        <f t="shared" si="14"/>
        <v>0</v>
      </c>
      <c r="BF274" s="213">
        <f t="shared" si="15"/>
        <v>0</v>
      </c>
      <c r="BG274" s="213">
        <f t="shared" si="16"/>
        <v>0</v>
      </c>
      <c r="BH274" s="213">
        <f t="shared" si="17"/>
        <v>0</v>
      </c>
      <c r="BI274" s="213">
        <f t="shared" si="18"/>
        <v>0</v>
      </c>
      <c r="BJ274" s="25" t="s">
        <v>85</v>
      </c>
      <c r="BK274" s="213">
        <f t="shared" si="19"/>
        <v>0</v>
      </c>
      <c r="BL274" s="25" t="s">
        <v>215</v>
      </c>
      <c r="BM274" s="25" t="s">
        <v>5236</v>
      </c>
    </row>
    <row r="275" spans="2:65" s="1" customFormat="1" ht="25.5" customHeight="1">
      <c r="B275" s="42"/>
      <c r="C275" s="202" t="s">
        <v>991</v>
      </c>
      <c r="D275" s="202" t="s">
        <v>194</v>
      </c>
      <c r="E275" s="203" t="s">
        <v>5237</v>
      </c>
      <c r="F275" s="204" t="s">
        <v>5238</v>
      </c>
      <c r="G275" s="205" t="s">
        <v>222</v>
      </c>
      <c r="H275" s="206">
        <v>3</v>
      </c>
      <c r="I275" s="207"/>
      <c r="J275" s="208">
        <f t="shared" si="10"/>
        <v>0</v>
      </c>
      <c r="K275" s="204" t="s">
        <v>203</v>
      </c>
      <c r="L275" s="62"/>
      <c r="M275" s="209" t="s">
        <v>23</v>
      </c>
      <c r="N275" s="210" t="s">
        <v>48</v>
      </c>
      <c r="O275" s="43"/>
      <c r="P275" s="211">
        <f t="shared" si="11"/>
        <v>0</v>
      </c>
      <c r="Q275" s="211">
        <v>2.0699999999999998E-3</v>
      </c>
      <c r="R275" s="211">
        <f t="shared" si="12"/>
        <v>6.2099999999999994E-3</v>
      </c>
      <c r="S275" s="211">
        <v>0</v>
      </c>
      <c r="T275" s="212">
        <f t="shared" si="13"/>
        <v>0</v>
      </c>
      <c r="AR275" s="25" t="s">
        <v>215</v>
      </c>
      <c r="AT275" s="25" t="s">
        <v>194</v>
      </c>
      <c r="AU275" s="25" t="s">
        <v>88</v>
      </c>
      <c r="AY275" s="25" t="s">
        <v>191</v>
      </c>
      <c r="BE275" s="213">
        <f t="shared" si="14"/>
        <v>0</v>
      </c>
      <c r="BF275" s="213">
        <f t="shared" si="15"/>
        <v>0</v>
      </c>
      <c r="BG275" s="213">
        <f t="shared" si="16"/>
        <v>0</v>
      </c>
      <c r="BH275" s="213">
        <f t="shared" si="17"/>
        <v>0</v>
      </c>
      <c r="BI275" s="213">
        <f t="shared" si="18"/>
        <v>0</v>
      </c>
      <c r="BJ275" s="25" t="s">
        <v>85</v>
      </c>
      <c r="BK275" s="213">
        <f t="shared" si="19"/>
        <v>0</v>
      </c>
      <c r="BL275" s="25" t="s">
        <v>215</v>
      </c>
      <c r="BM275" s="25" t="s">
        <v>5239</v>
      </c>
    </row>
    <row r="276" spans="2:65" s="1" customFormat="1" ht="16.5" customHeight="1">
      <c r="B276" s="42"/>
      <c r="C276" s="228" t="s">
        <v>1002</v>
      </c>
      <c r="D276" s="228" t="s">
        <v>302</v>
      </c>
      <c r="E276" s="229" t="s">
        <v>5240</v>
      </c>
      <c r="F276" s="230" t="s">
        <v>5241</v>
      </c>
      <c r="G276" s="231" t="s">
        <v>222</v>
      </c>
      <c r="H276" s="232">
        <v>1</v>
      </c>
      <c r="I276" s="233"/>
      <c r="J276" s="234">
        <f t="shared" si="10"/>
        <v>0</v>
      </c>
      <c r="K276" s="230" t="s">
        <v>203</v>
      </c>
      <c r="L276" s="235"/>
      <c r="M276" s="236" t="s">
        <v>23</v>
      </c>
      <c r="N276" s="237" t="s">
        <v>48</v>
      </c>
      <c r="O276" s="43"/>
      <c r="P276" s="211">
        <f t="shared" si="11"/>
        <v>0</v>
      </c>
      <c r="Q276" s="211">
        <v>1.12E-2</v>
      </c>
      <c r="R276" s="211">
        <f t="shared" si="12"/>
        <v>1.12E-2</v>
      </c>
      <c r="S276" s="211">
        <v>0</v>
      </c>
      <c r="T276" s="212">
        <f t="shared" si="13"/>
        <v>0</v>
      </c>
      <c r="AR276" s="25" t="s">
        <v>234</v>
      </c>
      <c r="AT276" s="25" t="s">
        <v>302</v>
      </c>
      <c r="AU276" s="25" t="s">
        <v>88</v>
      </c>
      <c r="AY276" s="25" t="s">
        <v>191</v>
      </c>
      <c r="BE276" s="213">
        <f t="shared" si="14"/>
        <v>0</v>
      </c>
      <c r="BF276" s="213">
        <f t="shared" si="15"/>
        <v>0</v>
      </c>
      <c r="BG276" s="213">
        <f t="shared" si="16"/>
        <v>0</v>
      </c>
      <c r="BH276" s="213">
        <f t="shared" si="17"/>
        <v>0</v>
      </c>
      <c r="BI276" s="213">
        <f t="shared" si="18"/>
        <v>0</v>
      </c>
      <c r="BJ276" s="25" t="s">
        <v>85</v>
      </c>
      <c r="BK276" s="213">
        <f t="shared" si="19"/>
        <v>0</v>
      </c>
      <c r="BL276" s="25" t="s">
        <v>215</v>
      </c>
      <c r="BM276" s="25" t="s">
        <v>5242</v>
      </c>
    </row>
    <row r="277" spans="2:65" s="1" customFormat="1" ht="38.25" customHeight="1">
      <c r="B277" s="42"/>
      <c r="C277" s="202" t="s">
        <v>1006</v>
      </c>
      <c r="D277" s="202" t="s">
        <v>194</v>
      </c>
      <c r="E277" s="203" t="s">
        <v>5243</v>
      </c>
      <c r="F277" s="204" t="s">
        <v>5244</v>
      </c>
      <c r="G277" s="205" t="s">
        <v>4758</v>
      </c>
      <c r="H277" s="206">
        <v>1</v>
      </c>
      <c r="I277" s="207"/>
      <c r="J277" s="208">
        <f t="shared" si="10"/>
        <v>0</v>
      </c>
      <c r="K277" s="204" t="s">
        <v>203</v>
      </c>
      <c r="L277" s="62"/>
      <c r="M277" s="209" t="s">
        <v>23</v>
      </c>
      <c r="N277" s="210" t="s">
        <v>48</v>
      </c>
      <c r="O277" s="43"/>
      <c r="P277" s="211">
        <f t="shared" si="11"/>
        <v>0</v>
      </c>
      <c r="Q277" s="211">
        <v>21.108280000000001</v>
      </c>
      <c r="R277" s="211">
        <f t="shared" si="12"/>
        <v>21.108280000000001</v>
      </c>
      <c r="S277" s="211">
        <v>0</v>
      </c>
      <c r="T277" s="212">
        <f t="shared" si="13"/>
        <v>0</v>
      </c>
      <c r="AR277" s="25" t="s">
        <v>215</v>
      </c>
      <c r="AT277" s="25" t="s">
        <v>194</v>
      </c>
      <c r="AU277" s="25" t="s">
        <v>88</v>
      </c>
      <c r="AY277" s="25" t="s">
        <v>191</v>
      </c>
      <c r="BE277" s="213">
        <f t="shared" si="14"/>
        <v>0</v>
      </c>
      <c r="BF277" s="213">
        <f t="shared" si="15"/>
        <v>0</v>
      </c>
      <c r="BG277" s="213">
        <f t="shared" si="16"/>
        <v>0</v>
      </c>
      <c r="BH277" s="213">
        <f t="shared" si="17"/>
        <v>0</v>
      </c>
      <c r="BI277" s="213">
        <f t="shared" si="18"/>
        <v>0</v>
      </c>
      <c r="BJ277" s="25" t="s">
        <v>85</v>
      </c>
      <c r="BK277" s="213">
        <f t="shared" si="19"/>
        <v>0</v>
      </c>
      <c r="BL277" s="25" t="s">
        <v>215</v>
      </c>
      <c r="BM277" s="25" t="s">
        <v>5245</v>
      </c>
    </row>
    <row r="278" spans="2:65" s="1" customFormat="1" ht="16.5" customHeight="1">
      <c r="B278" s="42"/>
      <c r="C278" s="202" t="s">
        <v>1010</v>
      </c>
      <c r="D278" s="202" t="s">
        <v>194</v>
      </c>
      <c r="E278" s="203" t="s">
        <v>5246</v>
      </c>
      <c r="F278" s="204" t="s">
        <v>5247</v>
      </c>
      <c r="G278" s="205" t="s">
        <v>222</v>
      </c>
      <c r="H278" s="206">
        <v>5</v>
      </c>
      <c r="I278" s="207"/>
      <c r="J278" s="208">
        <f t="shared" si="10"/>
        <v>0</v>
      </c>
      <c r="K278" s="204" t="s">
        <v>203</v>
      </c>
      <c r="L278" s="62"/>
      <c r="M278" s="209" t="s">
        <v>23</v>
      </c>
      <c r="N278" s="210" t="s">
        <v>48</v>
      </c>
      <c r="O278" s="43"/>
      <c r="P278" s="211">
        <f t="shared" si="11"/>
        <v>0</v>
      </c>
      <c r="Q278" s="211">
        <v>4.4999999999999999E-4</v>
      </c>
      <c r="R278" s="211">
        <f t="shared" si="12"/>
        <v>2.2499999999999998E-3</v>
      </c>
      <c r="S278" s="211">
        <v>0</v>
      </c>
      <c r="T278" s="212">
        <f t="shared" si="13"/>
        <v>0</v>
      </c>
      <c r="AR278" s="25" t="s">
        <v>215</v>
      </c>
      <c r="AT278" s="25" t="s">
        <v>194</v>
      </c>
      <c r="AU278" s="25" t="s">
        <v>88</v>
      </c>
      <c r="AY278" s="25" t="s">
        <v>191</v>
      </c>
      <c r="BE278" s="213">
        <f t="shared" si="14"/>
        <v>0</v>
      </c>
      <c r="BF278" s="213">
        <f t="shared" si="15"/>
        <v>0</v>
      </c>
      <c r="BG278" s="213">
        <f t="shared" si="16"/>
        <v>0</v>
      </c>
      <c r="BH278" s="213">
        <f t="shared" si="17"/>
        <v>0</v>
      </c>
      <c r="BI278" s="213">
        <f t="shared" si="18"/>
        <v>0</v>
      </c>
      <c r="BJ278" s="25" t="s">
        <v>85</v>
      </c>
      <c r="BK278" s="213">
        <f t="shared" si="19"/>
        <v>0</v>
      </c>
      <c r="BL278" s="25" t="s">
        <v>215</v>
      </c>
      <c r="BM278" s="25" t="s">
        <v>5248</v>
      </c>
    </row>
    <row r="279" spans="2:65" s="1" customFormat="1" ht="25.5" customHeight="1">
      <c r="B279" s="42"/>
      <c r="C279" s="202" t="s">
        <v>1014</v>
      </c>
      <c r="D279" s="202" t="s">
        <v>194</v>
      </c>
      <c r="E279" s="203" t="s">
        <v>5249</v>
      </c>
      <c r="F279" s="204" t="s">
        <v>5250</v>
      </c>
      <c r="G279" s="205" t="s">
        <v>222</v>
      </c>
      <c r="H279" s="206">
        <v>3</v>
      </c>
      <c r="I279" s="207"/>
      <c r="J279" s="208">
        <f t="shared" si="10"/>
        <v>0</v>
      </c>
      <c r="K279" s="204" t="s">
        <v>23</v>
      </c>
      <c r="L279" s="62"/>
      <c r="M279" s="209" t="s">
        <v>23</v>
      </c>
      <c r="N279" s="210" t="s">
        <v>48</v>
      </c>
      <c r="O279" s="43"/>
      <c r="P279" s="211">
        <f t="shared" si="11"/>
        <v>0</v>
      </c>
      <c r="Q279" s="211">
        <v>0</v>
      </c>
      <c r="R279" s="211">
        <f t="shared" si="12"/>
        <v>0</v>
      </c>
      <c r="S279" s="211">
        <v>0</v>
      </c>
      <c r="T279" s="212">
        <f t="shared" si="13"/>
        <v>0</v>
      </c>
      <c r="AR279" s="25" t="s">
        <v>215</v>
      </c>
      <c r="AT279" s="25" t="s">
        <v>194</v>
      </c>
      <c r="AU279" s="25" t="s">
        <v>88</v>
      </c>
      <c r="AY279" s="25" t="s">
        <v>191</v>
      </c>
      <c r="BE279" s="213">
        <f t="shared" si="14"/>
        <v>0</v>
      </c>
      <c r="BF279" s="213">
        <f t="shared" si="15"/>
        <v>0</v>
      </c>
      <c r="BG279" s="213">
        <f t="shared" si="16"/>
        <v>0</v>
      </c>
      <c r="BH279" s="213">
        <f t="shared" si="17"/>
        <v>0</v>
      </c>
      <c r="BI279" s="213">
        <f t="shared" si="18"/>
        <v>0</v>
      </c>
      <c r="BJ279" s="25" t="s">
        <v>85</v>
      </c>
      <c r="BK279" s="213">
        <f t="shared" si="19"/>
        <v>0</v>
      </c>
      <c r="BL279" s="25" t="s">
        <v>215</v>
      </c>
      <c r="BM279" s="25" t="s">
        <v>5251</v>
      </c>
    </row>
    <row r="280" spans="2:65" s="1" customFormat="1" ht="25.5" customHeight="1">
      <c r="B280" s="42"/>
      <c r="C280" s="202" t="s">
        <v>1055</v>
      </c>
      <c r="D280" s="202" t="s">
        <v>194</v>
      </c>
      <c r="E280" s="203" t="s">
        <v>5252</v>
      </c>
      <c r="F280" s="204" t="s">
        <v>5253</v>
      </c>
      <c r="G280" s="205" t="s">
        <v>222</v>
      </c>
      <c r="H280" s="206">
        <v>2</v>
      </c>
      <c r="I280" s="207"/>
      <c r="J280" s="208">
        <f t="shared" si="10"/>
        <v>0</v>
      </c>
      <c r="K280" s="204" t="s">
        <v>23</v>
      </c>
      <c r="L280" s="62"/>
      <c r="M280" s="209" t="s">
        <v>23</v>
      </c>
      <c r="N280" s="210" t="s">
        <v>48</v>
      </c>
      <c r="O280" s="43"/>
      <c r="P280" s="211">
        <f t="shared" si="11"/>
        <v>0</v>
      </c>
      <c r="Q280" s="211">
        <v>0</v>
      </c>
      <c r="R280" s="211">
        <f t="shared" si="12"/>
        <v>0</v>
      </c>
      <c r="S280" s="211">
        <v>0</v>
      </c>
      <c r="T280" s="212">
        <f t="shared" si="13"/>
        <v>0</v>
      </c>
      <c r="AR280" s="25" t="s">
        <v>215</v>
      </c>
      <c r="AT280" s="25" t="s">
        <v>194</v>
      </c>
      <c r="AU280" s="25" t="s">
        <v>88</v>
      </c>
      <c r="AY280" s="25" t="s">
        <v>191</v>
      </c>
      <c r="BE280" s="213">
        <f t="shared" si="14"/>
        <v>0</v>
      </c>
      <c r="BF280" s="213">
        <f t="shared" si="15"/>
        <v>0</v>
      </c>
      <c r="BG280" s="213">
        <f t="shared" si="16"/>
        <v>0</v>
      </c>
      <c r="BH280" s="213">
        <f t="shared" si="17"/>
        <v>0</v>
      </c>
      <c r="BI280" s="213">
        <f t="shared" si="18"/>
        <v>0</v>
      </c>
      <c r="BJ280" s="25" t="s">
        <v>85</v>
      </c>
      <c r="BK280" s="213">
        <f t="shared" si="19"/>
        <v>0</v>
      </c>
      <c r="BL280" s="25" t="s">
        <v>215</v>
      </c>
      <c r="BM280" s="25" t="s">
        <v>5254</v>
      </c>
    </row>
    <row r="281" spans="2:65" s="1" customFormat="1" ht="25.5" customHeight="1">
      <c r="B281" s="42"/>
      <c r="C281" s="202" t="s">
        <v>1059</v>
      </c>
      <c r="D281" s="202" t="s">
        <v>194</v>
      </c>
      <c r="E281" s="203" t="s">
        <v>5255</v>
      </c>
      <c r="F281" s="204" t="s">
        <v>5256</v>
      </c>
      <c r="G281" s="205" t="s">
        <v>366</v>
      </c>
      <c r="H281" s="206">
        <v>1.657</v>
      </c>
      <c r="I281" s="207"/>
      <c r="J281" s="208">
        <f t="shared" si="10"/>
        <v>0</v>
      </c>
      <c r="K281" s="204" t="s">
        <v>203</v>
      </c>
      <c r="L281" s="62"/>
      <c r="M281" s="209" t="s">
        <v>23</v>
      </c>
      <c r="N281" s="210" t="s">
        <v>48</v>
      </c>
      <c r="O281" s="43"/>
      <c r="P281" s="211">
        <f t="shared" si="11"/>
        <v>0</v>
      </c>
      <c r="Q281" s="211">
        <v>2.45329</v>
      </c>
      <c r="R281" s="211">
        <f t="shared" si="12"/>
        <v>4.0651015299999997</v>
      </c>
      <c r="S281" s="211">
        <v>0</v>
      </c>
      <c r="T281" s="212">
        <f t="shared" si="13"/>
        <v>0</v>
      </c>
      <c r="AR281" s="25" t="s">
        <v>215</v>
      </c>
      <c r="AT281" s="25" t="s">
        <v>194</v>
      </c>
      <c r="AU281" s="25" t="s">
        <v>88</v>
      </c>
      <c r="AY281" s="25" t="s">
        <v>191</v>
      </c>
      <c r="BE281" s="213">
        <f t="shared" si="14"/>
        <v>0</v>
      </c>
      <c r="BF281" s="213">
        <f t="shared" si="15"/>
        <v>0</v>
      </c>
      <c r="BG281" s="213">
        <f t="shared" si="16"/>
        <v>0</v>
      </c>
      <c r="BH281" s="213">
        <f t="shared" si="17"/>
        <v>0</v>
      </c>
      <c r="BI281" s="213">
        <f t="shared" si="18"/>
        <v>0</v>
      </c>
      <c r="BJ281" s="25" t="s">
        <v>85</v>
      </c>
      <c r="BK281" s="213">
        <f t="shared" si="19"/>
        <v>0</v>
      </c>
      <c r="BL281" s="25" t="s">
        <v>215</v>
      </c>
      <c r="BM281" s="25" t="s">
        <v>5257</v>
      </c>
    </row>
    <row r="282" spans="2:65" s="12" customFormat="1" ht="13.5">
      <c r="B282" s="217"/>
      <c r="C282" s="218"/>
      <c r="D282" s="214" t="s">
        <v>245</v>
      </c>
      <c r="E282" s="219" t="s">
        <v>23</v>
      </c>
      <c r="F282" s="220" t="s">
        <v>5258</v>
      </c>
      <c r="G282" s="218"/>
      <c r="H282" s="221">
        <v>1.657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245</v>
      </c>
      <c r="AU282" s="227" t="s">
        <v>88</v>
      </c>
      <c r="AV282" s="12" t="s">
        <v>88</v>
      </c>
      <c r="AW282" s="12" t="s">
        <v>40</v>
      </c>
      <c r="AX282" s="12" t="s">
        <v>77</v>
      </c>
      <c r="AY282" s="227" t="s">
        <v>191</v>
      </c>
    </row>
    <row r="283" spans="2:65" s="15" customFormat="1" ht="13.5">
      <c r="B283" s="265"/>
      <c r="C283" s="266"/>
      <c r="D283" s="214" t="s">
        <v>245</v>
      </c>
      <c r="E283" s="267" t="s">
        <v>23</v>
      </c>
      <c r="F283" s="268" t="s">
        <v>388</v>
      </c>
      <c r="G283" s="266"/>
      <c r="H283" s="269">
        <v>1.657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AT283" s="275" t="s">
        <v>245</v>
      </c>
      <c r="AU283" s="275" t="s">
        <v>88</v>
      </c>
      <c r="AV283" s="15" t="s">
        <v>215</v>
      </c>
      <c r="AW283" s="15" t="s">
        <v>40</v>
      </c>
      <c r="AX283" s="15" t="s">
        <v>85</v>
      </c>
      <c r="AY283" s="275" t="s">
        <v>191</v>
      </c>
    </row>
    <row r="284" spans="2:65" s="1" customFormat="1" ht="16.5" customHeight="1">
      <c r="B284" s="42"/>
      <c r="C284" s="202" t="s">
        <v>1063</v>
      </c>
      <c r="D284" s="202" t="s">
        <v>194</v>
      </c>
      <c r="E284" s="203" t="s">
        <v>5259</v>
      </c>
      <c r="F284" s="204" t="s">
        <v>5260</v>
      </c>
      <c r="G284" s="205" t="s">
        <v>218</v>
      </c>
      <c r="H284" s="206">
        <v>11.045999999999999</v>
      </c>
      <c r="I284" s="207"/>
      <c r="J284" s="208">
        <f>ROUND(I284*H284,2)</f>
        <v>0</v>
      </c>
      <c r="K284" s="204" t="s">
        <v>203</v>
      </c>
      <c r="L284" s="62"/>
      <c r="M284" s="209" t="s">
        <v>23</v>
      </c>
      <c r="N284" s="210" t="s">
        <v>48</v>
      </c>
      <c r="O284" s="43"/>
      <c r="P284" s="211">
        <f>O284*H284</f>
        <v>0</v>
      </c>
      <c r="Q284" s="211">
        <v>4.0200000000000001E-3</v>
      </c>
      <c r="R284" s="211">
        <f>Q284*H284</f>
        <v>4.4404920000000001E-2</v>
      </c>
      <c r="S284" s="211">
        <v>0</v>
      </c>
      <c r="T284" s="212">
        <f>S284*H284</f>
        <v>0</v>
      </c>
      <c r="AR284" s="25" t="s">
        <v>215</v>
      </c>
      <c r="AT284" s="25" t="s">
        <v>194</v>
      </c>
      <c r="AU284" s="25" t="s">
        <v>88</v>
      </c>
      <c r="AY284" s="25" t="s">
        <v>191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25" t="s">
        <v>85</v>
      </c>
      <c r="BK284" s="213">
        <f>ROUND(I284*H284,2)</f>
        <v>0</v>
      </c>
      <c r="BL284" s="25" t="s">
        <v>215</v>
      </c>
      <c r="BM284" s="25" t="s">
        <v>5261</v>
      </c>
    </row>
    <row r="285" spans="2:65" s="12" customFormat="1" ht="13.5">
      <c r="B285" s="217"/>
      <c r="C285" s="218"/>
      <c r="D285" s="214" t="s">
        <v>245</v>
      </c>
      <c r="E285" s="219" t="s">
        <v>23</v>
      </c>
      <c r="F285" s="220" t="s">
        <v>5262</v>
      </c>
      <c r="G285" s="218"/>
      <c r="H285" s="221">
        <v>11.045999999999999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245</v>
      </c>
      <c r="AU285" s="227" t="s">
        <v>88</v>
      </c>
      <c r="AV285" s="12" t="s">
        <v>88</v>
      </c>
      <c r="AW285" s="12" t="s">
        <v>40</v>
      </c>
      <c r="AX285" s="12" t="s">
        <v>77</v>
      </c>
      <c r="AY285" s="227" t="s">
        <v>191</v>
      </c>
    </row>
    <row r="286" spans="2:65" s="15" customFormat="1" ht="13.5">
      <c r="B286" s="265"/>
      <c r="C286" s="266"/>
      <c r="D286" s="214" t="s">
        <v>245</v>
      </c>
      <c r="E286" s="267" t="s">
        <v>23</v>
      </c>
      <c r="F286" s="268" t="s">
        <v>388</v>
      </c>
      <c r="G286" s="266"/>
      <c r="H286" s="269">
        <v>11.045999999999999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AT286" s="275" t="s">
        <v>245</v>
      </c>
      <c r="AU286" s="275" t="s">
        <v>88</v>
      </c>
      <c r="AV286" s="15" t="s">
        <v>215</v>
      </c>
      <c r="AW286" s="15" t="s">
        <v>40</v>
      </c>
      <c r="AX286" s="15" t="s">
        <v>85</v>
      </c>
      <c r="AY286" s="275" t="s">
        <v>191</v>
      </c>
    </row>
    <row r="287" spans="2:65" s="1" customFormat="1" ht="16.5" customHeight="1">
      <c r="B287" s="42"/>
      <c r="C287" s="202" t="s">
        <v>1069</v>
      </c>
      <c r="D287" s="202" t="s">
        <v>194</v>
      </c>
      <c r="E287" s="203" t="s">
        <v>5263</v>
      </c>
      <c r="F287" s="204" t="s">
        <v>5264</v>
      </c>
      <c r="G287" s="205" t="s">
        <v>242</v>
      </c>
      <c r="H287" s="206">
        <v>66</v>
      </c>
      <c r="I287" s="207"/>
      <c r="J287" s="208">
        <f>ROUND(I287*H287,2)</f>
        <v>0</v>
      </c>
      <c r="K287" s="204" t="s">
        <v>203</v>
      </c>
      <c r="L287" s="62"/>
      <c r="M287" s="209" t="s">
        <v>23</v>
      </c>
      <c r="N287" s="210" t="s">
        <v>48</v>
      </c>
      <c r="O287" s="43"/>
      <c r="P287" s="211">
        <f>O287*H287</f>
        <v>0</v>
      </c>
      <c r="Q287" s="211">
        <v>9.0000000000000006E-5</v>
      </c>
      <c r="R287" s="211">
        <f>Q287*H287</f>
        <v>5.94E-3</v>
      </c>
      <c r="S287" s="211">
        <v>0</v>
      </c>
      <c r="T287" s="212">
        <f>S287*H287</f>
        <v>0</v>
      </c>
      <c r="AR287" s="25" t="s">
        <v>215</v>
      </c>
      <c r="AT287" s="25" t="s">
        <v>194</v>
      </c>
      <c r="AU287" s="25" t="s">
        <v>88</v>
      </c>
      <c r="AY287" s="25" t="s">
        <v>191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25" t="s">
        <v>85</v>
      </c>
      <c r="BK287" s="213">
        <f>ROUND(I287*H287,2)</f>
        <v>0</v>
      </c>
      <c r="BL287" s="25" t="s">
        <v>215</v>
      </c>
      <c r="BM287" s="25" t="s">
        <v>5265</v>
      </c>
    </row>
    <row r="288" spans="2:65" s="12" customFormat="1" ht="13.5">
      <c r="B288" s="217"/>
      <c r="C288" s="218"/>
      <c r="D288" s="214" t="s">
        <v>245</v>
      </c>
      <c r="E288" s="219" t="s">
        <v>23</v>
      </c>
      <c r="F288" s="220" t="s">
        <v>5266</v>
      </c>
      <c r="G288" s="218"/>
      <c r="H288" s="221">
        <v>66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245</v>
      </c>
      <c r="AU288" s="227" t="s">
        <v>88</v>
      </c>
      <c r="AV288" s="12" t="s">
        <v>88</v>
      </c>
      <c r="AW288" s="12" t="s">
        <v>40</v>
      </c>
      <c r="AX288" s="12" t="s">
        <v>77</v>
      </c>
      <c r="AY288" s="227" t="s">
        <v>191</v>
      </c>
    </row>
    <row r="289" spans="2:65" s="15" customFormat="1" ht="13.5">
      <c r="B289" s="265"/>
      <c r="C289" s="266"/>
      <c r="D289" s="214" t="s">
        <v>245</v>
      </c>
      <c r="E289" s="267" t="s">
        <v>23</v>
      </c>
      <c r="F289" s="268" t="s">
        <v>388</v>
      </c>
      <c r="G289" s="266"/>
      <c r="H289" s="269">
        <v>66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AT289" s="275" t="s">
        <v>245</v>
      </c>
      <c r="AU289" s="275" t="s">
        <v>88</v>
      </c>
      <c r="AV289" s="15" t="s">
        <v>215</v>
      </c>
      <c r="AW289" s="15" t="s">
        <v>40</v>
      </c>
      <c r="AX289" s="15" t="s">
        <v>85</v>
      </c>
      <c r="AY289" s="275" t="s">
        <v>191</v>
      </c>
    </row>
    <row r="290" spans="2:65" s="11" customFormat="1" ht="29.85" customHeight="1">
      <c r="B290" s="186"/>
      <c r="C290" s="187"/>
      <c r="D290" s="188" t="s">
        <v>76</v>
      </c>
      <c r="E290" s="200" t="s">
        <v>239</v>
      </c>
      <c r="F290" s="200" t="s">
        <v>752</v>
      </c>
      <c r="G290" s="187"/>
      <c r="H290" s="187"/>
      <c r="I290" s="190"/>
      <c r="J290" s="201">
        <f>BK290</f>
        <v>0</v>
      </c>
      <c r="K290" s="187"/>
      <c r="L290" s="192"/>
      <c r="M290" s="193"/>
      <c r="N290" s="194"/>
      <c r="O290" s="194"/>
      <c r="P290" s="195">
        <f>SUM(P291:P305)</f>
        <v>0</v>
      </c>
      <c r="Q290" s="194"/>
      <c r="R290" s="195">
        <f>SUM(R291:R305)</f>
        <v>0.16212896000000002</v>
      </c>
      <c r="S290" s="194"/>
      <c r="T290" s="196">
        <f>SUM(T291:T305)</f>
        <v>8.2319999999999993</v>
      </c>
      <c r="AR290" s="197" t="s">
        <v>85</v>
      </c>
      <c r="AT290" s="198" t="s">
        <v>76</v>
      </c>
      <c r="AU290" s="198" t="s">
        <v>85</v>
      </c>
      <c r="AY290" s="197" t="s">
        <v>191</v>
      </c>
      <c r="BK290" s="199">
        <f>SUM(BK291:BK305)</f>
        <v>0</v>
      </c>
    </row>
    <row r="291" spans="2:65" s="1" customFormat="1" ht="25.5" customHeight="1">
      <c r="B291" s="42"/>
      <c r="C291" s="202" t="s">
        <v>1073</v>
      </c>
      <c r="D291" s="202" t="s">
        <v>194</v>
      </c>
      <c r="E291" s="203" t="s">
        <v>5267</v>
      </c>
      <c r="F291" s="204" t="s">
        <v>5268</v>
      </c>
      <c r="G291" s="205" t="s">
        <v>218</v>
      </c>
      <c r="H291" s="206">
        <v>207.16800000000001</v>
      </c>
      <c r="I291" s="207"/>
      <c r="J291" s="208">
        <f>ROUND(I291*H291,2)</f>
        <v>0</v>
      </c>
      <c r="K291" s="204" t="s">
        <v>203</v>
      </c>
      <c r="L291" s="62"/>
      <c r="M291" s="209" t="s">
        <v>23</v>
      </c>
      <c r="N291" s="210" t="s">
        <v>48</v>
      </c>
      <c r="O291" s="43"/>
      <c r="P291" s="211">
        <f>O291*H291</f>
        <v>0</v>
      </c>
      <c r="Q291" s="211">
        <v>4.6999999999999999E-4</v>
      </c>
      <c r="R291" s="211">
        <f>Q291*H291</f>
        <v>9.7368960000000004E-2</v>
      </c>
      <c r="S291" s="211">
        <v>0</v>
      </c>
      <c r="T291" s="212">
        <f>S291*H291</f>
        <v>0</v>
      </c>
      <c r="AR291" s="25" t="s">
        <v>215</v>
      </c>
      <c r="AT291" s="25" t="s">
        <v>194</v>
      </c>
      <c r="AU291" s="25" t="s">
        <v>88</v>
      </c>
      <c r="AY291" s="25" t="s">
        <v>191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25" t="s">
        <v>85</v>
      </c>
      <c r="BK291" s="213">
        <f>ROUND(I291*H291,2)</f>
        <v>0</v>
      </c>
      <c r="BL291" s="25" t="s">
        <v>215</v>
      </c>
      <c r="BM291" s="25" t="s">
        <v>5269</v>
      </c>
    </row>
    <row r="292" spans="2:65" s="12" customFormat="1" ht="13.5">
      <c r="B292" s="217"/>
      <c r="C292" s="218"/>
      <c r="D292" s="214" t="s">
        <v>245</v>
      </c>
      <c r="E292" s="219" t="s">
        <v>23</v>
      </c>
      <c r="F292" s="220" t="s">
        <v>5270</v>
      </c>
      <c r="G292" s="218"/>
      <c r="H292" s="221">
        <v>184.548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245</v>
      </c>
      <c r="AU292" s="227" t="s">
        <v>88</v>
      </c>
      <c r="AV292" s="12" t="s">
        <v>88</v>
      </c>
      <c r="AW292" s="12" t="s">
        <v>40</v>
      </c>
      <c r="AX292" s="12" t="s">
        <v>77</v>
      </c>
      <c r="AY292" s="227" t="s">
        <v>191</v>
      </c>
    </row>
    <row r="293" spans="2:65" s="12" customFormat="1" ht="13.5">
      <c r="B293" s="217"/>
      <c r="C293" s="218"/>
      <c r="D293" s="214" t="s">
        <v>245</v>
      </c>
      <c r="E293" s="219" t="s">
        <v>23</v>
      </c>
      <c r="F293" s="220" t="s">
        <v>5271</v>
      </c>
      <c r="G293" s="218"/>
      <c r="H293" s="221">
        <v>22.62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245</v>
      </c>
      <c r="AU293" s="227" t="s">
        <v>88</v>
      </c>
      <c r="AV293" s="12" t="s">
        <v>88</v>
      </c>
      <c r="AW293" s="12" t="s">
        <v>40</v>
      </c>
      <c r="AX293" s="12" t="s">
        <v>77</v>
      </c>
      <c r="AY293" s="227" t="s">
        <v>191</v>
      </c>
    </row>
    <row r="294" spans="2:65" s="15" customFormat="1" ht="13.5">
      <c r="B294" s="265"/>
      <c r="C294" s="266"/>
      <c r="D294" s="214" t="s">
        <v>245</v>
      </c>
      <c r="E294" s="267" t="s">
        <v>23</v>
      </c>
      <c r="F294" s="268" t="s">
        <v>388</v>
      </c>
      <c r="G294" s="266"/>
      <c r="H294" s="269">
        <v>207.16800000000001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AT294" s="275" t="s">
        <v>245</v>
      </c>
      <c r="AU294" s="275" t="s">
        <v>88</v>
      </c>
      <c r="AV294" s="15" t="s">
        <v>215</v>
      </c>
      <c r="AW294" s="15" t="s">
        <v>40</v>
      </c>
      <c r="AX294" s="15" t="s">
        <v>85</v>
      </c>
      <c r="AY294" s="275" t="s">
        <v>191</v>
      </c>
    </row>
    <row r="295" spans="2:65" s="1" customFormat="1" ht="38.25" customHeight="1">
      <c r="B295" s="42"/>
      <c r="C295" s="202" t="s">
        <v>1078</v>
      </c>
      <c r="D295" s="202" t="s">
        <v>194</v>
      </c>
      <c r="E295" s="203" t="s">
        <v>5272</v>
      </c>
      <c r="F295" s="204" t="s">
        <v>5273</v>
      </c>
      <c r="G295" s="205" t="s">
        <v>222</v>
      </c>
      <c r="H295" s="206">
        <v>20</v>
      </c>
      <c r="I295" s="207"/>
      <c r="J295" s="208">
        <f t="shared" ref="J295:J305" si="20">ROUND(I295*H295,2)</f>
        <v>0</v>
      </c>
      <c r="K295" s="204" t="s">
        <v>203</v>
      </c>
      <c r="L295" s="62"/>
      <c r="M295" s="209" t="s">
        <v>23</v>
      </c>
      <c r="N295" s="210" t="s">
        <v>48</v>
      </c>
      <c r="O295" s="43"/>
      <c r="P295" s="211">
        <f t="shared" ref="P295:P305" si="21">O295*H295</f>
        <v>0</v>
      </c>
      <c r="Q295" s="211">
        <v>2.3400000000000001E-3</v>
      </c>
      <c r="R295" s="211">
        <f t="shared" ref="R295:R305" si="22">Q295*H295</f>
        <v>4.6800000000000001E-2</v>
      </c>
      <c r="S295" s="211">
        <v>0</v>
      </c>
      <c r="T295" s="212">
        <f t="shared" ref="T295:T305" si="23">S295*H295</f>
        <v>0</v>
      </c>
      <c r="AR295" s="25" t="s">
        <v>215</v>
      </c>
      <c r="AT295" s="25" t="s">
        <v>194</v>
      </c>
      <c r="AU295" s="25" t="s">
        <v>88</v>
      </c>
      <c r="AY295" s="25" t="s">
        <v>191</v>
      </c>
      <c r="BE295" s="213">
        <f t="shared" ref="BE295:BE305" si="24">IF(N295="základní",J295,0)</f>
        <v>0</v>
      </c>
      <c r="BF295" s="213">
        <f t="shared" ref="BF295:BF305" si="25">IF(N295="snížená",J295,0)</f>
        <v>0</v>
      </c>
      <c r="BG295" s="213">
        <f t="shared" ref="BG295:BG305" si="26">IF(N295="zákl. přenesená",J295,0)</f>
        <v>0</v>
      </c>
      <c r="BH295" s="213">
        <f t="shared" ref="BH295:BH305" si="27">IF(N295="sníž. přenesená",J295,0)</f>
        <v>0</v>
      </c>
      <c r="BI295" s="213">
        <f t="shared" ref="BI295:BI305" si="28">IF(N295="nulová",J295,0)</f>
        <v>0</v>
      </c>
      <c r="BJ295" s="25" t="s">
        <v>85</v>
      </c>
      <c r="BK295" s="213">
        <f t="shared" ref="BK295:BK305" si="29">ROUND(I295*H295,2)</f>
        <v>0</v>
      </c>
      <c r="BL295" s="25" t="s">
        <v>215</v>
      </c>
      <c r="BM295" s="25" t="s">
        <v>5274</v>
      </c>
    </row>
    <row r="296" spans="2:65" s="1" customFormat="1" ht="38.25" customHeight="1">
      <c r="B296" s="42"/>
      <c r="C296" s="202" t="s">
        <v>1082</v>
      </c>
      <c r="D296" s="202" t="s">
        <v>194</v>
      </c>
      <c r="E296" s="203" t="s">
        <v>5275</v>
      </c>
      <c r="F296" s="204" t="s">
        <v>5276</v>
      </c>
      <c r="G296" s="205" t="s">
        <v>222</v>
      </c>
      <c r="H296" s="206">
        <v>4</v>
      </c>
      <c r="I296" s="207"/>
      <c r="J296" s="208">
        <f t="shared" si="20"/>
        <v>0</v>
      </c>
      <c r="K296" s="204" t="s">
        <v>203</v>
      </c>
      <c r="L296" s="62"/>
      <c r="M296" s="209" t="s">
        <v>23</v>
      </c>
      <c r="N296" s="210" t="s">
        <v>48</v>
      </c>
      <c r="O296" s="43"/>
      <c r="P296" s="211">
        <f t="shared" si="21"/>
        <v>0</v>
      </c>
      <c r="Q296" s="211">
        <v>4.4900000000000001E-3</v>
      </c>
      <c r="R296" s="211">
        <f t="shared" si="22"/>
        <v>1.796E-2</v>
      </c>
      <c r="S296" s="211">
        <v>0</v>
      </c>
      <c r="T296" s="212">
        <f t="shared" si="23"/>
        <v>0</v>
      </c>
      <c r="AR296" s="25" t="s">
        <v>215</v>
      </c>
      <c r="AT296" s="25" t="s">
        <v>194</v>
      </c>
      <c r="AU296" s="25" t="s">
        <v>88</v>
      </c>
      <c r="AY296" s="25" t="s">
        <v>191</v>
      </c>
      <c r="BE296" s="213">
        <f t="shared" si="24"/>
        <v>0</v>
      </c>
      <c r="BF296" s="213">
        <f t="shared" si="25"/>
        <v>0</v>
      </c>
      <c r="BG296" s="213">
        <f t="shared" si="26"/>
        <v>0</v>
      </c>
      <c r="BH296" s="213">
        <f t="shared" si="27"/>
        <v>0</v>
      </c>
      <c r="BI296" s="213">
        <f t="shared" si="28"/>
        <v>0</v>
      </c>
      <c r="BJ296" s="25" t="s">
        <v>85</v>
      </c>
      <c r="BK296" s="213">
        <f t="shared" si="29"/>
        <v>0</v>
      </c>
      <c r="BL296" s="25" t="s">
        <v>215</v>
      </c>
      <c r="BM296" s="25" t="s">
        <v>5277</v>
      </c>
    </row>
    <row r="297" spans="2:65" s="1" customFormat="1" ht="38.25" customHeight="1">
      <c r="B297" s="42"/>
      <c r="C297" s="202" t="s">
        <v>1086</v>
      </c>
      <c r="D297" s="202" t="s">
        <v>194</v>
      </c>
      <c r="E297" s="203" t="s">
        <v>5278</v>
      </c>
      <c r="F297" s="204" t="s">
        <v>5279</v>
      </c>
      <c r="G297" s="205" t="s">
        <v>222</v>
      </c>
      <c r="H297" s="206">
        <v>8</v>
      </c>
      <c r="I297" s="207"/>
      <c r="J297" s="208">
        <f t="shared" si="20"/>
        <v>0</v>
      </c>
      <c r="K297" s="204" t="s">
        <v>203</v>
      </c>
      <c r="L297" s="62"/>
      <c r="M297" s="209" t="s">
        <v>23</v>
      </c>
      <c r="N297" s="210" t="s">
        <v>48</v>
      </c>
      <c r="O297" s="43"/>
      <c r="P297" s="211">
        <f t="shared" si="21"/>
        <v>0</v>
      </c>
      <c r="Q297" s="211">
        <v>0</v>
      </c>
      <c r="R297" s="211">
        <f t="shared" si="22"/>
        <v>0</v>
      </c>
      <c r="S297" s="211">
        <v>4.0000000000000001E-3</v>
      </c>
      <c r="T297" s="212">
        <f t="shared" si="23"/>
        <v>3.2000000000000001E-2</v>
      </c>
      <c r="AR297" s="25" t="s">
        <v>215</v>
      </c>
      <c r="AT297" s="25" t="s">
        <v>194</v>
      </c>
      <c r="AU297" s="25" t="s">
        <v>88</v>
      </c>
      <c r="AY297" s="25" t="s">
        <v>191</v>
      </c>
      <c r="BE297" s="213">
        <f t="shared" si="24"/>
        <v>0</v>
      </c>
      <c r="BF297" s="213">
        <f t="shared" si="25"/>
        <v>0</v>
      </c>
      <c r="BG297" s="213">
        <f t="shared" si="26"/>
        <v>0</v>
      </c>
      <c r="BH297" s="213">
        <f t="shared" si="27"/>
        <v>0</v>
      </c>
      <c r="BI297" s="213">
        <f t="shared" si="28"/>
        <v>0</v>
      </c>
      <c r="BJ297" s="25" t="s">
        <v>85</v>
      </c>
      <c r="BK297" s="213">
        <f t="shared" si="29"/>
        <v>0</v>
      </c>
      <c r="BL297" s="25" t="s">
        <v>215</v>
      </c>
      <c r="BM297" s="25" t="s">
        <v>5280</v>
      </c>
    </row>
    <row r="298" spans="2:65" s="1" customFormat="1" ht="38.25" customHeight="1">
      <c r="B298" s="42"/>
      <c r="C298" s="202" t="s">
        <v>1090</v>
      </c>
      <c r="D298" s="202" t="s">
        <v>194</v>
      </c>
      <c r="E298" s="203" t="s">
        <v>5281</v>
      </c>
      <c r="F298" s="204" t="s">
        <v>5282</v>
      </c>
      <c r="G298" s="205" t="s">
        <v>222</v>
      </c>
      <c r="H298" s="206">
        <v>5</v>
      </c>
      <c r="I298" s="207"/>
      <c r="J298" s="208">
        <f t="shared" si="20"/>
        <v>0</v>
      </c>
      <c r="K298" s="204" t="s">
        <v>203</v>
      </c>
      <c r="L298" s="62"/>
      <c r="M298" s="209" t="s">
        <v>23</v>
      </c>
      <c r="N298" s="210" t="s">
        <v>48</v>
      </c>
      <c r="O298" s="43"/>
      <c r="P298" s="211">
        <f t="shared" si="21"/>
        <v>0</v>
      </c>
      <c r="Q298" s="211">
        <v>0</v>
      </c>
      <c r="R298" s="211">
        <f t="shared" si="22"/>
        <v>0</v>
      </c>
      <c r="S298" s="211">
        <v>9.9000000000000005E-2</v>
      </c>
      <c r="T298" s="212">
        <f t="shared" si="23"/>
        <v>0.495</v>
      </c>
      <c r="AR298" s="25" t="s">
        <v>215</v>
      </c>
      <c r="AT298" s="25" t="s">
        <v>194</v>
      </c>
      <c r="AU298" s="25" t="s">
        <v>88</v>
      </c>
      <c r="AY298" s="25" t="s">
        <v>191</v>
      </c>
      <c r="BE298" s="213">
        <f t="shared" si="24"/>
        <v>0</v>
      </c>
      <c r="BF298" s="213">
        <f t="shared" si="25"/>
        <v>0</v>
      </c>
      <c r="BG298" s="213">
        <f t="shared" si="26"/>
        <v>0</v>
      </c>
      <c r="BH298" s="213">
        <f t="shared" si="27"/>
        <v>0</v>
      </c>
      <c r="BI298" s="213">
        <f t="shared" si="28"/>
        <v>0</v>
      </c>
      <c r="BJ298" s="25" t="s">
        <v>85</v>
      </c>
      <c r="BK298" s="213">
        <f t="shared" si="29"/>
        <v>0</v>
      </c>
      <c r="BL298" s="25" t="s">
        <v>215</v>
      </c>
      <c r="BM298" s="25" t="s">
        <v>5283</v>
      </c>
    </row>
    <row r="299" spans="2:65" s="1" customFormat="1" ht="38.25" customHeight="1">
      <c r="B299" s="42"/>
      <c r="C299" s="202" t="s">
        <v>1094</v>
      </c>
      <c r="D299" s="202" t="s">
        <v>194</v>
      </c>
      <c r="E299" s="203" t="s">
        <v>5284</v>
      </c>
      <c r="F299" s="204" t="s">
        <v>5285</v>
      </c>
      <c r="G299" s="205" t="s">
        <v>222</v>
      </c>
      <c r="H299" s="206">
        <v>8</v>
      </c>
      <c r="I299" s="207"/>
      <c r="J299" s="208">
        <f t="shared" si="20"/>
        <v>0</v>
      </c>
      <c r="K299" s="204" t="s">
        <v>203</v>
      </c>
      <c r="L299" s="62"/>
      <c r="M299" s="209" t="s">
        <v>23</v>
      </c>
      <c r="N299" s="210" t="s">
        <v>48</v>
      </c>
      <c r="O299" s="43"/>
      <c r="P299" s="211">
        <f t="shared" si="21"/>
        <v>0</v>
      </c>
      <c r="Q299" s="211">
        <v>0</v>
      </c>
      <c r="R299" s="211">
        <f t="shared" si="22"/>
        <v>0</v>
      </c>
      <c r="S299" s="211">
        <v>0.124</v>
      </c>
      <c r="T299" s="212">
        <f t="shared" si="23"/>
        <v>0.99199999999999999</v>
      </c>
      <c r="AR299" s="25" t="s">
        <v>215</v>
      </c>
      <c r="AT299" s="25" t="s">
        <v>194</v>
      </c>
      <c r="AU299" s="25" t="s">
        <v>88</v>
      </c>
      <c r="AY299" s="25" t="s">
        <v>191</v>
      </c>
      <c r="BE299" s="213">
        <f t="shared" si="24"/>
        <v>0</v>
      </c>
      <c r="BF299" s="213">
        <f t="shared" si="25"/>
        <v>0</v>
      </c>
      <c r="BG299" s="213">
        <f t="shared" si="26"/>
        <v>0</v>
      </c>
      <c r="BH299" s="213">
        <f t="shared" si="27"/>
        <v>0</v>
      </c>
      <c r="BI299" s="213">
        <f t="shared" si="28"/>
        <v>0</v>
      </c>
      <c r="BJ299" s="25" t="s">
        <v>85</v>
      </c>
      <c r="BK299" s="213">
        <f t="shared" si="29"/>
        <v>0</v>
      </c>
      <c r="BL299" s="25" t="s">
        <v>215</v>
      </c>
      <c r="BM299" s="25" t="s">
        <v>5286</v>
      </c>
    </row>
    <row r="300" spans="2:65" s="1" customFormat="1" ht="25.5" customHeight="1">
      <c r="B300" s="42"/>
      <c r="C300" s="202" t="s">
        <v>1099</v>
      </c>
      <c r="D300" s="202" t="s">
        <v>194</v>
      </c>
      <c r="E300" s="203" t="s">
        <v>5287</v>
      </c>
      <c r="F300" s="204" t="s">
        <v>5288</v>
      </c>
      <c r="G300" s="205" t="s">
        <v>222</v>
      </c>
      <c r="H300" s="206">
        <v>32</v>
      </c>
      <c r="I300" s="207"/>
      <c r="J300" s="208">
        <f t="shared" si="20"/>
        <v>0</v>
      </c>
      <c r="K300" s="204" t="s">
        <v>203</v>
      </c>
      <c r="L300" s="62"/>
      <c r="M300" s="209" t="s">
        <v>23</v>
      </c>
      <c r="N300" s="210" t="s">
        <v>48</v>
      </c>
      <c r="O300" s="43"/>
      <c r="P300" s="211">
        <f t="shared" si="21"/>
        <v>0</v>
      </c>
      <c r="Q300" s="211">
        <v>0</v>
      </c>
      <c r="R300" s="211">
        <f t="shared" si="22"/>
        <v>0</v>
      </c>
      <c r="S300" s="211">
        <v>2.9000000000000001E-2</v>
      </c>
      <c r="T300" s="212">
        <f t="shared" si="23"/>
        <v>0.92800000000000005</v>
      </c>
      <c r="AR300" s="25" t="s">
        <v>215</v>
      </c>
      <c r="AT300" s="25" t="s">
        <v>194</v>
      </c>
      <c r="AU300" s="25" t="s">
        <v>88</v>
      </c>
      <c r="AY300" s="25" t="s">
        <v>191</v>
      </c>
      <c r="BE300" s="213">
        <f t="shared" si="24"/>
        <v>0</v>
      </c>
      <c r="BF300" s="213">
        <f t="shared" si="25"/>
        <v>0</v>
      </c>
      <c r="BG300" s="213">
        <f t="shared" si="26"/>
        <v>0</v>
      </c>
      <c r="BH300" s="213">
        <f t="shared" si="27"/>
        <v>0</v>
      </c>
      <c r="BI300" s="213">
        <f t="shared" si="28"/>
        <v>0</v>
      </c>
      <c r="BJ300" s="25" t="s">
        <v>85</v>
      </c>
      <c r="BK300" s="213">
        <f t="shared" si="29"/>
        <v>0</v>
      </c>
      <c r="BL300" s="25" t="s">
        <v>215</v>
      </c>
      <c r="BM300" s="25" t="s">
        <v>5289</v>
      </c>
    </row>
    <row r="301" spans="2:65" s="1" customFormat="1" ht="25.5" customHeight="1">
      <c r="B301" s="42"/>
      <c r="C301" s="202" t="s">
        <v>1108</v>
      </c>
      <c r="D301" s="202" t="s">
        <v>194</v>
      </c>
      <c r="E301" s="203" t="s">
        <v>5290</v>
      </c>
      <c r="F301" s="204" t="s">
        <v>5291</v>
      </c>
      <c r="G301" s="205" t="s">
        <v>222</v>
      </c>
      <c r="H301" s="206">
        <v>8</v>
      </c>
      <c r="I301" s="207"/>
      <c r="J301" s="208">
        <f t="shared" si="20"/>
        <v>0</v>
      </c>
      <c r="K301" s="204" t="s">
        <v>203</v>
      </c>
      <c r="L301" s="62"/>
      <c r="M301" s="209" t="s">
        <v>23</v>
      </c>
      <c r="N301" s="210" t="s">
        <v>48</v>
      </c>
      <c r="O301" s="43"/>
      <c r="P301" s="211">
        <f t="shared" si="21"/>
        <v>0</v>
      </c>
      <c r="Q301" s="211">
        <v>0</v>
      </c>
      <c r="R301" s="211">
        <f t="shared" si="22"/>
        <v>0</v>
      </c>
      <c r="S301" s="211">
        <v>1.4999999999999999E-2</v>
      </c>
      <c r="T301" s="212">
        <f t="shared" si="23"/>
        <v>0.12</v>
      </c>
      <c r="AR301" s="25" t="s">
        <v>215</v>
      </c>
      <c r="AT301" s="25" t="s">
        <v>194</v>
      </c>
      <c r="AU301" s="25" t="s">
        <v>88</v>
      </c>
      <c r="AY301" s="25" t="s">
        <v>191</v>
      </c>
      <c r="BE301" s="213">
        <f t="shared" si="24"/>
        <v>0</v>
      </c>
      <c r="BF301" s="213">
        <f t="shared" si="25"/>
        <v>0</v>
      </c>
      <c r="BG301" s="213">
        <f t="shared" si="26"/>
        <v>0</v>
      </c>
      <c r="BH301" s="213">
        <f t="shared" si="27"/>
        <v>0</v>
      </c>
      <c r="BI301" s="213">
        <f t="shared" si="28"/>
        <v>0</v>
      </c>
      <c r="BJ301" s="25" t="s">
        <v>85</v>
      </c>
      <c r="BK301" s="213">
        <f t="shared" si="29"/>
        <v>0</v>
      </c>
      <c r="BL301" s="25" t="s">
        <v>215</v>
      </c>
      <c r="BM301" s="25" t="s">
        <v>5292</v>
      </c>
    </row>
    <row r="302" spans="2:65" s="1" customFormat="1" ht="25.5" customHeight="1">
      <c r="B302" s="42"/>
      <c r="C302" s="202" t="s">
        <v>1112</v>
      </c>
      <c r="D302" s="202" t="s">
        <v>194</v>
      </c>
      <c r="E302" s="203" t="s">
        <v>5293</v>
      </c>
      <c r="F302" s="204" t="s">
        <v>5294</v>
      </c>
      <c r="G302" s="205" t="s">
        <v>242</v>
      </c>
      <c r="H302" s="206">
        <v>98</v>
      </c>
      <c r="I302" s="207"/>
      <c r="J302" s="208">
        <f t="shared" si="20"/>
        <v>0</v>
      </c>
      <c r="K302" s="204" t="s">
        <v>203</v>
      </c>
      <c r="L302" s="62"/>
      <c r="M302" s="209" t="s">
        <v>23</v>
      </c>
      <c r="N302" s="210" t="s">
        <v>48</v>
      </c>
      <c r="O302" s="43"/>
      <c r="P302" s="211">
        <f t="shared" si="21"/>
        <v>0</v>
      </c>
      <c r="Q302" s="211">
        <v>0</v>
      </c>
      <c r="R302" s="211">
        <f t="shared" si="22"/>
        <v>0</v>
      </c>
      <c r="S302" s="211">
        <v>2.7E-2</v>
      </c>
      <c r="T302" s="212">
        <f t="shared" si="23"/>
        <v>2.6459999999999999</v>
      </c>
      <c r="AR302" s="25" t="s">
        <v>215</v>
      </c>
      <c r="AT302" s="25" t="s">
        <v>194</v>
      </c>
      <c r="AU302" s="25" t="s">
        <v>88</v>
      </c>
      <c r="AY302" s="25" t="s">
        <v>191</v>
      </c>
      <c r="BE302" s="213">
        <f t="shared" si="24"/>
        <v>0</v>
      </c>
      <c r="BF302" s="213">
        <f t="shared" si="25"/>
        <v>0</v>
      </c>
      <c r="BG302" s="213">
        <f t="shared" si="26"/>
        <v>0</v>
      </c>
      <c r="BH302" s="213">
        <f t="shared" si="27"/>
        <v>0</v>
      </c>
      <c r="BI302" s="213">
        <f t="shared" si="28"/>
        <v>0</v>
      </c>
      <c r="BJ302" s="25" t="s">
        <v>85</v>
      </c>
      <c r="BK302" s="213">
        <f t="shared" si="29"/>
        <v>0</v>
      </c>
      <c r="BL302" s="25" t="s">
        <v>215</v>
      </c>
      <c r="BM302" s="25" t="s">
        <v>5295</v>
      </c>
    </row>
    <row r="303" spans="2:65" s="1" customFormat="1" ht="25.5" customHeight="1">
      <c r="B303" s="42"/>
      <c r="C303" s="202" t="s">
        <v>1121</v>
      </c>
      <c r="D303" s="202" t="s">
        <v>194</v>
      </c>
      <c r="E303" s="203" t="s">
        <v>5296</v>
      </c>
      <c r="F303" s="204" t="s">
        <v>5297</v>
      </c>
      <c r="G303" s="205" t="s">
        <v>242</v>
      </c>
      <c r="H303" s="206">
        <v>18.5</v>
      </c>
      <c r="I303" s="207"/>
      <c r="J303" s="208">
        <f t="shared" si="20"/>
        <v>0</v>
      </c>
      <c r="K303" s="204" t="s">
        <v>203</v>
      </c>
      <c r="L303" s="62"/>
      <c r="M303" s="209" t="s">
        <v>23</v>
      </c>
      <c r="N303" s="210" t="s">
        <v>48</v>
      </c>
      <c r="O303" s="43"/>
      <c r="P303" s="211">
        <f t="shared" si="21"/>
        <v>0</v>
      </c>
      <c r="Q303" s="211">
        <v>0</v>
      </c>
      <c r="R303" s="211">
        <f t="shared" si="22"/>
        <v>0</v>
      </c>
      <c r="S303" s="211">
        <v>3.7999999999999999E-2</v>
      </c>
      <c r="T303" s="212">
        <f t="shared" si="23"/>
        <v>0.70299999999999996</v>
      </c>
      <c r="AR303" s="25" t="s">
        <v>215</v>
      </c>
      <c r="AT303" s="25" t="s">
        <v>194</v>
      </c>
      <c r="AU303" s="25" t="s">
        <v>88</v>
      </c>
      <c r="AY303" s="25" t="s">
        <v>191</v>
      </c>
      <c r="BE303" s="213">
        <f t="shared" si="24"/>
        <v>0</v>
      </c>
      <c r="BF303" s="213">
        <f t="shared" si="25"/>
        <v>0</v>
      </c>
      <c r="BG303" s="213">
        <f t="shared" si="26"/>
        <v>0</v>
      </c>
      <c r="BH303" s="213">
        <f t="shared" si="27"/>
        <v>0</v>
      </c>
      <c r="BI303" s="213">
        <f t="shared" si="28"/>
        <v>0</v>
      </c>
      <c r="BJ303" s="25" t="s">
        <v>85</v>
      </c>
      <c r="BK303" s="213">
        <f t="shared" si="29"/>
        <v>0</v>
      </c>
      <c r="BL303" s="25" t="s">
        <v>215</v>
      </c>
      <c r="BM303" s="25" t="s">
        <v>5298</v>
      </c>
    </row>
    <row r="304" spans="2:65" s="1" customFormat="1" ht="25.5" customHeight="1">
      <c r="B304" s="42"/>
      <c r="C304" s="202" t="s">
        <v>1130</v>
      </c>
      <c r="D304" s="202" t="s">
        <v>194</v>
      </c>
      <c r="E304" s="203" t="s">
        <v>5299</v>
      </c>
      <c r="F304" s="204" t="s">
        <v>5300</v>
      </c>
      <c r="G304" s="205" t="s">
        <v>242</v>
      </c>
      <c r="H304" s="206">
        <v>38</v>
      </c>
      <c r="I304" s="207"/>
      <c r="J304" s="208">
        <f t="shared" si="20"/>
        <v>0</v>
      </c>
      <c r="K304" s="204" t="s">
        <v>203</v>
      </c>
      <c r="L304" s="62"/>
      <c r="M304" s="209" t="s">
        <v>23</v>
      </c>
      <c r="N304" s="210" t="s">
        <v>48</v>
      </c>
      <c r="O304" s="43"/>
      <c r="P304" s="211">
        <f t="shared" si="21"/>
        <v>0</v>
      </c>
      <c r="Q304" s="211">
        <v>0</v>
      </c>
      <c r="R304" s="211">
        <f t="shared" si="22"/>
        <v>0</v>
      </c>
      <c r="S304" s="211">
        <v>5.3999999999999999E-2</v>
      </c>
      <c r="T304" s="212">
        <f t="shared" si="23"/>
        <v>2.052</v>
      </c>
      <c r="AR304" s="25" t="s">
        <v>215</v>
      </c>
      <c r="AT304" s="25" t="s">
        <v>194</v>
      </c>
      <c r="AU304" s="25" t="s">
        <v>88</v>
      </c>
      <c r="AY304" s="25" t="s">
        <v>191</v>
      </c>
      <c r="BE304" s="213">
        <f t="shared" si="24"/>
        <v>0</v>
      </c>
      <c r="BF304" s="213">
        <f t="shared" si="25"/>
        <v>0</v>
      </c>
      <c r="BG304" s="213">
        <f t="shared" si="26"/>
        <v>0</v>
      </c>
      <c r="BH304" s="213">
        <f t="shared" si="27"/>
        <v>0</v>
      </c>
      <c r="BI304" s="213">
        <f t="shared" si="28"/>
        <v>0</v>
      </c>
      <c r="BJ304" s="25" t="s">
        <v>85</v>
      </c>
      <c r="BK304" s="213">
        <f t="shared" si="29"/>
        <v>0</v>
      </c>
      <c r="BL304" s="25" t="s">
        <v>215</v>
      </c>
      <c r="BM304" s="25" t="s">
        <v>5301</v>
      </c>
    </row>
    <row r="305" spans="2:65" s="1" customFormat="1" ht="25.5" customHeight="1">
      <c r="B305" s="42"/>
      <c r="C305" s="202" t="s">
        <v>1134</v>
      </c>
      <c r="D305" s="202" t="s">
        <v>194</v>
      </c>
      <c r="E305" s="203" t="s">
        <v>5302</v>
      </c>
      <c r="F305" s="204" t="s">
        <v>5303</v>
      </c>
      <c r="G305" s="205" t="s">
        <v>242</v>
      </c>
      <c r="H305" s="206">
        <v>4</v>
      </c>
      <c r="I305" s="207"/>
      <c r="J305" s="208">
        <f t="shared" si="20"/>
        <v>0</v>
      </c>
      <c r="K305" s="204" t="s">
        <v>203</v>
      </c>
      <c r="L305" s="62"/>
      <c r="M305" s="209" t="s">
        <v>23</v>
      </c>
      <c r="N305" s="210" t="s">
        <v>48</v>
      </c>
      <c r="O305" s="43"/>
      <c r="P305" s="211">
        <f t="shared" si="21"/>
        <v>0</v>
      </c>
      <c r="Q305" s="211">
        <v>0</v>
      </c>
      <c r="R305" s="211">
        <f t="shared" si="22"/>
        <v>0</v>
      </c>
      <c r="S305" s="211">
        <v>6.6000000000000003E-2</v>
      </c>
      <c r="T305" s="212">
        <f t="shared" si="23"/>
        <v>0.26400000000000001</v>
      </c>
      <c r="AR305" s="25" t="s">
        <v>215</v>
      </c>
      <c r="AT305" s="25" t="s">
        <v>194</v>
      </c>
      <c r="AU305" s="25" t="s">
        <v>88</v>
      </c>
      <c r="AY305" s="25" t="s">
        <v>191</v>
      </c>
      <c r="BE305" s="213">
        <f t="shared" si="24"/>
        <v>0</v>
      </c>
      <c r="BF305" s="213">
        <f t="shared" si="25"/>
        <v>0</v>
      </c>
      <c r="BG305" s="213">
        <f t="shared" si="26"/>
        <v>0</v>
      </c>
      <c r="BH305" s="213">
        <f t="shared" si="27"/>
        <v>0</v>
      </c>
      <c r="BI305" s="213">
        <f t="shared" si="28"/>
        <v>0</v>
      </c>
      <c r="BJ305" s="25" t="s">
        <v>85</v>
      </c>
      <c r="BK305" s="213">
        <f t="shared" si="29"/>
        <v>0</v>
      </c>
      <c r="BL305" s="25" t="s">
        <v>215</v>
      </c>
      <c r="BM305" s="25" t="s">
        <v>5304</v>
      </c>
    </row>
    <row r="306" spans="2:65" s="11" customFormat="1" ht="29.85" customHeight="1">
      <c r="B306" s="186"/>
      <c r="C306" s="187"/>
      <c r="D306" s="188" t="s">
        <v>76</v>
      </c>
      <c r="E306" s="200" t="s">
        <v>2918</v>
      </c>
      <c r="F306" s="200" t="s">
        <v>2919</v>
      </c>
      <c r="G306" s="187"/>
      <c r="H306" s="187"/>
      <c r="I306" s="190"/>
      <c r="J306" s="201">
        <f>BK306</f>
        <v>0</v>
      </c>
      <c r="K306" s="187"/>
      <c r="L306" s="192"/>
      <c r="M306" s="193"/>
      <c r="N306" s="194"/>
      <c r="O306" s="194"/>
      <c r="P306" s="195">
        <f>SUM(P307:P311)</f>
        <v>0</v>
      </c>
      <c r="Q306" s="194"/>
      <c r="R306" s="195">
        <f>SUM(R307:R311)</f>
        <v>0</v>
      </c>
      <c r="S306" s="194"/>
      <c r="T306" s="196">
        <f>SUM(T307:T311)</f>
        <v>0</v>
      </c>
      <c r="AR306" s="197" t="s">
        <v>85</v>
      </c>
      <c r="AT306" s="198" t="s">
        <v>76</v>
      </c>
      <c r="AU306" s="198" t="s">
        <v>85</v>
      </c>
      <c r="AY306" s="197" t="s">
        <v>191</v>
      </c>
      <c r="BK306" s="199">
        <f>SUM(BK307:BK311)</f>
        <v>0</v>
      </c>
    </row>
    <row r="307" spans="2:65" s="1" customFormat="1" ht="25.5" customHeight="1">
      <c r="B307" s="42"/>
      <c r="C307" s="202" t="s">
        <v>1138</v>
      </c>
      <c r="D307" s="202" t="s">
        <v>194</v>
      </c>
      <c r="E307" s="203" t="s">
        <v>2934</v>
      </c>
      <c r="F307" s="204" t="s">
        <v>2935</v>
      </c>
      <c r="G307" s="205" t="s">
        <v>419</v>
      </c>
      <c r="H307" s="206">
        <v>8.3870000000000005</v>
      </c>
      <c r="I307" s="207"/>
      <c r="J307" s="208">
        <f>ROUND(I307*H307,2)</f>
        <v>0</v>
      </c>
      <c r="K307" s="204" t="s">
        <v>203</v>
      </c>
      <c r="L307" s="62"/>
      <c r="M307" s="209" t="s">
        <v>23</v>
      </c>
      <c r="N307" s="210" t="s">
        <v>48</v>
      </c>
      <c r="O307" s="43"/>
      <c r="P307" s="211">
        <f>O307*H307</f>
        <v>0</v>
      </c>
      <c r="Q307" s="211">
        <v>0</v>
      </c>
      <c r="R307" s="211">
        <f>Q307*H307</f>
        <v>0</v>
      </c>
      <c r="S307" s="211">
        <v>0</v>
      </c>
      <c r="T307" s="212">
        <f>S307*H307</f>
        <v>0</v>
      </c>
      <c r="AR307" s="25" t="s">
        <v>215</v>
      </c>
      <c r="AT307" s="25" t="s">
        <v>194</v>
      </c>
      <c r="AU307" s="25" t="s">
        <v>88</v>
      </c>
      <c r="AY307" s="25" t="s">
        <v>191</v>
      </c>
      <c r="BE307" s="213">
        <f>IF(N307="základní",J307,0)</f>
        <v>0</v>
      </c>
      <c r="BF307" s="213">
        <f>IF(N307="snížená",J307,0)</f>
        <v>0</v>
      </c>
      <c r="BG307" s="213">
        <f>IF(N307="zákl. přenesená",J307,0)</f>
        <v>0</v>
      </c>
      <c r="BH307" s="213">
        <f>IF(N307="sníž. přenesená",J307,0)</f>
        <v>0</v>
      </c>
      <c r="BI307" s="213">
        <f>IF(N307="nulová",J307,0)</f>
        <v>0</v>
      </c>
      <c r="BJ307" s="25" t="s">
        <v>85</v>
      </c>
      <c r="BK307" s="213">
        <f>ROUND(I307*H307,2)</f>
        <v>0</v>
      </c>
      <c r="BL307" s="25" t="s">
        <v>215</v>
      </c>
      <c r="BM307" s="25" t="s">
        <v>5305</v>
      </c>
    </row>
    <row r="308" spans="2:65" s="1" customFormat="1" ht="25.5" customHeight="1">
      <c r="B308" s="42"/>
      <c r="C308" s="202" t="s">
        <v>1144</v>
      </c>
      <c r="D308" s="202" t="s">
        <v>194</v>
      </c>
      <c r="E308" s="203" t="s">
        <v>2937</v>
      </c>
      <c r="F308" s="204" t="s">
        <v>2938</v>
      </c>
      <c r="G308" s="205" t="s">
        <v>419</v>
      </c>
      <c r="H308" s="206">
        <v>75.483000000000004</v>
      </c>
      <c r="I308" s="207"/>
      <c r="J308" s="208">
        <f>ROUND(I308*H308,2)</f>
        <v>0</v>
      </c>
      <c r="K308" s="204" t="s">
        <v>203</v>
      </c>
      <c r="L308" s="62"/>
      <c r="M308" s="209" t="s">
        <v>23</v>
      </c>
      <c r="N308" s="210" t="s">
        <v>48</v>
      </c>
      <c r="O308" s="43"/>
      <c r="P308" s="211">
        <f>O308*H308</f>
        <v>0</v>
      </c>
      <c r="Q308" s="211">
        <v>0</v>
      </c>
      <c r="R308" s="211">
        <f>Q308*H308</f>
        <v>0</v>
      </c>
      <c r="S308" s="211">
        <v>0</v>
      </c>
      <c r="T308" s="212">
        <f>S308*H308</f>
        <v>0</v>
      </c>
      <c r="AR308" s="25" t="s">
        <v>215</v>
      </c>
      <c r="AT308" s="25" t="s">
        <v>194</v>
      </c>
      <c r="AU308" s="25" t="s">
        <v>88</v>
      </c>
      <c r="AY308" s="25" t="s">
        <v>191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25" t="s">
        <v>85</v>
      </c>
      <c r="BK308" s="213">
        <f>ROUND(I308*H308,2)</f>
        <v>0</v>
      </c>
      <c r="BL308" s="25" t="s">
        <v>215</v>
      </c>
      <c r="BM308" s="25" t="s">
        <v>5306</v>
      </c>
    </row>
    <row r="309" spans="2:65" s="12" customFormat="1" ht="13.5">
      <c r="B309" s="217"/>
      <c r="C309" s="218"/>
      <c r="D309" s="214" t="s">
        <v>245</v>
      </c>
      <c r="E309" s="219" t="s">
        <v>23</v>
      </c>
      <c r="F309" s="220" t="s">
        <v>5307</v>
      </c>
      <c r="G309" s="218"/>
      <c r="H309" s="221">
        <v>75.483000000000004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245</v>
      </c>
      <c r="AU309" s="227" t="s">
        <v>88</v>
      </c>
      <c r="AV309" s="12" t="s">
        <v>88</v>
      </c>
      <c r="AW309" s="12" t="s">
        <v>40</v>
      </c>
      <c r="AX309" s="12" t="s">
        <v>77</v>
      </c>
      <c r="AY309" s="227" t="s">
        <v>191</v>
      </c>
    </row>
    <row r="310" spans="2:65" s="15" customFormat="1" ht="13.5">
      <c r="B310" s="265"/>
      <c r="C310" s="266"/>
      <c r="D310" s="214" t="s">
        <v>245</v>
      </c>
      <c r="E310" s="267" t="s">
        <v>23</v>
      </c>
      <c r="F310" s="268" t="s">
        <v>388</v>
      </c>
      <c r="G310" s="266"/>
      <c r="H310" s="269">
        <v>75.483000000000004</v>
      </c>
      <c r="I310" s="270"/>
      <c r="J310" s="266"/>
      <c r="K310" s="266"/>
      <c r="L310" s="271"/>
      <c r="M310" s="272"/>
      <c r="N310" s="273"/>
      <c r="O310" s="273"/>
      <c r="P310" s="273"/>
      <c r="Q310" s="273"/>
      <c r="R310" s="273"/>
      <c r="S310" s="273"/>
      <c r="T310" s="274"/>
      <c r="AT310" s="275" t="s">
        <v>245</v>
      </c>
      <c r="AU310" s="275" t="s">
        <v>88</v>
      </c>
      <c r="AV310" s="15" t="s">
        <v>215</v>
      </c>
      <c r="AW310" s="15" t="s">
        <v>40</v>
      </c>
      <c r="AX310" s="15" t="s">
        <v>85</v>
      </c>
      <c r="AY310" s="275" t="s">
        <v>191</v>
      </c>
    </row>
    <row r="311" spans="2:65" s="1" customFormat="1" ht="16.5" customHeight="1">
      <c r="B311" s="42"/>
      <c r="C311" s="202" t="s">
        <v>1149</v>
      </c>
      <c r="D311" s="202" t="s">
        <v>194</v>
      </c>
      <c r="E311" s="203" t="s">
        <v>2945</v>
      </c>
      <c r="F311" s="204" t="s">
        <v>2946</v>
      </c>
      <c r="G311" s="205" t="s">
        <v>419</v>
      </c>
      <c r="H311" s="206">
        <v>8.3870000000000005</v>
      </c>
      <c r="I311" s="207"/>
      <c r="J311" s="208">
        <f>ROUND(I311*H311,2)</f>
        <v>0</v>
      </c>
      <c r="K311" s="204" t="s">
        <v>203</v>
      </c>
      <c r="L311" s="62"/>
      <c r="M311" s="209" t="s">
        <v>23</v>
      </c>
      <c r="N311" s="210" t="s">
        <v>48</v>
      </c>
      <c r="O311" s="43"/>
      <c r="P311" s="211">
        <f>O311*H311</f>
        <v>0</v>
      </c>
      <c r="Q311" s="211">
        <v>0</v>
      </c>
      <c r="R311" s="211">
        <f>Q311*H311</f>
        <v>0</v>
      </c>
      <c r="S311" s="211">
        <v>0</v>
      </c>
      <c r="T311" s="212">
        <f>S311*H311</f>
        <v>0</v>
      </c>
      <c r="AR311" s="25" t="s">
        <v>215</v>
      </c>
      <c r="AT311" s="25" t="s">
        <v>194</v>
      </c>
      <c r="AU311" s="25" t="s">
        <v>88</v>
      </c>
      <c r="AY311" s="25" t="s">
        <v>191</v>
      </c>
      <c r="BE311" s="213">
        <f>IF(N311="základní",J311,0)</f>
        <v>0</v>
      </c>
      <c r="BF311" s="213">
        <f>IF(N311="snížená",J311,0)</f>
        <v>0</v>
      </c>
      <c r="BG311" s="213">
        <f>IF(N311="zákl. přenesená",J311,0)</f>
        <v>0</v>
      </c>
      <c r="BH311" s="213">
        <f>IF(N311="sníž. přenesená",J311,0)</f>
        <v>0</v>
      </c>
      <c r="BI311" s="213">
        <f>IF(N311="nulová",J311,0)</f>
        <v>0</v>
      </c>
      <c r="BJ311" s="25" t="s">
        <v>85</v>
      </c>
      <c r="BK311" s="213">
        <f>ROUND(I311*H311,2)</f>
        <v>0</v>
      </c>
      <c r="BL311" s="25" t="s">
        <v>215</v>
      </c>
      <c r="BM311" s="25" t="s">
        <v>5308</v>
      </c>
    </row>
    <row r="312" spans="2:65" s="11" customFormat="1" ht="29.85" customHeight="1">
      <c r="B312" s="186"/>
      <c r="C312" s="187"/>
      <c r="D312" s="188" t="s">
        <v>76</v>
      </c>
      <c r="E312" s="200" t="s">
        <v>805</v>
      </c>
      <c r="F312" s="200" t="s">
        <v>806</v>
      </c>
      <c r="G312" s="187"/>
      <c r="H312" s="187"/>
      <c r="I312" s="190"/>
      <c r="J312" s="201">
        <f>BK312</f>
        <v>0</v>
      </c>
      <c r="K312" s="187"/>
      <c r="L312" s="192"/>
      <c r="M312" s="193"/>
      <c r="N312" s="194"/>
      <c r="O312" s="194"/>
      <c r="P312" s="195">
        <f>P313</f>
        <v>0</v>
      </c>
      <c r="Q312" s="194"/>
      <c r="R312" s="195">
        <f>R313</f>
        <v>0</v>
      </c>
      <c r="S312" s="194"/>
      <c r="T312" s="196">
        <f>T313</f>
        <v>0</v>
      </c>
      <c r="AR312" s="197" t="s">
        <v>85</v>
      </c>
      <c r="AT312" s="198" t="s">
        <v>76</v>
      </c>
      <c r="AU312" s="198" t="s">
        <v>85</v>
      </c>
      <c r="AY312" s="197" t="s">
        <v>191</v>
      </c>
      <c r="BK312" s="199">
        <f>BK313</f>
        <v>0</v>
      </c>
    </row>
    <row r="313" spans="2:65" s="1" customFormat="1" ht="38.25" customHeight="1">
      <c r="B313" s="42"/>
      <c r="C313" s="202" t="s">
        <v>1154</v>
      </c>
      <c r="D313" s="202" t="s">
        <v>194</v>
      </c>
      <c r="E313" s="203" t="s">
        <v>5309</v>
      </c>
      <c r="F313" s="204" t="s">
        <v>5310</v>
      </c>
      <c r="G313" s="205" t="s">
        <v>419</v>
      </c>
      <c r="H313" s="206">
        <v>184.952</v>
      </c>
      <c r="I313" s="207"/>
      <c r="J313" s="208">
        <f>ROUND(I313*H313,2)</f>
        <v>0</v>
      </c>
      <c r="K313" s="204" t="s">
        <v>203</v>
      </c>
      <c r="L313" s="62"/>
      <c r="M313" s="209" t="s">
        <v>23</v>
      </c>
      <c r="N313" s="210" t="s">
        <v>48</v>
      </c>
      <c r="O313" s="43"/>
      <c r="P313" s="211">
        <f>O313*H313</f>
        <v>0</v>
      </c>
      <c r="Q313" s="211">
        <v>0</v>
      </c>
      <c r="R313" s="211">
        <f>Q313*H313</f>
        <v>0</v>
      </c>
      <c r="S313" s="211">
        <v>0</v>
      </c>
      <c r="T313" s="212">
        <f>S313*H313</f>
        <v>0</v>
      </c>
      <c r="AR313" s="25" t="s">
        <v>215</v>
      </c>
      <c r="AT313" s="25" t="s">
        <v>194</v>
      </c>
      <c r="AU313" s="25" t="s">
        <v>88</v>
      </c>
      <c r="AY313" s="25" t="s">
        <v>191</v>
      </c>
      <c r="BE313" s="213">
        <f>IF(N313="základní",J313,0)</f>
        <v>0</v>
      </c>
      <c r="BF313" s="213">
        <f>IF(N313="snížená",J313,0)</f>
        <v>0</v>
      </c>
      <c r="BG313" s="213">
        <f>IF(N313="zákl. přenesená",J313,0)</f>
        <v>0</v>
      </c>
      <c r="BH313" s="213">
        <f>IF(N313="sníž. přenesená",J313,0)</f>
        <v>0</v>
      </c>
      <c r="BI313" s="213">
        <f>IF(N313="nulová",J313,0)</f>
        <v>0</v>
      </c>
      <c r="BJ313" s="25" t="s">
        <v>85</v>
      </c>
      <c r="BK313" s="213">
        <f>ROUND(I313*H313,2)</f>
        <v>0</v>
      </c>
      <c r="BL313" s="25" t="s">
        <v>215</v>
      </c>
      <c r="BM313" s="25" t="s">
        <v>5311</v>
      </c>
    </row>
    <row r="314" spans="2:65" s="11" customFormat="1" ht="37.35" customHeight="1">
      <c r="B314" s="186"/>
      <c r="C314" s="187"/>
      <c r="D314" s="188" t="s">
        <v>76</v>
      </c>
      <c r="E314" s="189" t="s">
        <v>821</v>
      </c>
      <c r="F314" s="189" t="s">
        <v>822</v>
      </c>
      <c r="G314" s="187"/>
      <c r="H314" s="187"/>
      <c r="I314" s="190"/>
      <c r="J314" s="191">
        <f>BK314</f>
        <v>0</v>
      </c>
      <c r="K314" s="187"/>
      <c r="L314" s="192"/>
      <c r="M314" s="193"/>
      <c r="N314" s="194"/>
      <c r="O314" s="194"/>
      <c r="P314" s="195">
        <f>P315+P331+P353+P409+P412+P481+P488+P490</f>
        <v>0</v>
      </c>
      <c r="Q314" s="194"/>
      <c r="R314" s="195">
        <f>R315+R331+R353+R409+R412+R481+R488+R490</f>
        <v>1.4078500000000003</v>
      </c>
      <c r="S314" s="194"/>
      <c r="T314" s="196">
        <f>T315+T331+T353+T409+T412+T481+T488+T490</f>
        <v>0.154644</v>
      </c>
      <c r="AR314" s="197" t="s">
        <v>88</v>
      </c>
      <c r="AT314" s="198" t="s">
        <v>76</v>
      </c>
      <c r="AU314" s="198" t="s">
        <v>77</v>
      </c>
      <c r="AY314" s="197" t="s">
        <v>191</v>
      </c>
      <c r="BK314" s="199">
        <f>BK315+BK331+BK353+BK409+BK412+BK481+BK488+BK490</f>
        <v>0</v>
      </c>
    </row>
    <row r="315" spans="2:65" s="11" customFormat="1" ht="19.899999999999999" customHeight="1">
      <c r="B315" s="186"/>
      <c r="C315" s="187"/>
      <c r="D315" s="188" t="s">
        <v>76</v>
      </c>
      <c r="E315" s="200" t="s">
        <v>823</v>
      </c>
      <c r="F315" s="200" t="s">
        <v>824</v>
      </c>
      <c r="G315" s="187"/>
      <c r="H315" s="187"/>
      <c r="I315" s="190"/>
      <c r="J315" s="201">
        <f>BK315</f>
        <v>0</v>
      </c>
      <c r="K315" s="187"/>
      <c r="L315" s="192"/>
      <c r="M315" s="193"/>
      <c r="N315" s="194"/>
      <c r="O315" s="194"/>
      <c r="P315" s="195">
        <f>SUM(P316:P330)</f>
        <v>0</v>
      </c>
      <c r="Q315" s="194"/>
      <c r="R315" s="195">
        <f>SUM(R316:R330)</f>
        <v>5.9480000000000005E-2</v>
      </c>
      <c r="S315" s="194"/>
      <c r="T315" s="196">
        <f>SUM(T316:T330)</f>
        <v>0</v>
      </c>
      <c r="AR315" s="197" t="s">
        <v>88</v>
      </c>
      <c r="AT315" s="198" t="s">
        <v>76</v>
      </c>
      <c r="AU315" s="198" t="s">
        <v>85</v>
      </c>
      <c r="AY315" s="197" t="s">
        <v>191</v>
      </c>
      <c r="BK315" s="199">
        <f>SUM(BK316:BK330)</f>
        <v>0</v>
      </c>
    </row>
    <row r="316" spans="2:65" s="1" customFormat="1" ht="51" customHeight="1">
      <c r="B316" s="42"/>
      <c r="C316" s="202" t="s">
        <v>1162</v>
      </c>
      <c r="D316" s="202" t="s">
        <v>194</v>
      </c>
      <c r="E316" s="203" t="s">
        <v>5312</v>
      </c>
      <c r="F316" s="204" t="s">
        <v>5313</v>
      </c>
      <c r="G316" s="205" t="s">
        <v>242</v>
      </c>
      <c r="H316" s="206">
        <v>49</v>
      </c>
      <c r="I316" s="207"/>
      <c r="J316" s="208">
        <f t="shared" ref="J316:J330" si="30">ROUND(I316*H316,2)</f>
        <v>0</v>
      </c>
      <c r="K316" s="204" t="s">
        <v>203</v>
      </c>
      <c r="L316" s="62"/>
      <c r="M316" s="209" t="s">
        <v>23</v>
      </c>
      <c r="N316" s="210" t="s">
        <v>48</v>
      </c>
      <c r="O316" s="43"/>
      <c r="P316" s="211">
        <f t="shared" ref="P316:P330" si="31">O316*H316</f>
        <v>0</v>
      </c>
      <c r="Q316" s="211">
        <v>9.0000000000000006E-5</v>
      </c>
      <c r="R316" s="211">
        <f t="shared" ref="R316:R330" si="32">Q316*H316</f>
        <v>4.4099999999999999E-3</v>
      </c>
      <c r="S316" s="211">
        <v>0</v>
      </c>
      <c r="T316" s="212">
        <f t="shared" ref="T316:T330" si="33">S316*H316</f>
        <v>0</v>
      </c>
      <c r="AR316" s="25" t="s">
        <v>279</v>
      </c>
      <c r="AT316" s="25" t="s">
        <v>194</v>
      </c>
      <c r="AU316" s="25" t="s">
        <v>88</v>
      </c>
      <c r="AY316" s="25" t="s">
        <v>191</v>
      </c>
      <c r="BE316" s="213">
        <f t="shared" ref="BE316:BE330" si="34">IF(N316="základní",J316,0)</f>
        <v>0</v>
      </c>
      <c r="BF316" s="213">
        <f t="shared" ref="BF316:BF330" si="35">IF(N316="snížená",J316,0)</f>
        <v>0</v>
      </c>
      <c r="BG316" s="213">
        <f t="shared" ref="BG316:BG330" si="36">IF(N316="zákl. přenesená",J316,0)</f>
        <v>0</v>
      </c>
      <c r="BH316" s="213">
        <f t="shared" ref="BH316:BH330" si="37">IF(N316="sníž. přenesená",J316,0)</f>
        <v>0</v>
      </c>
      <c r="BI316" s="213">
        <f t="shared" ref="BI316:BI330" si="38">IF(N316="nulová",J316,0)</f>
        <v>0</v>
      </c>
      <c r="BJ316" s="25" t="s">
        <v>85</v>
      </c>
      <c r="BK316" s="213">
        <f t="shared" ref="BK316:BK330" si="39">ROUND(I316*H316,2)</f>
        <v>0</v>
      </c>
      <c r="BL316" s="25" t="s">
        <v>279</v>
      </c>
      <c r="BM316" s="25" t="s">
        <v>5314</v>
      </c>
    </row>
    <row r="317" spans="2:65" s="1" customFormat="1" ht="25.5" customHeight="1">
      <c r="B317" s="42"/>
      <c r="C317" s="228" t="s">
        <v>1167</v>
      </c>
      <c r="D317" s="228" t="s">
        <v>302</v>
      </c>
      <c r="E317" s="229" t="s">
        <v>5315</v>
      </c>
      <c r="F317" s="230" t="s">
        <v>5316</v>
      </c>
      <c r="G317" s="231" t="s">
        <v>242</v>
      </c>
      <c r="H317" s="232">
        <v>27</v>
      </c>
      <c r="I317" s="233"/>
      <c r="J317" s="234">
        <f t="shared" si="30"/>
        <v>0</v>
      </c>
      <c r="K317" s="230" t="s">
        <v>203</v>
      </c>
      <c r="L317" s="235"/>
      <c r="M317" s="236" t="s">
        <v>23</v>
      </c>
      <c r="N317" s="237" t="s">
        <v>48</v>
      </c>
      <c r="O317" s="43"/>
      <c r="P317" s="211">
        <f t="shared" si="31"/>
        <v>0</v>
      </c>
      <c r="Q317" s="211">
        <v>2.7E-4</v>
      </c>
      <c r="R317" s="211">
        <f t="shared" si="32"/>
        <v>7.2900000000000005E-3</v>
      </c>
      <c r="S317" s="211">
        <v>0</v>
      </c>
      <c r="T317" s="212">
        <f t="shared" si="33"/>
        <v>0</v>
      </c>
      <c r="AR317" s="25" t="s">
        <v>669</v>
      </c>
      <c r="AT317" s="25" t="s">
        <v>302</v>
      </c>
      <c r="AU317" s="25" t="s">
        <v>88</v>
      </c>
      <c r="AY317" s="25" t="s">
        <v>191</v>
      </c>
      <c r="BE317" s="213">
        <f t="shared" si="34"/>
        <v>0</v>
      </c>
      <c r="BF317" s="213">
        <f t="shared" si="35"/>
        <v>0</v>
      </c>
      <c r="BG317" s="213">
        <f t="shared" si="36"/>
        <v>0</v>
      </c>
      <c r="BH317" s="213">
        <f t="shared" si="37"/>
        <v>0</v>
      </c>
      <c r="BI317" s="213">
        <f t="shared" si="38"/>
        <v>0</v>
      </c>
      <c r="BJ317" s="25" t="s">
        <v>85</v>
      </c>
      <c r="BK317" s="213">
        <f t="shared" si="39"/>
        <v>0</v>
      </c>
      <c r="BL317" s="25" t="s">
        <v>279</v>
      </c>
      <c r="BM317" s="25" t="s">
        <v>5317</v>
      </c>
    </row>
    <row r="318" spans="2:65" s="1" customFormat="1" ht="25.5" customHeight="1">
      <c r="B318" s="42"/>
      <c r="C318" s="228" t="s">
        <v>1171</v>
      </c>
      <c r="D318" s="228" t="s">
        <v>302</v>
      </c>
      <c r="E318" s="229" t="s">
        <v>5318</v>
      </c>
      <c r="F318" s="230" t="s">
        <v>5319</v>
      </c>
      <c r="G318" s="231" t="s">
        <v>242</v>
      </c>
      <c r="H318" s="232">
        <v>22</v>
      </c>
      <c r="I318" s="233"/>
      <c r="J318" s="234">
        <f t="shared" si="30"/>
        <v>0</v>
      </c>
      <c r="K318" s="230" t="s">
        <v>203</v>
      </c>
      <c r="L318" s="235"/>
      <c r="M318" s="236" t="s">
        <v>23</v>
      </c>
      <c r="N318" s="237" t="s">
        <v>48</v>
      </c>
      <c r="O318" s="43"/>
      <c r="P318" s="211">
        <f t="shared" si="31"/>
        <v>0</v>
      </c>
      <c r="Q318" s="211">
        <v>7.2000000000000005E-4</v>
      </c>
      <c r="R318" s="211">
        <f t="shared" si="32"/>
        <v>1.584E-2</v>
      </c>
      <c r="S318" s="211">
        <v>0</v>
      </c>
      <c r="T318" s="212">
        <f t="shared" si="33"/>
        <v>0</v>
      </c>
      <c r="AR318" s="25" t="s">
        <v>669</v>
      </c>
      <c r="AT318" s="25" t="s">
        <v>302</v>
      </c>
      <c r="AU318" s="25" t="s">
        <v>88</v>
      </c>
      <c r="AY318" s="25" t="s">
        <v>191</v>
      </c>
      <c r="BE318" s="213">
        <f t="shared" si="34"/>
        <v>0</v>
      </c>
      <c r="BF318" s="213">
        <f t="shared" si="35"/>
        <v>0</v>
      </c>
      <c r="BG318" s="213">
        <f t="shared" si="36"/>
        <v>0</v>
      </c>
      <c r="BH318" s="213">
        <f t="shared" si="37"/>
        <v>0</v>
      </c>
      <c r="BI318" s="213">
        <f t="shared" si="38"/>
        <v>0</v>
      </c>
      <c r="BJ318" s="25" t="s">
        <v>85</v>
      </c>
      <c r="BK318" s="213">
        <f t="shared" si="39"/>
        <v>0</v>
      </c>
      <c r="BL318" s="25" t="s">
        <v>279</v>
      </c>
      <c r="BM318" s="25" t="s">
        <v>5320</v>
      </c>
    </row>
    <row r="319" spans="2:65" s="1" customFormat="1" ht="16.5" customHeight="1">
      <c r="B319" s="42"/>
      <c r="C319" s="228" t="s">
        <v>1175</v>
      </c>
      <c r="D319" s="228" t="s">
        <v>302</v>
      </c>
      <c r="E319" s="229" t="s">
        <v>5321</v>
      </c>
      <c r="F319" s="230" t="s">
        <v>5322</v>
      </c>
      <c r="G319" s="231" t="s">
        <v>222</v>
      </c>
      <c r="H319" s="232">
        <v>2</v>
      </c>
      <c r="I319" s="233"/>
      <c r="J319" s="234">
        <f t="shared" si="30"/>
        <v>0</v>
      </c>
      <c r="K319" s="230" t="s">
        <v>203</v>
      </c>
      <c r="L319" s="235"/>
      <c r="M319" s="236" t="s">
        <v>23</v>
      </c>
      <c r="N319" s="237" t="s">
        <v>48</v>
      </c>
      <c r="O319" s="43"/>
      <c r="P319" s="211">
        <f t="shared" si="31"/>
        <v>0</v>
      </c>
      <c r="Q319" s="211">
        <v>4.4999999999999997E-3</v>
      </c>
      <c r="R319" s="211">
        <f t="shared" si="32"/>
        <v>8.9999999999999993E-3</v>
      </c>
      <c r="S319" s="211">
        <v>0</v>
      </c>
      <c r="T319" s="212">
        <f t="shared" si="33"/>
        <v>0</v>
      </c>
      <c r="AR319" s="25" t="s">
        <v>669</v>
      </c>
      <c r="AT319" s="25" t="s">
        <v>302</v>
      </c>
      <c r="AU319" s="25" t="s">
        <v>88</v>
      </c>
      <c r="AY319" s="25" t="s">
        <v>191</v>
      </c>
      <c r="BE319" s="213">
        <f t="shared" si="34"/>
        <v>0</v>
      </c>
      <c r="BF319" s="213">
        <f t="shared" si="35"/>
        <v>0</v>
      </c>
      <c r="BG319" s="213">
        <f t="shared" si="36"/>
        <v>0</v>
      </c>
      <c r="BH319" s="213">
        <f t="shared" si="37"/>
        <v>0</v>
      </c>
      <c r="BI319" s="213">
        <f t="shared" si="38"/>
        <v>0</v>
      </c>
      <c r="BJ319" s="25" t="s">
        <v>85</v>
      </c>
      <c r="BK319" s="213">
        <f t="shared" si="39"/>
        <v>0</v>
      </c>
      <c r="BL319" s="25" t="s">
        <v>279</v>
      </c>
      <c r="BM319" s="25" t="s">
        <v>5323</v>
      </c>
    </row>
    <row r="320" spans="2:65" s="1" customFormat="1" ht="25.5" customHeight="1">
      <c r="B320" s="42"/>
      <c r="C320" s="202" t="s">
        <v>1179</v>
      </c>
      <c r="D320" s="202" t="s">
        <v>194</v>
      </c>
      <c r="E320" s="203" t="s">
        <v>5324</v>
      </c>
      <c r="F320" s="204" t="s">
        <v>5325</v>
      </c>
      <c r="G320" s="205" t="s">
        <v>242</v>
      </c>
      <c r="H320" s="206">
        <v>265</v>
      </c>
      <c r="I320" s="207"/>
      <c r="J320" s="208">
        <f t="shared" si="30"/>
        <v>0</v>
      </c>
      <c r="K320" s="204" t="s">
        <v>203</v>
      </c>
      <c r="L320" s="62"/>
      <c r="M320" s="209" t="s">
        <v>23</v>
      </c>
      <c r="N320" s="210" t="s">
        <v>48</v>
      </c>
      <c r="O320" s="43"/>
      <c r="P320" s="211">
        <f t="shared" si="31"/>
        <v>0</v>
      </c>
      <c r="Q320" s="211">
        <v>0</v>
      </c>
      <c r="R320" s="211">
        <f t="shared" si="32"/>
        <v>0</v>
      </c>
      <c r="S320" s="211">
        <v>0</v>
      </c>
      <c r="T320" s="212">
        <f t="shared" si="33"/>
        <v>0</v>
      </c>
      <c r="AR320" s="25" t="s">
        <v>279</v>
      </c>
      <c r="AT320" s="25" t="s">
        <v>194</v>
      </c>
      <c r="AU320" s="25" t="s">
        <v>88</v>
      </c>
      <c r="AY320" s="25" t="s">
        <v>191</v>
      </c>
      <c r="BE320" s="213">
        <f t="shared" si="34"/>
        <v>0</v>
      </c>
      <c r="BF320" s="213">
        <f t="shared" si="35"/>
        <v>0</v>
      </c>
      <c r="BG320" s="213">
        <f t="shared" si="36"/>
        <v>0</v>
      </c>
      <c r="BH320" s="213">
        <f t="shared" si="37"/>
        <v>0</v>
      </c>
      <c r="BI320" s="213">
        <f t="shared" si="38"/>
        <v>0</v>
      </c>
      <c r="BJ320" s="25" t="s">
        <v>85</v>
      </c>
      <c r="BK320" s="213">
        <f t="shared" si="39"/>
        <v>0</v>
      </c>
      <c r="BL320" s="25" t="s">
        <v>279</v>
      </c>
      <c r="BM320" s="25" t="s">
        <v>5326</v>
      </c>
    </row>
    <row r="321" spans="2:65" s="1" customFormat="1" ht="16.5" customHeight="1">
      <c r="B321" s="42"/>
      <c r="C321" s="228" t="s">
        <v>1184</v>
      </c>
      <c r="D321" s="228" t="s">
        <v>302</v>
      </c>
      <c r="E321" s="229" t="s">
        <v>5327</v>
      </c>
      <c r="F321" s="230" t="s">
        <v>5328</v>
      </c>
      <c r="G321" s="231" t="s">
        <v>242</v>
      </c>
      <c r="H321" s="232">
        <v>68</v>
      </c>
      <c r="I321" s="233"/>
      <c r="J321" s="234">
        <f t="shared" si="30"/>
        <v>0</v>
      </c>
      <c r="K321" s="230" t="s">
        <v>203</v>
      </c>
      <c r="L321" s="235"/>
      <c r="M321" s="236" t="s">
        <v>23</v>
      </c>
      <c r="N321" s="237" t="s">
        <v>48</v>
      </c>
      <c r="O321" s="43"/>
      <c r="P321" s="211">
        <f t="shared" si="31"/>
        <v>0</v>
      </c>
      <c r="Q321" s="211">
        <v>3.0000000000000001E-5</v>
      </c>
      <c r="R321" s="211">
        <f t="shared" si="32"/>
        <v>2.0400000000000001E-3</v>
      </c>
      <c r="S321" s="211">
        <v>0</v>
      </c>
      <c r="T321" s="212">
        <f t="shared" si="33"/>
        <v>0</v>
      </c>
      <c r="AR321" s="25" t="s">
        <v>669</v>
      </c>
      <c r="AT321" s="25" t="s">
        <v>302</v>
      </c>
      <c r="AU321" s="25" t="s">
        <v>88</v>
      </c>
      <c r="AY321" s="25" t="s">
        <v>191</v>
      </c>
      <c r="BE321" s="213">
        <f t="shared" si="34"/>
        <v>0</v>
      </c>
      <c r="BF321" s="213">
        <f t="shared" si="35"/>
        <v>0</v>
      </c>
      <c r="BG321" s="213">
        <f t="shared" si="36"/>
        <v>0</v>
      </c>
      <c r="BH321" s="213">
        <f t="shared" si="37"/>
        <v>0</v>
      </c>
      <c r="BI321" s="213">
        <f t="shared" si="38"/>
        <v>0</v>
      </c>
      <c r="BJ321" s="25" t="s">
        <v>85</v>
      </c>
      <c r="BK321" s="213">
        <f t="shared" si="39"/>
        <v>0</v>
      </c>
      <c r="BL321" s="25" t="s">
        <v>279</v>
      </c>
      <c r="BM321" s="25" t="s">
        <v>5329</v>
      </c>
    </row>
    <row r="322" spans="2:65" s="1" customFormat="1" ht="16.5" customHeight="1">
      <c r="B322" s="42"/>
      <c r="C322" s="228" t="s">
        <v>1190</v>
      </c>
      <c r="D322" s="228" t="s">
        <v>302</v>
      </c>
      <c r="E322" s="229" t="s">
        <v>5330</v>
      </c>
      <c r="F322" s="230" t="s">
        <v>5331</v>
      </c>
      <c r="G322" s="231" t="s">
        <v>242</v>
      </c>
      <c r="H322" s="232">
        <v>6</v>
      </c>
      <c r="I322" s="233"/>
      <c r="J322" s="234">
        <f t="shared" si="30"/>
        <v>0</v>
      </c>
      <c r="K322" s="230" t="s">
        <v>203</v>
      </c>
      <c r="L322" s="235"/>
      <c r="M322" s="236" t="s">
        <v>23</v>
      </c>
      <c r="N322" s="237" t="s">
        <v>48</v>
      </c>
      <c r="O322" s="43"/>
      <c r="P322" s="211">
        <f t="shared" si="31"/>
        <v>0</v>
      </c>
      <c r="Q322" s="211">
        <v>3.0000000000000001E-5</v>
      </c>
      <c r="R322" s="211">
        <f t="shared" si="32"/>
        <v>1.8000000000000001E-4</v>
      </c>
      <c r="S322" s="211">
        <v>0</v>
      </c>
      <c r="T322" s="212">
        <f t="shared" si="33"/>
        <v>0</v>
      </c>
      <c r="AR322" s="25" t="s">
        <v>669</v>
      </c>
      <c r="AT322" s="25" t="s">
        <v>302</v>
      </c>
      <c r="AU322" s="25" t="s">
        <v>88</v>
      </c>
      <c r="AY322" s="25" t="s">
        <v>191</v>
      </c>
      <c r="BE322" s="213">
        <f t="shared" si="34"/>
        <v>0</v>
      </c>
      <c r="BF322" s="213">
        <f t="shared" si="35"/>
        <v>0</v>
      </c>
      <c r="BG322" s="213">
        <f t="shared" si="36"/>
        <v>0</v>
      </c>
      <c r="BH322" s="213">
        <f t="shared" si="37"/>
        <v>0</v>
      </c>
      <c r="BI322" s="213">
        <f t="shared" si="38"/>
        <v>0</v>
      </c>
      <c r="BJ322" s="25" t="s">
        <v>85</v>
      </c>
      <c r="BK322" s="213">
        <f t="shared" si="39"/>
        <v>0</v>
      </c>
      <c r="BL322" s="25" t="s">
        <v>279</v>
      </c>
      <c r="BM322" s="25" t="s">
        <v>5332</v>
      </c>
    </row>
    <row r="323" spans="2:65" s="1" customFormat="1" ht="16.5" customHeight="1">
      <c r="B323" s="42"/>
      <c r="C323" s="228" t="s">
        <v>1198</v>
      </c>
      <c r="D323" s="228" t="s">
        <v>302</v>
      </c>
      <c r="E323" s="229" t="s">
        <v>5333</v>
      </c>
      <c r="F323" s="230" t="s">
        <v>5334</v>
      </c>
      <c r="G323" s="231" t="s">
        <v>242</v>
      </c>
      <c r="H323" s="232">
        <v>16</v>
      </c>
      <c r="I323" s="233"/>
      <c r="J323" s="234">
        <f t="shared" si="30"/>
        <v>0</v>
      </c>
      <c r="K323" s="230" t="s">
        <v>203</v>
      </c>
      <c r="L323" s="235"/>
      <c r="M323" s="236" t="s">
        <v>23</v>
      </c>
      <c r="N323" s="237" t="s">
        <v>48</v>
      </c>
      <c r="O323" s="43"/>
      <c r="P323" s="211">
        <f t="shared" si="31"/>
        <v>0</v>
      </c>
      <c r="Q323" s="211">
        <v>4.0000000000000003E-5</v>
      </c>
      <c r="R323" s="211">
        <f t="shared" si="32"/>
        <v>6.4000000000000005E-4</v>
      </c>
      <c r="S323" s="211">
        <v>0</v>
      </c>
      <c r="T323" s="212">
        <f t="shared" si="33"/>
        <v>0</v>
      </c>
      <c r="AR323" s="25" t="s">
        <v>669</v>
      </c>
      <c r="AT323" s="25" t="s">
        <v>302</v>
      </c>
      <c r="AU323" s="25" t="s">
        <v>88</v>
      </c>
      <c r="AY323" s="25" t="s">
        <v>191</v>
      </c>
      <c r="BE323" s="213">
        <f t="shared" si="34"/>
        <v>0</v>
      </c>
      <c r="BF323" s="213">
        <f t="shared" si="35"/>
        <v>0</v>
      </c>
      <c r="BG323" s="213">
        <f t="shared" si="36"/>
        <v>0</v>
      </c>
      <c r="BH323" s="213">
        <f t="shared" si="37"/>
        <v>0</v>
      </c>
      <c r="BI323" s="213">
        <f t="shared" si="38"/>
        <v>0</v>
      </c>
      <c r="BJ323" s="25" t="s">
        <v>85</v>
      </c>
      <c r="BK323" s="213">
        <f t="shared" si="39"/>
        <v>0</v>
      </c>
      <c r="BL323" s="25" t="s">
        <v>279</v>
      </c>
      <c r="BM323" s="25" t="s">
        <v>5335</v>
      </c>
    </row>
    <row r="324" spans="2:65" s="1" customFormat="1" ht="16.5" customHeight="1">
      <c r="B324" s="42"/>
      <c r="C324" s="228" t="s">
        <v>1202</v>
      </c>
      <c r="D324" s="228" t="s">
        <v>302</v>
      </c>
      <c r="E324" s="229" t="s">
        <v>5336</v>
      </c>
      <c r="F324" s="230" t="s">
        <v>5337</v>
      </c>
      <c r="G324" s="231" t="s">
        <v>242</v>
      </c>
      <c r="H324" s="232">
        <v>19</v>
      </c>
      <c r="I324" s="233"/>
      <c r="J324" s="234">
        <f t="shared" si="30"/>
        <v>0</v>
      </c>
      <c r="K324" s="230" t="s">
        <v>203</v>
      </c>
      <c r="L324" s="235"/>
      <c r="M324" s="236" t="s">
        <v>23</v>
      </c>
      <c r="N324" s="237" t="s">
        <v>48</v>
      </c>
      <c r="O324" s="43"/>
      <c r="P324" s="211">
        <f t="shared" si="31"/>
        <v>0</v>
      </c>
      <c r="Q324" s="211">
        <v>4.0000000000000003E-5</v>
      </c>
      <c r="R324" s="211">
        <f t="shared" si="32"/>
        <v>7.6000000000000004E-4</v>
      </c>
      <c r="S324" s="211">
        <v>0</v>
      </c>
      <c r="T324" s="212">
        <f t="shared" si="33"/>
        <v>0</v>
      </c>
      <c r="AR324" s="25" t="s">
        <v>669</v>
      </c>
      <c r="AT324" s="25" t="s">
        <v>302</v>
      </c>
      <c r="AU324" s="25" t="s">
        <v>88</v>
      </c>
      <c r="AY324" s="25" t="s">
        <v>191</v>
      </c>
      <c r="BE324" s="213">
        <f t="shared" si="34"/>
        <v>0</v>
      </c>
      <c r="BF324" s="213">
        <f t="shared" si="35"/>
        <v>0</v>
      </c>
      <c r="BG324" s="213">
        <f t="shared" si="36"/>
        <v>0</v>
      </c>
      <c r="BH324" s="213">
        <f t="shared" si="37"/>
        <v>0</v>
      </c>
      <c r="BI324" s="213">
        <f t="shared" si="38"/>
        <v>0</v>
      </c>
      <c r="BJ324" s="25" t="s">
        <v>85</v>
      </c>
      <c r="BK324" s="213">
        <f t="shared" si="39"/>
        <v>0</v>
      </c>
      <c r="BL324" s="25" t="s">
        <v>279</v>
      </c>
      <c r="BM324" s="25" t="s">
        <v>5338</v>
      </c>
    </row>
    <row r="325" spans="2:65" s="1" customFormat="1" ht="16.5" customHeight="1">
      <c r="B325" s="42"/>
      <c r="C325" s="228" t="s">
        <v>1212</v>
      </c>
      <c r="D325" s="228" t="s">
        <v>302</v>
      </c>
      <c r="E325" s="229" t="s">
        <v>5339</v>
      </c>
      <c r="F325" s="230" t="s">
        <v>5340</v>
      </c>
      <c r="G325" s="231" t="s">
        <v>242</v>
      </c>
      <c r="H325" s="232">
        <v>26</v>
      </c>
      <c r="I325" s="233"/>
      <c r="J325" s="234">
        <f t="shared" si="30"/>
        <v>0</v>
      </c>
      <c r="K325" s="230" t="s">
        <v>203</v>
      </c>
      <c r="L325" s="235"/>
      <c r="M325" s="236" t="s">
        <v>23</v>
      </c>
      <c r="N325" s="237" t="s">
        <v>48</v>
      </c>
      <c r="O325" s="43"/>
      <c r="P325" s="211">
        <f t="shared" si="31"/>
        <v>0</v>
      </c>
      <c r="Q325" s="211">
        <v>5.0000000000000002E-5</v>
      </c>
      <c r="R325" s="211">
        <f t="shared" si="32"/>
        <v>1.3000000000000002E-3</v>
      </c>
      <c r="S325" s="211">
        <v>0</v>
      </c>
      <c r="T325" s="212">
        <f t="shared" si="33"/>
        <v>0</v>
      </c>
      <c r="AR325" s="25" t="s">
        <v>669</v>
      </c>
      <c r="AT325" s="25" t="s">
        <v>302</v>
      </c>
      <c r="AU325" s="25" t="s">
        <v>88</v>
      </c>
      <c r="AY325" s="25" t="s">
        <v>191</v>
      </c>
      <c r="BE325" s="213">
        <f t="shared" si="34"/>
        <v>0</v>
      </c>
      <c r="BF325" s="213">
        <f t="shared" si="35"/>
        <v>0</v>
      </c>
      <c r="BG325" s="213">
        <f t="shared" si="36"/>
        <v>0</v>
      </c>
      <c r="BH325" s="213">
        <f t="shared" si="37"/>
        <v>0</v>
      </c>
      <c r="BI325" s="213">
        <f t="shared" si="38"/>
        <v>0</v>
      </c>
      <c r="BJ325" s="25" t="s">
        <v>85</v>
      </c>
      <c r="BK325" s="213">
        <f t="shared" si="39"/>
        <v>0</v>
      </c>
      <c r="BL325" s="25" t="s">
        <v>279</v>
      </c>
      <c r="BM325" s="25" t="s">
        <v>5341</v>
      </c>
    </row>
    <row r="326" spans="2:65" s="1" customFormat="1" ht="16.5" customHeight="1">
      <c r="B326" s="42"/>
      <c r="C326" s="228" t="s">
        <v>1217</v>
      </c>
      <c r="D326" s="228" t="s">
        <v>302</v>
      </c>
      <c r="E326" s="229" t="s">
        <v>5342</v>
      </c>
      <c r="F326" s="230" t="s">
        <v>5343</v>
      </c>
      <c r="G326" s="231" t="s">
        <v>242</v>
      </c>
      <c r="H326" s="232">
        <v>96</v>
      </c>
      <c r="I326" s="233"/>
      <c r="J326" s="234">
        <f t="shared" si="30"/>
        <v>0</v>
      </c>
      <c r="K326" s="230" t="s">
        <v>203</v>
      </c>
      <c r="L326" s="235"/>
      <c r="M326" s="236" t="s">
        <v>23</v>
      </c>
      <c r="N326" s="237" t="s">
        <v>48</v>
      </c>
      <c r="O326" s="43"/>
      <c r="P326" s="211">
        <f t="shared" si="31"/>
        <v>0</v>
      </c>
      <c r="Q326" s="211">
        <v>8.0000000000000007E-5</v>
      </c>
      <c r="R326" s="211">
        <f t="shared" si="32"/>
        <v>7.6800000000000011E-3</v>
      </c>
      <c r="S326" s="211">
        <v>0</v>
      </c>
      <c r="T326" s="212">
        <f t="shared" si="33"/>
        <v>0</v>
      </c>
      <c r="AR326" s="25" t="s">
        <v>669</v>
      </c>
      <c r="AT326" s="25" t="s">
        <v>302</v>
      </c>
      <c r="AU326" s="25" t="s">
        <v>88</v>
      </c>
      <c r="AY326" s="25" t="s">
        <v>191</v>
      </c>
      <c r="BE326" s="213">
        <f t="shared" si="34"/>
        <v>0</v>
      </c>
      <c r="BF326" s="213">
        <f t="shared" si="35"/>
        <v>0</v>
      </c>
      <c r="BG326" s="213">
        <f t="shared" si="36"/>
        <v>0</v>
      </c>
      <c r="BH326" s="213">
        <f t="shared" si="37"/>
        <v>0</v>
      </c>
      <c r="BI326" s="213">
        <f t="shared" si="38"/>
        <v>0</v>
      </c>
      <c r="BJ326" s="25" t="s">
        <v>85</v>
      </c>
      <c r="BK326" s="213">
        <f t="shared" si="39"/>
        <v>0</v>
      </c>
      <c r="BL326" s="25" t="s">
        <v>279</v>
      </c>
      <c r="BM326" s="25" t="s">
        <v>5344</v>
      </c>
    </row>
    <row r="327" spans="2:65" s="1" customFormat="1" ht="16.5" customHeight="1">
      <c r="B327" s="42"/>
      <c r="C327" s="228" t="s">
        <v>1221</v>
      </c>
      <c r="D327" s="228" t="s">
        <v>302</v>
      </c>
      <c r="E327" s="229" t="s">
        <v>5345</v>
      </c>
      <c r="F327" s="230" t="s">
        <v>5346</v>
      </c>
      <c r="G327" s="231" t="s">
        <v>242</v>
      </c>
      <c r="H327" s="232">
        <v>18</v>
      </c>
      <c r="I327" s="233"/>
      <c r="J327" s="234">
        <f t="shared" si="30"/>
        <v>0</v>
      </c>
      <c r="K327" s="230" t="s">
        <v>203</v>
      </c>
      <c r="L327" s="235"/>
      <c r="M327" s="236" t="s">
        <v>23</v>
      </c>
      <c r="N327" s="237" t="s">
        <v>48</v>
      </c>
      <c r="O327" s="43"/>
      <c r="P327" s="211">
        <f t="shared" si="31"/>
        <v>0</v>
      </c>
      <c r="Q327" s="211">
        <v>9.0000000000000006E-5</v>
      </c>
      <c r="R327" s="211">
        <f t="shared" si="32"/>
        <v>1.6200000000000001E-3</v>
      </c>
      <c r="S327" s="211">
        <v>0</v>
      </c>
      <c r="T327" s="212">
        <f t="shared" si="33"/>
        <v>0</v>
      </c>
      <c r="AR327" s="25" t="s">
        <v>669</v>
      </c>
      <c r="AT327" s="25" t="s">
        <v>302</v>
      </c>
      <c r="AU327" s="25" t="s">
        <v>88</v>
      </c>
      <c r="AY327" s="25" t="s">
        <v>191</v>
      </c>
      <c r="BE327" s="213">
        <f t="shared" si="34"/>
        <v>0</v>
      </c>
      <c r="BF327" s="213">
        <f t="shared" si="35"/>
        <v>0</v>
      </c>
      <c r="BG327" s="213">
        <f t="shared" si="36"/>
        <v>0</v>
      </c>
      <c r="BH327" s="213">
        <f t="shared" si="37"/>
        <v>0</v>
      </c>
      <c r="BI327" s="213">
        <f t="shared" si="38"/>
        <v>0</v>
      </c>
      <c r="BJ327" s="25" t="s">
        <v>85</v>
      </c>
      <c r="BK327" s="213">
        <f t="shared" si="39"/>
        <v>0</v>
      </c>
      <c r="BL327" s="25" t="s">
        <v>279</v>
      </c>
      <c r="BM327" s="25" t="s">
        <v>5347</v>
      </c>
    </row>
    <row r="328" spans="2:65" s="1" customFormat="1" ht="16.5" customHeight="1">
      <c r="B328" s="42"/>
      <c r="C328" s="228" t="s">
        <v>1225</v>
      </c>
      <c r="D328" s="228" t="s">
        <v>302</v>
      </c>
      <c r="E328" s="229" t="s">
        <v>5348</v>
      </c>
      <c r="F328" s="230" t="s">
        <v>5349</v>
      </c>
      <c r="G328" s="231" t="s">
        <v>242</v>
      </c>
      <c r="H328" s="232">
        <v>8</v>
      </c>
      <c r="I328" s="233"/>
      <c r="J328" s="234">
        <f t="shared" si="30"/>
        <v>0</v>
      </c>
      <c r="K328" s="230" t="s">
        <v>203</v>
      </c>
      <c r="L328" s="235"/>
      <c r="M328" s="236" t="s">
        <v>23</v>
      </c>
      <c r="N328" s="237" t="s">
        <v>48</v>
      </c>
      <c r="O328" s="43"/>
      <c r="P328" s="211">
        <f t="shared" si="31"/>
        <v>0</v>
      </c>
      <c r="Q328" s="211">
        <v>9.7999999999999997E-4</v>
      </c>
      <c r="R328" s="211">
        <f t="shared" si="32"/>
        <v>7.8399999999999997E-3</v>
      </c>
      <c r="S328" s="211">
        <v>0</v>
      </c>
      <c r="T328" s="212">
        <f t="shared" si="33"/>
        <v>0</v>
      </c>
      <c r="AR328" s="25" t="s">
        <v>669</v>
      </c>
      <c r="AT328" s="25" t="s">
        <v>302</v>
      </c>
      <c r="AU328" s="25" t="s">
        <v>88</v>
      </c>
      <c r="AY328" s="25" t="s">
        <v>191</v>
      </c>
      <c r="BE328" s="213">
        <f t="shared" si="34"/>
        <v>0</v>
      </c>
      <c r="BF328" s="213">
        <f t="shared" si="35"/>
        <v>0</v>
      </c>
      <c r="BG328" s="213">
        <f t="shared" si="36"/>
        <v>0</v>
      </c>
      <c r="BH328" s="213">
        <f t="shared" si="37"/>
        <v>0</v>
      </c>
      <c r="BI328" s="213">
        <f t="shared" si="38"/>
        <v>0</v>
      </c>
      <c r="BJ328" s="25" t="s">
        <v>85</v>
      </c>
      <c r="BK328" s="213">
        <f t="shared" si="39"/>
        <v>0</v>
      </c>
      <c r="BL328" s="25" t="s">
        <v>279</v>
      </c>
      <c r="BM328" s="25" t="s">
        <v>5350</v>
      </c>
    </row>
    <row r="329" spans="2:65" s="1" customFormat="1" ht="16.5" customHeight="1">
      <c r="B329" s="42"/>
      <c r="C329" s="228" t="s">
        <v>1229</v>
      </c>
      <c r="D329" s="228" t="s">
        <v>302</v>
      </c>
      <c r="E329" s="229" t="s">
        <v>5351</v>
      </c>
      <c r="F329" s="230" t="s">
        <v>5352</v>
      </c>
      <c r="G329" s="231" t="s">
        <v>242</v>
      </c>
      <c r="H329" s="232">
        <v>8</v>
      </c>
      <c r="I329" s="233"/>
      <c r="J329" s="234">
        <f t="shared" si="30"/>
        <v>0</v>
      </c>
      <c r="K329" s="230" t="s">
        <v>203</v>
      </c>
      <c r="L329" s="235"/>
      <c r="M329" s="236" t="s">
        <v>23</v>
      </c>
      <c r="N329" s="237" t="s">
        <v>48</v>
      </c>
      <c r="O329" s="43"/>
      <c r="P329" s="211">
        <f t="shared" si="31"/>
        <v>0</v>
      </c>
      <c r="Q329" s="211">
        <v>1.1E-4</v>
      </c>
      <c r="R329" s="211">
        <f t="shared" si="32"/>
        <v>8.8000000000000003E-4</v>
      </c>
      <c r="S329" s="211">
        <v>0</v>
      </c>
      <c r="T329" s="212">
        <f t="shared" si="33"/>
        <v>0</v>
      </c>
      <c r="AR329" s="25" t="s">
        <v>669</v>
      </c>
      <c r="AT329" s="25" t="s">
        <v>302</v>
      </c>
      <c r="AU329" s="25" t="s">
        <v>88</v>
      </c>
      <c r="AY329" s="25" t="s">
        <v>191</v>
      </c>
      <c r="BE329" s="213">
        <f t="shared" si="34"/>
        <v>0</v>
      </c>
      <c r="BF329" s="213">
        <f t="shared" si="35"/>
        <v>0</v>
      </c>
      <c r="BG329" s="213">
        <f t="shared" si="36"/>
        <v>0</v>
      </c>
      <c r="BH329" s="213">
        <f t="shared" si="37"/>
        <v>0</v>
      </c>
      <c r="BI329" s="213">
        <f t="shared" si="38"/>
        <v>0</v>
      </c>
      <c r="BJ329" s="25" t="s">
        <v>85</v>
      </c>
      <c r="BK329" s="213">
        <f t="shared" si="39"/>
        <v>0</v>
      </c>
      <c r="BL329" s="25" t="s">
        <v>279</v>
      </c>
      <c r="BM329" s="25" t="s">
        <v>5353</v>
      </c>
    </row>
    <row r="330" spans="2:65" s="1" customFormat="1" ht="38.25" customHeight="1">
      <c r="B330" s="42"/>
      <c r="C330" s="202" t="s">
        <v>1236</v>
      </c>
      <c r="D330" s="202" t="s">
        <v>194</v>
      </c>
      <c r="E330" s="203" t="s">
        <v>850</v>
      </c>
      <c r="F330" s="204" t="s">
        <v>851</v>
      </c>
      <c r="G330" s="205" t="s">
        <v>419</v>
      </c>
      <c r="H330" s="206">
        <v>0.06</v>
      </c>
      <c r="I330" s="207"/>
      <c r="J330" s="208">
        <f t="shared" si="30"/>
        <v>0</v>
      </c>
      <c r="K330" s="204" t="s">
        <v>203</v>
      </c>
      <c r="L330" s="62"/>
      <c r="M330" s="209" t="s">
        <v>23</v>
      </c>
      <c r="N330" s="210" t="s">
        <v>48</v>
      </c>
      <c r="O330" s="43"/>
      <c r="P330" s="211">
        <f t="shared" si="31"/>
        <v>0</v>
      </c>
      <c r="Q330" s="211">
        <v>0</v>
      </c>
      <c r="R330" s="211">
        <f t="shared" si="32"/>
        <v>0</v>
      </c>
      <c r="S330" s="211">
        <v>0</v>
      </c>
      <c r="T330" s="212">
        <f t="shared" si="33"/>
        <v>0</v>
      </c>
      <c r="AR330" s="25" t="s">
        <v>279</v>
      </c>
      <c r="AT330" s="25" t="s">
        <v>194</v>
      </c>
      <c r="AU330" s="25" t="s">
        <v>88</v>
      </c>
      <c r="AY330" s="25" t="s">
        <v>191</v>
      </c>
      <c r="BE330" s="213">
        <f t="shared" si="34"/>
        <v>0</v>
      </c>
      <c r="BF330" s="213">
        <f t="shared" si="35"/>
        <v>0</v>
      </c>
      <c r="BG330" s="213">
        <f t="shared" si="36"/>
        <v>0</v>
      </c>
      <c r="BH330" s="213">
        <f t="shared" si="37"/>
        <v>0</v>
      </c>
      <c r="BI330" s="213">
        <f t="shared" si="38"/>
        <v>0</v>
      </c>
      <c r="BJ330" s="25" t="s">
        <v>85</v>
      </c>
      <c r="BK330" s="213">
        <f t="shared" si="39"/>
        <v>0</v>
      </c>
      <c r="BL330" s="25" t="s">
        <v>279</v>
      </c>
      <c r="BM330" s="25" t="s">
        <v>5354</v>
      </c>
    </row>
    <row r="331" spans="2:65" s="11" customFormat="1" ht="29.85" customHeight="1">
      <c r="B331" s="186"/>
      <c r="C331" s="187"/>
      <c r="D331" s="188" t="s">
        <v>76</v>
      </c>
      <c r="E331" s="200" t="s">
        <v>5355</v>
      </c>
      <c r="F331" s="200" t="s">
        <v>5356</v>
      </c>
      <c r="G331" s="187"/>
      <c r="H331" s="187"/>
      <c r="I331" s="190"/>
      <c r="J331" s="201">
        <f>BK331</f>
        <v>0</v>
      </c>
      <c r="K331" s="187"/>
      <c r="L331" s="192"/>
      <c r="M331" s="193"/>
      <c r="N331" s="194"/>
      <c r="O331" s="194"/>
      <c r="P331" s="195">
        <f>SUM(P332:P352)</f>
        <v>0</v>
      </c>
      <c r="Q331" s="194"/>
      <c r="R331" s="195">
        <f>SUM(R332:R352)</f>
        <v>0.24337</v>
      </c>
      <c r="S331" s="194"/>
      <c r="T331" s="196">
        <f>SUM(T332:T352)</f>
        <v>0</v>
      </c>
      <c r="AR331" s="197" t="s">
        <v>88</v>
      </c>
      <c r="AT331" s="198" t="s">
        <v>76</v>
      </c>
      <c r="AU331" s="198" t="s">
        <v>85</v>
      </c>
      <c r="AY331" s="197" t="s">
        <v>191</v>
      </c>
      <c r="BK331" s="199">
        <f>SUM(BK332:BK352)</f>
        <v>0</v>
      </c>
    </row>
    <row r="332" spans="2:65" s="1" customFormat="1" ht="16.5" customHeight="1">
      <c r="B332" s="42"/>
      <c r="C332" s="202" t="s">
        <v>1241</v>
      </c>
      <c r="D332" s="202" t="s">
        <v>194</v>
      </c>
      <c r="E332" s="203" t="s">
        <v>5357</v>
      </c>
      <c r="F332" s="204" t="s">
        <v>5358</v>
      </c>
      <c r="G332" s="205" t="s">
        <v>242</v>
      </c>
      <c r="H332" s="206">
        <v>30</v>
      </c>
      <c r="I332" s="207"/>
      <c r="J332" s="208">
        <f t="shared" ref="J332:J352" si="40">ROUND(I332*H332,2)</f>
        <v>0</v>
      </c>
      <c r="K332" s="204" t="s">
        <v>203</v>
      </c>
      <c r="L332" s="62"/>
      <c r="M332" s="209" t="s">
        <v>23</v>
      </c>
      <c r="N332" s="210" t="s">
        <v>48</v>
      </c>
      <c r="O332" s="43"/>
      <c r="P332" s="211">
        <f t="shared" ref="P332:P352" si="41">O332*H332</f>
        <v>0</v>
      </c>
      <c r="Q332" s="211">
        <v>1.7700000000000001E-3</v>
      </c>
      <c r="R332" s="211">
        <f t="shared" ref="R332:R352" si="42">Q332*H332</f>
        <v>5.3100000000000001E-2</v>
      </c>
      <c r="S332" s="211">
        <v>0</v>
      </c>
      <c r="T332" s="212">
        <f t="shared" ref="T332:T352" si="43">S332*H332</f>
        <v>0</v>
      </c>
      <c r="AR332" s="25" t="s">
        <v>279</v>
      </c>
      <c r="AT332" s="25" t="s">
        <v>194</v>
      </c>
      <c r="AU332" s="25" t="s">
        <v>88</v>
      </c>
      <c r="AY332" s="25" t="s">
        <v>191</v>
      </c>
      <c r="BE332" s="213">
        <f t="shared" ref="BE332:BE352" si="44">IF(N332="základní",J332,0)</f>
        <v>0</v>
      </c>
      <c r="BF332" s="213">
        <f t="shared" ref="BF332:BF352" si="45">IF(N332="snížená",J332,0)</f>
        <v>0</v>
      </c>
      <c r="BG332" s="213">
        <f t="shared" ref="BG332:BG352" si="46">IF(N332="zákl. přenesená",J332,0)</f>
        <v>0</v>
      </c>
      <c r="BH332" s="213">
        <f t="shared" ref="BH332:BH352" si="47">IF(N332="sníž. přenesená",J332,0)</f>
        <v>0</v>
      </c>
      <c r="BI332" s="213">
        <f t="shared" ref="BI332:BI352" si="48">IF(N332="nulová",J332,0)</f>
        <v>0</v>
      </c>
      <c r="BJ332" s="25" t="s">
        <v>85</v>
      </c>
      <c r="BK332" s="213">
        <f t="shared" ref="BK332:BK352" si="49">ROUND(I332*H332,2)</f>
        <v>0</v>
      </c>
      <c r="BL332" s="25" t="s">
        <v>279</v>
      </c>
      <c r="BM332" s="25" t="s">
        <v>5359</v>
      </c>
    </row>
    <row r="333" spans="2:65" s="1" customFormat="1" ht="16.5" customHeight="1">
      <c r="B333" s="42"/>
      <c r="C333" s="202" t="s">
        <v>1245</v>
      </c>
      <c r="D333" s="202" t="s">
        <v>194</v>
      </c>
      <c r="E333" s="203" t="s">
        <v>5360</v>
      </c>
      <c r="F333" s="204" t="s">
        <v>5361</v>
      </c>
      <c r="G333" s="205" t="s">
        <v>242</v>
      </c>
      <c r="H333" s="206">
        <v>16</v>
      </c>
      <c r="I333" s="207"/>
      <c r="J333" s="208">
        <f t="shared" si="40"/>
        <v>0</v>
      </c>
      <c r="K333" s="204" t="s">
        <v>203</v>
      </c>
      <c r="L333" s="62"/>
      <c r="M333" s="209" t="s">
        <v>23</v>
      </c>
      <c r="N333" s="210" t="s">
        <v>48</v>
      </c>
      <c r="O333" s="43"/>
      <c r="P333" s="211">
        <f t="shared" si="41"/>
        <v>0</v>
      </c>
      <c r="Q333" s="211">
        <v>2.7699999999999999E-3</v>
      </c>
      <c r="R333" s="211">
        <f t="shared" si="42"/>
        <v>4.4319999999999998E-2</v>
      </c>
      <c r="S333" s="211">
        <v>0</v>
      </c>
      <c r="T333" s="212">
        <f t="shared" si="43"/>
        <v>0</v>
      </c>
      <c r="AR333" s="25" t="s">
        <v>279</v>
      </c>
      <c r="AT333" s="25" t="s">
        <v>194</v>
      </c>
      <c r="AU333" s="25" t="s">
        <v>88</v>
      </c>
      <c r="AY333" s="25" t="s">
        <v>191</v>
      </c>
      <c r="BE333" s="213">
        <f t="shared" si="44"/>
        <v>0</v>
      </c>
      <c r="BF333" s="213">
        <f t="shared" si="45"/>
        <v>0</v>
      </c>
      <c r="BG333" s="213">
        <f t="shared" si="46"/>
        <v>0</v>
      </c>
      <c r="BH333" s="213">
        <f t="shared" si="47"/>
        <v>0</v>
      </c>
      <c r="BI333" s="213">
        <f t="shared" si="48"/>
        <v>0</v>
      </c>
      <c r="BJ333" s="25" t="s">
        <v>85</v>
      </c>
      <c r="BK333" s="213">
        <f t="shared" si="49"/>
        <v>0</v>
      </c>
      <c r="BL333" s="25" t="s">
        <v>279</v>
      </c>
      <c r="BM333" s="25" t="s">
        <v>5362</v>
      </c>
    </row>
    <row r="334" spans="2:65" s="1" customFormat="1" ht="16.5" customHeight="1">
      <c r="B334" s="42"/>
      <c r="C334" s="228" t="s">
        <v>1249</v>
      </c>
      <c r="D334" s="228" t="s">
        <v>302</v>
      </c>
      <c r="E334" s="229" t="s">
        <v>5363</v>
      </c>
      <c r="F334" s="230" t="s">
        <v>5364</v>
      </c>
      <c r="G334" s="231" t="s">
        <v>222</v>
      </c>
      <c r="H334" s="232">
        <v>1</v>
      </c>
      <c r="I334" s="233"/>
      <c r="J334" s="234">
        <f t="shared" si="40"/>
        <v>0</v>
      </c>
      <c r="K334" s="230" t="s">
        <v>203</v>
      </c>
      <c r="L334" s="235"/>
      <c r="M334" s="236" t="s">
        <v>23</v>
      </c>
      <c r="N334" s="237" t="s">
        <v>48</v>
      </c>
      <c r="O334" s="43"/>
      <c r="P334" s="211">
        <f t="shared" si="41"/>
        <v>0</v>
      </c>
      <c r="Q334" s="211">
        <v>1.08E-3</v>
      </c>
      <c r="R334" s="211">
        <f t="shared" si="42"/>
        <v>1.08E-3</v>
      </c>
      <c r="S334" s="211">
        <v>0</v>
      </c>
      <c r="T334" s="212">
        <f t="shared" si="43"/>
        <v>0</v>
      </c>
      <c r="AR334" s="25" t="s">
        <v>669</v>
      </c>
      <c r="AT334" s="25" t="s">
        <v>302</v>
      </c>
      <c r="AU334" s="25" t="s">
        <v>88</v>
      </c>
      <c r="AY334" s="25" t="s">
        <v>191</v>
      </c>
      <c r="BE334" s="213">
        <f t="shared" si="44"/>
        <v>0</v>
      </c>
      <c r="BF334" s="213">
        <f t="shared" si="45"/>
        <v>0</v>
      </c>
      <c r="BG334" s="213">
        <f t="shared" si="46"/>
        <v>0</v>
      </c>
      <c r="BH334" s="213">
        <f t="shared" si="47"/>
        <v>0</v>
      </c>
      <c r="BI334" s="213">
        <f t="shared" si="48"/>
        <v>0</v>
      </c>
      <c r="BJ334" s="25" t="s">
        <v>85</v>
      </c>
      <c r="BK334" s="213">
        <f t="shared" si="49"/>
        <v>0</v>
      </c>
      <c r="BL334" s="25" t="s">
        <v>279</v>
      </c>
      <c r="BM334" s="25" t="s">
        <v>5365</v>
      </c>
    </row>
    <row r="335" spans="2:65" s="1" customFormat="1" ht="16.5" customHeight="1">
      <c r="B335" s="42"/>
      <c r="C335" s="202" t="s">
        <v>1254</v>
      </c>
      <c r="D335" s="202" t="s">
        <v>194</v>
      </c>
      <c r="E335" s="203" t="s">
        <v>5366</v>
      </c>
      <c r="F335" s="204" t="s">
        <v>5367</v>
      </c>
      <c r="G335" s="205" t="s">
        <v>242</v>
      </c>
      <c r="H335" s="206">
        <v>5</v>
      </c>
      <c r="I335" s="207"/>
      <c r="J335" s="208">
        <f t="shared" si="40"/>
        <v>0</v>
      </c>
      <c r="K335" s="204" t="s">
        <v>203</v>
      </c>
      <c r="L335" s="62"/>
      <c r="M335" s="209" t="s">
        <v>23</v>
      </c>
      <c r="N335" s="210" t="s">
        <v>48</v>
      </c>
      <c r="O335" s="43"/>
      <c r="P335" s="211">
        <f t="shared" si="41"/>
        <v>0</v>
      </c>
      <c r="Q335" s="211">
        <v>5.9000000000000003E-4</v>
      </c>
      <c r="R335" s="211">
        <f t="shared" si="42"/>
        <v>2.9500000000000004E-3</v>
      </c>
      <c r="S335" s="211">
        <v>0</v>
      </c>
      <c r="T335" s="212">
        <f t="shared" si="43"/>
        <v>0</v>
      </c>
      <c r="AR335" s="25" t="s">
        <v>279</v>
      </c>
      <c r="AT335" s="25" t="s">
        <v>194</v>
      </c>
      <c r="AU335" s="25" t="s">
        <v>88</v>
      </c>
      <c r="AY335" s="25" t="s">
        <v>191</v>
      </c>
      <c r="BE335" s="213">
        <f t="shared" si="44"/>
        <v>0</v>
      </c>
      <c r="BF335" s="213">
        <f t="shared" si="45"/>
        <v>0</v>
      </c>
      <c r="BG335" s="213">
        <f t="shared" si="46"/>
        <v>0</v>
      </c>
      <c r="BH335" s="213">
        <f t="shared" si="47"/>
        <v>0</v>
      </c>
      <c r="BI335" s="213">
        <f t="shared" si="48"/>
        <v>0</v>
      </c>
      <c r="BJ335" s="25" t="s">
        <v>85</v>
      </c>
      <c r="BK335" s="213">
        <f t="shared" si="49"/>
        <v>0</v>
      </c>
      <c r="BL335" s="25" t="s">
        <v>279</v>
      </c>
      <c r="BM335" s="25" t="s">
        <v>5368</v>
      </c>
    </row>
    <row r="336" spans="2:65" s="1" customFormat="1" ht="16.5" customHeight="1">
      <c r="B336" s="42"/>
      <c r="C336" s="202" t="s">
        <v>1259</v>
      </c>
      <c r="D336" s="202" t="s">
        <v>194</v>
      </c>
      <c r="E336" s="203" t="s">
        <v>5369</v>
      </c>
      <c r="F336" s="204" t="s">
        <v>5370</v>
      </c>
      <c r="G336" s="205" t="s">
        <v>242</v>
      </c>
      <c r="H336" s="206">
        <v>81</v>
      </c>
      <c r="I336" s="207"/>
      <c r="J336" s="208">
        <f t="shared" si="40"/>
        <v>0</v>
      </c>
      <c r="K336" s="204" t="s">
        <v>203</v>
      </c>
      <c r="L336" s="62"/>
      <c r="M336" s="209" t="s">
        <v>23</v>
      </c>
      <c r="N336" s="210" t="s">
        <v>48</v>
      </c>
      <c r="O336" s="43"/>
      <c r="P336" s="211">
        <f t="shared" si="41"/>
        <v>0</v>
      </c>
      <c r="Q336" s="211">
        <v>1.2099999999999999E-3</v>
      </c>
      <c r="R336" s="211">
        <f t="shared" si="42"/>
        <v>9.801E-2</v>
      </c>
      <c r="S336" s="211">
        <v>0</v>
      </c>
      <c r="T336" s="212">
        <f t="shared" si="43"/>
        <v>0</v>
      </c>
      <c r="AR336" s="25" t="s">
        <v>279</v>
      </c>
      <c r="AT336" s="25" t="s">
        <v>194</v>
      </c>
      <c r="AU336" s="25" t="s">
        <v>88</v>
      </c>
      <c r="AY336" s="25" t="s">
        <v>191</v>
      </c>
      <c r="BE336" s="213">
        <f t="shared" si="44"/>
        <v>0</v>
      </c>
      <c r="BF336" s="213">
        <f t="shared" si="45"/>
        <v>0</v>
      </c>
      <c r="BG336" s="213">
        <f t="shared" si="46"/>
        <v>0</v>
      </c>
      <c r="BH336" s="213">
        <f t="shared" si="47"/>
        <v>0</v>
      </c>
      <c r="BI336" s="213">
        <f t="shared" si="48"/>
        <v>0</v>
      </c>
      <c r="BJ336" s="25" t="s">
        <v>85</v>
      </c>
      <c r="BK336" s="213">
        <f t="shared" si="49"/>
        <v>0</v>
      </c>
      <c r="BL336" s="25" t="s">
        <v>279</v>
      </c>
      <c r="BM336" s="25" t="s">
        <v>5371</v>
      </c>
    </row>
    <row r="337" spans="2:65" s="1" customFormat="1" ht="16.5" customHeight="1">
      <c r="B337" s="42"/>
      <c r="C337" s="202" t="s">
        <v>1268</v>
      </c>
      <c r="D337" s="202" t="s">
        <v>194</v>
      </c>
      <c r="E337" s="203" t="s">
        <v>5372</v>
      </c>
      <c r="F337" s="204" t="s">
        <v>5373</v>
      </c>
      <c r="G337" s="205" t="s">
        <v>242</v>
      </c>
      <c r="H337" s="206">
        <v>30</v>
      </c>
      <c r="I337" s="207"/>
      <c r="J337" s="208">
        <f t="shared" si="40"/>
        <v>0</v>
      </c>
      <c r="K337" s="204" t="s">
        <v>203</v>
      </c>
      <c r="L337" s="62"/>
      <c r="M337" s="209" t="s">
        <v>23</v>
      </c>
      <c r="N337" s="210" t="s">
        <v>48</v>
      </c>
      <c r="O337" s="43"/>
      <c r="P337" s="211">
        <f t="shared" si="41"/>
        <v>0</v>
      </c>
      <c r="Q337" s="211">
        <v>2.9E-4</v>
      </c>
      <c r="R337" s="211">
        <f t="shared" si="42"/>
        <v>8.6999999999999994E-3</v>
      </c>
      <c r="S337" s="211">
        <v>0</v>
      </c>
      <c r="T337" s="212">
        <f t="shared" si="43"/>
        <v>0</v>
      </c>
      <c r="AR337" s="25" t="s">
        <v>279</v>
      </c>
      <c r="AT337" s="25" t="s">
        <v>194</v>
      </c>
      <c r="AU337" s="25" t="s">
        <v>88</v>
      </c>
      <c r="AY337" s="25" t="s">
        <v>191</v>
      </c>
      <c r="BE337" s="213">
        <f t="shared" si="44"/>
        <v>0</v>
      </c>
      <c r="BF337" s="213">
        <f t="shared" si="45"/>
        <v>0</v>
      </c>
      <c r="BG337" s="213">
        <f t="shared" si="46"/>
        <v>0</v>
      </c>
      <c r="BH337" s="213">
        <f t="shared" si="47"/>
        <v>0</v>
      </c>
      <c r="BI337" s="213">
        <f t="shared" si="48"/>
        <v>0</v>
      </c>
      <c r="BJ337" s="25" t="s">
        <v>85</v>
      </c>
      <c r="BK337" s="213">
        <f t="shared" si="49"/>
        <v>0</v>
      </c>
      <c r="BL337" s="25" t="s">
        <v>279</v>
      </c>
      <c r="BM337" s="25" t="s">
        <v>5374</v>
      </c>
    </row>
    <row r="338" spans="2:65" s="1" customFormat="1" ht="16.5" customHeight="1">
      <c r="B338" s="42"/>
      <c r="C338" s="202" t="s">
        <v>1273</v>
      </c>
      <c r="D338" s="202" t="s">
        <v>194</v>
      </c>
      <c r="E338" s="203" t="s">
        <v>5375</v>
      </c>
      <c r="F338" s="204" t="s">
        <v>5376</v>
      </c>
      <c r="G338" s="205" t="s">
        <v>242</v>
      </c>
      <c r="H338" s="206">
        <v>19</v>
      </c>
      <c r="I338" s="207"/>
      <c r="J338" s="208">
        <f t="shared" si="40"/>
        <v>0</v>
      </c>
      <c r="K338" s="204" t="s">
        <v>203</v>
      </c>
      <c r="L338" s="62"/>
      <c r="M338" s="209" t="s">
        <v>23</v>
      </c>
      <c r="N338" s="210" t="s">
        <v>48</v>
      </c>
      <c r="O338" s="43"/>
      <c r="P338" s="211">
        <f t="shared" si="41"/>
        <v>0</v>
      </c>
      <c r="Q338" s="211">
        <v>3.5E-4</v>
      </c>
      <c r="R338" s="211">
        <f t="shared" si="42"/>
        <v>6.6499999999999997E-3</v>
      </c>
      <c r="S338" s="211">
        <v>0</v>
      </c>
      <c r="T338" s="212">
        <f t="shared" si="43"/>
        <v>0</v>
      </c>
      <c r="AR338" s="25" t="s">
        <v>279</v>
      </c>
      <c r="AT338" s="25" t="s">
        <v>194</v>
      </c>
      <c r="AU338" s="25" t="s">
        <v>88</v>
      </c>
      <c r="AY338" s="25" t="s">
        <v>191</v>
      </c>
      <c r="BE338" s="213">
        <f t="shared" si="44"/>
        <v>0</v>
      </c>
      <c r="BF338" s="213">
        <f t="shared" si="45"/>
        <v>0</v>
      </c>
      <c r="BG338" s="213">
        <f t="shared" si="46"/>
        <v>0</v>
      </c>
      <c r="BH338" s="213">
        <f t="shared" si="47"/>
        <v>0</v>
      </c>
      <c r="BI338" s="213">
        <f t="shared" si="48"/>
        <v>0</v>
      </c>
      <c r="BJ338" s="25" t="s">
        <v>85</v>
      </c>
      <c r="BK338" s="213">
        <f t="shared" si="49"/>
        <v>0</v>
      </c>
      <c r="BL338" s="25" t="s">
        <v>279</v>
      </c>
      <c r="BM338" s="25" t="s">
        <v>5377</v>
      </c>
    </row>
    <row r="339" spans="2:65" s="1" customFormat="1" ht="16.5" customHeight="1">
      <c r="B339" s="42"/>
      <c r="C339" s="228" t="s">
        <v>1278</v>
      </c>
      <c r="D339" s="228" t="s">
        <v>302</v>
      </c>
      <c r="E339" s="229" t="s">
        <v>5378</v>
      </c>
      <c r="F339" s="230" t="s">
        <v>5379</v>
      </c>
      <c r="G339" s="231" t="s">
        <v>222</v>
      </c>
      <c r="H339" s="232">
        <v>1</v>
      </c>
      <c r="I339" s="233"/>
      <c r="J339" s="234">
        <f t="shared" si="40"/>
        <v>0</v>
      </c>
      <c r="K339" s="230" t="s">
        <v>203</v>
      </c>
      <c r="L339" s="235"/>
      <c r="M339" s="236" t="s">
        <v>23</v>
      </c>
      <c r="N339" s="237" t="s">
        <v>48</v>
      </c>
      <c r="O339" s="43"/>
      <c r="P339" s="211">
        <f t="shared" si="41"/>
        <v>0</v>
      </c>
      <c r="Q339" s="211">
        <v>1.3999999999999999E-4</v>
      </c>
      <c r="R339" s="211">
        <f t="shared" si="42"/>
        <v>1.3999999999999999E-4</v>
      </c>
      <c r="S339" s="211">
        <v>0</v>
      </c>
      <c r="T339" s="212">
        <f t="shared" si="43"/>
        <v>0</v>
      </c>
      <c r="AR339" s="25" t="s">
        <v>669</v>
      </c>
      <c r="AT339" s="25" t="s">
        <v>302</v>
      </c>
      <c r="AU339" s="25" t="s">
        <v>88</v>
      </c>
      <c r="AY339" s="25" t="s">
        <v>191</v>
      </c>
      <c r="BE339" s="213">
        <f t="shared" si="44"/>
        <v>0</v>
      </c>
      <c r="BF339" s="213">
        <f t="shared" si="45"/>
        <v>0</v>
      </c>
      <c r="BG339" s="213">
        <f t="shared" si="46"/>
        <v>0</v>
      </c>
      <c r="BH339" s="213">
        <f t="shared" si="47"/>
        <v>0</v>
      </c>
      <c r="BI339" s="213">
        <f t="shared" si="48"/>
        <v>0</v>
      </c>
      <c r="BJ339" s="25" t="s">
        <v>85</v>
      </c>
      <c r="BK339" s="213">
        <f t="shared" si="49"/>
        <v>0</v>
      </c>
      <c r="BL339" s="25" t="s">
        <v>279</v>
      </c>
      <c r="BM339" s="25" t="s">
        <v>5380</v>
      </c>
    </row>
    <row r="340" spans="2:65" s="1" customFormat="1" ht="16.5" customHeight="1">
      <c r="B340" s="42"/>
      <c r="C340" s="228" t="s">
        <v>1281</v>
      </c>
      <c r="D340" s="228" t="s">
        <v>302</v>
      </c>
      <c r="E340" s="229" t="s">
        <v>5381</v>
      </c>
      <c r="F340" s="230" t="s">
        <v>5382</v>
      </c>
      <c r="G340" s="231" t="s">
        <v>222</v>
      </c>
      <c r="H340" s="232">
        <v>4</v>
      </c>
      <c r="I340" s="233"/>
      <c r="J340" s="234">
        <f t="shared" si="40"/>
        <v>0</v>
      </c>
      <c r="K340" s="230" t="s">
        <v>203</v>
      </c>
      <c r="L340" s="235"/>
      <c r="M340" s="236" t="s">
        <v>23</v>
      </c>
      <c r="N340" s="237" t="s">
        <v>48</v>
      </c>
      <c r="O340" s="43"/>
      <c r="P340" s="211">
        <f t="shared" si="41"/>
        <v>0</v>
      </c>
      <c r="Q340" s="211">
        <v>3.3E-4</v>
      </c>
      <c r="R340" s="211">
        <f t="shared" si="42"/>
        <v>1.32E-3</v>
      </c>
      <c r="S340" s="211">
        <v>0</v>
      </c>
      <c r="T340" s="212">
        <f t="shared" si="43"/>
        <v>0</v>
      </c>
      <c r="AR340" s="25" t="s">
        <v>669</v>
      </c>
      <c r="AT340" s="25" t="s">
        <v>302</v>
      </c>
      <c r="AU340" s="25" t="s">
        <v>88</v>
      </c>
      <c r="AY340" s="25" t="s">
        <v>191</v>
      </c>
      <c r="BE340" s="213">
        <f t="shared" si="44"/>
        <v>0</v>
      </c>
      <c r="BF340" s="213">
        <f t="shared" si="45"/>
        <v>0</v>
      </c>
      <c r="BG340" s="213">
        <f t="shared" si="46"/>
        <v>0</v>
      </c>
      <c r="BH340" s="213">
        <f t="shared" si="47"/>
        <v>0</v>
      </c>
      <c r="BI340" s="213">
        <f t="shared" si="48"/>
        <v>0</v>
      </c>
      <c r="BJ340" s="25" t="s">
        <v>85</v>
      </c>
      <c r="BK340" s="213">
        <f t="shared" si="49"/>
        <v>0</v>
      </c>
      <c r="BL340" s="25" t="s">
        <v>279</v>
      </c>
      <c r="BM340" s="25" t="s">
        <v>5383</v>
      </c>
    </row>
    <row r="341" spans="2:65" s="1" customFormat="1" ht="25.5" customHeight="1">
      <c r="B341" s="42"/>
      <c r="C341" s="202" t="s">
        <v>1293</v>
      </c>
      <c r="D341" s="202" t="s">
        <v>194</v>
      </c>
      <c r="E341" s="203" t="s">
        <v>5384</v>
      </c>
      <c r="F341" s="204" t="s">
        <v>5385</v>
      </c>
      <c r="G341" s="205" t="s">
        <v>222</v>
      </c>
      <c r="H341" s="206">
        <v>16</v>
      </c>
      <c r="I341" s="207"/>
      <c r="J341" s="208">
        <f t="shared" si="40"/>
        <v>0</v>
      </c>
      <c r="K341" s="204" t="s">
        <v>203</v>
      </c>
      <c r="L341" s="62"/>
      <c r="M341" s="209" t="s">
        <v>23</v>
      </c>
      <c r="N341" s="210" t="s">
        <v>48</v>
      </c>
      <c r="O341" s="43"/>
      <c r="P341" s="211">
        <f t="shared" si="41"/>
        <v>0</v>
      </c>
      <c r="Q341" s="211">
        <v>0</v>
      </c>
      <c r="R341" s="211">
        <f t="shared" si="42"/>
        <v>0</v>
      </c>
      <c r="S341" s="211">
        <v>0</v>
      </c>
      <c r="T341" s="212">
        <f t="shared" si="43"/>
        <v>0</v>
      </c>
      <c r="AR341" s="25" t="s">
        <v>279</v>
      </c>
      <c r="AT341" s="25" t="s">
        <v>194</v>
      </c>
      <c r="AU341" s="25" t="s">
        <v>88</v>
      </c>
      <c r="AY341" s="25" t="s">
        <v>191</v>
      </c>
      <c r="BE341" s="213">
        <f t="shared" si="44"/>
        <v>0</v>
      </c>
      <c r="BF341" s="213">
        <f t="shared" si="45"/>
        <v>0</v>
      </c>
      <c r="BG341" s="213">
        <f t="shared" si="46"/>
        <v>0</v>
      </c>
      <c r="BH341" s="213">
        <f t="shared" si="47"/>
        <v>0</v>
      </c>
      <c r="BI341" s="213">
        <f t="shared" si="48"/>
        <v>0</v>
      </c>
      <c r="BJ341" s="25" t="s">
        <v>85</v>
      </c>
      <c r="BK341" s="213">
        <f t="shared" si="49"/>
        <v>0</v>
      </c>
      <c r="BL341" s="25" t="s">
        <v>279</v>
      </c>
      <c r="BM341" s="25" t="s">
        <v>5386</v>
      </c>
    </row>
    <row r="342" spans="2:65" s="1" customFormat="1" ht="25.5" customHeight="1">
      <c r="B342" s="42"/>
      <c r="C342" s="202" t="s">
        <v>1298</v>
      </c>
      <c r="D342" s="202" t="s">
        <v>194</v>
      </c>
      <c r="E342" s="203" t="s">
        <v>5387</v>
      </c>
      <c r="F342" s="204" t="s">
        <v>5388</v>
      </c>
      <c r="G342" s="205" t="s">
        <v>222</v>
      </c>
      <c r="H342" s="206">
        <v>11</v>
      </c>
      <c r="I342" s="207"/>
      <c r="J342" s="208">
        <f t="shared" si="40"/>
        <v>0</v>
      </c>
      <c r="K342" s="204" t="s">
        <v>203</v>
      </c>
      <c r="L342" s="62"/>
      <c r="M342" s="209" t="s">
        <v>23</v>
      </c>
      <c r="N342" s="210" t="s">
        <v>48</v>
      </c>
      <c r="O342" s="43"/>
      <c r="P342" s="211">
        <f t="shared" si="41"/>
        <v>0</v>
      </c>
      <c r="Q342" s="211">
        <v>0</v>
      </c>
      <c r="R342" s="211">
        <f t="shared" si="42"/>
        <v>0</v>
      </c>
      <c r="S342" s="211">
        <v>0</v>
      </c>
      <c r="T342" s="212">
        <f t="shared" si="43"/>
        <v>0</v>
      </c>
      <c r="AR342" s="25" t="s">
        <v>279</v>
      </c>
      <c r="AT342" s="25" t="s">
        <v>194</v>
      </c>
      <c r="AU342" s="25" t="s">
        <v>88</v>
      </c>
      <c r="AY342" s="25" t="s">
        <v>191</v>
      </c>
      <c r="BE342" s="213">
        <f t="shared" si="44"/>
        <v>0</v>
      </c>
      <c r="BF342" s="213">
        <f t="shared" si="45"/>
        <v>0</v>
      </c>
      <c r="BG342" s="213">
        <f t="shared" si="46"/>
        <v>0</v>
      </c>
      <c r="BH342" s="213">
        <f t="shared" si="47"/>
        <v>0</v>
      </c>
      <c r="BI342" s="213">
        <f t="shared" si="48"/>
        <v>0</v>
      </c>
      <c r="BJ342" s="25" t="s">
        <v>85</v>
      </c>
      <c r="BK342" s="213">
        <f t="shared" si="49"/>
        <v>0</v>
      </c>
      <c r="BL342" s="25" t="s">
        <v>279</v>
      </c>
      <c r="BM342" s="25" t="s">
        <v>5389</v>
      </c>
    </row>
    <row r="343" spans="2:65" s="1" customFormat="1" ht="25.5" customHeight="1">
      <c r="B343" s="42"/>
      <c r="C343" s="202" t="s">
        <v>1303</v>
      </c>
      <c r="D343" s="202" t="s">
        <v>194</v>
      </c>
      <c r="E343" s="203" t="s">
        <v>5390</v>
      </c>
      <c r="F343" s="204" t="s">
        <v>5391</v>
      </c>
      <c r="G343" s="205" t="s">
        <v>222</v>
      </c>
      <c r="H343" s="206">
        <v>17</v>
      </c>
      <c r="I343" s="207"/>
      <c r="J343" s="208">
        <f t="shared" si="40"/>
        <v>0</v>
      </c>
      <c r="K343" s="204" t="s">
        <v>203</v>
      </c>
      <c r="L343" s="62"/>
      <c r="M343" s="209" t="s">
        <v>23</v>
      </c>
      <c r="N343" s="210" t="s">
        <v>48</v>
      </c>
      <c r="O343" s="43"/>
      <c r="P343" s="211">
        <f t="shared" si="41"/>
        <v>0</v>
      </c>
      <c r="Q343" s="211">
        <v>0</v>
      </c>
      <c r="R343" s="211">
        <f t="shared" si="42"/>
        <v>0</v>
      </c>
      <c r="S343" s="211">
        <v>0</v>
      </c>
      <c r="T343" s="212">
        <f t="shared" si="43"/>
        <v>0</v>
      </c>
      <c r="AR343" s="25" t="s">
        <v>279</v>
      </c>
      <c r="AT343" s="25" t="s">
        <v>194</v>
      </c>
      <c r="AU343" s="25" t="s">
        <v>88</v>
      </c>
      <c r="AY343" s="25" t="s">
        <v>191</v>
      </c>
      <c r="BE343" s="213">
        <f t="shared" si="44"/>
        <v>0</v>
      </c>
      <c r="BF343" s="213">
        <f t="shared" si="45"/>
        <v>0</v>
      </c>
      <c r="BG343" s="213">
        <f t="shared" si="46"/>
        <v>0</v>
      </c>
      <c r="BH343" s="213">
        <f t="shared" si="47"/>
        <v>0</v>
      </c>
      <c r="BI343" s="213">
        <f t="shared" si="48"/>
        <v>0</v>
      </c>
      <c r="BJ343" s="25" t="s">
        <v>85</v>
      </c>
      <c r="BK343" s="213">
        <f t="shared" si="49"/>
        <v>0</v>
      </c>
      <c r="BL343" s="25" t="s">
        <v>279</v>
      </c>
      <c r="BM343" s="25" t="s">
        <v>5392</v>
      </c>
    </row>
    <row r="344" spans="2:65" s="1" customFormat="1" ht="25.5" customHeight="1">
      <c r="B344" s="42"/>
      <c r="C344" s="202" t="s">
        <v>1307</v>
      </c>
      <c r="D344" s="202" t="s">
        <v>194</v>
      </c>
      <c r="E344" s="203" t="s">
        <v>5393</v>
      </c>
      <c r="F344" s="204" t="s">
        <v>5394</v>
      </c>
      <c r="G344" s="205" t="s">
        <v>222</v>
      </c>
      <c r="H344" s="206">
        <v>4</v>
      </c>
      <c r="I344" s="207"/>
      <c r="J344" s="208">
        <f t="shared" si="40"/>
        <v>0</v>
      </c>
      <c r="K344" s="204" t="s">
        <v>203</v>
      </c>
      <c r="L344" s="62"/>
      <c r="M344" s="209" t="s">
        <v>23</v>
      </c>
      <c r="N344" s="210" t="s">
        <v>48</v>
      </c>
      <c r="O344" s="43"/>
      <c r="P344" s="211">
        <f t="shared" si="41"/>
        <v>0</v>
      </c>
      <c r="Q344" s="211">
        <v>6.4000000000000003E-3</v>
      </c>
      <c r="R344" s="211">
        <f t="shared" si="42"/>
        <v>2.5600000000000001E-2</v>
      </c>
      <c r="S344" s="211">
        <v>0</v>
      </c>
      <c r="T344" s="212">
        <f t="shared" si="43"/>
        <v>0</v>
      </c>
      <c r="AR344" s="25" t="s">
        <v>279</v>
      </c>
      <c r="AT344" s="25" t="s">
        <v>194</v>
      </c>
      <c r="AU344" s="25" t="s">
        <v>88</v>
      </c>
      <c r="AY344" s="25" t="s">
        <v>191</v>
      </c>
      <c r="BE344" s="213">
        <f t="shared" si="44"/>
        <v>0</v>
      </c>
      <c r="BF344" s="213">
        <f t="shared" si="45"/>
        <v>0</v>
      </c>
      <c r="BG344" s="213">
        <f t="shared" si="46"/>
        <v>0</v>
      </c>
      <c r="BH344" s="213">
        <f t="shared" si="47"/>
        <v>0</v>
      </c>
      <c r="BI344" s="213">
        <f t="shared" si="48"/>
        <v>0</v>
      </c>
      <c r="BJ344" s="25" t="s">
        <v>85</v>
      </c>
      <c r="BK344" s="213">
        <f t="shared" si="49"/>
        <v>0</v>
      </c>
      <c r="BL344" s="25" t="s">
        <v>279</v>
      </c>
      <c r="BM344" s="25" t="s">
        <v>5395</v>
      </c>
    </row>
    <row r="345" spans="2:65" s="1" customFormat="1" ht="25.5" customHeight="1">
      <c r="B345" s="42"/>
      <c r="C345" s="202" t="s">
        <v>1311</v>
      </c>
      <c r="D345" s="202" t="s">
        <v>194</v>
      </c>
      <c r="E345" s="203" t="s">
        <v>5396</v>
      </c>
      <c r="F345" s="204" t="s">
        <v>5397</v>
      </c>
      <c r="G345" s="205" t="s">
        <v>222</v>
      </c>
      <c r="H345" s="206">
        <v>1</v>
      </c>
      <c r="I345" s="207"/>
      <c r="J345" s="208">
        <f t="shared" si="40"/>
        <v>0</v>
      </c>
      <c r="K345" s="204" t="s">
        <v>203</v>
      </c>
      <c r="L345" s="62"/>
      <c r="M345" s="209" t="s">
        <v>23</v>
      </c>
      <c r="N345" s="210" t="s">
        <v>48</v>
      </c>
      <c r="O345" s="43"/>
      <c r="P345" s="211">
        <f t="shared" si="41"/>
        <v>0</v>
      </c>
      <c r="Q345" s="211">
        <v>3.4000000000000002E-4</v>
      </c>
      <c r="R345" s="211">
        <f t="shared" si="42"/>
        <v>3.4000000000000002E-4</v>
      </c>
      <c r="S345" s="211">
        <v>0</v>
      </c>
      <c r="T345" s="212">
        <f t="shared" si="43"/>
        <v>0</v>
      </c>
      <c r="AR345" s="25" t="s">
        <v>279</v>
      </c>
      <c r="AT345" s="25" t="s">
        <v>194</v>
      </c>
      <c r="AU345" s="25" t="s">
        <v>88</v>
      </c>
      <c r="AY345" s="25" t="s">
        <v>191</v>
      </c>
      <c r="BE345" s="213">
        <f t="shared" si="44"/>
        <v>0</v>
      </c>
      <c r="BF345" s="213">
        <f t="shared" si="45"/>
        <v>0</v>
      </c>
      <c r="BG345" s="213">
        <f t="shared" si="46"/>
        <v>0</v>
      </c>
      <c r="BH345" s="213">
        <f t="shared" si="47"/>
        <v>0</v>
      </c>
      <c r="BI345" s="213">
        <f t="shared" si="48"/>
        <v>0</v>
      </c>
      <c r="BJ345" s="25" t="s">
        <v>85</v>
      </c>
      <c r="BK345" s="213">
        <f t="shared" si="49"/>
        <v>0</v>
      </c>
      <c r="BL345" s="25" t="s">
        <v>279</v>
      </c>
      <c r="BM345" s="25" t="s">
        <v>5398</v>
      </c>
    </row>
    <row r="346" spans="2:65" s="1" customFormat="1" ht="16.5" customHeight="1">
      <c r="B346" s="42"/>
      <c r="C346" s="202" t="s">
        <v>1315</v>
      </c>
      <c r="D346" s="202" t="s">
        <v>194</v>
      </c>
      <c r="E346" s="203" t="s">
        <v>5399</v>
      </c>
      <c r="F346" s="204" t="s">
        <v>5400</v>
      </c>
      <c r="G346" s="205" t="s">
        <v>222</v>
      </c>
      <c r="H346" s="206">
        <v>4</v>
      </c>
      <c r="I346" s="207"/>
      <c r="J346" s="208">
        <f t="shared" si="40"/>
        <v>0</v>
      </c>
      <c r="K346" s="204" t="s">
        <v>203</v>
      </c>
      <c r="L346" s="62"/>
      <c r="M346" s="209" t="s">
        <v>23</v>
      </c>
      <c r="N346" s="210" t="s">
        <v>48</v>
      </c>
      <c r="O346" s="43"/>
      <c r="P346" s="211">
        <f t="shared" si="41"/>
        <v>0</v>
      </c>
      <c r="Q346" s="211">
        <v>2.9E-4</v>
      </c>
      <c r="R346" s="211">
        <f t="shared" si="42"/>
        <v>1.16E-3</v>
      </c>
      <c r="S346" s="211">
        <v>0</v>
      </c>
      <c r="T346" s="212">
        <f t="shared" si="43"/>
        <v>0</v>
      </c>
      <c r="AR346" s="25" t="s">
        <v>279</v>
      </c>
      <c r="AT346" s="25" t="s">
        <v>194</v>
      </c>
      <c r="AU346" s="25" t="s">
        <v>88</v>
      </c>
      <c r="AY346" s="25" t="s">
        <v>191</v>
      </c>
      <c r="BE346" s="213">
        <f t="shared" si="44"/>
        <v>0</v>
      </c>
      <c r="BF346" s="213">
        <f t="shared" si="45"/>
        <v>0</v>
      </c>
      <c r="BG346" s="213">
        <f t="shared" si="46"/>
        <v>0</v>
      </c>
      <c r="BH346" s="213">
        <f t="shared" si="47"/>
        <v>0</v>
      </c>
      <c r="BI346" s="213">
        <f t="shared" si="48"/>
        <v>0</v>
      </c>
      <c r="BJ346" s="25" t="s">
        <v>85</v>
      </c>
      <c r="BK346" s="213">
        <f t="shared" si="49"/>
        <v>0</v>
      </c>
      <c r="BL346" s="25" t="s">
        <v>279</v>
      </c>
      <c r="BM346" s="25" t="s">
        <v>5401</v>
      </c>
    </row>
    <row r="347" spans="2:65" s="1" customFormat="1" ht="16.5" customHeight="1">
      <c r="B347" s="42"/>
      <c r="C347" s="202" t="s">
        <v>1320</v>
      </c>
      <c r="D347" s="202" t="s">
        <v>194</v>
      </c>
      <c r="E347" s="203" t="s">
        <v>5402</v>
      </c>
      <c r="F347" s="204" t="s">
        <v>5403</v>
      </c>
      <c r="G347" s="205" t="s">
        <v>222</v>
      </c>
      <c r="H347" s="206">
        <v>2</v>
      </c>
      <c r="I347" s="207"/>
      <c r="J347" s="208">
        <f t="shared" si="40"/>
        <v>0</v>
      </c>
      <c r="K347" s="204" t="s">
        <v>23</v>
      </c>
      <c r="L347" s="62"/>
      <c r="M347" s="209" t="s">
        <v>23</v>
      </c>
      <c r="N347" s="210" t="s">
        <v>48</v>
      </c>
      <c r="O347" s="43"/>
      <c r="P347" s="211">
        <f t="shared" si="41"/>
        <v>0</v>
      </c>
      <c r="Q347" s="211">
        <v>0</v>
      </c>
      <c r="R347" s="211">
        <f t="shared" si="42"/>
        <v>0</v>
      </c>
      <c r="S347" s="211">
        <v>0</v>
      </c>
      <c r="T347" s="212">
        <f t="shared" si="43"/>
        <v>0</v>
      </c>
      <c r="AR347" s="25" t="s">
        <v>279</v>
      </c>
      <c r="AT347" s="25" t="s">
        <v>194</v>
      </c>
      <c r="AU347" s="25" t="s">
        <v>88</v>
      </c>
      <c r="AY347" s="25" t="s">
        <v>191</v>
      </c>
      <c r="BE347" s="213">
        <f t="shared" si="44"/>
        <v>0</v>
      </c>
      <c r="BF347" s="213">
        <f t="shared" si="45"/>
        <v>0</v>
      </c>
      <c r="BG347" s="213">
        <f t="shared" si="46"/>
        <v>0</v>
      </c>
      <c r="BH347" s="213">
        <f t="shared" si="47"/>
        <v>0</v>
      </c>
      <c r="BI347" s="213">
        <f t="shared" si="48"/>
        <v>0</v>
      </c>
      <c r="BJ347" s="25" t="s">
        <v>85</v>
      </c>
      <c r="BK347" s="213">
        <f t="shared" si="49"/>
        <v>0</v>
      </c>
      <c r="BL347" s="25" t="s">
        <v>279</v>
      </c>
      <c r="BM347" s="25" t="s">
        <v>5404</v>
      </c>
    </row>
    <row r="348" spans="2:65" s="1" customFormat="1" ht="16.5" customHeight="1">
      <c r="B348" s="42"/>
      <c r="C348" s="228" t="s">
        <v>1325</v>
      </c>
      <c r="D348" s="228" t="s">
        <v>302</v>
      </c>
      <c r="E348" s="229" t="s">
        <v>5405</v>
      </c>
      <c r="F348" s="230" t="s">
        <v>5406</v>
      </c>
      <c r="G348" s="231" t="s">
        <v>222</v>
      </c>
      <c r="H348" s="232">
        <v>1</v>
      </c>
      <c r="I348" s="233"/>
      <c r="J348" s="234">
        <f t="shared" si="40"/>
        <v>0</v>
      </c>
      <c r="K348" s="230" t="s">
        <v>23</v>
      </c>
      <c r="L348" s="235"/>
      <c r="M348" s="236" t="s">
        <v>23</v>
      </c>
      <c r="N348" s="237" t="s">
        <v>48</v>
      </c>
      <c r="O348" s="43"/>
      <c r="P348" s="211">
        <f t="shared" si="41"/>
        <v>0</v>
      </c>
      <c r="Q348" s="211">
        <v>0</v>
      </c>
      <c r="R348" s="211">
        <f t="shared" si="42"/>
        <v>0</v>
      </c>
      <c r="S348" s="211">
        <v>0</v>
      </c>
      <c r="T348" s="212">
        <f t="shared" si="43"/>
        <v>0</v>
      </c>
      <c r="AR348" s="25" t="s">
        <v>669</v>
      </c>
      <c r="AT348" s="25" t="s">
        <v>302</v>
      </c>
      <c r="AU348" s="25" t="s">
        <v>88</v>
      </c>
      <c r="AY348" s="25" t="s">
        <v>191</v>
      </c>
      <c r="BE348" s="213">
        <f t="shared" si="44"/>
        <v>0</v>
      </c>
      <c r="BF348" s="213">
        <f t="shared" si="45"/>
        <v>0</v>
      </c>
      <c r="BG348" s="213">
        <f t="shared" si="46"/>
        <v>0</v>
      </c>
      <c r="BH348" s="213">
        <f t="shared" si="47"/>
        <v>0</v>
      </c>
      <c r="BI348" s="213">
        <f t="shared" si="48"/>
        <v>0</v>
      </c>
      <c r="BJ348" s="25" t="s">
        <v>85</v>
      </c>
      <c r="BK348" s="213">
        <f t="shared" si="49"/>
        <v>0</v>
      </c>
      <c r="BL348" s="25" t="s">
        <v>279</v>
      </c>
      <c r="BM348" s="25" t="s">
        <v>5407</v>
      </c>
    </row>
    <row r="349" spans="2:65" s="1" customFormat="1" ht="16.5" customHeight="1">
      <c r="B349" s="42"/>
      <c r="C349" s="228" t="s">
        <v>1333</v>
      </c>
      <c r="D349" s="228" t="s">
        <v>302</v>
      </c>
      <c r="E349" s="229" t="s">
        <v>5408</v>
      </c>
      <c r="F349" s="230" t="s">
        <v>5409</v>
      </c>
      <c r="G349" s="231" t="s">
        <v>222</v>
      </c>
      <c r="H349" s="232">
        <v>1</v>
      </c>
      <c r="I349" s="233"/>
      <c r="J349" s="234">
        <f t="shared" si="40"/>
        <v>0</v>
      </c>
      <c r="K349" s="230" t="s">
        <v>23</v>
      </c>
      <c r="L349" s="235"/>
      <c r="M349" s="236" t="s">
        <v>23</v>
      </c>
      <c r="N349" s="237" t="s">
        <v>48</v>
      </c>
      <c r="O349" s="43"/>
      <c r="P349" s="211">
        <f t="shared" si="41"/>
        <v>0</v>
      </c>
      <c r="Q349" s="211">
        <v>0</v>
      </c>
      <c r="R349" s="211">
        <f t="shared" si="42"/>
        <v>0</v>
      </c>
      <c r="S349" s="211">
        <v>0</v>
      </c>
      <c r="T349" s="212">
        <f t="shared" si="43"/>
        <v>0</v>
      </c>
      <c r="AR349" s="25" t="s">
        <v>669</v>
      </c>
      <c r="AT349" s="25" t="s">
        <v>302</v>
      </c>
      <c r="AU349" s="25" t="s">
        <v>88</v>
      </c>
      <c r="AY349" s="25" t="s">
        <v>191</v>
      </c>
      <c r="BE349" s="213">
        <f t="shared" si="44"/>
        <v>0</v>
      </c>
      <c r="BF349" s="213">
        <f t="shared" si="45"/>
        <v>0</v>
      </c>
      <c r="BG349" s="213">
        <f t="shared" si="46"/>
        <v>0</v>
      </c>
      <c r="BH349" s="213">
        <f t="shared" si="47"/>
        <v>0</v>
      </c>
      <c r="BI349" s="213">
        <f t="shared" si="48"/>
        <v>0</v>
      </c>
      <c r="BJ349" s="25" t="s">
        <v>85</v>
      </c>
      <c r="BK349" s="213">
        <f t="shared" si="49"/>
        <v>0</v>
      </c>
      <c r="BL349" s="25" t="s">
        <v>279</v>
      </c>
      <c r="BM349" s="25" t="s">
        <v>5410</v>
      </c>
    </row>
    <row r="350" spans="2:65" s="1" customFormat="1" ht="16.5" customHeight="1">
      <c r="B350" s="42"/>
      <c r="C350" s="202" t="s">
        <v>1338</v>
      </c>
      <c r="D350" s="202" t="s">
        <v>194</v>
      </c>
      <c r="E350" s="203" t="s">
        <v>5411</v>
      </c>
      <c r="F350" s="204" t="s">
        <v>5412</v>
      </c>
      <c r="G350" s="205" t="s">
        <v>242</v>
      </c>
      <c r="H350" s="206">
        <v>165</v>
      </c>
      <c r="I350" s="207"/>
      <c r="J350" s="208">
        <f t="shared" si="40"/>
        <v>0</v>
      </c>
      <c r="K350" s="204" t="s">
        <v>203</v>
      </c>
      <c r="L350" s="62"/>
      <c r="M350" s="209" t="s">
        <v>23</v>
      </c>
      <c r="N350" s="210" t="s">
        <v>48</v>
      </c>
      <c r="O350" s="43"/>
      <c r="P350" s="211">
        <f t="shared" si="41"/>
        <v>0</v>
      </c>
      <c r="Q350" s="211">
        <v>0</v>
      </c>
      <c r="R350" s="211">
        <f t="shared" si="42"/>
        <v>0</v>
      </c>
      <c r="S350" s="211">
        <v>0</v>
      </c>
      <c r="T350" s="212">
        <f t="shared" si="43"/>
        <v>0</v>
      </c>
      <c r="AR350" s="25" t="s">
        <v>279</v>
      </c>
      <c r="AT350" s="25" t="s">
        <v>194</v>
      </c>
      <c r="AU350" s="25" t="s">
        <v>88</v>
      </c>
      <c r="AY350" s="25" t="s">
        <v>191</v>
      </c>
      <c r="BE350" s="213">
        <f t="shared" si="44"/>
        <v>0</v>
      </c>
      <c r="BF350" s="213">
        <f t="shared" si="45"/>
        <v>0</v>
      </c>
      <c r="BG350" s="213">
        <f t="shared" si="46"/>
        <v>0</v>
      </c>
      <c r="BH350" s="213">
        <f t="shared" si="47"/>
        <v>0</v>
      </c>
      <c r="BI350" s="213">
        <f t="shared" si="48"/>
        <v>0</v>
      </c>
      <c r="BJ350" s="25" t="s">
        <v>85</v>
      </c>
      <c r="BK350" s="213">
        <f t="shared" si="49"/>
        <v>0</v>
      </c>
      <c r="BL350" s="25" t="s">
        <v>279</v>
      </c>
      <c r="BM350" s="25" t="s">
        <v>5413</v>
      </c>
    </row>
    <row r="351" spans="2:65" s="1" customFormat="1" ht="16.5" customHeight="1">
      <c r="B351" s="42"/>
      <c r="C351" s="202" t="s">
        <v>1342</v>
      </c>
      <c r="D351" s="202" t="s">
        <v>194</v>
      </c>
      <c r="E351" s="203" t="s">
        <v>5414</v>
      </c>
      <c r="F351" s="204" t="s">
        <v>5415</v>
      </c>
      <c r="G351" s="205" t="s">
        <v>242</v>
      </c>
      <c r="H351" s="206">
        <v>16</v>
      </c>
      <c r="I351" s="207"/>
      <c r="J351" s="208">
        <f t="shared" si="40"/>
        <v>0</v>
      </c>
      <c r="K351" s="204" t="s">
        <v>203</v>
      </c>
      <c r="L351" s="62"/>
      <c r="M351" s="209" t="s">
        <v>23</v>
      </c>
      <c r="N351" s="210" t="s">
        <v>48</v>
      </c>
      <c r="O351" s="43"/>
      <c r="P351" s="211">
        <f t="shared" si="41"/>
        <v>0</v>
      </c>
      <c r="Q351" s="211">
        <v>0</v>
      </c>
      <c r="R351" s="211">
        <f t="shared" si="42"/>
        <v>0</v>
      </c>
      <c r="S351" s="211">
        <v>0</v>
      </c>
      <c r="T351" s="212">
        <f t="shared" si="43"/>
        <v>0</v>
      </c>
      <c r="AR351" s="25" t="s">
        <v>279</v>
      </c>
      <c r="AT351" s="25" t="s">
        <v>194</v>
      </c>
      <c r="AU351" s="25" t="s">
        <v>88</v>
      </c>
      <c r="AY351" s="25" t="s">
        <v>191</v>
      </c>
      <c r="BE351" s="213">
        <f t="shared" si="44"/>
        <v>0</v>
      </c>
      <c r="BF351" s="213">
        <f t="shared" si="45"/>
        <v>0</v>
      </c>
      <c r="BG351" s="213">
        <f t="shared" si="46"/>
        <v>0</v>
      </c>
      <c r="BH351" s="213">
        <f t="shared" si="47"/>
        <v>0</v>
      </c>
      <c r="BI351" s="213">
        <f t="shared" si="48"/>
        <v>0</v>
      </c>
      <c r="BJ351" s="25" t="s">
        <v>85</v>
      </c>
      <c r="BK351" s="213">
        <f t="shared" si="49"/>
        <v>0</v>
      </c>
      <c r="BL351" s="25" t="s">
        <v>279</v>
      </c>
      <c r="BM351" s="25" t="s">
        <v>5416</v>
      </c>
    </row>
    <row r="352" spans="2:65" s="1" customFormat="1" ht="38.25" customHeight="1">
      <c r="B352" s="42"/>
      <c r="C352" s="202" t="s">
        <v>1347</v>
      </c>
      <c r="D352" s="202" t="s">
        <v>194</v>
      </c>
      <c r="E352" s="203" t="s">
        <v>5417</v>
      </c>
      <c r="F352" s="204" t="s">
        <v>5418</v>
      </c>
      <c r="G352" s="205" t="s">
        <v>419</v>
      </c>
      <c r="H352" s="206">
        <v>0.24299999999999999</v>
      </c>
      <c r="I352" s="207"/>
      <c r="J352" s="208">
        <f t="shared" si="40"/>
        <v>0</v>
      </c>
      <c r="K352" s="204" t="s">
        <v>203</v>
      </c>
      <c r="L352" s="62"/>
      <c r="M352" s="209" t="s">
        <v>23</v>
      </c>
      <c r="N352" s="210" t="s">
        <v>48</v>
      </c>
      <c r="O352" s="43"/>
      <c r="P352" s="211">
        <f t="shared" si="41"/>
        <v>0</v>
      </c>
      <c r="Q352" s="211">
        <v>0</v>
      </c>
      <c r="R352" s="211">
        <f t="shared" si="42"/>
        <v>0</v>
      </c>
      <c r="S352" s="211">
        <v>0</v>
      </c>
      <c r="T352" s="212">
        <f t="shared" si="43"/>
        <v>0</v>
      </c>
      <c r="AR352" s="25" t="s">
        <v>279</v>
      </c>
      <c r="AT352" s="25" t="s">
        <v>194</v>
      </c>
      <c r="AU352" s="25" t="s">
        <v>88</v>
      </c>
      <c r="AY352" s="25" t="s">
        <v>191</v>
      </c>
      <c r="BE352" s="213">
        <f t="shared" si="44"/>
        <v>0</v>
      </c>
      <c r="BF352" s="213">
        <f t="shared" si="45"/>
        <v>0</v>
      </c>
      <c r="BG352" s="213">
        <f t="shared" si="46"/>
        <v>0</v>
      </c>
      <c r="BH352" s="213">
        <f t="shared" si="47"/>
        <v>0</v>
      </c>
      <c r="BI352" s="213">
        <f t="shared" si="48"/>
        <v>0</v>
      </c>
      <c r="BJ352" s="25" t="s">
        <v>85</v>
      </c>
      <c r="BK352" s="213">
        <f t="shared" si="49"/>
        <v>0</v>
      </c>
      <c r="BL352" s="25" t="s">
        <v>279</v>
      </c>
      <c r="BM352" s="25" t="s">
        <v>5419</v>
      </c>
    </row>
    <row r="353" spans="2:65" s="11" customFormat="1" ht="29.85" customHeight="1">
      <c r="B353" s="186"/>
      <c r="C353" s="187"/>
      <c r="D353" s="188" t="s">
        <v>76</v>
      </c>
      <c r="E353" s="200" t="s">
        <v>4714</v>
      </c>
      <c r="F353" s="200" t="s">
        <v>4715</v>
      </c>
      <c r="G353" s="187"/>
      <c r="H353" s="187"/>
      <c r="I353" s="190"/>
      <c r="J353" s="201">
        <f>BK353</f>
        <v>0</v>
      </c>
      <c r="K353" s="187"/>
      <c r="L353" s="192"/>
      <c r="M353" s="193"/>
      <c r="N353" s="194"/>
      <c r="O353" s="194"/>
      <c r="P353" s="195">
        <f>SUM(P354:P408)</f>
        <v>0</v>
      </c>
      <c r="Q353" s="194"/>
      <c r="R353" s="195">
        <f>SUM(R354:R408)</f>
        <v>0.52286999999999995</v>
      </c>
      <c r="S353" s="194"/>
      <c r="T353" s="196">
        <f>SUM(T354:T408)</f>
        <v>0</v>
      </c>
      <c r="AR353" s="197" t="s">
        <v>88</v>
      </c>
      <c r="AT353" s="198" t="s">
        <v>76</v>
      </c>
      <c r="AU353" s="198" t="s">
        <v>85</v>
      </c>
      <c r="AY353" s="197" t="s">
        <v>191</v>
      </c>
      <c r="BK353" s="199">
        <f>SUM(BK354:BK408)</f>
        <v>0</v>
      </c>
    </row>
    <row r="354" spans="2:65" s="1" customFormat="1" ht="25.5" customHeight="1">
      <c r="B354" s="42"/>
      <c r="C354" s="202" t="s">
        <v>1351</v>
      </c>
      <c r="D354" s="202" t="s">
        <v>194</v>
      </c>
      <c r="E354" s="203" t="s">
        <v>5420</v>
      </c>
      <c r="F354" s="204" t="s">
        <v>5421</v>
      </c>
      <c r="G354" s="205" t="s">
        <v>242</v>
      </c>
      <c r="H354" s="206">
        <v>68</v>
      </c>
      <c r="I354" s="207"/>
      <c r="J354" s="208">
        <f t="shared" ref="J354:J385" si="50">ROUND(I354*H354,2)</f>
        <v>0</v>
      </c>
      <c r="K354" s="204" t="s">
        <v>203</v>
      </c>
      <c r="L354" s="62"/>
      <c r="M354" s="209" t="s">
        <v>23</v>
      </c>
      <c r="N354" s="210" t="s">
        <v>48</v>
      </c>
      <c r="O354" s="43"/>
      <c r="P354" s="211">
        <f t="shared" ref="P354:P385" si="51">O354*H354</f>
        <v>0</v>
      </c>
      <c r="Q354" s="211">
        <v>6.6E-4</v>
      </c>
      <c r="R354" s="211">
        <f t="shared" ref="R354:R385" si="52">Q354*H354</f>
        <v>4.4880000000000003E-2</v>
      </c>
      <c r="S354" s="211">
        <v>0</v>
      </c>
      <c r="T354" s="212">
        <f t="shared" ref="T354:T385" si="53">S354*H354</f>
        <v>0</v>
      </c>
      <c r="AR354" s="25" t="s">
        <v>279</v>
      </c>
      <c r="AT354" s="25" t="s">
        <v>194</v>
      </c>
      <c r="AU354" s="25" t="s">
        <v>88</v>
      </c>
      <c r="AY354" s="25" t="s">
        <v>191</v>
      </c>
      <c r="BE354" s="213">
        <f t="shared" ref="BE354:BE385" si="54">IF(N354="základní",J354,0)</f>
        <v>0</v>
      </c>
      <c r="BF354" s="213">
        <f t="shared" ref="BF354:BF385" si="55">IF(N354="snížená",J354,0)</f>
        <v>0</v>
      </c>
      <c r="BG354" s="213">
        <f t="shared" ref="BG354:BG385" si="56">IF(N354="zákl. přenesená",J354,0)</f>
        <v>0</v>
      </c>
      <c r="BH354" s="213">
        <f t="shared" ref="BH354:BH385" si="57">IF(N354="sníž. přenesená",J354,0)</f>
        <v>0</v>
      </c>
      <c r="BI354" s="213">
        <f t="shared" ref="BI354:BI385" si="58">IF(N354="nulová",J354,0)</f>
        <v>0</v>
      </c>
      <c r="BJ354" s="25" t="s">
        <v>85</v>
      </c>
      <c r="BK354" s="213">
        <f t="shared" ref="BK354:BK385" si="59">ROUND(I354*H354,2)</f>
        <v>0</v>
      </c>
      <c r="BL354" s="25" t="s">
        <v>279</v>
      </c>
      <c r="BM354" s="25" t="s">
        <v>5422</v>
      </c>
    </row>
    <row r="355" spans="2:65" s="1" customFormat="1" ht="25.5" customHeight="1">
      <c r="B355" s="42"/>
      <c r="C355" s="202" t="s">
        <v>1357</v>
      </c>
      <c r="D355" s="202" t="s">
        <v>194</v>
      </c>
      <c r="E355" s="203" t="s">
        <v>5423</v>
      </c>
      <c r="F355" s="204" t="s">
        <v>5424</v>
      </c>
      <c r="G355" s="205" t="s">
        <v>242</v>
      </c>
      <c r="H355" s="206">
        <v>8</v>
      </c>
      <c r="I355" s="207"/>
      <c r="J355" s="208">
        <f t="shared" si="50"/>
        <v>0</v>
      </c>
      <c r="K355" s="204" t="s">
        <v>203</v>
      </c>
      <c r="L355" s="62"/>
      <c r="M355" s="209" t="s">
        <v>23</v>
      </c>
      <c r="N355" s="210" t="s">
        <v>48</v>
      </c>
      <c r="O355" s="43"/>
      <c r="P355" s="211">
        <f t="shared" si="51"/>
        <v>0</v>
      </c>
      <c r="Q355" s="211">
        <v>9.1E-4</v>
      </c>
      <c r="R355" s="211">
        <f t="shared" si="52"/>
        <v>7.28E-3</v>
      </c>
      <c r="S355" s="211">
        <v>0</v>
      </c>
      <c r="T355" s="212">
        <f t="shared" si="53"/>
        <v>0</v>
      </c>
      <c r="AR355" s="25" t="s">
        <v>279</v>
      </c>
      <c r="AT355" s="25" t="s">
        <v>194</v>
      </c>
      <c r="AU355" s="25" t="s">
        <v>88</v>
      </c>
      <c r="AY355" s="25" t="s">
        <v>191</v>
      </c>
      <c r="BE355" s="213">
        <f t="shared" si="54"/>
        <v>0</v>
      </c>
      <c r="BF355" s="213">
        <f t="shared" si="55"/>
        <v>0</v>
      </c>
      <c r="BG355" s="213">
        <f t="shared" si="56"/>
        <v>0</v>
      </c>
      <c r="BH355" s="213">
        <f t="shared" si="57"/>
        <v>0</v>
      </c>
      <c r="BI355" s="213">
        <f t="shared" si="58"/>
        <v>0</v>
      </c>
      <c r="BJ355" s="25" t="s">
        <v>85</v>
      </c>
      <c r="BK355" s="213">
        <f t="shared" si="59"/>
        <v>0</v>
      </c>
      <c r="BL355" s="25" t="s">
        <v>279</v>
      </c>
      <c r="BM355" s="25" t="s">
        <v>5425</v>
      </c>
    </row>
    <row r="356" spans="2:65" s="1" customFormat="1" ht="25.5" customHeight="1">
      <c r="B356" s="42"/>
      <c r="C356" s="202" t="s">
        <v>1361</v>
      </c>
      <c r="D356" s="202" t="s">
        <v>194</v>
      </c>
      <c r="E356" s="203" t="s">
        <v>5426</v>
      </c>
      <c r="F356" s="204" t="s">
        <v>5427</v>
      </c>
      <c r="G356" s="205" t="s">
        <v>242</v>
      </c>
      <c r="H356" s="206">
        <v>16</v>
      </c>
      <c r="I356" s="207"/>
      <c r="J356" s="208">
        <f t="shared" si="50"/>
        <v>0</v>
      </c>
      <c r="K356" s="204" t="s">
        <v>203</v>
      </c>
      <c r="L356" s="62"/>
      <c r="M356" s="209" t="s">
        <v>23</v>
      </c>
      <c r="N356" s="210" t="s">
        <v>48</v>
      </c>
      <c r="O356" s="43"/>
      <c r="P356" s="211">
        <f t="shared" si="51"/>
        <v>0</v>
      </c>
      <c r="Q356" s="211">
        <v>1.1900000000000001E-3</v>
      </c>
      <c r="R356" s="211">
        <f t="shared" si="52"/>
        <v>1.9040000000000001E-2</v>
      </c>
      <c r="S356" s="211">
        <v>0</v>
      </c>
      <c r="T356" s="212">
        <f t="shared" si="53"/>
        <v>0</v>
      </c>
      <c r="AR356" s="25" t="s">
        <v>279</v>
      </c>
      <c r="AT356" s="25" t="s">
        <v>194</v>
      </c>
      <c r="AU356" s="25" t="s">
        <v>88</v>
      </c>
      <c r="AY356" s="25" t="s">
        <v>191</v>
      </c>
      <c r="BE356" s="213">
        <f t="shared" si="54"/>
        <v>0</v>
      </c>
      <c r="BF356" s="213">
        <f t="shared" si="55"/>
        <v>0</v>
      </c>
      <c r="BG356" s="213">
        <f t="shared" si="56"/>
        <v>0</v>
      </c>
      <c r="BH356" s="213">
        <f t="shared" si="57"/>
        <v>0</v>
      </c>
      <c r="BI356" s="213">
        <f t="shared" si="58"/>
        <v>0</v>
      </c>
      <c r="BJ356" s="25" t="s">
        <v>85</v>
      </c>
      <c r="BK356" s="213">
        <f t="shared" si="59"/>
        <v>0</v>
      </c>
      <c r="BL356" s="25" t="s">
        <v>279</v>
      </c>
      <c r="BM356" s="25" t="s">
        <v>5428</v>
      </c>
    </row>
    <row r="357" spans="2:65" s="1" customFormat="1" ht="25.5" customHeight="1">
      <c r="B357" s="42"/>
      <c r="C357" s="202" t="s">
        <v>1365</v>
      </c>
      <c r="D357" s="202" t="s">
        <v>194</v>
      </c>
      <c r="E357" s="203" t="s">
        <v>5429</v>
      </c>
      <c r="F357" s="204" t="s">
        <v>5430</v>
      </c>
      <c r="G357" s="205" t="s">
        <v>242</v>
      </c>
      <c r="H357" s="206">
        <v>19</v>
      </c>
      <c r="I357" s="207"/>
      <c r="J357" s="208">
        <f t="shared" si="50"/>
        <v>0</v>
      </c>
      <c r="K357" s="204" t="s">
        <v>203</v>
      </c>
      <c r="L357" s="62"/>
      <c r="M357" s="209" t="s">
        <v>23</v>
      </c>
      <c r="N357" s="210" t="s">
        <v>48</v>
      </c>
      <c r="O357" s="43"/>
      <c r="P357" s="211">
        <f t="shared" si="51"/>
        <v>0</v>
      </c>
      <c r="Q357" s="211">
        <v>2.5200000000000001E-3</v>
      </c>
      <c r="R357" s="211">
        <f t="shared" si="52"/>
        <v>4.7879999999999999E-2</v>
      </c>
      <c r="S357" s="211">
        <v>0</v>
      </c>
      <c r="T357" s="212">
        <f t="shared" si="53"/>
        <v>0</v>
      </c>
      <c r="AR357" s="25" t="s">
        <v>279</v>
      </c>
      <c r="AT357" s="25" t="s">
        <v>194</v>
      </c>
      <c r="AU357" s="25" t="s">
        <v>88</v>
      </c>
      <c r="AY357" s="25" t="s">
        <v>191</v>
      </c>
      <c r="BE357" s="213">
        <f t="shared" si="54"/>
        <v>0</v>
      </c>
      <c r="BF357" s="213">
        <f t="shared" si="55"/>
        <v>0</v>
      </c>
      <c r="BG357" s="213">
        <f t="shared" si="56"/>
        <v>0</v>
      </c>
      <c r="BH357" s="213">
        <f t="shared" si="57"/>
        <v>0</v>
      </c>
      <c r="BI357" s="213">
        <f t="shared" si="58"/>
        <v>0</v>
      </c>
      <c r="BJ357" s="25" t="s">
        <v>85</v>
      </c>
      <c r="BK357" s="213">
        <f t="shared" si="59"/>
        <v>0</v>
      </c>
      <c r="BL357" s="25" t="s">
        <v>279</v>
      </c>
      <c r="BM357" s="25" t="s">
        <v>5431</v>
      </c>
    </row>
    <row r="358" spans="2:65" s="1" customFormat="1" ht="25.5" customHeight="1">
      <c r="B358" s="42"/>
      <c r="C358" s="202" t="s">
        <v>1370</v>
      </c>
      <c r="D358" s="202" t="s">
        <v>194</v>
      </c>
      <c r="E358" s="203" t="s">
        <v>5432</v>
      </c>
      <c r="F358" s="204" t="s">
        <v>5433</v>
      </c>
      <c r="G358" s="205" t="s">
        <v>242</v>
      </c>
      <c r="H358" s="206">
        <v>26</v>
      </c>
      <c r="I358" s="207"/>
      <c r="J358" s="208">
        <f t="shared" si="50"/>
        <v>0</v>
      </c>
      <c r="K358" s="204" t="s">
        <v>203</v>
      </c>
      <c r="L358" s="62"/>
      <c r="M358" s="209" t="s">
        <v>23</v>
      </c>
      <c r="N358" s="210" t="s">
        <v>48</v>
      </c>
      <c r="O358" s="43"/>
      <c r="P358" s="211">
        <f t="shared" si="51"/>
        <v>0</v>
      </c>
      <c r="Q358" s="211">
        <v>3.5000000000000001E-3</v>
      </c>
      <c r="R358" s="211">
        <f t="shared" si="52"/>
        <v>9.0999999999999998E-2</v>
      </c>
      <c r="S358" s="211">
        <v>0</v>
      </c>
      <c r="T358" s="212">
        <f t="shared" si="53"/>
        <v>0</v>
      </c>
      <c r="AR358" s="25" t="s">
        <v>279</v>
      </c>
      <c r="AT358" s="25" t="s">
        <v>194</v>
      </c>
      <c r="AU358" s="25" t="s">
        <v>88</v>
      </c>
      <c r="AY358" s="25" t="s">
        <v>191</v>
      </c>
      <c r="BE358" s="213">
        <f t="shared" si="54"/>
        <v>0</v>
      </c>
      <c r="BF358" s="213">
        <f t="shared" si="55"/>
        <v>0</v>
      </c>
      <c r="BG358" s="213">
        <f t="shared" si="56"/>
        <v>0</v>
      </c>
      <c r="BH358" s="213">
        <f t="shared" si="57"/>
        <v>0</v>
      </c>
      <c r="BI358" s="213">
        <f t="shared" si="58"/>
        <v>0</v>
      </c>
      <c r="BJ358" s="25" t="s">
        <v>85</v>
      </c>
      <c r="BK358" s="213">
        <f t="shared" si="59"/>
        <v>0</v>
      </c>
      <c r="BL358" s="25" t="s">
        <v>279</v>
      </c>
      <c r="BM358" s="25" t="s">
        <v>5434</v>
      </c>
    </row>
    <row r="359" spans="2:65" s="1" customFormat="1" ht="25.5" customHeight="1">
      <c r="B359" s="42"/>
      <c r="C359" s="202" t="s">
        <v>1375</v>
      </c>
      <c r="D359" s="202" t="s">
        <v>194</v>
      </c>
      <c r="E359" s="203" t="s">
        <v>5435</v>
      </c>
      <c r="F359" s="204" t="s">
        <v>5436</v>
      </c>
      <c r="G359" s="205" t="s">
        <v>242</v>
      </c>
      <c r="H359" s="206">
        <v>124</v>
      </c>
      <c r="I359" s="207"/>
      <c r="J359" s="208">
        <f t="shared" si="50"/>
        <v>0</v>
      </c>
      <c r="K359" s="204" t="s">
        <v>203</v>
      </c>
      <c r="L359" s="62"/>
      <c r="M359" s="209" t="s">
        <v>23</v>
      </c>
      <c r="N359" s="210" t="s">
        <v>48</v>
      </c>
      <c r="O359" s="43"/>
      <c r="P359" s="211">
        <f t="shared" si="51"/>
        <v>0</v>
      </c>
      <c r="Q359" s="211">
        <v>7.7999999999999999E-4</v>
      </c>
      <c r="R359" s="211">
        <f t="shared" si="52"/>
        <v>9.672E-2</v>
      </c>
      <c r="S359" s="211">
        <v>0</v>
      </c>
      <c r="T359" s="212">
        <f t="shared" si="53"/>
        <v>0</v>
      </c>
      <c r="AR359" s="25" t="s">
        <v>279</v>
      </c>
      <c r="AT359" s="25" t="s">
        <v>194</v>
      </c>
      <c r="AU359" s="25" t="s">
        <v>88</v>
      </c>
      <c r="AY359" s="25" t="s">
        <v>191</v>
      </c>
      <c r="BE359" s="213">
        <f t="shared" si="54"/>
        <v>0</v>
      </c>
      <c r="BF359" s="213">
        <f t="shared" si="55"/>
        <v>0</v>
      </c>
      <c r="BG359" s="213">
        <f t="shared" si="56"/>
        <v>0</v>
      </c>
      <c r="BH359" s="213">
        <f t="shared" si="57"/>
        <v>0</v>
      </c>
      <c r="BI359" s="213">
        <f t="shared" si="58"/>
        <v>0</v>
      </c>
      <c r="BJ359" s="25" t="s">
        <v>85</v>
      </c>
      <c r="BK359" s="213">
        <f t="shared" si="59"/>
        <v>0</v>
      </c>
      <c r="BL359" s="25" t="s">
        <v>279</v>
      </c>
      <c r="BM359" s="25" t="s">
        <v>5437</v>
      </c>
    </row>
    <row r="360" spans="2:65" s="1" customFormat="1" ht="25.5" customHeight="1">
      <c r="B360" s="42"/>
      <c r="C360" s="202" t="s">
        <v>1379</v>
      </c>
      <c r="D360" s="202" t="s">
        <v>194</v>
      </c>
      <c r="E360" s="203" t="s">
        <v>5438</v>
      </c>
      <c r="F360" s="204" t="s">
        <v>5439</v>
      </c>
      <c r="G360" s="205" t="s">
        <v>242</v>
      </c>
      <c r="H360" s="206">
        <v>17</v>
      </c>
      <c r="I360" s="207"/>
      <c r="J360" s="208">
        <f t="shared" si="50"/>
        <v>0</v>
      </c>
      <c r="K360" s="204" t="s">
        <v>203</v>
      </c>
      <c r="L360" s="62"/>
      <c r="M360" s="209" t="s">
        <v>23</v>
      </c>
      <c r="N360" s="210" t="s">
        <v>48</v>
      </c>
      <c r="O360" s="43"/>
      <c r="P360" s="211">
        <f t="shared" si="51"/>
        <v>0</v>
      </c>
      <c r="Q360" s="211">
        <v>9.6000000000000002E-4</v>
      </c>
      <c r="R360" s="211">
        <f t="shared" si="52"/>
        <v>1.6320000000000001E-2</v>
      </c>
      <c r="S360" s="211">
        <v>0</v>
      </c>
      <c r="T360" s="212">
        <f t="shared" si="53"/>
        <v>0</v>
      </c>
      <c r="AR360" s="25" t="s">
        <v>279</v>
      </c>
      <c r="AT360" s="25" t="s">
        <v>194</v>
      </c>
      <c r="AU360" s="25" t="s">
        <v>88</v>
      </c>
      <c r="AY360" s="25" t="s">
        <v>191</v>
      </c>
      <c r="BE360" s="213">
        <f t="shared" si="54"/>
        <v>0</v>
      </c>
      <c r="BF360" s="213">
        <f t="shared" si="55"/>
        <v>0</v>
      </c>
      <c r="BG360" s="213">
        <f t="shared" si="56"/>
        <v>0</v>
      </c>
      <c r="BH360" s="213">
        <f t="shared" si="57"/>
        <v>0</v>
      </c>
      <c r="BI360" s="213">
        <f t="shared" si="58"/>
        <v>0</v>
      </c>
      <c r="BJ360" s="25" t="s">
        <v>85</v>
      </c>
      <c r="BK360" s="213">
        <f t="shared" si="59"/>
        <v>0</v>
      </c>
      <c r="BL360" s="25" t="s">
        <v>279</v>
      </c>
      <c r="BM360" s="25" t="s">
        <v>5440</v>
      </c>
    </row>
    <row r="361" spans="2:65" s="1" customFormat="1" ht="25.5" customHeight="1">
      <c r="B361" s="42"/>
      <c r="C361" s="202" t="s">
        <v>1384</v>
      </c>
      <c r="D361" s="202" t="s">
        <v>194</v>
      </c>
      <c r="E361" s="203" t="s">
        <v>5441</v>
      </c>
      <c r="F361" s="204" t="s">
        <v>5442</v>
      </c>
      <c r="G361" s="205" t="s">
        <v>242</v>
      </c>
      <c r="H361" s="206">
        <v>8</v>
      </c>
      <c r="I361" s="207"/>
      <c r="J361" s="208">
        <f t="shared" si="50"/>
        <v>0</v>
      </c>
      <c r="K361" s="204" t="s">
        <v>203</v>
      </c>
      <c r="L361" s="62"/>
      <c r="M361" s="209" t="s">
        <v>23</v>
      </c>
      <c r="N361" s="210" t="s">
        <v>48</v>
      </c>
      <c r="O361" s="43"/>
      <c r="P361" s="211">
        <f t="shared" si="51"/>
        <v>0</v>
      </c>
      <c r="Q361" s="211">
        <v>1.25E-3</v>
      </c>
      <c r="R361" s="211">
        <f t="shared" si="52"/>
        <v>0.01</v>
      </c>
      <c r="S361" s="211">
        <v>0</v>
      </c>
      <c r="T361" s="212">
        <f t="shared" si="53"/>
        <v>0</v>
      </c>
      <c r="AR361" s="25" t="s">
        <v>279</v>
      </c>
      <c r="AT361" s="25" t="s">
        <v>194</v>
      </c>
      <c r="AU361" s="25" t="s">
        <v>88</v>
      </c>
      <c r="AY361" s="25" t="s">
        <v>191</v>
      </c>
      <c r="BE361" s="213">
        <f t="shared" si="54"/>
        <v>0</v>
      </c>
      <c r="BF361" s="213">
        <f t="shared" si="55"/>
        <v>0</v>
      </c>
      <c r="BG361" s="213">
        <f t="shared" si="56"/>
        <v>0</v>
      </c>
      <c r="BH361" s="213">
        <f t="shared" si="57"/>
        <v>0</v>
      </c>
      <c r="BI361" s="213">
        <f t="shared" si="58"/>
        <v>0</v>
      </c>
      <c r="BJ361" s="25" t="s">
        <v>85</v>
      </c>
      <c r="BK361" s="213">
        <f t="shared" si="59"/>
        <v>0</v>
      </c>
      <c r="BL361" s="25" t="s">
        <v>279</v>
      </c>
      <c r="BM361" s="25" t="s">
        <v>5443</v>
      </c>
    </row>
    <row r="362" spans="2:65" s="1" customFormat="1" ht="25.5" customHeight="1">
      <c r="B362" s="42"/>
      <c r="C362" s="202" t="s">
        <v>1388</v>
      </c>
      <c r="D362" s="202" t="s">
        <v>194</v>
      </c>
      <c r="E362" s="203" t="s">
        <v>5444</v>
      </c>
      <c r="F362" s="204" t="s">
        <v>5445</v>
      </c>
      <c r="G362" s="205" t="s">
        <v>242</v>
      </c>
      <c r="H362" s="206">
        <v>30</v>
      </c>
      <c r="I362" s="207"/>
      <c r="J362" s="208">
        <f t="shared" si="50"/>
        <v>0</v>
      </c>
      <c r="K362" s="204" t="s">
        <v>203</v>
      </c>
      <c r="L362" s="62"/>
      <c r="M362" s="209" t="s">
        <v>23</v>
      </c>
      <c r="N362" s="210" t="s">
        <v>48</v>
      </c>
      <c r="O362" s="43"/>
      <c r="P362" s="211">
        <f t="shared" si="51"/>
        <v>0</v>
      </c>
      <c r="Q362" s="211">
        <v>2.5600000000000002E-3</v>
      </c>
      <c r="R362" s="211">
        <f t="shared" si="52"/>
        <v>7.6800000000000007E-2</v>
      </c>
      <c r="S362" s="211">
        <v>0</v>
      </c>
      <c r="T362" s="212">
        <f t="shared" si="53"/>
        <v>0</v>
      </c>
      <c r="AR362" s="25" t="s">
        <v>279</v>
      </c>
      <c r="AT362" s="25" t="s">
        <v>194</v>
      </c>
      <c r="AU362" s="25" t="s">
        <v>88</v>
      </c>
      <c r="AY362" s="25" t="s">
        <v>191</v>
      </c>
      <c r="BE362" s="213">
        <f t="shared" si="54"/>
        <v>0</v>
      </c>
      <c r="BF362" s="213">
        <f t="shared" si="55"/>
        <v>0</v>
      </c>
      <c r="BG362" s="213">
        <f t="shared" si="56"/>
        <v>0</v>
      </c>
      <c r="BH362" s="213">
        <f t="shared" si="57"/>
        <v>0</v>
      </c>
      <c r="BI362" s="213">
        <f t="shared" si="58"/>
        <v>0</v>
      </c>
      <c r="BJ362" s="25" t="s">
        <v>85</v>
      </c>
      <c r="BK362" s="213">
        <f t="shared" si="59"/>
        <v>0</v>
      </c>
      <c r="BL362" s="25" t="s">
        <v>279</v>
      </c>
      <c r="BM362" s="25" t="s">
        <v>5446</v>
      </c>
    </row>
    <row r="363" spans="2:65" s="1" customFormat="1" ht="25.5" customHeight="1">
      <c r="B363" s="42"/>
      <c r="C363" s="202" t="s">
        <v>1393</v>
      </c>
      <c r="D363" s="202" t="s">
        <v>194</v>
      </c>
      <c r="E363" s="203" t="s">
        <v>5447</v>
      </c>
      <c r="F363" s="204" t="s">
        <v>5448</v>
      </c>
      <c r="G363" s="205" t="s">
        <v>222</v>
      </c>
      <c r="H363" s="206">
        <v>4</v>
      </c>
      <c r="I363" s="207"/>
      <c r="J363" s="208">
        <f t="shared" si="50"/>
        <v>0</v>
      </c>
      <c r="K363" s="204" t="s">
        <v>203</v>
      </c>
      <c r="L363" s="62"/>
      <c r="M363" s="209" t="s">
        <v>23</v>
      </c>
      <c r="N363" s="210" t="s">
        <v>48</v>
      </c>
      <c r="O363" s="43"/>
      <c r="P363" s="211">
        <f t="shared" si="51"/>
        <v>0</v>
      </c>
      <c r="Q363" s="211">
        <v>8.0999999999999996E-4</v>
      </c>
      <c r="R363" s="211">
        <f t="shared" si="52"/>
        <v>3.2399999999999998E-3</v>
      </c>
      <c r="S363" s="211">
        <v>0</v>
      </c>
      <c r="T363" s="212">
        <f t="shared" si="53"/>
        <v>0</v>
      </c>
      <c r="AR363" s="25" t="s">
        <v>279</v>
      </c>
      <c r="AT363" s="25" t="s">
        <v>194</v>
      </c>
      <c r="AU363" s="25" t="s">
        <v>88</v>
      </c>
      <c r="AY363" s="25" t="s">
        <v>191</v>
      </c>
      <c r="BE363" s="213">
        <f t="shared" si="54"/>
        <v>0</v>
      </c>
      <c r="BF363" s="213">
        <f t="shared" si="55"/>
        <v>0</v>
      </c>
      <c r="BG363" s="213">
        <f t="shared" si="56"/>
        <v>0</v>
      </c>
      <c r="BH363" s="213">
        <f t="shared" si="57"/>
        <v>0</v>
      </c>
      <c r="BI363" s="213">
        <f t="shared" si="58"/>
        <v>0</v>
      </c>
      <c r="BJ363" s="25" t="s">
        <v>85</v>
      </c>
      <c r="BK363" s="213">
        <f t="shared" si="59"/>
        <v>0</v>
      </c>
      <c r="BL363" s="25" t="s">
        <v>279</v>
      </c>
      <c r="BM363" s="25" t="s">
        <v>5449</v>
      </c>
    </row>
    <row r="364" spans="2:65" s="1" customFormat="1" ht="25.5" customHeight="1">
      <c r="B364" s="42"/>
      <c r="C364" s="202" t="s">
        <v>1397</v>
      </c>
      <c r="D364" s="202" t="s">
        <v>194</v>
      </c>
      <c r="E364" s="203" t="s">
        <v>5450</v>
      </c>
      <c r="F364" s="204" t="s">
        <v>5451</v>
      </c>
      <c r="G364" s="205" t="s">
        <v>222</v>
      </c>
      <c r="H364" s="206">
        <v>2</v>
      </c>
      <c r="I364" s="207"/>
      <c r="J364" s="208">
        <f t="shared" si="50"/>
        <v>0</v>
      </c>
      <c r="K364" s="204" t="s">
        <v>203</v>
      </c>
      <c r="L364" s="62"/>
      <c r="M364" s="209" t="s">
        <v>23</v>
      </c>
      <c r="N364" s="210" t="s">
        <v>48</v>
      </c>
      <c r="O364" s="43"/>
      <c r="P364" s="211">
        <f t="shared" si="51"/>
        <v>0</v>
      </c>
      <c r="Q364" s="211">
        <v>2.1800000000000001E-3</v>
      </c>
      <c r="R364" s="211">
        <f t="shared" si="52"/>
        <v>4.3600000000000002E-3</v>
      </c>
      <c r="S364" s="211">
        <v>0</v>
      </c>
      <c r="T364" s="212">
        <f t="shared" si="53"/>
        <v>0</v>
      </c>
      <c r="AR364" s="25" t="s">
        <v>279</v>
      </c>
      <c r="AT364" s="25" t="s">
        <v>194</v>
      </c>
      <c r="AU364" s="25" t="s">
        <v>88</v>
      </c>
      <c r="AY364" s="25" t="s">
        <v>191</v>
      </c>
      <c r="BE364" s="213">
        <f t="shared" si="54"/>
        <v>0</v>
      </c>
      <c r="BF364" s="213">
        <f t="shared" si="55"/>
        <v>0</v>
      </c>
      <c r="BG364" s="213">
        <f t="shared" si="56"/>
        <v>0</v>
      </c>
      <c r="BH364" s="213">
        <f t="shared" si="57"/>
        <v>0</v>
      </c>
      <c r="BI364" s="213">
        <f t="shared" si="58"/>
        <v>0</v>
      </c>
      <c r="BJ364" s="25" t="s">
        <v>85</v>
      </c>
      <c r="BK364" s="213">
        <f t="shared" si="59"/>
        <v>0</v>
      </c>
      <c r="BL364" s="25" t="s">
        <v>279</v>
      </c>
      <c r="BM364" s="25" t="s">
        <v>5452</v>
      </c>
    </row>
    <row r="365" spans="2:65" s="1" customFormat="1" ht="16.5" customHeight="1">
      <c r="B365" s="42"/>
      <c r="C365" s="202" t="s">
        <v>1401</v>
      </c>
      <c r="D365" s="202" t="s">
        <v>194</v>
      </c>
      <c r="E365" s="203" t="s">
        <v>5453</v>
      </c>
      <c r="F365" s="204" t="s">
        <v>5454</v>
      </c>
      <c r="G365" s="205" t="s">
        <v>242</v>
      </c>
      <c r="H365" s="206">
        <v>2</v>
      </c>
      <c r="I365" s="207"/>
      <c r="J365" s="208">
        <f t="shared" si="50"/>
        <v>0</v>
      </c>
      <c r="K365" s="204" t="s">
        <v>203</v>
      </c>
      <c r="L365" s="62"/>
      <c r="M365" s="209" t="s">
        <v>23</v>
      </c>
      <c r="N365" s="210" t="s">
        <v>48</v>
      </c>
      <c r="O365" s="43"/>
      <c r="P365" s="211">
        <f t="shared" si="51"/>
        <v>0</v>
      </c>
      <c r="Q365" s="211">
        <v>1.07E-3</v>
      </c>
      <c r="R365" s="211">
        <f t="shared" si="52"/>
        <v>2.14E-3</v>
      </c>
      <c r="S365" s="211">
        <v>0</v>
      </c>
      <c r="T365" s="212">
        <f t="shared" si="53"/>
        <v>0</v>
      </c>
      <c r="AR365" s="25" t="s">
        <v>279</v>
      </c>
      <c r="AT365" s="25" t="s">
        <v>194</v>
      </c>
      <c r="AU365" s="25" t="s">
        <v>88</v>
      </c>
      <c r="AY365" s="25" t="s">
        <v>191</v>
      </c>
      <c r="BE365" s="213">
        <f t="shared" si="54"/>
        <v>0</v>
      </c>
      <c r="BF365" s="213">
        <f t="shared" si="55"/>
        <v>0</v>
      </c>
      <c r="BG365" s="213">
        <f t="shared" si="56"/>
        <v>0</v>
      </c>
      <c r="BH365" s="213">
        <f t="shared" si="57"/>
        <v>0</v>
      </c>
      <c r="BI365" s="213">
        <f t="shared" si="58"/>
        <v>0</v>
      </c>
      <c r="BJ365" s="25" t="s">
        <v>85</v>
      </c>
      <c r="BK365" s="213">
        <f t="shared" si="59"/>
        <v>0</v>
      </c>
      <c r="BL365" s="25" t="s">
        <v>279</v>
      </c>
      <c r="BM365" s="25" t="s">
        <v>5455</v>
      </c>
    </row>
    <row r="366" spans="2:65" s="1" customFormat="1" ht="16.5" customHeight="1">
      <c r="B366" s="42"/>
      <c r="C366" s="202" t="s">
        <v>1406</v>
      </c>
      <c r="D366" s="202" t="s">
        <v>194</v>
      </c>
      <c r="E366" s="203" t="s">
        <v>5456</v>
      </c>
      <c r="F366" s="204" t="s">
        <v>5457</v>
      </c>
      <c r="G366" s="205" t="s">
        <v>242</v>
      </c>
      <c r="H366" s="206">
        <v>4</v>
      </c>
      <c r="I366" s="207"/>
      <c r="J366" s="208">
        <f t="shared" si="50"/>
        <v>0</v>
      </c>
      <c r="K366" s="204" t="s">
        <v>203</v>
      </c>
      <c r="L366" s="62"/>
      <c r="M366" s="209" t="s">
        <v>23</v>
      </c>
      <c r="N366" s="210" t="s">
        <v>48</v>
      </c>
      <c r="O366" s="43"/>
      <c r="P366" s="211">
        <f t="shared" si="51"/>
        <v>0</v>
      </c>
      <c r="Q366" s="211">
        <v>4.2999999999999999E-4</v>
      </c>
      <c r="R366" s="211">
        <f t="shared" si="52"/>
        <v>1.72E-3</v>
      </c>
      <c r="S366" s="211">
        <v>0</v>
      </c>
      <c r="T366" s="212">
        <f t="shared" si="53"/>
        <v>0</v>
      </c>
      <c r="AR366" s="25" t="s">
        <v>279</v>
      </c>
      <c r="AT366" s="25" t="s">
        <v>194</v>
      </c>
      <c r="AU366" s="25" t="s">
        <v>88</v>
      </c>
      <c r="AY366" s="25" t="s">
        <v>191</v>
      </c>
      <c r="BE366" s="213">
        <f t="shared" si="54"/>
        <v>0</v>
      </c>
      <c r="BF366" s="213">
        <f t="shared" si="55"/>
        <v>0</v>
      </c>
      <c r="BG366" s="213">
        <f t="shared" si="56"/>
        <v>0</v>
      </c>
      <c r="BH366" s="213">
        <f t="shared" si="57"/>
        <v>0</v>
      </c>
      <c r="BI366" s="213">
        <f t="shared" si="58"/>
        <v>0</v>
      </c>
      <c r="BJ366" s="25" t="s">
        <v>85</v>
      </c>
      <c r="BK366" s="213">
        <f t="shared" si="59"/>
        <v>0</v>
      </c>
      <c r="BL366" s="25" t="s">
        <v>279</v>
      </c>
      <c r="BM366" s="25" t="s">
        <v>5458</v>
      </c>
    </row>
    <row r="367" spans="2:65" s="1" customFormat="1" ht="16.5" customHeight="1">
      <c r="B367" s="42"/>
      <c r="C367" s="202" t="s">
        <v>1410</v>
      </c>
      <c r="D367" s="202" t="s">
        <v>194</v>
      </c>
      <c r="E367" s="203" t="s">
        <v>5459</v>
      </c>
      <c r="F367" s="204" t="s">
        <v>5460</v>
      </c>
      <c r="G367" s="205" t="s">
        <v>222</v>
      </c>
      <c r="H367" s="206">
        <v>17</v>
      </c>
      <c r="I367" s="207"/>
      <c r="J367" s="208">
        <f t="shared" si="50"/>
        <v>0</v>
      </c>
      <c r="K367" s="204" t="s">
        <v>203</v>
      </c>
      <c r="L367" s="62"/>
      <c r="M367" s="209" t="s">
        <v>23</v>
      </c>
      <c r="N367" s="210" t="s">
        <v>48</v>
      </c>
      <c r="O367" s="43"/>
      <c r="P367" s="211">
        <f t="shared" si="51"/>
        <v>0</v>
      </c>
      <c r="Q367" s="211">
        <v>1.7000000000000001E-4</v>
      </c>
      <c r="R367" s="211">
        <f t="shared" si="52"/>
        <v>2.8900000000000002E-3</v>
      </c>
      <c r="S367" s="211">
        <v>0</v>
      </c>
      <c r="T367" s="212">
        <f t="shared" si="53"/>
        <v>0</v>
      </c>
      <c r="AR367" s="25" t="s">
        <v>279</v>
      </c>
      <c r="AT367" s="25" t="s">
        <v>194</v>
      </c>
      <c r="AU367" s="25" t="s">
        <v>88</v>
      </c>
      <c r="AY367" s="25" t="s">
        <v>191</v>
      </c>
      <c r="BE367" s="213">
        <f t="shared" si="54"/>
        <v>0</v>
      </c>
      <c r="BF367" s="213">
        <f t="shared" si="55"/>
        <v>0</v>
      </c>
      <c r="BG367" s="213">
        <f t="shared" si="56"/>
        <v>0</v>
      </c>
      <c r="BH367" s="213">
        <f t="shared" si="57"/>
        <v>0</v>
      </c>
      <c r="BI367" s="213">
        <f t="shared" si="58"/>
        <v>0</v>
      </c>
      <c r="BJ367" s="25" t="s">
        <v>85</v>
      </c>
      <c r="BK367" s="213">
        <f t="shared" si="59"/>
        <v>0</v>
      </c>
      <c r="BL367" s="25" t="s">
        <v>279</v>
      </c>
      <c r="BM367" s="25" t="s">
        <v>5461</v>
      </c>
    </row>
    <row r="368" spans="2:65" s="1" customFormat="1" ht="16.5" customHeight="1">
      <c r="B368" s="42"/>
      <c r="C368" s="202" t="s">
        <v>1415</v>
      </c>
      <c r="D368" s="202" t="s">
        <v>194</v>
      </c>
      <c r="E368" s="203" t="s">
        <v>5462</v>
      </c>
      <c r="F368" s="204" t="s">
        <v>5463</v>
      </c>
      <c r="G368" s="205" t="s">
        <v>222</v>
      </c>
      <c r="H368" s="206">
        <v>1</v>
      </c>
      <c r="I368" s="207"/>
      <c r="J368" s="208">
        <f t="shared" si="50"/>
        <v>0</v>
      </c>
      <c r="K368" s="204" t="s">
        <v>203</v>
      </c>
      <c r="L368" s="62"/>
      <c r="M368" s="209" t="s">
        <v>23</v>
      </c>
      <c r="N368" s="210" t="s">
        <v>48</v>
      </c>
      <c r="O368" s="43"/>
      <c r="P368" s="211">
        <f t="shared" si="51"/>
        <v>0</v>
      </c>
      <c r="Q368" s="211">
        <v>2.3000000000000001E-4</v>
      </c>
      <c r="R368" s="211">
        <f t="shared" si="52"/>
        <v>2.3000000000000001E-4</v>
      </c>
      <c r="S368" s="211">
        <v>0</v>
      </c>
      <c r="T368" s="212">
        <f t="shared" si="53"/>
        <v>0</v>
      </c>
      <c r="AR368" s="25" t="s">
        <v>279</v>
      </c>
      <c r="AT368" s="25" t="s">
        <v>194</v>
      </c>
      <c r="AU368" s="25" t="s">
        <v>88</v>
      </c>
      <c r="AY368" s="25" t="s">
        <v>191</v>
      </c>
      <c r="BE368" s="213">
        <f t="shared" si="54"/>
        <v>0</v>
      </c>
      <c r="BF368" s="213">
        <f t="shared" si="55"/>
        <v>0</v>
      </c>
      <c r="BG368" s="213">
        <f t="shared" si="56"/>
        <v>0</v>
      </c>
      <c r="BH368" s="213">
        <f t="shared" si="57"/>
        <v>0</v>
      </c>
      <c r="BI368" s="213">
        <f t="shared" si="58"/>
        <v>0</v>
      </c>
      <c r="BJ368" s="25" t="s">
        <v>85</v>
      </c>
      <c r="BK368" s="213">
        <f t="shared" si="59"/>
        <v>0</v>
      </c>
      <c r="BL368" s="25" t="s">
        <v>279</v>
      </c>
      <c r="BM368" s="25" t="s">
        <v>5464</v>
      </c>
    </row>
    <row r="369" spans="2:65" s="1" customFormat="1" ht="25.5" customHeight="1">
      <c r="B369" s="42"/>
      <c r="C369" s="202" t="s">
        <v>1419</v>
      </c>
      <c r="D369" s="202" t="s">
        <v>194</v>
      </c>
      <c r="E369" s="203" t="s">
        <v>5465</v>
      </c>
      <c r="F369" s="204" t="s">
        <v>5466</v>
      </c>
      <c r="G369" s="205" t="s">
        <v>4758</v>
      </c>
      <c r="H369" s="206">
        <v>19</v>
      </c>
      <c r="I369" s="207"/>
      <c r="J369" s="208">
        <f t="shared" si="50"/>
        <v>0</v>
      </c>
      <c r="K369" s="204" t="s">
        <v>203</v>
      </c>
      <c r="L369" s="62"/>
      <c r="M369" s="209" t="s">
        <v>23</v>
      </c>
      <c r="N369" s="210" t="s">
        <v>48</v>
      </c>
      <c r="O369" s="43"/>
      <c r="P369" s="211">
        <f t="shared" si="51"/>
        <v>0</v>
      </c>
      <c r="Q369" s="211">
        <v>2.1000000000000001E-4</v>
      </c>
      <c r="R369" s="211">
        <f t="shared" si="52"/>
        <v>3.9900000000000005E-3</v>
      </c>
      <c r="S369" s="211">
        <v>0</v>
      </c>
      <c r="T369" s="212">
        <f t="shared" si="53"/>
        <v>0</v>
      </c>
      <c r="AR369" s="25" t="s">
        <v>279</v>
      </c>
      <c r="AT369" s="25" t="s">
        <v>194</v>
      </c>
      <c r="AU369" s="25" t="s">
        <v>88</v>
      </c>
      <c r="AY369" s="25" t="s">
        <v>191</v>
      </c>
      <c r="BE369" s="213">
        <f t="shared" si="54"/>
        <v>0</v>
      </c>
      <c r="BF369" s="213">
        <f t="shared" si="55"/>
        <v>0</v>
      </c>
      <c r="BG369" s="213">
        <f t="shared" si="56"/>
        <v>0</v>
      </c>
      <c r="BH369" s="213">
        <f t="shared" si="57"/>
        <v>0</v>
      </c>
      <c r="BI369" s="213">
        <f t="shared" si="58"/>
        <v>0</v>
      </c>
      <c r="BJ369" s="25" t="s">
        <v>85</v>
      </c>
      <c r="BK369" s="213">
        <f t="shared" si="59"/>
        <v>0</v>
      </c>
      <c r="BL369" s="25" t="s">
        <v>279</v>
      </c>
      <c r="BM369" s="25" t="s">
        <v>5467</v>
      </c>
    </row>
    <row r="370" spans="2:65" s="1" customFormat="1" ht="25.5" customHeight="1">
      <c r="B370" s="42"/>
      <c r="C370" s="202" t="s">
        <v>1424</v>
      </c>
      <c r="D370" s="202" t="s">
        <v>194</v>
      </c>
      <c r="E370" s="203" t="s">
        <v>5468</v>
      </c>
      <c r="F370" s="204" t="s">
        <v>5469</v>
      </c>
      <c r="G370" s="205" t="s">
        <v>222</v>
      </c>
      <c r="H370" s="206">
        <v>18</v>
      </c>
      <c r="I370" s="207"/>
      <c r="J370" s="208">
        <f t="shared" si="50"/>
        <v>0</v>
      </c>
      <c r="K370" s="204" t="s">
        <v>203</v>
      </c>
      <c r="L370" s="62"/>
      <c r="M370" s="209" t="s">
        <v>23</v>
      </c>
      <c r="N370" s="210" t="s">
        <v>48</v>
      </c>
      <c r="O370" s="43"/>
      <c r="P370" s="211">
        <f t="shared" si="51"/>
        <v>0</v>
      </c>
      <c r="Q370" s="211">
        <v>6.0000000000000002E-5</v>
      </c>
      <c r="R370" s="211">
        <f t="shared" si="52"/>
        <v>1.08E-3</v>
      </c>
      <c r="S370" s="211">
        <v>0</v>
      </c>
      <c r="T370" s="212">
        <f t="shared" si="53"/>
        <v>0</v>
      </c>
      <c r="AR370" s="25" t="s">
        <v>279</v>
      </c>
      <c r="AT370" s="25" t="s">
        <v>194</v>
      </c>
      <c r="AU370" s="25" t="s">
        <v>88</v>
      </c>
      <c r="AY370" s="25" t="s">
        <v>191</v>
      </c>
      <c r="BE370" s="213">
        <f t="shared" si="54"/>
        <v>0</v>
      </c>
      <c r="BF370" s="213">
        <f t="shared" si="55"/>
        <v>0</v>
      </c>
      <c r="BG370" s="213">
        <f t="shared" si="56"/>
        <v>0</v>
      </c>
      <c r="BH370" s="213">
        <f t="shared" si="57"/>
        <v>0</v>
      </c>
      <c r="BI370" s="213">
        <f t="shared" si="58"/>
        <v>0</v>
      </c>
      <c r="BJ370" s="25" t="s">
        <v>85</v>
      </c>
      <c r="BK370" s="213">
        <f t="shared" si="59"/>
        <v>0</v>
      </c>
      <c r="BL370" s="25" t="s">
        <v>279</v>
      </c>
      <c r="BM370" s="25" t="s">
        <v>5470</v>
      </c>
    </row>
    <row r="371" spans="2:65" s="1" customFormat="1" ht="25.5" customHeight="1">
      <c r="B371" s="42"/>
      <c r="C371" s="202" t="s">
        <v>1428</v>
      </c>
      <c r="D371" s="202" t="s">
        <v>194</v>
      </c>
      <c r="E371" s="203" t="s">
        <v>5471</v>
      </c>
      <c r="F371" s="204" t="s">
        <v>5472</v>
      </c>
      <c r="G371" s="205" t="s">
        <v>222</v>
      </c>
      <c r="H371" s="206">
        <v>10</v>
      </c>
      <c r="I371" s="207"/>
      <c r="J371" s="208">
        <f t="shared" si="50"/>
        <v>0</v>
      </c>
      <c r="K371" s="204" t="s">
        <v>203</v>
      </c>
      <c r="L371" s="62"/>
      <c r="M371" s="209" t="s">
        <v>23</v>
      </c>
      <c r="N371" s="210" t="s">
        <v>48</v>
      </c>
      <c r="O371" s="43"/>
      <c r="P371" s="211">
        <f t="shared" si="51"/>
        <v>0</v>
      </c>
      <c r="Q371" s="211">
        <v>1E-4</v>
      </c>
      <c r="R371" s="211">
        <f t="shared" si="52"/>
        <v>1E-3</v>
      </c>
      <c r="S371" s="211">
        <v>0</v>
      </c>
      <c r="T371" s="212">
        <f t="shared" si="53"/>
        <v>0</v>
      </c>
      <c r="AR371" s="25" t="s">
        <v>279</v>
      </c>
      <c r="AT371" s="25" t="s">
        <v>194</v>
      </c>
      <c r="AU371" s="25" t="s">
        <v>88</v>
      </c>
      <c r="AY371" s="25" t="s">
        <v>191</v>
      </c>
      <c r="BE371" s="213">
        <f t="shared" si="54"/>
        <v>0</v>
      </c>
      <c r="BF371" s="213">
        <f t="shared" si="55"/>
        <v>0</v>
      </c>
      <c r="BG371" s="213">
        <f t="shared" si="56"/>
        <v>0</v>
      </c>
      <c r="BH371" s="213">
        <f t="shared" si="57"/>
        <v>0</v>
      </c>
      <c r="BI371" s="213">
        <f t="shared" si="58"/>
        <v>0</v>
      </c>
      <c r="BJ371" s="25" t="s">
        <v>85</v>
      </c>
      <c r="BK371" s="213">
        <f t="shared" si="59"/>
        <v>0</v>
      </c>
      <c r="BL371" s="25" t="s">
        <v>279</v>
      </c>
      <c r="BM371" s="25" t="s">
        <v>5473</v>
      </c>
    </row>
    <row r="372" spans="2:65" s="1" customFormat="1" ht="25.5" customHeight="1">
      <c r="B372" s="42"/>
      <c r="C372" s="202" t="s">
        <v>1432</v>
      </c>
      <c r="D372" s="202" t="s">
        <v>194</v>
      </c>
      <c r="E372" s="203" t="s">
        <v>5474</v>
      </c>
      <c r="F372" s="204" t="s">
        <v>5475</v>
      </c>
      <c r="G372" s="205" t="s">
        <v>222</v>
      </c>
      <c r="H372" s="206">
        <v>11</v>
      </c>
      <c r="I372" s="207"/>
      <c r="J372" s="208">
        <f t="shared" si="50"/>
        <v>0</v>
      </c>
      <c r="K372" s="204" t="s">
        <v>203</v>
      </c>
      <c r="L372" s="62"/>
      <c r="M372" s="209" t="s">
        <v>23</v>
      </c>
      <c r="N372" s="210" t="s">
        <v>48</v>
      </c>
      <c r="O372" s="43"/>
      <c r="P372" s="211">
        <f t="shared" si="51"/>
        <v>0</v>
      </c>
      <c r="Q372" s="211">
        <v>1.8000000000000001E-4</v>
      </c>
      <c r="R372" s="211">
        <f t="shared" si="52"/>
        <v>1.98E-3</v>
      </c>
      <c r="S372" s="211">
        <v>0</v>
      </c>
      <c r="T372" s="212">
        <f t="shared" si="53"/>
        <v>0</v>
      </c>
      <c r="AR372" s="25" t="s">
        <v>279</v>
      </c>
      <c r="AT372" s="25" t="s">
        <v>194</v>
      </c>
      <c r="AU372" s="25" t="s">
        <v>88</v>
      </c>
      <c r="AY372" s="25" t="s">
        <v>191</v>
      </c>
      <c r="BE372" s="213">
        <f t="shared" si="54"/>
        <v>0</v>
      </c>
      <c r="BF372" s="213">
        <f t="shared" si="55"/>
        <v>0</v>
      </c>
      <c r="BG372" s="213">
        <f t="shared" si="56"/>
        <v>0</v>
      </c>
      <c r="BH372" s="213">
        <f t="shared" si="57"/>
        <v>0</v>
      </c>
      <c r="BI372" s="213">
        <f t="shared" si="58"/>
        <v>0</v>
      </c>
      <c r="BJ372" s="25" t="s">
        <v>85</v>
      </c>
      <c r="BK372" s="213">
        <f t="shared" si="59"/>
        <v>0</v>
      </c>
      <c r="BL372" s="25" t="s">
        <v>279</v>
      </c>
      <c r="BM372" s="25" t="s">
        <v>5476</v>
      </c>
    </row>
    <row r="373" spans="2:65" s="1" customFormat="1" ht="25.5" customHeight="1">
      <c r="B373" s="42"/>
      <c r="C373" s="202" t="s">
        <v>1436</v>
      </c>
      <c r="D373" s="202" t="s">
        <v>194</v>
      </c>
      <c r="E373" s="203" t="s">
        <v>5477</v>
      </c>
      <c r="F373" s="204" t="s">
        <v>5478</v>
      </c>
      <c r="G373" s="205" t="s">
        <v>222</v>
      </c>
      <c r="H373" s="206">
        <v>6</v>
      </c>
      <c r="I373" s="207"/>
      <c r="J373" s="208">
        <f t="shared" si="50"/>
        <v>0</v>
      </c>
      <c r="K373" s="204" t="s">
        <v>203</v>
      </c>
      <c r="L373" s="62"/>
      <c r="M373" s="209" t="s">
        <v>23</v>
      </c>
      <c r="N373" s="210" t="s">
        <v>48</v>
      </c>
      <c r="O373" s="43"/>
      <c r="P373" s="211">
        <f t="shared" si="51"/>
        <v>0</v>
      </c>
      <c r="Q373" s="211">
        <v>2.9999999999999997E-4</v>
      </c>
      <c r="R373" s="211">
        <f t="shared" si="52"/>
        <v>1.8E-3</v>
      </c>
      <c r="S373" s="211">
        <v>0</v>
      </c>
      <c r="T373" s="212">
        <f t="shared" si="53"/>
        <v>0</v>
      </c>
      <c r="AR373" s="25" t="s">
        <v>279</v>
      </c>
      <c r="AT373" s="25" t="s">
        <v>194</v>
      </c>
      <c r="AU373" s="25" t="s">
        <v>88</v>
      </c>
      <c r="AY373" s="25" t="s">
        <v>191</v>
      </c>
      <c r="BE373" s="213">
        <f t="shared" si="54"/>
        <v>0</v>
      </c>
      <c r="BF373" s="213">
        <f t="shared" si="55"/>
        <v>0</v>
      </c>
      <c r="BG373" s="213">
        <f t="shared" si="56"/>
        <v>0</v>
      </c>
      <c r="BH373" s="213">
        <f t="shared" si="57"/>
        <v>0</v>
      </c>
      <c r="BI373" s="213">
        <f t="shared" si="58"/>
        <v>0</v>
      </c>
      <c r="BJ373" s="25" t="s">
        <v>85</v>
      </c>
      <c r="BK373" s="213">
        <f t="shared" si="59"/>
        <v>0</v>
      </c>
      <c r="BL373" s="25" t="s">
        <v>279</v>
      </c>
      <c r="BM373" s="25" t="s">
        <v>5479</v>
      </c>
    </row>
    <row r="374" spans="2:65" s="1" customFormat="1" ht="25.5" customHeight="1">
      <c r="B374" s="42"/>
      <c r="C374" s="202" t="s">
        <v>1440</v>
      </c>
      <c r="D374" s="202" t="s">
        <v>194</v>
      </c>
      <c r="E374" s="203" t="s">
        <v>5480</v>
      </c>
      <c r="F374" s="204" t="s">
        <v>5481</v>
      </c>
      <c r="G374" s="205" t="s">
        <v>222</v>
      </c>
      <c r="H374" s="206">
        <v>12</v>
      </c>
      <c r="I374" s="207"/>
      <c r="J374" s="208">
        <f t="shared" si="50"/>
        <v>0</v>
      </c>
      <c r="K374" s="204" t="s">
        <v>203</v>
      </c>
      <c r="L374" s="62"/>
      <c r="M374" s="209" t="s">
        <v>23</v>
      </c>
      <c r="N374" s="210" t="s">
        <v>48</v>
      </c>
      <c r="O374" s="43"/>
      <c r="P374" s="211">
        <f t="shared" si="51"/>
        <v>0</v>
      </c>
      <c r="Q374" s="211">
        <v>3.6000000000000002E-4</v>
      </c>
      <c r="R374" s="211">
        <f t="shared" si="52"/>
        <v>4.3200000000000001E-3</v>
      </c>
      <c r="S374" s="211">
        <v>0</v>
      </c>
      <c r="T374" s="212">
        <f t="shared" si="53"/>
        <v>0</v>
      </c>
      <c r="AR374" s="25" t="s">
        <v>279</v>
      </c>
      <c r="AT374" s="25" t="s">
        <v>194</v>
      </c>
      <c r="AU374" s="25" t="s">
        <v>88</v>
      </c>
      <c r="AY374" s="25" t="s">
        <v>191</v>
      </c>
      <c r="BE374" s="213">
        <f t="shared" si="54"/>
        <v>0</v>
      </c>
      <c r="BF374" s="213">
        <f t="shared" si="55"/>
        <v>0</v>
      </c>
      <c r="BG374" s="213">
        <f t="shared" si="56"/>
        <v>0</v>
      </c>
      <c r="BH374" s="213">
        <f t="shared" si="57"/>
        <v>0</v>
      </c>
      <c r="BI374" s="213">
        <f t="shared" si="58"/>
        <v>0</v>
      </c>
      <c r="BJ374" s="25" t="s">
        <v>85</v>
      </c>
      <c r="BK374" s="213">
        <f t="shared" si="59"/>
        <v>0</v>
      </c>
      <c r="BL374" s="25" t="s">
        <v>279</v>
      </c>
      <c r="BM374" s="25" t="s">
        <v>5482</v>
      </c>
    </row>
    <row r="375" spans="2:65" s="1" customFormat="1" ht="25.5" customHeight="1">
      <c r="B375" s="42"/>
      <c r="C375" s="202" t="s">
        <v>1444</v>
      </c>
      <c r="D375" s="202" t="s">
        <v>194</v>
      </c>
      <c r="E375" s="203" t="s">
        <v>5483</v>
      </c>
      <c r="F375" s="204" t="s">
        <v>5484</v>
      </c>
      <c r="G375" s="205" t="s">
        <v>222</v>
      </c>
      <c r="H375" s="206">
        <v>2</v>
      </c>
      <c r="I375" s="207"/>
      <c r="J375" s="208">
        <f t="shared" si="50"/>
        <v>0</v>
      </c>
      <c r="K375" s="204" t="s">
        <v>203</v>
      </c>
      <c r="L375" s="62"/>
      <c r="M375" s="209" t="s">
        <v>23</v>
      </c>
      <c r="N375" s="210" t="s">
        <v>48</v>
      </c>
      <c r="O375" s="43"/>
      <c r="P375" s="211">
        <f t="shared" si="51"/>
        <v>0</v>
      </c>
      <c r="Q375" s="211">
        <v>2.0000000000000002E-5</v>
      </c>
      <c r="R375" s="211">
        <f t="shared" si="52"/>
        <v>4.0000000000000003E-5</v>
      </c>
      <c r="S375" s="211">
        <v>0</v>
      </c>
      <c r="T375" s="212">
        <f t="shared" si="53"/>
        <v>0</v>
      </c>
      <c r="AR375" s="25" t="s">
        <v>279</v>
      </c>
      <c r="AT375" s="25" t="s">
        <v>194</v>
      </c>
      <c r="AU375" s="25" t="s">
        <v>88</v>
      </c>
      <c r="AY375" s="25" t="s">
        <v>191</v>
      </c>
      <c r="BE375" s="213">
        <f t="shared" si="54"/>
        <v>0</v>
      </c>
      <c r="BF375" s="213">
        <f t="shared" si="55"/>
        <v>0</v>
      </c>
      <c r="BG375" s="213">
        <f t="shared" si="56"/>
        <v>0</v>
      </c>
      <c r="BH375" s="213">
        <f t="shared" si="57"/>
        <v>0</v>
      </c>
      <c r="BI375" s="213">
        <f t="shared" si="58"/>
        <v>0</v>
      </c>
      <c r="BJ375" s="25" t="s">
        <v>85</v>
      </c>
      <c r="BK375" s="213">
        <f t="shared" si="59"/>
        <v>0</v>
      </c>
      <c r="BL375" s="25" t="s">
        <v>279</v>
      </c>
      <c r="BM375" s="25" t="s">
        <v>5485</v>
      </c>
    </row>
    <row r="376" spans="2:65" s="1" customFormat="1" ht="25.5" customHeight="1">
      <c r="B376" s="42"/>
      <c r="C376" s="228" t="s">
        <v>1448</v>
      </c>
      <c r="D376" s="228" t="s">
        <v>302</v>
      </c>
      <c r="E376" s="229" t="s">
        <v>5486</v>
      </c>
      <c r="F376" s="230" t="s">
        <v>5487</v>
      </c>
      <c r="G376" s="231" t="s">
        <v>222</v>
      </c>
      <c r="H376" s="232">
        <v>2</v>
      </c>
      <c r="I376" s="233"/>
      <c r="J376" s="234">
        <f t="shared" si="50"/>
        <v>0</v>
      </c>
      <c r="K376" s="230" t="s">
        <v>203</v>
      </c>
      <c r="L376" s="235"/>
      <c r="M376" s="236" t="s">
        <v>23</v>
      </c>
      <c r="N376" s="237" t="s">
        <v>48</v>
      </c>
      <c r="O376" s="43"/>
      <c r="P376" s="211">
        <f t="shared" si="51"/>
        <v>0</v>
      </c>
      <c r="Q376" s="211">
        <v>1.9000000000000001E-4</v>
      </c>
      <c r="R376" s="211">
        <f t="shared" si="52"/>
        <v>3.8000000000000002E-4</v>
      </c>
      <c r="S376" s="211">
        <v>0</v>
      </c>
      <c r="T376" s="212">
        <f t="shared" si="53"/>
        <v>0</v>
      </c>
      <c r="AR376" s="25" t="s">
        <v>669</v>
      </c>
      <c r="AT376" s="25" t="s">
        <v>302</v>
      </c>
      <c r="AU376" s="25" t="s">
        <v>88</v>
      </c>
      <c r="AY376" s="25" t="s">
        <v>191</v>
      </c>
      <c r="BE376" s="213">
        <f t="shared" si="54"/>
        <v>0</v>
      </c>
      <c r="BF376" s="213">
        <f t="shared" si="55"/>
        <v>0</v>
      </c>
      <c r="BG376" s="213">
        <f t="shared" si="56"/>
        <v>0</v>
      </c>
      <c r="BH376" s="213">
        <f t="shared" si="57"/>
        <v>0</v>
      </c>
      <c r="BI376" s="213">
        <f t="shared" si="58"/>
        <v>0</v>
      </c>
      <c r="BJ376" s="25" t="s">
        <v>85</v>
      </c>
      <c r="BK376" s="213">
        <f t="shared" si="59"/>
        <v>0</v>
      </c>
      <c r="BL376" s="25" t="s">
        <v>279</v>
      </c>
      <c r="BM376" s="25" t="s">
        <v>5488</v>
      </c>
    </row>
    <row r="377" spans="2:65" s="1" customFormat="1" ht="16.5" customHeight="1">
      <c r="B377" s="42"/>
      <c r="C377" s="202" t="s">
        <v>1456</v>
      </c>
      <c r="D377" s="202" t="s">
        <v>194</v>
      </c>
      <c r="E377" s="203" t="s">
        <v>5489</v>
      </c>
      <c r="F377" s="204" t="s">
        <v>5490</v>
      </c>
      <c r="G377" s="205" t="s">
        <v>222</v>
      </c>
      <c r="H377" s="206">
        <v>1</v>
      </c>
      <c r="I377" s="207"/>
      <c r="J377" s="208">
        <f t="shared" si="50"/>
        <v>0</v>
      </c>
      <c r="K377" s="204" t="s">
        <v>23</v>
      </c>
      <c r="L377" s="62"/>
      <c r="M377" s="209" t="s">
        <v>23</v>
      </c>
      <c r="N377" s="210" t="s">
        <v>48</v>
      </c>
      <c r="O377" s="43"/>
      <c r="P377" s="211">
        <f t="shared" si="51"/>
        <v>0</v>
      </c>
      <c r="Q377" s="211">
        <v>0</v>
      </c>
      <c r="R377" s="211">
        <f t="shared" si="52"/>
        <v>0</v>
      </c>
      <c r="S377" s="211">
        <v>0</v>
      </c>
      <c r="T377" s="212">
        <f t="shared" si="53"/>
        <v>0</v>
      </c>
      <c r="AR377" s="25" t="s">
        <v>279</v>
      </c>
      <c r="AT377" s="25" t="s">
        <v>194</v>
      </c>
      <c r="AU377" s="25" t="s">
        <v>88</v>
      </c>
      <c r="AY377" s="25" t="s">
        <v>191</v>
      </c>
      <c r="BE377" s="213">
        <f t="shared" si="54"/>
        <v>0</v>
      </c>
      <c r="BF377" s="213">
        <f t="shared" si="55"/>
        <v>0</v>
      </c>
      <c r="BG377" s="213">
        <f t="shared" si="56"/>
        <v>0</v>
      </c>
      <c r="BH377" s="213">
        <f t="shared" si="57"/>
        <v>0</v>
      </c>
      <c r="BI377" s="213">
        <f t="shared" si="58"/>
        <v>0</v>
      </c>
      <c r="BJ377" s="25" t="s">
        <v>85</v>
      </c>
      <c r="BK377" s="213">
        <f t="shared" si="59"/>
        <v>0</v>
      </c>
      <c r="BL377" s="25" t="s">
        <v>279</v>
      </c>
      <c r="BM377" s="25" t="s">
        <v>5491</v>
      </c>
    </row>
    <row r="378" spans="2:65" s="1" customFormat="1" ht="16.5" customHeight="1">
      <c r="B378" s="42"/>
      <c r="C378" s="228" t="s">
        <v>1466</v>
      </c>
      <c r="D378" s="228" t="s">
        <v>302</v>
      </c>
      <c r="E378" s="229" t="s">
        <v>5492</v>
      </c>
      <c r="F378" s="230" t="s">
        <v>5493</v>
      </c>
      <c r="G378" s="231" t="s">
        <v>222</v>
      </c>
      <c r="H378" s="232">
        <v>1</v>
      </c>
      <c r="I378" s="233"/>
      <c r="J378" s="234">
        <f t="shared" si="50"/>
        <v>0</v>
      </c>
      <c r="K378" s="230" t="s">
        <v>23</v>
      </c>
      <c r="L378" s="235"/>
      <c r="M378" s="236" t="s">
        <v>23</v>
      </c>
      <c r="N378" s="237" t="s">
        <v>48</v>
      </c>
      <c r="O378" s="43"/>
      <c r="P378" s="211">
        <f t="shared" si="51"/>
        <v>0</v>
      </c>
      <c r="Q378" s="211">
        <v>0</v>
      </c>
      <c r="R378" s="211">
        <f t="shared" si="52"/>
        <v>0</v>
      </c>
      <c r="S378" s="211">
        <v>0</v>
      </c>
      <c r="T378" s="212">
        <f t="shared" si="53"/>
        <v>0</v>
      </c>
      <c r="AR378" s="25" t="s">
        <v>669</v>
      </c>
      <c r="AT378" s="25" t="s">
        <v>302</v>
      </c>
      <c r="AU378" s="25" t="s">
        <v>88</v>
      </c>
      <c r="AY378" s="25" t="s">
        <v>191</v>
      </c>
      <c r="BE378" s="213">
        <f t="shared" si="54"/>
        <v>0</v>
      </c>
      <c r="BF378" s="213">
        <f t="shared" si="55"/>
        <v>0</v>
      </c>
      <c r="BG378" s="213">
        <f t="shared" si="56"/>
        <v>0</v>
      </c>
      <c r="BH378" s="213">
        <f t="shared" si="57"/>
        <v>0</v>
      </c>
      <c r="BI378" s="213">
        <f t="shared" si="58"/>
        <v>0</v>
      </c>
      <c r="BJ378" s="25" t="s">
        <v>85</v>
      </c>
      <c r="BK378" s="213">
        <f t="shared" si="59"/>
        <v>0</v>
      </c>
      <c r="BL378" s="25" t="s">
        <v>279</v>
      </c>
      <c r="BM378" s="25" t="s">
        <v>5494</v>
      </c>
    </row>
    <row r="379" spans="2:65" s="1" customFormat="1" ht="25.5" customHeight="1">
      <c r="B379" s="42"/>
      <c r="C379" s="202" t="s">
        <v>1471</v>
      </c>
      <c r="D379" s="202" t="s">
        <v>194</v>
      </c>
      <c r="E379" s="203" t="s">
        <v>5495</v>
      </c>
      <c r="F379" s="204" t="s">
        <v>5496</v>
      </c>
      <c r="G379" s="205" t="s">
        <v>222</v>
      </c>
      <c r="H379" s="206">
        <v>16</v>
      </c>
      <c r="I379" s="207"/>
      <c r="J379" s="208">
        <f t="shared" si="50"/>
        <v>0</v>
      </c>
      <c r="K379" s="204" t="s">
        <v>203</v>
      </c>
      <c r="L379" s="62"/>
      <c r="M379" s="209" t="s">
        <v>23</v>
      </c>
      <c r="N379" s="210" t="s">
        <v>48</v>
      </c>
      <c r="O379" s="43"/>
      <c r="P379" s="211">
        <f t="shared" si="51"/>
        <v>0</v>
      </c>
      <c r="Q379" s="211">
        <v>2.0000000000000002E-5</v>
      </c>
      <c r="R379" s="211">
        <f t="shared" si="52"/>
        <v>3.2000000000000003E-4</v>
      </c>
      <c r="S379" s="211">
        <v>0</v>
      </c>
      <c r="T379" s="212">
        <f t="shared" si="53"/>
        <v>0</v>
      </c>
      <c r="AR379" s="25" t="s">
        <v>279</v>
      </c>
      <c r="AT379" s="25" t="s">
        <v>194</v>
      </c>
      <c r="AU379" s="25" t="s">
        <v>88</v>
      </c>
      <c r="AY379" s="25" t="s">
        <v>191</v>
      </c>
      <c r="BE379" s="213">
        <f t="shared" si="54"/>
        <v>0</v>
      </c>
      <c r="BF379" s="213">
        <f t="shared" si="55"/>
        <v>0</v>
      </c>
      <c r="BG379" s="213">
        <f t="shared" si="56"/>
        <v>0</v>
      </c>
      <c r="BH379" s="213">
        <f t="shared" si="57"/>
        <v>0</v>
      </c>
      <c r="BI379" s="213">
        <f t="shared" si="58"/>
        <v>0</v>
      </c>
      <c r="BJ379" s="25" t="s">
        <v>85</v>
      </c>
      <c r="BK379" s="213">
        <f t="shared" si="59"/>
        <v>0</v>
      </c>
      <c r="BL379" s="25" t="s">
        <v>279</v>
      </c>
      <c r="BM379" s="25" t="s">
        <v>5497</v>
      </c>
    </row>
    <row r="380" spans="2:65" s="1" customFormat="1" ht="16.5" customHeight="1">
      <c r="B380" s="42"/>
      <c r="C380" s="228" t="s">
        <v>1478</v>
      </c>
      <c r="D380" s="228" t="s">
        <v>302</v>
      </c>
      <c r="E380" s="229" t="s">
        <v>5498</v>
      </c>
      <c r="F380" s="230" t="s">
        <v>5499</v>
      </c>
      <c r="G380" s="231" t="s">
        <v>222</v>
      </c>
      <c r="H380" s="232">
        <v>2</v>
      </c>
      <c r="I380" s="233"/>
      <c r="J380" s="234">
        <f t="shared" si="50"/>
        <v>0</v>
      </c>
      <c r="K380" s="230" t="s">
        <v>203</v>
      </c>
      <c r="L380" s="235"/>
      <c r="M380" s="236" t="s">
        <v>23</v>
      </c>
      <c r="N380" s="237" t="s">
        <v>48</v>
      </c>
      <c r="O380" s="43"/>
      <c r="P380" s="211">
        <f t="shared" si="51"/>
        <v>0</v>
      </c>
      <c r="Q380" s="211">
        <v>1.9000000000000001E-4</v>
      </c>
      <c r="R380" s="211">
        <f t="shared" si="52"/>
        <v>3.8000000000000002E-4</v>
      </c>
      <c r="S380" s="211">
        <v>0</v>
      </c>
      <c r="T380" s="212">
        <f t="shared" si="53"/>
        <v>0</v>
      </c>
      <c r="AR380" s="25" t="s">
        <v>669</v>
      </c>
      <c r="AT380" s="25" t="s">
        <v>302</v>
      </c>
      <c r="AU380" s="25" t="s">
        <v>88</v>
      </c>
      <c r="AY380" s="25" t="s">
        <v>191</v>
      </c>
      <c r="BE380" s="213">
        <f t="shared" si="54"/>
        <v>0</v>
      </c>
      <c r="BF380" s="213">
        <f t="shared" si="55"/>
        <v>0</v>
      </c>
      <c r="BG380" s="213">
        <f t="shared" si="56"/>
        <v>0</v>
      </c>
      <c r="BH380" s="213">
        <f t="shared" si="57"/>
        <v>0</v>
      </c>
      <c r="BI380" s="213">
        <f t="shared" si="58"/>
        <v>0</v>
      </c>
      <c r="BJ380" s="25" t="s">
        <v>85</v>
      </c>
      <c r="BK380" s="213">
        <f t="shared" si="59"/>
        <v>0</v>
      </c>
      <c r="BL380" s="25" t="s">
        <v>279</v>
      </c>
      <c r="BM380" s="25" t="s">
        <v>5500</v>
      </c>
    </row>
    <row r="381" spans="2:65" s="1" customFormat="1" ht="16.5" customHeight="1">
      <c r="B381" s="42"/>
      <c r="C381" s="228" t="s">
        <v>1483</v>
      </c>
      <c r="D381" s="228" t="s">
        <v>302</v>
      </c>
      <c r="E381" s="229" t="s">
        <v>5501</v>
      </c>
      <c r="F381" s="230" t="s">
        <v>5502</v>
      </c>
      <c r="G381" s="231" t="s">
        <v>222</v>
      </c>
      <c r="H381" s="232">
        <v>8</v>
      </c>
      <c r="I381" s="233"/>
      <c r="J381" s="234">
        <f t="shared" si="50"/>
        <v>0</v>
      </c>
      <c r="K381" s="230" t="s">
        <v>203</v>
      </c>
      <c r="L381" s="235"/>
      <c r="M381" s="236" t="s">
        <v>23</v>
      </c>
      <c r="N381" s="237" t="s">
        <v>48</v>
      </c>
      <c r="O381" s="43"/>
      <c r="P381" s="211">
        <f t="shared" si="51"/>
        <v>0</v>
      </c>
      <c r="Q381" s="211">
        <v>2.5000000000000001E-4</v>
      </c>
      <c r="R381" s="211">
        <f t="shared" si="52"/>
        <v>2E-3</v>
      </c>
      <c r="S381" s="211">
        <v>0</v>
      </c>
      <c r="T381" s="212">
        <f t="shared" si="53"/>
        <v>0</v>
      </c>
      <c r="AR381" s="25" t="s">
        <v>669</v>
      </c>
      <c r="AT381" s="25" t="s">
        <v>302</v>
      </c>
      <c r="AU381" s="25" t="s">
        <v>88</v>
      </c>
      <c r="AY381" s="25" t="s">
        <v>191</v>
      </c>
      <c r="BE381" s="213">
        <f t="shared" si="54"/>
        <v>0</v>
      </c>
      <c r="BF381" s="213">
        <f t="shared" si="55"/>
        <v>0</v>
      </c>
      <c r="BG381" s="213">
        <f t="shared" si="56"/>
        <v>0</v>
      </c>
      <c r="BH381" s="213">
        <f t="shared" si="57"/>
        <v>0</v>
      </c>
      <c r="BI381" s="213">
        <f t="shared" si="58"/>
        <v>0</v>
      </c>
      <c r="BJ381" s="25" t="s">
        <v>85</v>
      </c>
      <c r="BK381" s="213">
        <f t="shared" si="59"/>
        <v>0</v>
      </c>
      <c r="BL381" s="25" t="s">
        <v>279</v>
      </c>
      <c r="BM381" s="25" t="s">
        <v>5503</v>
      </c>
    </row>
    <row r="382" spans="2:65" s="1" customFormat="1" ht="16.5" customHeight="1">
      <c r="B382" s="42"/>
      <c r="C382" s="228" t="s">
        <v>1487</v>
      </c>
      <c r="D382" s="228" t="s">
        <v>302</v>
      </c>
      <c r="E382" s="229" t="s">
        <v>5504</v>
      </c>
      <c r="F382" s="230" t="s">
        <v>5505</v>
      </c>
      <c r="G382" s="231" t="s">
        <v>222</v>
      </c>
      <c r="H382" s="232">
        <v>3</v>
      </c>
      <c r="I382" s="233"/>
      <c r="J382" s="234">
        <f t="shared" si="50"/>
        <v>0</v>
      </c>
      <c r="K382" s="230" t="s">
        <v>23</v>
      </c>
      <c r="L382" s="235"/>
      <c r="M382" s="236" t="s">
        <v>23</v>
      </c>
      <c r="N382" s="237" t="s">
        <v>48</v>
      </c>
      <c r="O382" s="43"/>
      <c r="P382" s="211">
        <f t="shared" si="51"/>
        <v>0</v>
      </c>
      <c r="Q382" s="211">
        <v>0</v>
      </c>
      <c r="R382" s="211">
        <f t="shared" si="52"/>
        <v>0</v>
      </c>
      <c r="S382" s="211">
        <v>0</v>
      </c>
      <c r="T382" s="212">
        <f t="shared" si="53"/>
        <v>0</v>
      </c>
      <c r="AR382" s="25" t="s">
        <v>669</v>
      </c>
      <c r="AT382" s="25" t="s">
        <v>302</v>
      </c>
      <c r="AU382" s="25" t="s">
        <v>88</v>
      </c>
      <c r="AY382" s="25" t="s">
        <v>191</v>
      </c>
      <c r="BE382" s="213">
        <f t="shared" si="54"/>
        <v>0</v>
      </c>
      <c r="BF382" s="213">
        <f t="shared" si="55"/>
        <v>0</v>
      </c>
      <c r="BG382" s="213">
        <f t="shared" si="56"/>
        <v>0</v>
      </c>
      <c r="BH382" s="213">
        <f t="shared" si="57"/>
        <v>0</v>
      </c>
      <c r="BI382" s="213">
        <f t="shared" si="58"/>
        <v>0</v>
      </c>
      <c r="BJ382" s="25" t="s">
        <v>85</v>
      </c>
      <c r="BK382" s="213">
        <f t="shared" si="59"/>
        <v>0</v>
      </c>
      <c r="BL382" s="25" t="s">
        <v>279</v>
      </c>
      <c r="BM382" s="25" t="s">
        <v>5506</v>
      </c>
    </row>
    <row r="383" spans="2:65" s="1" customFormat="1" ht="16.5" customHeight="1">
      <c r="B383" s="42"/>
      <c r="C383" s="228" t="s">
        <v>1491</v>
      </c>
      <c r="D383" s="228" t="s">
        <v>302</v>
      </c>
      <c r="E383" s="229" t="s">
        <v>5507</v>
      </c>
      <c r="F383" s="230" t="s">
        <v>5508</v>
      </c>
      <c r="G383" s="231" t="s">
        <v>222</v>
      </c>
      <c r="H383" s="232">
        <v>3</v>
      </c>
      <c r="I383" s="233"/>
      <c r="J383" s="234">
        <f t="shared" si="50"/>
        <v>0</v>
      </c>
      <c r="K383" s="230" t="s">
        <v>23</v>
      </c>
      <c r="L383" s="235"/>
      <c r="M383" s="236" t="s">
        <v>23</v>
      </c>
      <c r="N383" s="237" t="s">
        <v>48</v>
      </c>
      <c r="O383" s="43"/>
      <c r="P383" s="211">
        <f t="shared" si="51"/>
        <v>0</v>
      </c>
      <c r="Q383" s="211">
        <v>0</v>
      </c>
      <c r="R383" s="211">
        <f t="shared" si="52"/>
        <v>0</v>
      </c>
      <c r="S383" s="211">
        <v>0</v>
      </c>
      <c r="T383" s="212">
        <f t="shared" si="53"/>
        <v>0</v>
      </c>
      <c r="AR383" s="25" t="s">
        <v>669</v>
      </c>
      <c r="AT383" s="25" t="s">
        <v>302</v>
      </c>
      <c r="AU383" s="25" t="s">
        <v>88</v>
      </c>
      <c r="AY383" s="25" t="s">
        <v>191</v>
      </c>
      <c r="BE383" s="213">
        <f t="shared" si="54"/>
        <v>0</v>
      </c>
      <c r="BF383" s="213">
        <f t="shared" si="55"/>
        <v>0</v>
      </c>
      <c r="BG383" s="213">
        <f t="shared" si="56"/>
        <v>0</v>
      </c>
      <c r="BH383" s="213">
        <f t="shared" si="57"/>
        <v>0</v>
      </c>
      <c r="BI383" s="213">
        <f t="shared" si="58"/>
        <v>0</v>
      </c>
      <c r="BJ383" s="25" t="s">
        <v>85</v>
      </c>
      <c r="BK383" s="213">
        <f t="shared" si="59"/>
        <v>0</v>
      </c>
      <c r="BL383" s="25" t="s">
        <v>279</v>
      </c>
      <c r="BM383" s="25" t="s">
        <v>5509</v>
      </c>
    </row>
    <row r="384" spans="2:65" s="1" customFormat="1" ht="16.5" customHeight="1">
      <c r="B384" s="42"/>
      <c r="C384" s="228" t="s">
        <v>1496</v>
      </c>
      <c r="D384" s="228" t="s">
        <v>302</v>
      </c>
      <c r="E384" s="229" t="s">
        <v>5510</v>
      </c>
      <c r="F384" s="230" t="s">
        <v>5511</v>
      </c>
      <c r="G384" s="231" t="s">
        <v>222</v>
      </c>
      <c r="H384" s="232">
        <v>1</v>
      </c>
      <c r="I384" s="233"/>
      <c r="J384" s="234">
        <f t="shared" si="50"/>
        <v>0</v>
      </c>
      <c r="K384" s="230" t="s">
        <v>23</v>
      </c>
      <c r="L384" s="235"/>
      <c r="M384" s="236" t="s">
        <v>23</v>
      </c>
      <c r="N384" s="237" t="s">
        <v>48</v>
      </c>
      <c r="O384" s="43"/>
      <c r="P384" s="211">
        <f t="shared" si="51"/>
        <v>0</v>
      </c>
      <c r="Q384" s="211">
        <v>0</v>
      </c>
      <c r="R384" s="211">
        <f t="shared" si="52"/>
        <v>0</v>
      </c>
      <c r="S384" s="211">
        <v>0</v>
      </c>
      <c r="T384" s="212">
        <f t="shared" si="53"/>
        <v>0</v>
      </c>
      <c r="AR384" s="25" t="s">
        <v>669</v>
      </c>
      <c r="AT384" s="25" t="s">
        <v>302</v>
      </c>
      <c r="AU384" s="25" t="s">
        <v>88</v>
      </c>
      <c r="AY384" s="25" t="s">
        <v>191</v>
      </c>
      <c r="BE384" s="213">
        <f t="shared" si="54"/>
        <v>0</v>
      </c>
      <c r="BF384" s="213">
        <f t="shared" si="55"/>
        <v>0</v>
      </c>
      <c r="BG384" s="213">
        <f t="shared" si="56"/>
        <v>0</v>
      </c>
      <c r="BH384" s="213">
        <f t="shared" si="57"/>
        <v>0</v>
      </c>
      <c r="BI384" s="213">
        <f t="shared" si="58"/>
        <v>0</v>
      </c>
      <c r="BJ384" s="25" t="s">
        <v>85</v>
      </c>
      <c r="BK384" s="213">
        <f t="shared" si="59"/>
        <v>0</v>
      </c>
      <c r="BL384" s="25" t="s">
        <v>279</v>
      </c>
      <c r="BM384" s="25" t="s">
        <v>5512</v>
      </c>
    </row>
    <row r="385" spans="2:65" s="1" customFormat="1" ht="16.5" customHeight="1">
      <c r="B385" s="42"/>
      <c r="C385" s="228" t="s">
        <v>1500</v>
      </c>
      <c r="D385" s="228" t="s">
        <v>302</v>
      </c>
      <c r="E385" s="229" t="s">
        <v>5513</v>
      </c>
      <c r="F385" s="230" t="s">
        <v>5514</v>
      </c>
      <c r="G385" s="231" t="s">
        <v>222</v>
      </c>
      <c r="H385" s="232">
        <v>2</v>
      </c>
      <c r="I385" s="233"/>
      <c r="J385" s="234">
        <f t="shared" si="50"/>
        <v>0</v>
      </c>
      <c r="K385" s="230" t="s">
        <v>203</v>
      </c>
      <c r="L385" s="235"/>
      <c r="M385" s="236" t="s">
        <v>23</v>
      </c>
      <c r="N385" s="237" t="s">
        <v>48</v>
      </c>
      <c r="O385" s="43"/>
      <c r="P385" s="211">
        <f t="shared" si="51"/>
        <v>0</v>
      </c>
      <c r="Q385" s="211">
        <v>1E-4</v>
      </c>
      <c r="R385" s="211">
        <f t="shared" si="52"/>
        <v>2.0000000000000001E-4</v>
      </c>
      <c r="S385" s="211">
        <v>0</v>
      </c>
      <c r="T385" s="212">
        <f t="shared" si="53"/>
        <v>0</v>
      </c>
      <c r="AR385" s="25" t="s">
        <v>669</v>
      </c>
      <c r="AT385" s="25" t="s">
        <v>302</v>
      </c>
      <c r="AU385" s="25" t="s">
        <v>88</v>
      </c>
      <c r="AY385" s="25" t="s">
        <v>191</v>
      </c>
      <c r="BE385" s="213">
        <f t="shared" si="54"/>
        <v>0</v>
      </c>
      <c r="BF385" s="213">
        <f t="shared" si="55"/>
        <v>0</v>
      </c>
      <c r="BG385" s="213">
        <f t="shared" si="56"/>
        <v>0</v>
      </c>
      <c r="BH385" s="213">
        <f t="shared" si="57"/>
        <v>0</v>
      </c>
      <c r="BI385" s="213">
        <f t="shared" si="58"/>
        <v>0</v>
      </c>
      <c r="BJ385" s="25" t="s">
        <v>85</v>
      </c>
      <c r="BK385" s="213">
        <f t="shared" si="59"/>
        <v>0</v>
      </c>
      <c r="BL385" s="25" t="s">
        <v>279</v>
      </c>
      <c r="BM385" s="25" t="s">
        <v>5515</v>
      </c>
    </row>
    <row r="386" spans="2:65" s="1" customFormat="1" ht="25.5" customHeight="1">
      <c r="B386" s="42"/>
      <c r="C386" s="202" t="s">
        <v>1504</v>
      </c>
      <c r="D386" s="202" t="s">
        <v>194</v>
      </c>
      <c r="E386" s="203" t="s">
        <v>5516</v>
      </c>
      <c r="F386" s="204" t="s">
        <v>5517</v>
      </c>
      <c r="G386" s="205" t="s">
        <v>222</v>
      </c>
      <c r="H386" s="206">
        <v>6</v>
      </c>
      <c r="I386" s="207"/>
      <c r="J386" s="208">
        <f t="shared" ref="J386:J417" si="60">ROUND(I386*H386,2)</f>
        <v>0</v>
      </c>
      <c r="K386" s="204" t="s">
        <v>203</v>
      </c>
      <c r="L386" s="62"/>
      <c r="M386" s="209" t="s">
        <v>23</v>
      </c>
      <c r="N386" s="210" t="s">
        <v>48</v>
      </c>
      <c r="O386" s="43"/>
      <c r="P386" s="211">
        <f t="shared" ref="P386:P417" si="61">O386*H386</f>
        <v>0</v>
      </c>
      <c r="Q386" s="211">
        <v>2.0000000000000002E-5</v>
      </c>
      <c r="R386" s="211">
        <f t="shared" ref="R386:R417" si="62">Q386*H386</f>
        <v>1.2000000000000002E-4</v>
      </c>
      <c r="S386" s="211">
        <v>0</v>
      </c>
      <c r="T386" s="212">
        <f t="shared" ref="T386:T417" si="63">S386*H386</f>
        <v>0</v>
      </c>
      <c r="AR386" s="25" t="s">
        <v>279</v>
      </c>
      <c r="AT386" s="25" t="s">
        <v>194</v>
      </c>
      <c r="AU386" s="25" t="s">
        <v>88</v>
      </c>
      <c r="AY386" s="25" t="s">
        <v>191</v>
      </c>
      <c r="BE386" s="213">
        <f t="shared" ref="BE386:BE408" si="64">IF(N386="základní",J386,0)</f>
        <v>0</v>
      </c>
      <c r="BF386" s="213">
        <f t="shared" ref="BF386:BF408" si="65">IF(N386="snížená",J386,0)</f>
        <v>0</v>
      </c>
      <c r="BG386" s="213">
        <f t="shared" ref="BG386:BG408" si="66">IF(N386="zákl. přenesená",J386,0)</f>
        <v>0</v>
      </c>
      <c r="BH386" s="213">
        <f t="shared" ref="BH386:BH408" si="67">IF(N386="sníž. přenesená",J386,0)</f>
        <v>0</v>
      </c>
      <c r="BI386" s="213">
        <f t="shared" ref="BI386:BI408" si="68">IF(N386="nulová",J386,0)</f>
        <v>0</v>
      </c>
      <c r="BJ386" s="25" t="s">
        <v>85</v>
      </c>
      <c r="BK386" s="213">
        <f t="shared" ref="BK386:BK408" si="69">ROUND(I386*H386,2)</f>
        <v>0</v>
      </c>
      <c r="BL386" s="25" t="s">
        <v>279</v>
      </c>
      <c r="BM386" s="25" t="s">
        <v>5518</v>
      </c>
    </row>
    <row r="387" spans="2:65" s="1" customFormat="1" ht="16.5" customHeight="1">
      <c r="B387" s="42"/>
      <c r="C387" s="228" t="s">
        <v>1508</v>
      </c>
      <c r="D387" s="228" t="s">
        <v>302</v>
      </c>
      <c r="E387" s="229" t="s">
        <v>5519</v>
      </c>
      <c r="F387" s="230" t="s">
        <v>5520</v>
      </c>
      <c r="G387" s="231" t="s">
        <v>222</v>
      </c>
      <c r="H387" s="232">
        <v>5</v>
      </c>
      <c r="I387" s="233"/>
      <c r="J387" s="234">
        <f t="shared" si="60"/>
        <v>0</v>
      </c>
      <c r="K387" s="230" t="s">
        <v>203</v>
      </c>
      <c r="L387" s="235"/>
      <c r="M387" s="236" t="s">
        <v>23</v>
      </c>
      <c r="N387" s="237" t="s">
        <v>48</v>
      </c>
      <c r="O387" s="43"/>
      <c r="P387" s="211">
        <f t="shared" si="61"/>
        <v>0</v>
      </c>
      <c r="Q387" s="211">
        <v>3.8000000000000002E-4</v>
      </c>
      <c r="R387" s="211">
        <f t="shared" si="62"/>
        <v>1.9000000000000002E-3</v>
      </c>
      <c r="S387" s="211">
        <v>0</v>
      </c>
      <c r="T387" s="212">
        <f t="shared" si="63"/>
        <v>0</v>
      </c>
      <c r="AR387" s="25" t="s">
        <v>669</v>
      </c>
      <c r="AT387" s="25" t="s">
        <v>302</v>
      </c>
      <c r="AU387" s="25" t="s">
        <v>88</v>
      </c>
      <c r="AY387" s="25" t="s">
        <v>191</v>
      </c>
      <c r="BE387" s="213">
        <f t="shared" si="64"/>
        <v>0</v>
      </c>
      <c r="BF387" s="213">
        <f t="shared" si="65"/>
        <v>0</v>
      </c>
      <c r="BG387" s="213">
        <f t="shared" si="66"/>
        <v>0</v>
      </c>
      <c r="BH387" s="213">
        <f t="shared" si="67"/>
        <v>0</v>
      </c>
      <c r="BI387" s="213">
        <f t="shared" si="68"/>
        <v>0</v>
      </c>
      <c r="BJ387" s="25" t="s">
        <v>85</v>
      </c>
      <c r="BK387" s="213">
        <f t="shared" si="69"/>
        <v>0</v>
      </c>
      <c r="BL387" s="25" t="s">
        <v>279</v>
      </c>
      <c r="BM387" s="25" t="s">
        <v>5521</v>
      </c>
    </row>
    <row r="388" spans="2:65" s="1" customFormat="1" ht="16.5" customHeight="1">
      <c r="B388" s="42"/>
      <c r="C388" s="228" t="s">
        <v>1513</v>
      </c>
      <c r="D388" s="228" t="s">
        <v>302</v>
      </c>
      <c r="E388" s="229" t="s">
        <v>5522</v>
      </c>
      <c r="F388" s="230" t="s">
        <v>5523</v>
      </c>
      <c r="G388" s="231" t="s">
        <v>222</v>
      </c>
      <c r="H388" s="232">
        <v>1</v>
      </c>
      <c r="I388" s="233"/>
      <c r="J388" s="234">
        <f t="shared" si="60"/>
        <v>0</v>
      </c>
      <c r="K388" s="230" t="s">
        <v>23</v>
      </c>
      <c r="L388" s="235"/>
      <c r="M388" s="236" t="s">
        <v>23</v>
      </c>
      <c r="N388" s="237" t="s">
        <v>48</v>
      </c>
      <c r="O388" s="43"/>
      <c r="P388" s="211">
        <f t="shared" si="61"/>
        <v>0</v>
      </c>
      <c r="Q388" s="211">
        <v>0</v>
      </c>
      <c r="R388" s="211">
        <f t="shared" si="62"/>
        <v>0</v>
      </c>
      <c r="S388" s="211">
        <v>0</v>
      </c>
      <c r="T388" s="212">
        <f t="shared" si="63"/>
        <v>0</v>
      </c>
      <c r="AR388" s="25" t="s">
        <v>669</v>
      </c>
      <c r="AT388" s="25" t="s">
        <v>302</v>
      </c>
      <c r="AU388" s="25" t="s">
        <v>88</v>
      </c>
      <c r="AY388" s="25" t="s">
        <v>191</v>
      </c>
      <c r="BE388" s="213">
        <f t="shared" si="64"/>
        <v>0</v>
      </c>
      <c r="BF388" s="213">
        <f t="shared" si="65"/>
        <v>0</v>
      </c>
      <c r="BG388" s="213">
        <f t="shared" si="66"/>
        <v>0</v>
      </c>
      <c r="BH388" s="213">
        <f t="shared" si="67"/>
        <v>0</v>
      </c>
      <c r="BI388" s="213">
        <f t="shared" si="68"/>
        <v>0</v>
      </c>
      <c r="BJ388" s="25" t="s">
        <v>85</v>
      </c>
      <c r="BK388" s="213">
        <f t="shared" si="69"/>
        <v>0</v>
      </c>
      <c r="BL388" s="25" t="s">
        <v>279</v>
      </c>
      <c r="BM388" s="25" t="s">
        <v>5524</v>
      </c>
    </row>
    <row r="389" spans="2:65" s="1" customFormat="1" ht="25.5" customHeight="1">
      <c r="B389" s="42"/>
      <c r="C389" s="202" t="s">
        <v>1518</v>
      </c>
      <c r="D389" s="202" t="s">
        <v>194</v>
      </c>
      <c r="E389" s="203" t="s">
        <v>5525</v>
      </c>
      <c r="F389" s="204" t="s">
        <v>5526</v>
      </c>
      <c r="G389" s="205" t="s">
        <v>222</v>
      </c>
      <c r="H389" s="206">
        <v>4</v>
      </c>
      <c r="I389" s="207"/>
      <c r="J389" s="208">
        <f t="shared" si="60"/>
        <v>0</v>
      </c>
      <c r="K389" s="204" t="s">
        <v>203</v>
      </c>
      <c r="L389" s="62"/>
      <c r="M389" s="209" t="s">
        <v>23</v>
      </c>
      <c r="N389" s="210" t="s">
        <v>48</v>
      </c>
      <c r="O389" s="43"/>
      <c r="P389" s="211">
        <f t="shared" si="61"/>
        <v>0</v>
      </c>
      <c r="Q389" s="211">
        <v>2.0000000000000002E-5</v>
      </c>
      <c r="R389" s="211">
        <f t="shared" si="62"/>
        <v>8.0000000000000007E-5</v>
      </c>
      <c r="S389" s="211">
        <v>0</v>
      </c>
      <c r="T389" s="212">
        <f t="shared" si="63"/>
        <v>0</v>
      </c>
      <c r="AR389" s="25" t="s">
        <v>279</v>
      </c>
      <c r="AT389" s="25" t="s">
        <v>194</v>
      </c>
      <c r="AU389" s="25" t="s">
        <v>88</v>
      </c>
      <c r="AY389" s="25" t="s">
        <v>191</v>
      </c>
      <c r="BE389" s="213">
        <f t="shared" si="64"/>
        <v>0</v>
      </c>
      <c r="BF389" s="213">
        <f t="shared" si="65"/>
        <v>0</v>
      </c>
      <c r="BG389" s="213">
        <f t="shared" si="66"/>
        <v>0</v>
      </c>
      <c r="BH389" s="213">
        <f t="shared" si="67"/>
        <v>0</v>
      </c>
      <c r="BI389" s="213">
        <f t="shared" si="68"/>
        <v>0</v>
      </c>
      <c r="BJ389" s="25" t="s">
        <v>85</v>
      </c>
      <c r="BK389" s="213">
        <f t="shared" si="69"/>
        <v>0</v>
      </c>
      <c r="BL389" s="25" t="s">
        <v>279</v>
      </c>
      <c r="BM389" s="25" t="s">
        <v>5527</v>
      </c>
    </row>
    <row r="390" spans="2:65" s="1" customFormat="1" ht="16.5" customHeight="1">
      <c r="B390" s="42"/>
      <c r="C390" s="228" t="s">
        <v>1521</v>
      </c>
      <c r="D390" s="228" t="s">
        <v>302</v>
      </c>
      <c r="E390" s="229" t="s">
        <v>5528</v>
      </c>
      <c r="F390" s="230" t="s">
        <v>5529</v>
      </c>
      <c r="G390" s="231" t="s">
        <v>222</v>
      </c>
      <c r="H390" s="232">
        <v>4</v>
      </c>
      <c r="I390" s="233"/>
      <c r="J390" s="234">
        <f t="shared" si="60"/>
        <v>0</v>
      </c>
      <c r="K390" s="230" t="s">
        <v>203</v>
      </c>
      <c r="L390" s="235"/>
      <c r="M390" s="236" t="s">
        <v>23</v>
      </c>
      <c r="N390" s="237" t="s">
        <v>48</v>
      </c>
      <c r="O390" s="43"/>
      <c r="P390" s="211">
        <f t="shared" si="61"/>
        <v>0</v>
      </c>
      <c r="Q390" s="211">
        <v>4.8000000000000001E-4</v>
      </c>
      <c r="R390" s="211">
        <f t="shared" si="62"/>
        <v>1.92E-3</v>
      </c>
      <c r="S390" s="211">
        <v>0</v>
      </c>
      <c r="T390" s="212">
        <f t="shared" si="63"/>
        <v>0</v>
      </c>
      <c r="AR390" s="25" t="s">
        <v>669</v>
      </c>
      <c r="AT390" s="25" t="s">
        <v>302</v>
      </c>
      <c r="AU390" s="25" t="s">
        <v>88</v>
      </c>
      <c r="AY390" s="25" t="s">
        <v>191</v>
      </c>
      <c r="BE390" s="213">
        <f t="shared" si="64"/>
        <v>0</v>
      </c>
      <c r="BF390" s="213">
        <f t="shared" si="65"/>
        <v>0</v>
      </c>
      <c r="BG390" s="213">
        <f t="shared" si="66"/>
        <v>0</v>
      </c>
      <c r="BH390" s="213">
        <f t="shared" si="67"/>
        <v>0</v>
      </c>
      <c r="BI390" s="213">
        <f t="shared" si="68"/>
        <v>0</v>
      </c>
      <c r="BJ390" s="25" t="s">
        <v>85</v>
      </c>
      <c r="BK390" s="213">
        <f t="shared" si="69"/>
        <v>0</v>
      </c>
      <c r="BL390" s="25" t="s">
        <v>279</v>
      </c>
      <c r="BM390" s="25" t="s">
        <v>5530</v>
      </c>
    </row>
    <row r="391" spans="2:65" s="1" customFormat="1" ht="25.5" customHeight="1">
      <c r="B391" s="42"/>
      <c r="C391" s="202" t="s">
        <v>1525</v>
      </c>
      <c r="D391" s="202" t="s">
        <v>194</v>
      </c>
      <c r="E391" s="203" t="s">
        <v>5531</v>
      </c>
      <c r="F391" s="204" t="s">
        <v>5532</v>
      </c>
      <c r="G391" s="205" t="s">
        <v>222</v>
      </c>
      <c r="H391" s="206">
        <v>6</v>
      </c>
      <c r="I391" s="207"/>
      <c r="J391" s="208">
        <f t="shared" si="60"/>
        <v>0</v>
      </c>
      <c r="K391" s="204" t="s">
        <v>203</v>
      </c>
      <c r="L391" s="62"/>
      <c r="M391" s="209" t="s">
        <v>23</v>
      </c>
      <c r="N391" s="210" t="s">
        <v>48</v>
      </c>
      <c r="O391" s="43"/>
      <c r="P391" s="211">
        <f t="shared" si="61"/>
        <v>0</v>
      </c>
      <c r="Q391" s="211">
        <v>2.0000000000000002E-5</v>
      </c>
      <c r="R391" s="211">
        <f t="shared" si="62"/>
        <v>1.2000000000000002E-4</v>
      </c>
      <c r="S391" s="211">
        <v>0</v>
      </c>
      <c r="T391" s="212">
        <f t="shared" si="63"/>
        <v>0</v>
      </c>
      <c r="AR391" s="25" t="s">
        <v>279</v>
      </c>
      <c r="AT391" s="25" t="s">
        <v>194</v>
      </c>
      <c r="AU391" s="25" t="s">
        <v>88</v>
      </c>
      <c r="AY391" s="25" t="s">
        <v>191</v>
      </c>
      <c r="BE391" s="213">
        <f t="shared" si="64"/>
        <v>0</v>
      </c>
      <c r="BF391" s="213">
        <f t="shared" si="65"/>
        <v>0</v>
      </c>
      <c r="BG391" s="213">
        <f t="shared" si="66"/>
        <v>0</v>
      </c>
      <c r="BH391" s="213">
        <f t="shared" si="67"/>
        <v>0</v>
      </c>
      <c r="BI391" s="213">
        <f t="shared" si="68"/>
        <v>0</v>
      </c>
      <c r="BJ391" s="25" t="s">
        <v>85</v>
      </c>
      <c r="BK391" s="213">
        <f t="shared" si="69"/>
        <v>0</v>
      </c>
      <c r="BL391" s="25" t="s">
        <v>279</v>
      </c>
      <c r="BM391" s="25" t="s">
        <v>5533</v>
      </c>
    </row>
    <row r="392" spans="2:65" s="1" customFormat="1" ht="16.5" customHeight="1">
      <c r="B392" s="42"/>
      <c r="C392" s="228" t="s">
        <v>1529</v>
      </c>
      <c r="D392" s="228" t="s">
        <v>302</v>
      </c>
      <c r="E392" s="229" t="s">
        <v>5534</v>
      </c>
      <c r="F392" s="230" t="s">
        <v>5535</v>
      </c>
      <c r="G392" s="231" t="s">
        <v>222</v>
      </c>
      <c r="H392" s="232">
        <v>3</v>
      </c>
      <c r="I392" s="233"/>
      <c r="J392" s="234">
        <f t="shared" si="60"/>
        <v>0</v>
      </c>
      <c r="K392" s="230" t="s">
        <v>203</v>
      </c>
      <c r="L392" s="235"/>
      <c r="M392" s="236" t="s">
        <v>23</v>
      </c>
      <c r="N392" s="237" t="s">
        <v>48</v>
      </c>
      <c r="O392" s="43"/>
      <c r="P392" s="211">
        <f t="shared" si="61"/>
        <v>0</v>
      </c>
      <c r="Q392" s="211">
        <v>7.7999999999999999E-4</v>
      </c>
      <c r="R392" s="211">
        <f t="shared" si="62"/>
        <v>2.3400000000000001E-3</v>
      </c>
      <c r="S392" s="211">
        <v>0</v>
      </c>
      <c r="T392" s="212">
        <f t="shared" si="63"/>
        <v>0</v>
      </c>
      <c r="AR392" s="25" t="s">
        <v>669</v>
      </c>
      <c r="AT392" s="25" t="s">
        <v>302</v>
      </c>
      <c r="AU392" s="25" t="s">
        <v>88</v>
      </c>
      <c r="AY392" s="25" t="s">
        <v>191</v>
      </c>
      <c r="BE392" s="213">
        <f t="shared" si="64"/>
        <v>0</v>
      </c>
      <c r="BF392" s="213">
        <f t="shared" si="65"/>
        <v>0</v>
      </c>
      <c r="BG392" s="213">
        <f t="shared" si="66"/>
        <v>0</v>
      </c>
      <c r="BH392" s="213">
        <f t="shared" si="67"/>
        <v>0</v>
      </c>
      <c r="BI392" s="213">
        <f t="shared" si="68"/>
        <v>0</v>
      </c>
      <c r="BJ392" s="25" t="s">
        <v>85</v>
      </c>
      <c r="BK392" s="213">
        <f t="shared" si="69"/>
        <v>0</v>
      </c>
      <c r="BL392" s="25" t="s">
        <v>279</v>
      </c>
      <c r="BM392" s="25" t="s">
        <v>5536</v>
      </c>
    </row>
    <row r="393" spans="2:65" s="1" customFormat="1" ht="16.5" customHeight="1">
      <c r="B393" s="42"/>
      <c r="C393" s="228" t="s">
        <v>1536</v>
      </c>
      <c r="D393" s="228" t="s">
        <v>302</v>
      </c>
      <c r="E393" s="229" t="s">
        <v>5537</v>
      </c>
      <c r="F393" s="230" t="s">
        <v>5538</v>
      </c>
      <c r="G393" s="231" t="s">
        <v>222</v>
      </c>
      <c r="H393" s="232">
        <v>2</v>
      </c>
      <c r="I393" s="233"/>
      <c r="J393" s="234">
        <f t="shared" si="60"/>
        <v>0</v>
      </c>
      <c r="K393" s="230" t="s">
        <v>203</v>
      </c>
      <c r="L393" s="235"/>
      <c r="M393" s="236" t="s">
        <v>23</v>
      </c>
      <c r="N393" s="237" t="s">
        <v>48</v>
      </c>
      <c r="O393" s="43"/>
      <c r="P393" s="211">
        <f t="shared" si="61"/>
        <v>0</v>
      </c>
      <c r="Q393" s="211">
        <v>3.4000000000000002E-4</v>
      </c>
      <c r="R393" s="211">
        <f t="shared" si="62"/>
        <v>6.8000000000000005E-4</v>
      </c>
      <c r="S393" s="211">
        <v>0</v>
      </c>
      <c r="T393" s="212">
        <f t="shared" si="63"/>
        <v>0</v>
      </c>
      <c r="AR393" s="25" t="s">
        <v>669</v>
      </c>
      <c r="AT393" s="25" t="s">
        <v>302</v>
      </c>
      <c r="AU393" s="25" t="s">
        <v>88</v>
      </c>
      <c r="AY393" s="25" t="s">
        <v>191</v>
      </c>
      <c r="BE393" s="213">
        <f t="shared" si="64"/>
        <v>0</v>
      </c>
      <c r="BF393" s="213">
        <f t="shared" si="65"/>
        <v>0</v>
      </c>
      <c r="BG393" s="213">
        <f t="shared" si="66"/>
        <v>0</v>
      </c>
      <c r="BH393" s="213">
        <f t="shared" si="67"/>
        <v>0</v>
      </c>
      <c r="BI393" s="213">
        <f t="shared" si="68"/>
        <v>0</v>
      </c>
      <c r="BJ393" s="25" t="s">
        <v>85</v>
      </c>
      <c r="BK393" s="213">
        <f t="shared" si="69"/>
        <v>0</v>
      </c>
      <c r="BL393" s="25" t="s">
        <v>279</v>
      </c>
      <c r="BM393" s="25" t="s">
        <v>5539</v>
      </c>
    </row>
    <row r="394" spans="2:65" s="1" customFormat="1" ht="25.5" customHeight="1">
      <c r="B394" s="42"/>
      <c r="C394" s="228" t="s">
        <v>1541</v>
      </c>
      <c r="D394" s="228" t="s">
        <v>302</v>
      </c>
      <c r="E394" s="229" t="s">
        <v>5540</v>
      </c>
      <c r="F394" s="230" t="s">
        <v>5541</v>
      </c>
      <c r="G394" s="231" t="s">
        <v>222</v>
      </c>
      <c r="H394" s="232">
        <v>1</v>
      </c>
      <c r="I394" s="233"/>
      <c r="J394" s="234">
        <f t="shared" si="60"/>
        <v>0</v>
      </c>
      <c r="K394" s="230" t="s">
        <v>23</v>
      </c>
      <c r="L394" s="235"/>
      <c r="M394" s="236" t="s">
        <v>23</v>
      </c>
      <c r="N394" s="237" t="s">
        <v>48</v>
      </c>
      <c r="O394" s="43"/>
      <c r="P394" s="211">
        <f t="shared" si="61"/>
        <v>0</v>
      </c>
      <c r="Q394" s="211">
        <v>0</v>
      </c>
      <c r="R394" s="211">
        <f t="shared" si="62"/>
        <v>0</v>
      </c>
      <c r="S394" s="211">
        <v>0</v>
      </c>
      <c r="T394" s="212">
        <f t="shared" si="63"/>
        <v>0</v>
      </c>
      <c r="AR394" s="25" t="s">
        <v>669</v>
      </c>
      <c r="AT394" s="25" t="s">
        <v>302</v>
      </c>
      <c r="AU394" s="25" t="s">
        <v>88</v>
      </c>
      <c r="AY394" s="25" t="s">
        <v>191</v>
      </c>
      <c r="BE394" s="213">
        <f t="shared" si="64"/>
        <v>0</v>
      </c>
      <c r="BF394" s="213">
        <f t="shared" si="65"/>
        <v>0</v>
      </c>
      <c r="BG394" s="213">
        <f t="shared" si="66"/>
        <v>0</v>
      </c>
      <c r="BH394" s="213">
        <f t="shared" si="67"/>
        <v>0</v>
      </c>
      <c r="BI394" s="213">
        <f t="shared" si="68"/>
        <v>0</v>
      </c>
      <c r="BJ394" s="25" t="s">
        <v>85</v>
      </c>
      <c r="BK394" s="213">
        <f t="shared" si="69"/>
        <v>0</v>
      </c>
      <c r="BL394" s="25" t="s">
        <v>279</v>
      </c>
      <c r="BM394" s="25" t="s">
        <v>5542</v>
      </c>
    </row>
    <row r="395" spans="2:65" s="1" customFormat="1" ht="25.5" customHeight="1">
      <c r="B395" s="42"/>
      <c r="C395" s="202" t="s">
        <v>1546</v>
      </c>
      <c r="D395" s="202" t="s">
        <v>194</v>
      </c>
      <c r="E395" s="203" t="s">
        <v>5543</v>
      </c>
      <c r="F395" s="204" t="s">
        <v>5544</v>
      </c>
      <c r="G395" s="205" t="s">
        <v>222</v>
      </c>
      <c r="H395" s="206">
        <v>8</v>
      </c>
      <c r="I395" s="207"/>
      <c r="J395" s="208">
        <f t="shared" si="60"/>
        <v>0</v>
      </c>
      <c r="K395" s="204" t="s">
        <v>203</v>
      </c>
      <c r="L395" s="62"/>
      <c r="M395" s="209" t="s">
        <v>23</v>
      </c>
      <c r="N395" s="210" t="s">
        <v>48</v>
      </c>
      <c r="O395" s="43"/>
      <c r="P395" s="211">
        <f t="shared" si="61"/>
        <v>0</v>
      </c>
      <c r="Q395" s="211">
        <v>2.0000000000000002E-5</v>
      </c>
      <c r="R395" s="211">
        <f t="shared" si="62"/>
        <v>1.6000000000000001E-4</v>
      </c>
      <c r="S395" s="211">
        <v>0</v>
      </c>
      <c r="T395" s="212">
        <f t="shared" si="63"/>
        <v>0</v>
      </c>
      <c r="AR395" s="25" t="s">
        <v>279</v>
      </c>
      <c r="AT395" s="25" t="s">
        <v>194</v>
      </c>
      <c r="AU395" s="25" t="s">
        <v>88</v>
      </c>
      <c r="AY395" s="25" t="s">
        <v>191</v>
      </c>
      <c r="BE395" s="213">
        <f t="shared" si="64"/>
        <v>0</v>
      </c>
      <c r="BF395" s="213">
        <f t="shared" si="65"/>
        <v>0</v>
      </c>
      <c r="BG395" s="213">
        <f t="shared" si="66"/>
        <v>0</v>
      </c>
      <c r="BH395" s="213">
        <f t="shared" si="67"/>
        <v>0</v>
      </c>
      <c r="BI395" s="213">
        <f t="shared" si="68"/>
        <v>0</v>
      </c>
      <c r="BJ395" s="25" t="s">
        <v>85</v>
      </c>
      <c r="BK395" s="213">
        <f t="shared" si="69"/>
        <v>0</v>
      </c>
      <c r="BL395" s="25" t="s">
        <v>279</v>
      </c>
      <c r="BM395" s="25" t="s">
        <v>5545</v>
      </c>
    </row>
    <row r="396" spans="2:65" s="1" customFormat="1" ht="16.5" customHeight="1">
      <c r="B396" s="42"/>
      <c r="C396" s="228" t="s">
        <v>1551</v>
      </c>
      <c r="D396" s="228" t="s">
        <v>302</v>
      </c>
      <c r="E396" s="229" t="s">
        <v>5546</v>
      </c>
      <c r="F396" s="230" t="s">
        <v>5547</v>
      </c>
      <c r="G396" s="231" t="s">
        <v>222</v>
      </c>
      <c r="H396" s="232">
        <v>4</v>
      </c>
      <c r="I396" s="233"/>
      <c r="J396" s="234">
        <f t="shared" si="60"/>
        <v>0</v>
      </c>
      <c r="K396" s="230" t="s">
        <v>203</v>
      </c>
      <c r="L396" s="235"/>
      <c r="M396" s="236" t="s">
        <v>23</v>
      </c>
      <c r="N396" s="237" t="s">
        <v>48</v>
      </c>
      <c r="O396" s="43"/>
      <c r="P396" s="211">
        <f t="shared" si="61"/>
        <v>0</v>
      </c>
      <c r="Q396" s="211">
        <v>1.0499999999999999E-3</v>
      </c>
      <c r="R396" s="211">
        <f t="shared" si="62"/>
        <v>4.1999999999999997E-3</v>
      </c>
      <c r="S396" s="211">
        <v>0</v>
      </c>
      <c r="T396" s="212">
        <f t="shared" si="63"/>
        <v>0</v>
      </c>
      <c r="AR396" s="25" t="s">
        <v>669</v>
      </c>
      <c r="AT396" s="25" t="s">
        <v>302</v>
      </c>
      <c r="AU396" s="25" t="s">
        <v>88</v>
      </c>
      <c r="AY396" s="25" t="s">
        <v>191</v>
      </c>
      <c r="BE396" s="213">
        <f t="shared" si="64"/>
        <v>0</v>
      </c>
      <c r="BF396" s="213">
        <f t="shared" si="65"/>
        <v>0</v>
      </c>
      <c r="BG396" s="213">
        <f t="shared" si="66"/>
        <v>0</v>
      </c>
      <c r="BH396" s="213">
        <f t="shared" si="67"/>
        <v>0</v>
      </c>
      <c r="BI396" s="213">
        <f t="shared" si="68"/>
        <v>0</v>
      </c>
      <c r="BJ396" s="25" t="s">
        <v>85</v>
      </c>
      <c r="BK396" s="213">
        <f t="shared" si="69"/>
        <v>0</v>
      </c>
      <c r="BL396" s="25" t="s">
        <v>279</v>
      </c>
      <c r="BM396" s="25" t="s">
        <v>5548</v>
      </c>
    </row>
    <row r="397" spans="2:65" s="1" customFormat="1" ht="16.5" customHeight="1">
      <c r="B397" s="42"/>
      <c r="C397" s="228" t="s">
        <v>1556</v>
      </c>
      <c r="D397" s="228" t="s">
        <v>302</v>
      </c>
      <c r="E397" s="229" t="s">
        <v>5549</v>
      </c>
      <c r="F397" s="230" t="s">
        <v>5550</v>
      </c>
      <c r="G397" s="231" t="s">
        <v>222</v>
      </c>
      <c r="H397" s="232">
        <v>3</v>
      </c>
      <c r="I397" s="233"/>
      <c r="J397" s="234">
        <f t="shared" si="60"/>
        <v>0</v>
      </c>
      <c r="K397" s="230" t="s">
        <v>203</v>
      </c>
      <c r="L397" s="235"/>
      <c r="M397" s="236" t="s">
        <v>23</v>
      </c>
      <c r="N397" s="237" t="s">
        <v>48</v>
      </c>
      <c r="O397" s="43"/>
      <c r="P397" s="211">
        <f t="shared" si="61"/>
        <v>0</v>
      </c>
      <c r="Q397" s="211">
        <v>1.1800000000000001E-3</v>
      </c>
      <c r="R397" s="211">
        <f t="shared" si="62"/>
        <v>3.5400000000000002E-3</v>
      </c>
      <c r="S397" s="211">
        <v>0</v>
      </c>
      <c r="T397" s="212">
        <f t="shared" si="63"/>
        <v>0</v>
      </c>
      <c r="AR397" s="25" t="s">
        <v>669</v>
      </c>
      <c r="AT397" s="25" t="s">
        <v>302</v>
      </c>
      <c r="AU397" s="25" t="s">
        <v>88</v>
      </c>
      <c r="AY397" s="25" t="s">
        <v>191</v>
      </c>
      <c r="BE397" s="213">
        <f t="shared" si="64"/>
        <v>0</v>
      </c>
      <c r="BF397" s="213">
        <f t="shared" si="65"/>
        <v>0</v>
      </c>
      <c r="BG397" s="213">
        <f t="shared" si="66"/>
        <v>0</v>
      </c>
      <c r="BH397" s="213">
        <f t="shared" si="67"/>
        <v>0</v>
      </c>
      <c r="BI397" s="213">
        <f t="shared" si="68"/>
        <v>0</v>
      </c>
      <c r="BJ397" s="25" t="s">
        <v>85</v>
      </c>
      <c r="BK397" s="213">
        <f t="shared" si="69"/>
        <v>0</v>
      </c>
      <c r="BL397" s="25" t="s">
        <v>279</v>
      </c>
      <c r="BM397" s="25" t="s">
        <v>5551</v>
      </c>
    </row>
    <row r="398" spans="2:65" s="1" customFormat="1" ht="16.5" customHeight="1">
      <c r="B398" s="42"/>
      <c r="C398" s="228" t="s">
        <v>1560</v>
      </c>
      <c r="D398" s="228" t="s">
        <v>302</v>
      </c>
      <c r="E398" s="229" t="s">
        <v>5552</v>
      </c>
      <c r="F398" s="230" t="s">
        <v>5553</v>
      </c>
      <c r="G398" s="231" t="s">
        <v>222</v>
      </c>
      <c r="H398" s="232">
        <v>1</v>
      </c>
      <c r="I398" s="233"/>
      <c r="J398" s="234">
        <f t="shared" si="60"/>
        <v>0</v>
      </c>
      <c r="K398" s="230" t="s">
        <v>203</v>
      </c>
      <c r="L398" s="235"/>
      <c r="M398" s="236" t="s">
        <v>23</v>
      </c>
      <c r="N398" s="237" t="s">
        <v>48</v>
      </c>
      <c r="O398" s="43"/>
      <c r="P398" s="211">
        <f t="shared" si="61"/>
        <v>0</v>
      </c>
      <c r="Q398" s="211">
        <v>4.8000000000000001E-4</v>
      </c>
      <c r="R398" s="211">
        <f t="shared" si="62"/>
        <v>4.8000000000000001E-4</v>
      </c>
      <c r="S398" s="211">
        <v>0</v>
      </c>
      <c r="T398" s="212">
        <f t="shared" si="63"/>
        <v>0</v>
      </c>
      <c r="AR398" s="25" t="s">
        <v>669</v>
      </c>
      <c r="AT398" s="25" t="s">
        <v>302</v>
      </c>
      <c r="AU398" s="25" t="s">
        <v>88</v>
      </c>
      <c r="AY398" s="25" t="s">
        <v>191</v>
      </c>
      <c r="BE398" s="213">
        <f t="shared" si="64"/>
        <v>0</v>
      </c>
      <c r="BF398" s="213">
        <f t="shared" si="65"/>
        <v>0</v>
      </c>
      <c r="BG398" s="213">
        <f t="shared" si="66"/>
        <v>0</v>
      </c>
      <c r="BH398" s="213">
        <f t="shared" si="67"/>
        <v>0</v>
      </c>
      <c r="BI398" s="213">
        <f t="shared" si="68"/>
        <v>0</v>
      </c>
      <c r="BJ398" s="25" t="s">
        <v>85</v>
      </c>
      <c r="BK398" s="213">
        <f t="shared" si="69"/>
        <v>0</v>
      </c>
      <c r="BL398" s="25" t="s">
        <v>279</v>
      </c>
      <c r="BM398" s="25" t="s">
        <v>5554</v>
      </c>
    </row>
    <row r="399" spans="2:65" s="1" customFormat="1" ht="25.5" customHeight="1">
      <c r="B399" s="42"/>
      <c r="C399" s="202" t="s">
        <v>1565</v>
      </c>
      <c r="D399" s="202" t="s">
        <v>194</v>
      </c>
      <c r="E399" s="203" t="s">
        <v>5555</v>
      </c>
      <c r="F399" s="204" t="s">
        <v>5556</v>
      </c>
      <c r="G399" s="205" t="s">
        <v>222</v>
      </c>
      <c r="H399" s="206">
        <v>1</v>
      </c>
      <c r="I399" s="207"/>
      <c r="J399" s="208">
        <f t="shared" si="60"/>
        <v>0</v>
      </c>
      <c r="K399" s="204" t="s">
        <v>23</v>
      </c>
      <c r="L399" s="62"/>
      <c r="M399" s="209" t="s">
        <v>23</v>
      </c>
      <c r="N399" s="210" t="s">
        <v>48</v>
      </c>
      <c r="O399" s="43"/>
      <c r="P399" s="211">
        <f t="shared" si="61"/>
        <v>0</v>
      </c>
      <c r="Q399" s="211">
        <v>0</v>
      </c>
      <c r="R399" s="211">
        <f t="shared" si="62"/>
        <v>0</v>
      </c>
      <c r="S399" s="211">
        <v>0</v>
      </c>
      <c r="T399" s="212">
        <f t="shared" si="63"/>
        <v>0</v>
      </c>
      <c r="AR399" s="25" t="s">
        <v>279</v>
      </c>
      <c r="AT399" s="25" t="s">
        <v>194</v>
      </c>
      <c r="AU399" s="25" t="s">
        <v>88</v>
      </c>
      <c r="AY399" s="25" t="s">
        <v>191</v>
      </c>
      <c r="BE399" s="213">
        <f t="shared" si="64"/>
        <v>0</v>
      </c>
      <c r="BF399" s="213">
        <f t="shared" si="65"/>
        <v>0</v>
      </c>
      <c r="BG399" s="213">
        <f t="shared" si="66"/>
        <v>0</v>
      </c>
      <c r="BH399" s="213">
        <f t="shared" si="67"/>
        <v>0</v>
      </c>
      <c r="BI399" s="213">
        <f t="shared" si="68"/>
        <v>0</v>
      </c>
      <c r="BJ399" s="25" t="s">
        <v>85</v>
      </c>
      <c r="BK399" s="213">
        <f t="shared" si="69"/>
        <v>0</v>
      </c>
      <c r="BL399" s="25" t="s">
        <v>279</v>
      </c>
      <c r="BM399" s="25" t="s">
        <v>5557</v>
      </c>
    </row>
    <row r="400" spans="2:65" s="1" customFormat="1" ht="16.5" customHeight="1">
      <c r="B400" s="42"/>
      <c r="C400" s="228" t="s">
        <v>1570</v>
      </c>
      <c r="D400" s="228" t="s">
        <v>302</v>
      </c>
      <c r="E400" s="229" t="s">
        <v>5558</v>
      </c>
      <c r="F400" s="230" t="s">
        <v>5559</v>
      </c>
      <c r="G400" s="231" t="s">
        <v>222</v>
      </c>
      <c r="H400" s="232">
        <v>1</v>
      </c>
      <c r="I400" s="233"/>
      <c r="J400" s="234">
        <f t="shared" si="60"/>
        <v>0</v>
      </c>
      <c r="K400" s="230" t="s">
        <v>23</v>
      </c>
      <c r="L400" s="235"/>
      <c r="M400" s="236" t="s">
        <v>23</v>
      </c>
      <c r="N400" s="237" t="s">
        <v>48</v>
      </c>
      <c r="O400" s="43"/>
      <c r="P400" s="211">
        <f t="shared" si="61"/>
        <v>0</v>
      </c>
      <c r="Q400" s="211">
        <v>0</v>
      </c>
      <c r="R400" s="211">
        <f t="shared" si="62"/>
        <v>0</v>
      </c>
      <c r="S400" s="211">
        <v>0</v>
      </c>
      <c r="T400" s="212">
        <f t="shared" si="63"/>
        <v>0</v>
      </c>
      <c r="AR400" s="25" t="s">
        <v>669</v>
      </c>
      <c r="AT400" s="25" t="s">
        <v>302</v>
      </c>
      <c r="AU400" s="25" t="s">
        <v>88</v>
      </c>
      <c r="AY400" s="25" t="s">
        <v>191</v>
      </c>
      <c r="BE400" s="213">
        <f t="shared" si="64"/>
        <v>0</v>
      </c>
      <c r="BF400" s="213">
        <f t="shared" si="65"/>
        <v>0</v>
      </c>
      <c r="BG400" s="213">
        <f t="shared" si="66"/>
        <v>0</v>
      </c>
      <c r="BH400" s="213">
        <f t="shared" si="67"/>
        <v>0</v>
      </c>
      <c r="BI400" s="213">
        <f t="shared" si="68"/>
        <v>0</v>
      </c>
      <c r="BJ400" s="25" t="s">
        <v>85</v>
      </c>
      <c r="BK400" s="213">
        <f t="shared" si="69"/>
        <v>0</v>
      </c>
      <c r="BL400" s="25" t="s">
        <v>279</v>
      </c>
      <c r="BM400" s="25" t="s">
        <v>5560</v>
      </c>
    </row>
    <row r="401" spans="2:65" s="1" customFormat="1" ht="25.5" customHeight="1">
      <c r="B401" s="42"/>
      <c r="C401" s="228" t="s">
        <v>1575</v>
      </c>
      <c r="D401" s="228" t="s">
        <v>302</v>
      </c>
      <c r="E401" s="229" t="s">
        <v>5561</v>
      </c>
      <c r="F401" s="230" t="s">
        <v>5562</v>
      </c>
      <c r="G401" s="231" t="s">
        <v>222</v>
      </c>
      <c r="H401" s="232">
        <v>1</v>
      </c>
      <c r="I401" s="233"/>
      <c r="J401" s="234">
        <f t="shared" si="60"/>
        <v>0</v>
      </c>
      <c r="K401" s="230" t="s">
        <v>23</v>
      </c>
      <c r="L401" s="235"/>
      <c r="M401" s="236" t="s">
        <v>23</v>
      </c>
      <c r="N401" s="237" t="s">
        <v>48</v>
      </c>
      <c r="O401" s="43"/>
      <c r="P401" s="211">
        <f t="shared" si="61"/>
        <v>0</v>
      </c>
      <c r="Q401" s="211">
        <v>0</v>
      </c>
      <c r="R401" s="211">
        <f t="shared" si="62"/>
        <v>0</v>
      </c>
      <c r="S401" s="211">
        <v>0</v>
      </c>
      <c r="T401" s="212">
        <f t="shared" si="63"/>
        <v>0</v>
      </c>
      <c r="AR401" s="25" t="s">
        <v>669</v>
      </c>
      <c r="AT401" s="25" t="s">
        <v>302</v>
      </c>
      <c r="AU401" s="25" t="s">
        <v>88</v>
      </c>
      <c r="AY401" s="25" t="s">
        <v>191</v>
      </c>
      <c r="BE401" s="213">
        <f t="shared" si="64"/>
        <v>0</v>
      </c>
      <c r="BF401" s="213">
        <f t="shared" si="65"/>
        <v>0</v>
      </c>
      <c r="BG401" s="213">
        <f t="shared" si="66"/>
        <v>0</v>
      </c>
      <c r="BH401" s="213">
        <f t="shared" si="67"/>
        <v>0</v>
      </c>
      <c r="BI401" s="213">
        <f t="shared" si="68"/>
        <v>0</v>
      </c>
      <c r="BJ401" s="25" t="s">
        <v>85</v>
      </c>
      <c r="BK401" s="213">
        <f t="shared" si="69"/>
        <v>0</v>
      </c>
      <c r="BL401" s="25" t="s">
        <v>279</v>
      </c>
      <c r="BM401" s="25" t="s">
        <v>5563</v>
      </c>
    </row>
    <row r="402" spans="2:65" s="1" customFormat="1" ht="25.5" customHeight="1">
      <c r="B402" s="42"/>
      <c r="C402" s="202" t="s">
        <v>1579</v>
      </c>
      <c r="D402" s="202" t="s">
        <v>194</v>
      </c>
      <c r="E402" s="203" t="s">
        <v>5564</v>
      </c>
      <c r="F402" s="204" t="s">
        <v>5565</v>
      </c>
      <c r="G402" s="205" t="s">
        <v>222</v>
      </c>
      <c r="H402" s="206">
        <v>2</v>
      </c>
      <c r="I402" s="207"/>
      <c r="J402" s="208">
        <f t="shared" si="60"/>
        <v>0</v>
      </c>
      <c r="K402" s="204" t="s">
        <v>203</v>
      </c>
      <c r="L402" s="62"/>
      <c r="M402" s="209" t="s">
        <v>23</v>
      </c>
      <c r="N402" s="210" t="s">
        <v>48</v>
      </c>
      <c r="O402" s="43"/>
      <c r="P402" s="211">
        <f t="shared" si="61"/>
        <v>0</v>
      </c>
      <c r="Q402" s="211">
        <v>3.0000000000000001E-5</v>
      </c>
      <c r="R402" s="211">
        <f t="shared" si="62"/>
        <v>6.0000000000000002E-5</v>
      </c>
      <c r="S402" s="211">
        <v>0</v>
      </c>
      <c r="T402" s="212">
        <f t="shared" si="63"/>
        <v>0</v>
      </c>
      <c r="AR402" s="25" t="s">
        <v>279</v>
      </c>
      <c r="AT402" s="25" t="s">
        <v>194</v>
      </c>
      <c r="AU402" s="25" t="s">
        <v>88</v>
      </c>
      <c r="AY402" s="25" t="s">
        <v>191</v>
      </c>
      <c r="BE402" s="213">
        <f t="shared" si="64"/>
        <v>0</v>
      </c>
      <c r="BF402" s="213">
        <f t="shared" si="65"/>
        <v>0</v>
      </c>
      <c r="BG402" s="213">
        <f t="shared" si="66"/>
        <v>0</v>
      </c>
      <c r="BH402" s="213">
        <f t="shared" si="67"/>
        <v>0</v>
      </c>
      <c r="BI402" s="213">
        <f t="shared" si="68"/>
        <v>0</v>
      </c>
      <c r="BJ402" s="25" t="s">
        <v>85</v>
      </c>
      <c r="BK402" s="213">
        <f t="shared" si="69"/>
        <v>0</v>
      </c>
      <c r="BL402" s="25" t="s">
        <v>279</v>
      </c>
      <c r="BM402" s="25" t="s">
        <v>5566</v>
      </c>
    </row>
    <row r="403" spans="2:65" s="1" customFormat="1" ht="16.5" customHeight="1">
      <c r="B403" s="42"/>
      <c r="C403" s="228" t="s">
        <v>1584</v>
      </c>
      <c r="D403" s="228" t="s">
        <v>302</v>
      </c>
      <c r="E403" s="229" t="s">
        <v>5567</v>
      </c>
      <c r="F403" s="230" t="s">
        <v>5568</v>
      </c>
      <c r="G403" s="231" t="s">
        <v>222</v>
      </c>
      <c r="H403" s="232">
        <v>1</v>
      </c>
      <c r="I403" s="233"/>
      <c r="J403" s="234">
        <f t="shared" si="60"/>
        <v>0</v>
      </c>
      <c r="K403" s="230" t="s">
        <v>23</v>
      </c>
      <c r="L403" s="235"/>
      <c r="M403" s="236" t="s">
        <v>23</v>
      </c>
      <c r="N403" s="237" t="s">
        <v>48</v>
      </c>
      <c r="O403" s="43"/>
      <c r="P403" s="211">
        <f t="shared" si="61"/>
        <v>0</v>
      </c>
      <c r="Q403" s="211">
        <v>0</v>
      </c>
      <c r="R403" s="211">
        <f t="shared" si="62"/>
        <v>0</v>
      </c>
      <c r="S403" s="211">
        <v>0</v>
      </c>
      <c r="T403" s="212">
        <f t="shared" si="63"/>
        <v>0</v>
      </c>
      <c r="AR403" s="25" t="s">
        <v>669</v>
      </c>
      <c r="AT403" s="25" t="s">
        <v>302</v>
      </c>
      <c r="AU403" s="25" t="s">
        <v>88</v>
      </c>
      <c r="AY403" s="25" t="s">
        <v>191</v>
      </c>
      <c r="BE403" s="213">
        <f t="shared" si="64"/>
        <v>0</v>
      </c>
      <c r="BF403" s="213">
        <f t="shared" si="65"/>
        <v>0</v>
      </c>
      <c r="BG403" s="213">
        <f t="shared" si="66"/>
        <v>0</v>
      </c>
      <c r="BH403" s="213">
        <f t="shared" si="67"/>
        <v>0</v>
      </c>
      <c r="BI403" s="213">
        <f t="shared" si="68"/>
        <v>0</v>
      </c>
      <c r="BJ403" s="25" t="s">
        <v>85</v>
      </c>
      <c r="BK403" s="213">
        <f t="shared" si="69"/>
        <v>0</v>
      </c>
      <c r="BL403" s="25" t="s">
        <v>279</v>
      </c>
      <c r="BM403" s="25" t="s">
        <v>5569</v>
      </c>
    </row>
    <row r="404" spans="2:65" s="1" customFormat="1" ht="25.5" customHeight="1">
      <c r="B404" s="42"/>
      <c r="C404" s="228" t="s">
        <v>1589</v>
      </c>
      <c r="D404" s="228" t="s">
        <v>302</v>
      </c>
      <c r="E404" s="229" t="s">
        <v>5570</v>
      </c>
      <c r="F404" s="230" t="s">
        <v>5571</v>
      </c>
      <c r="G404" s="231" t="s">
        <v>222</v>
      </c>
      <c r="H404" s="232">
        <v>1</v>
      </c>
      <c r="I404" s="233"/>
      <c r="J404" s="234">
        <f t="shared" si="60"/>
        <v>0</v>
      </c>
      <c r="K404" s="230" t="s">
        <v>23</v>
      </c>
      <c r="L404" s="235"/>
      <c r="M404" s="236" t="s">
        <v>23</v>
      </c>
      <c r="N404" s="237" t="s">
        <v>48</v>
      </c>
      <c r="O404" s="43"/>
      <c r="P404" s="211">
        <f t="shared" si="61"/>
        <v>0</v>
      </c>
      <c r="Q404" s="211">
        <v>0</v>
      </c>
      <c r="R404" s="211">
        <f t="shared" si="62"/>
        <v>0</v>
      </c>
      <c r="S404" s="211">
        <v>0</v>
      </c>
      <c r="T404" s="212">
        <f t="shared" si="63"/>
        <v>0</v>
      </c>
      <c r="AR404" s="25" t="s">
        <v>669</v>
      </c>
      <c r="AT404" s="25" t="s">
        <v>302</v>
      </c>
      <c r="AU404" s="25" t="s">
        <v>88</v>
      </c>
      <c r="AY404" s="25" t="s">
        <v>191</v>
      </c>
      <c r="BE404" s="213">
        <f t="shared" si="64"/>
        <v>0</v>
      </c>
      <c r="BF404" s="213">
        <f t="shared" si="65"/>
        <v>0</v>
      </c>
      <c r="BG404" s="213">
        <f t="shared" si="66"/>
        <v>0</v>
      </c>
      <c r="BH404" s="213">
        <f t="shared" si="67"/>
        <v>0</v>
      </c>
      <c r="BI404" s="213">
        <f t="shared" si="68"/>
        <v>0</v>
      </c>
      <c r="BJ404" s="25" t="s">
        <v>85</v>
      </c>
      <c r="BK404" s="213">
        <f t="shared" si="69"/>
        <v>0</v>
      </c>
      <c r="BL404" s="25" t="s">
        <v>279</v>
      </c>
      <c r="BM404" s="25" t="s">
        <v>5572</v>
      </c>
    </row>
    <row r="405" spans="2:65" s="1" customFormat="1" ht="16.5" customHeight="1">
      <c r="B405" s="42"/>
      <c r="C405" s="228" t="s">
        <v>1598</v>
      </c>
      <c r="D405" s="228" t="s">
        <v>302</v>
      </c>
      <c r="E405" s="229" t="s">
        <v>5573</v>
      </c>
      <c r="F405" s="230" t="s">
        <v>5574</v>
      </c>
      <c r="G405" s="231" t="s">
        <v>881</v>
      </c>
      <c r="H405" s="232">
        <v>2</v>
      </c>
      <c r="I405" s="233"/>
      <c r="J405" s="234">
        <f t="shared" si="60"/>
        <v>0</v>
      </c>
      <c r="K405" s="230" t="s">
        <v>203</v>
      </c>
      <c r="L405" s="235"/>
      <c r="M405" s="236" t="s">
        <v>23</v>
      </c>
      <c r="N405" s="237" t="s">
        <v>48</v>
      </c>
      <c r="O405" s="43"/>
      <c r="P405" s="211">
        <f t="shared" si="61"/>
        <v>0</v>
      </c>
      <c r="Q405" s="211">
        <v>8.4000000000000003E-4</v>
      </c>
      <c r="R405" s="211">
        <f t="shared" si="62"/>
        <v>1.6800000000000001E-3</v>
      </c>
      <c r="S405" s="211">
        <v>0</v>
      </c>
      <c r="T405" s="212">
        <f t="shared" si="63"/>
        <v>0</v>
      </c>
      <c r="AR405" s="25" t="s">
        <v>669</v>
      </c>
      <c r="AT405" s="25" t="s">
        <v>302</v>
      </c>
      <c r="AU405" s="25" t="s">
        <v>88</v>
      </c>
      <c r="AY405" s="25" t="s">
        <v>191</v>
      </c>
      <c r="BE405" s="213">
        <f t="shared" si="64"/>
        <v>0</v>
      </c>
      <c r="BF405" s="213">
        <f t="shared" si="65"/>
        <v>0</v>
      </c>
      <c r="BG405" s="213">
        <f t="shared" si="66"/>
        <v>0</v>
      </c>
      <c r="BH405" s="213">
        <f t="shared" si="67"/>
        <v>0</v>
      </c>
      <c r="BI405" s="213">
        <f t="shared" si="68"/>
        <v>0</v>
      </c>
      <c r="BJ405" s="25" t="s">
        <v>85</v>
      </c>
      <c r="BK405" s="213">
        <f t="shared" si="69"/>
        <v>0</v>
      </c>
      <c r="BL405" s="25" t="s">
        <v>279</v>
      </c>
      <c r="BM405" s="25" t="s">
        <v>5575</v>
      </c>
    </row>
    <row r="406" spans="2:65" s="1" customFormat="1" ht="25.5" customHeight="1">
      <c r="B406" s="42"/>
      <c r="C406" s="202" t="s">
        <v>1602</v>
      </c>
      <c r="D406" s="202" t="s">
        <v>194</v>
      </c>
      <c r="E406" s="203" t="s">
        <v>5576</v>
      </c>
      <c r="F406" s="204" t="s">
        <v>5577</v>
      </c>
      <c r="G406" s="205" t="s">
        <v>242</v>
      </c>
      <c r="H406" s="206">
        <v>318</v>
      </c>
      <c r="I406" s="207"/>
      <c r="J406" s="208">
        <f t="shared" si="60"/>
        <v>0</v>
      </c>
      <c r="K406" s="204" t="s">
        <v>203</v>
      </c>
      <c r="L406" s="62"/>
      <c r="M406" s="209" t="s">
        <v>23</v>
      </c>
      <c r="N406" s="210" t="s">
        <v>48</v>
      </c>
      <c r="O406" s="43"/>
      <c r="P406" s="211">
        <f t="shared" si="61"/>
        <v>0</v>
      </c>
      <c r="Q406" s="211">
        <v>1.9000000000000001E-4</v>
      </c>
      <c r="R406" s="211">
        <f t="shared" si="62"/>
        <v>6.0420000000000001E-2</v>
      </c>
      <c r="S406" s="211">
        <v>0</v>
      </c>
      <c r="T406" s="212">
        <f t="shared" si="63"/>
        <v>0</v>
      </c>
      <c r="AR406" s="25" t="s">
        <v>279</v>
      </c>
      <c r="AT406" s="25" t="s">
        <v>194</v>
      </c>
      <c r="AU406" s="25" t="s">
        <v>88</v>
      </c>
      <c r="AY406" s="25" t="s">
        <v>191</v>
      </c>
      <c r="BE406" s="213">
        <f t="shared" si="64"/>
        <v>0</v>
      </c>
      <c r="BF406" s="213">
        <f t="shared" si="65"/>
        <v>0</v>
      </c>
      <c r="BG406" s="213">
        <f t="shared" si="66"/>
        <v>0</v>
      </c>
      <c r="BH406" s="213">
        <f t="shared" si="67"/>
        <v>0</v>
      </c>
      <c r="BI406" s="213">
        <f t="shared" si="68"/>
        <v>0</v>
      </c>
      <c r="BJ406" s="25" t="s">
        <v>85</v>
      </c>
      <c r="BK406" s="213">
        <f t="shared" si="69"/>
        <v>0</v>
      </c>
      <c r="BL406" s="25" t="s">
        <v>279</v>
      </c>
      <c r="BM406" s="25" t="s">
        <v>5578</v>
      </c>
    </row>
    <row r="407" spans="2:65" s="1" customFormat="1" ht="25.5" customHeight="1">
      <c r="B407" s="42"/>
      <c r="C407" s="202" t="s">
        <v>1606</v>
      </c>
      <c r="D407" s="202" t="s">
        <v>194</v>
      </c>
      <c r="E407" s="203" t="s">
        <v>5579</v>
      </c>
      <c r="F407" s="204" t="s">
        <v>5580</v>
      </c>
      <c r="G407" s="205" t="s">
        <v>242</v>
      </c>
      <c r="H407" s="206">
        <v>318</v>
      </c>
      <c r="I407" s="207"/>
      <c r="J407" s="208">
        <f t="shared" si="60"/>
        <v>0</v>
      </c>
      <c r="K407" s="204" t="s">
        <v>203</v>
      </c>
      <c r="L407" s="62"/>
      <c r="M407" s="209" t="s">
        <v>23</v>
      </c>
      <c r="N407" s="210" t="s">
        <v>48</v>
      </c>
      <c r="O407" s="43"/>
      <c r="P407" s="211">
        <f t="shared" si="61"/>
        <v>0</v>
      </c>
      <c r="Q407" s="211">
        <v>1.0000000000000001E-5</v>
      </c>
      <c r="R407" s="211">
        <f t="shared" si="62"/>
        <v>3.1800000000000001E-3</v>
      </c>
      <c r="S407" s="211">
        <v>0</v>
      </c>
      <c r="T407" s="212">
        <f t="shared" si="63"/>
        <v>0</v>
      </c>
      <c r="AR407" s="25" t="s">
        <v>279</v>
      </c>
      <c r="AT407" s="25" t="s">
        <v>194</v>
      </c>
      <c r="AU407" s="25" t="s">
        <v>88</v>
      </c>
      <c r="AY407" s="25" t="s">
        <v>191</v>
      </c>
      <c r="BE407" s="213">
        <f t="shared" si="64"/>
        <v>0</v>
      </c>
      <c r="BF407" s="213">
        <f t="shared" si="65"/>
        <v>0</v>
      </c>
      <c r="BG407" s="213">
        <f t="shared" si="66"/>
        <v>0</v>
      </c>
      <c r="BH407" s="213">
        <f t="shared" si="67"/>
        <v>0</v>
      </c>
      <c r="BI407" s="213">
        <f t="shared" si="68"/>
        <v>0</v>
      </c>
      <c r="BJ407" s="25" t="s">
        <v>85</v>
      </c>
      <c r="BK407" s="213">
        <f t="shared" si="69"/>
        <v>0</v>
      </c>
      <c r="BL407" s="25" t="s">
        <v>279</v>
      </c>
      <c r="BM407" s="25" t="s">
        <v>5581</v>
      </c>
    </row>
    <row r="408" spans="2:65" s="1" customFormat="1" ht="38.25" customHeight="1">
      <c r="B408" s="42"/>
      <c r="C408" s="202" t="s">
        <v>1610</v>
      </c>
      <c r="D408" s="202" t="s">
        <v>194</v>
      </c>
      <c r="E408" s="203" t="s">
        <v>5582</v>
      </c>
      <c r="F408" s="204" t="s">
        <v>5583</v>
      </c>
      <c r="G408" s="205" t="s">
        <v>419</v>
      </c>
      <c r="H408" s="206">
        <v>0.57499999999999996</v>
      </c>
      <c r="I408" s="207"/>
      <c r="J408" s="208">
        <f t="shared" si="60"/>
        <v>0</v>
      </c>
      <c r="K408" s="204" t="s">
        <v>203</v>
      </c>
      <c r="L408" s="62"/>
      <c r="M408" s="209" t="s">
        <v>23</v>
      </c>
      <c r="N408" s="210" t="s">
        <v>48</v>
      </c>
      <c r="O408" s="43"/>
      <c r="P408" s="211">
        <f t="shared" si="61"/>
        <v>0</v>
      </c>
      <c r="Q408" s="211">
        <v>0</v>
      </c>
      <c r="R408" s="211">
        <f t="shared" si="62"/>
        <v>0</v>
      </c>
      <c r="S408" s="211">
        <v>0</v>
      </c>
      <c r="T408" s="212">
        <f t="shared" si="63"/>
        <v>0</v>
      </c>
      <c r="AR408" s="25" t="s">
        <v>279</v>
      </c>
      <c r="AT408" s="25" t="s">
        <v>194</v>
      </c>
      <c r="AU408" s="25" t="s">
        <v>88</v>
      </c>
      <c r="AY408" s="25" t="s">
        <v>191</v>
      </c>
      <c r="BE408" s="213">
        <f t="shared" si="64"/>
        <v>0</v>
      </c>
      <c r="BF408" s="213">
        <f t="shared" si="65"/>
        <v>0</v>
      </c>
      <c r="BG408" s="213">
        <f t="shared" si="66"/>
        <v>0</v>
      </c>
      <c r="BH408" s="213">
        <f t="shared" si="67"/>
        <v>0</v>
      </c>
      <c r="BI408" s="213">
        <f t="shared" si="68"/>
        <v>0</v>
      </c>
      <c r="BJ408" s="25" t="s">
        <v>85</v>
      </c>
      <c r="BK408" s="213">
        <f t="shared" si="69"/>
        <v>0</v>
      </c>
      <c r="BL408" s="25" t="s">
        <v>279</v>
      </c>
      <c r="BM408" s="25" t="s">
        <v>5584</v>
      </c>
    </row>
    <row r="409" spans="2:65" s="11" customFormat="1" ht="29.85" customHeight="1">
      <c r="B409" s="186"/>
      <c r="C409" s="187"/>
      <c r="D409" s="188" t="s">
        <v>76</v>
      </c>
      <c r="E409" s="200" t="s">
        <v>5585</v>
      </c>
      <c r="F409" s="200" t="s">
        <v>5586</v>
      </c>
      <c r="G409" s="187"/>
      <c r="H409" s="187"/>
      <c r="I409" s="190"/>
      <c r="J409" s="201">
        <f>BK409</f>
        <v>0</v>
      </c>
      <c r="K409" s="187"/>
      <c r="L409" s="192"/>
      <c r="M409" s="193"/>
      <c r="N409" s="194"/>
      <c r="O409" s="194"/>
      <c r="P409" s="195">
        <f>SUM(P410:P411)</f>
        <v>0</v>
      </c>
      <c r="Q409" s="194"/>
      <c r="R409" s="195">
        <f>SUM(R410:R411)</f>
        <v>1.25E-3</v>
      </c>
      <c r="S409" s="194"/>
      <c r="T409" s="196">
        <f>SUM(T410:T411)</f>
        <v>0</v>
      </c>
      <c r="AR409" s="197" t="s">
        <v>88</v>
      </c>
      <c r="AT409" s="198" t="s">
        <v>76</v>
      </c>
      <c r="AU409" s="198" t="s">
        <v>85</v>
      </c>
      <c r="AY409" s="197" t="s">
        <v>191</v>
      </c>
      <c r="BK409" s="199">
        <f>SUM(BK410:BK411)</f>
        <v>0</v>
      </c>
    </row>
    <row r="410" spans="2:65" s="1" customFormat="1" ht="16.5" customHeight="1">
      <c r="B410" s="42"/>
      <c r="C410" s="202" t="s">
        <v>1614</v>
      </c>
      <c r="D410" s="202" t="s">
        <v>194</v>
      </c>
      <c r="E410" s="203" t="s">
        <v>5587</v>
      </c>
      <c r="F410" s="204" t="s">
        <v>5588</v>
      </c>
      <c r="G410" s="205" t="s">
        <v>4758</v>
      </c>
      <c r="H410" s="206">
        <v>1</v>
      </c>
      <c r="I410" s="207"/>
      <c r="J410" s="208">
        <f>ROUND(I410*H410,2)</f>
        <v>0</v>
      </c>
      <c r="K410" s="204" t="s">
        <v>203</v>
      </c>
      <c r="L410" s="62"/>
      <c r="M410" s="209" t="s">
        <v>23</v>
      </c>
      <c r="N410" s="210" t="s">
        <v>48</v>
      </c>
      <c r="O410" s="43"/>
      <c r="P410" s="211">
        <f>O410*H410</f>
        <v>0</v>
      </c>
      <c r="Q410" s="211">
        <v>1.25E-3</v>
      </c>
      <c r="R410" s="211">
        <f>Q410*H410</f>
        <v>1.25E-3</v>
      </c>
      <c r="S410" s="211">
        <v>0</v>
      </c>
      <c r="T410" s="212">
        <f>S410*H410</f>
        <v>0</v>
      </c>
      <c r="AR410" s="25" t="s">
        <v>279</v>
      </c>
      <c r="AT410" s="25" t="s">
        <v>194</v>
      </c>
      <c r="AU410" s="25" t="s">
        <v>88</v>
      </c>
      <c r="AY410" s="25" t="s">
        <v>191</v>
      </c>
      <c r="BE410" s="213">
        <f>IF(N410="základní",J410,0)</f>
        <v>0</v>
      </c>
      <c r="BF410" s="213">
        <f>IF(N410="snížená",J410,0)</f>
        <v>0</v>
      </c>
      <c r="BG410" s="213">
        <f>IF(N410="zákl. přenesená",J410,0)</f>
        <v>0</v>
      </c>
      <c r="BH410" s="213">
        <f>IF(N410="sníž. přenesená",J410,0)</f>
        <v>0</v>
      </c>
      <c r="BI410" s="213">
        <f>IF(N410="nulová",J410,0)</f>
        <v>0</v>
      </c>
      <c r="BJ410" s="25" t="s">
        <v>85</v>
      </c>
      <c r="BK410" s="213">
        <f>ROUND(I410*H410,2)</f>
        <v>0</v>
      </c>
      <c r="BL410" s="25" t="s">
        <v>279</v>
      </c>
      <c r="BM410" s="25" t="s">
        <v>5589</v>
      </c>
    </row>
    <row r="411" spans="2:65" s="1" customFormat="1" ht="38.25" customHeight="1">
      <c r="B411" s="42"/>
      <c r="C411" s="202" t="s">
        <v>1618</v>
      </c>
      <c r="D411" s="202" t="s">
        <v>194</v>
      </c>
      <c r="E411" s="203" t="s">
        <v>5590</v>
      </c>
      <c r="F411" s="204" t="s">
        <v>5591</v>
      </c>
      <c r="G411" s="205" t="s">
        <v>419</v>
      </c>
      <c r="H411" s="206">
        <v>1E-3</v>
      </c>
      <c r="I411" s="207"/>
      <c r="J411" s="208">
        <f>ROUND(I411*H411,2)</f>
        <v>0</v>
      </c>
      <c r="K411" s="204" t="s">
        <v>203</v>
      </c>
      <c r="L411" s="62"/>
      <c r="M411" s="209" t="s">
        <v>23</v>
      </c>
      <c r="N411" s="210" t="s">
        <v>48</v>
      </c>
      <c r="O411" s="43"/>
      <c r="P411" s="211">
        <f>O411*H411</f>
        <v>0</v>
      </c>
      <c r="Q411" s="211">
        <v>0</v>
      </c>
      <c r="R411" s="211">
        <f>Q411*H411</f>
        <v>0</v>
      </c>
      <c r="S411" s="211">
        <v>0</v>
      </c>
      <c r="T411" s="212">
        <f>S411*H411</f>
        <v>0</v>
      </c>
      <c r="AR411" s="25" t="s">
        <v>279</v>
      </c>
      <c r="AT411" s="25" t="s">
        <v>194</v>
      </c>
      <c r="AU411" s="25" t="s">
        <v>88</v>
      </c>
      <c r="AY411" s="25" t="s">
        <v>191</v>
      </c>
      <c r="BE411" s="213">
        <f>IF(N411="základní",J411,0)</f>
        <v>0</v>
      </c>
      <c r="BF411" s="213">
        <f>IF(N411="snížená",J411,0)</f>
        <v>0</v>
      </c>
      <c r="BG411" s="213">
        <f>IF(N411="zákl. přenesená",J411,0)</f>
        <v>0</v>
      </c>
      <c r="BH411" s="213">
        <f>IF(N411="sníž. přenesená",J411,0)</f>
        <v>0</v>
      </c>
      <c r="BI411" s="213">
        <f>IF(N411="nulová",J411,0)</f>
        <v>0</v>
      </c>
      <c r="BJ411" s="25" t="s">
        <v>85</v>
      </c>
      <c r="BK411" s="213">
        <f>ROUND(I411*H411,2)</f>
        <v>0</v>
      </c>
      <c r="BL411" s="25" t="s">
        <v>279</v>
      </c>
      <c r="BM411" s="25" t="s">
        <v>5592</v>
      </c>
    </row>
    <row r="412" spans="2:65" s="11" customFormat="1" ht="29.85" customHeight="1">
      <c r="B412" s="186"/>
      <c r="C412" s="187"/>
      <c r="D412" s="188" t="s">
        <v>76</v>
      </c>
      <c r="E412" s="200" t="s">
        <v>4754</v>
      </c>
      <c r="F412" s="200" t="s">
        <v>4755</v>
      </c>
      <c r="G412" s="187"/>
      <c r="H412" s="187"/>
      <c r="I412" s="190"/>
      <c r="J412" s="201">
        <f>BK412</f>
        <v>0</v>
      </c>
      <c r="K412" s="187"/>
      <c r="L412" s="192"/>
      <c r="M412" s="193"/>
      <c r="N412" s="194"/>
      <c r="O412" s="194"/>
      <c r="P412" s="195">
        <f>SUM(P413:P480)</f>
        <v>0</v>
      </c>
      <c r="Q412" s="194"/>
      <c r="R412" s="195">
        <f>SUM(R413:R480)</f>
        <v>0.5676500000000001</v>
      </c>
      <c r="S412" s="194"/>
      <c r="T412" s="196">
        <f>SUM(T413:T480)</f>
        <v>0</v>
      </c>
      <c r="AR412" s="197" t="s">
        <v>88</v>
      </c>
      <c r="AT412" s="198" t="s">
        <v>76</v>
      </c>
      <c r="AU412" s="198" t="s">
        <v>85</v>
      </c>
      <c r="AY412" s="197" t="s">
        <v>191</v>
      </c>
      <c r="BK412" s="199">
        <f>SUM(BK413:BK480)</f>
        <v>0</v>
      </c>
    </row>
    <row r="413" spans="2:65" s="1" customFormat="1" ht="25.5" customHeight="1">
      <c r="B413" s="42"/>
      <c r="C413" s="202" t="s">
        <v>1624</v>
      </c>
      <c r="D413" s="202" t="s">
        <v>194</v>
      </c>
      <c r="E413" s="203" t="s">
        <v>5593</v>
      </c>
      <c r="F413" s="204" t="s">
        <v>5594</v>
      </c>
      <c r="G413" s="205" t="s">
        <v>222</v>
      </c>
      <c r="H413" s="206">
        <v>2</v>
      </c>
      <c r="I413" s="207"/>
      <c r="J413" s="208">
        <f t="shared" ref="J413:J444" si="70">ROUND(I413*H413,2)</f>
        <v>0</v>
      </c>
      <c r="K413" s="204" t="s">
        <v>203</v>
      </c>
      <c r="L413" s="62"/>
      <c r="M413" s="209" t="s">
        <v>23</v>
      </c>
      <c r="N413" s="210" t="s">
        <v>48</v>
      </c>
      <c r="O413" s="43"/>
      <c r="P413" s="211">
        <f t="shared" ref="P413:P444" si="71">O413*H413</f>
        <v>0</v>
      </c>
      <c r="Q413" s="211">
        <v>4.8999999999999998E-4</v>
      </c>
      <c r="R413" s="211">
        <f t="shared" ref="R413:R444" si="72">Q413*H413</f>
        <v>9.7999999999999997E-4</v>
      </c>
      <c r="S413" s="211">
        <v>0</v>
      </c>
      <c r="T413" s="212">
        <f t="shared" ref="T413:T444" si="73">S413*H413</f>
        <v>0</v>
      </c>
      <c r="AR413" s="25" t="s">
        <v>279</v>
      </c>
      <c r="AT413" s="25" t="s">
        <v>194</v>
      </c>
      <c r="AU413" s="25" t="s">
        <v>88</v>
      </c>
      <c r="AY413" s="25" t="s">
        <v>191</v>
      </c>
      <c r="BE413" s="213">
        <f t="shared" ref="BE413:BE444" si="74">IF(N413="základní",J413,0)</f>
        <v>0</v>
      </c>
      <c r="BF413" s="213">
        <f t="shared" ref="BF413:BF444" si="75">IF(N413="snížená",J413,0)</f>
        <v>0</v>
      </c>
      <c r="BG413" s="213">
        <f t="shared" ref="BG413:BG444" si="76">IF(N413="zákl. přenesená",J413,0)</f>
        <v>0</v>
      </c>
      <c r="BH413" s="213">
        <f t="shared" ref="BH413:BH444" si="77">IF(N413="sníž. přenesená",J413,0)</f>
        <v>0</v>
      </c>
      <c r="BI413" s="213">
        <f t="shared" ref="BI413:BI444" si="78">IF(N413="nulová",J413,0)</f>
        <v>0</v>
      </c>
      <c r="BJ413" s="25" t="s">
        <v>85</v>
      </c>
      <c r="BK413" s="213">
        <f t="shared" ref="BK413:BK444" si="79">ROUND(I413*H413,2)</f>
        <v>0</v>
      </c>
      <c r="BL413" s="25" t="s">
        <v>279</v>
      </c>
      <c r="BM413" s="25" t="s">
        <v>5595</v>
      </c>
    </row>
    <row r="414" spans="2:65" s="1" customFormat="1" ht="16.5" customHeight="1">
      <c r="B414" s="42"/>
      <c r="C414" s="228" t="s">
        <v>1628</v>
      </c>
      <c r="D414" s="228" t="s">
        <v>302</v>
      </c>
      <c r="E414" s="229" t="s">
        <v>5596</v>
      </c>
      <c r="F414" s="230" t="s">
        <v>5597</v>
      </c>
      <c r="G414" s="231" t="s">
        <v>222</v>
      </c>
      <c r="H414" s="232">
        <v>2</v>
      </c>
      <c r="I414" s="233"/>
      <c r="J414" s="234">
        <f t="shared" si="70"/>
        <v>0</v>
      </c>
      <c r="K414" s="230" t="s">
        <v>23</v>
      </c>
      <c r="L414" s="235"/>
      <c r="M414" s="236" t="s">
        <v>23</v>
      </c>
      <c r="N414" s="237" t="s">
        <v>48</v>
      </c>
      <c r="O414" s="43"/>
      <c r="P414" s="211">
        <f t="shared" si="71"/>
        <v>0</v>
      </c>
      <c r="Q414" s="211">
        <v>0</v>
      </c>
      <c r="R414" s="211">
        <f t="shared" si="72"/>
        <v>0</v>
      </c>
      <c r="S414" s="211">
        <v>0</v>
      </c>
      <c r="T414" s="212">
        <f t="shared" si="73"/>
        <v>0</v>
      </c>
      <c r="AR414" s="25" t="s">
        <v>669</v>
      </c>
      <c r="AT414" s="25" t="s">
        <v>302</v>
      </c>
      <c r="AU414" s="25" t="s">
        <v>88</v>
      </c>
      <c r="AY414" s="25" t="s">
        <v>191</v>
      </c>
      <c r="BE414" s="213">
        <f t="shared" si="74"/>
        <v>0</v>
      </c>
      <c r="BF414" s="213">
        <f t="shared" si="75"/>
        <v>0</v>
      </c>
      <c r="BG414" s="213">
        <f t="shared" si="76"/>
        <v>0</v>
      </c>
      <c r="BH414" s="213">
        <f t="shared" si="77"/>
        <v>0</v>
      </c>
      <c r="BI414" s="213">
        <f t="shared" si="78"/>
        <v>0</v>
      </c>
      <c r="BJ414" s="25" t="s">
        <v>85</v>
      </c>
      <c r="BK414" s="213">
        <f t="shared" si="79"/>
        <v>0</v>
      </c>
      <c r="BL414" s="25" t="s">
        <v>279</v>
      </c>
      <c r="BM414" s="25" t="s">
        <v>5598</v>
      </c>
    </row>
    <row r="415" spans="2:65" s="1" customFormat="1" ht="25.5" customHeight="1">
      <c r="B415" s="42"/>
      <c r="C415" s="202" t="s">
        <v>1632</v>
      </c>
      <c r="D415" s="202" t="s">
        <v>194</v>
      </c>
      <c r="E415" s="203" t="s">
        <v>5599</v>
      </c>
      <c r="F415" s="204" t="s">
        <v>5600</v>
      </c>
      <c r="G415" s="205" t="s">
        <v>222</v>
      </c>
      <c r="H415" s="206">
        <v>4</v>
      </c>
      <c r="I415" s="207"/>
      <c r="J415" s="208">
        <f t="shared" si="70"/>
        <v>0</v>
      </c>
      <c r="K415" s="204" t="s">
        <v>203</v>
      </c>
      <c r="L415" s="62"/>
      <c r="M415" s="209" t="s">
        <v>23</v>
      </c>
      <c r="N415" s="210" t="s">
        <v>48</v>
      </c>
      <c r="O415" s="43"/>
      <c r="P415" s="211">
        <f t="shared" si="71"/>
        <v>0</v>
      </c>
      <c r="Q415" s="211">
        <v>4.8999999999999998E-4</v>
      </c>
      <c r="R415" s="211">
        <f t="shared" si="72"/>
        <v>1.9599999999999999E-3</v>
      </c>
      <c r="S415" s="211">
        <v>0</v>
      </c>
      <c r="T415" s="212">
        <f t="shared" si="73"/>
        <v>0</v>
      </c>
      <c r="AR415" s="25" t="s">
        <v>279</v>
      </c>
      <c r="AT415" s="25" t="s">
        <v>194</v>
      </c>
      <c r="AU415" s="25" t="s">
        <v>88</v>
      </c>
      <c r="AY415" s="25" t="s">
        <v>191</v>
      </c>
      <c r="BE415" s="213">
        <f t="shared" si="74"/>
        <v>0</v>
      </c>
      <c r="BF415" s="213">
        <f t="shared" si="75"/>
        <v>0</v>
      </c>
      <c r="BG415" s="213">
        <f t="shared" si="76"/>
        <v>0</v>
      </c>
      <c r="BH415" s="213">
        <f t="shared" si="77"/>
        <v>0</v>
      </c>
      <c r="BI415" s="213">
        <f t="shared" si="78"/>
        <v>0</v>
      </c>
      <c r="BJ415" s="25" t="s">
        <v>85</v>
      </c>
      <c r="BK415" s="213">
        <f t="shared" si="79"/>
        <v>0</v>
      </c>
      <c r="BL415" s="25" t="s">
        <v>279</v>
      </c>
      <c r="BM415" s="25" t="s">
        <v>5601</v>
      </c>
    </row>
    <row r="416" spans="2:65" s="1" customFormat="1" ht="25.5" customHeight="1">
      <c r="B416" s="42"/>
      <c r="C416" s="228" t="s">
        <v>1636</v>
      </c>
      <c r="D416" s="228" t="s">
        <v>302</v>
      </c>
      <c r="E416" s="229" t="s">
        <v>5602</v>
      </c>
      <c r="F416" s="230" t="s">
        <v>5603</v>
      </c>
      <c r="G416" s="231" t="s">
        <v>222</v>
      </c>
      <c r="H416" s="232">
        <v>4</v>
      </c>
      <c r="I416" s="233"/>
      <c r="J416" s="234">
        <f t="shared" si="70"/>
        <v>0</v>
      </c>
      <c r="K416" s="230" t="s">
        <v>203</v>
      </c>
      <c r="L416" s="235"/>
      <c r="M416" s="236" t="s">
        <v>23</v>
      </c>
      <c r="N416" s="237" t="s">
        <v>48</v>
      </c>
      <c r="O416" s="43"/>
      <c r="P416" s="211">
        <f t="shared" si="71"/>
        <v>0</v>
      </c>
      <c r="Q416" s="211">
        <v>6.0000000000000001E-3</v>
      </c>
      <c r="R416" s="211">
        <f t="shared" si="72"/>
        <v>2.4E-2</v>
      </c>
      <c r="S416" s="211">
        <v>0</v>
      </c>
      <c r="T416" s="212">
        <f t="shared" si="73"/>
        <v>0</v>
      </c>
      <c r="AR416" s="25" t="s">
        <v>669</v>
      </c>
      <c r="AT416" s="25" t="s">
        <v>302</v>
      </c>
      <c r="AU416" s="25" t="s">
        <v>88</v>
      </c>
      <c r="AY416" s="25" t="s">
        <v>191</v>
      </c>
      <c r="BE416" s="213">
        <f t="shared" si="74"/>
        <v>0</v>
      </c>
      <c r="BF416" s="213">
        <f t="shared" si="75"/>
        <v>0</v>
      </c>
      <c r="BG416" s="213">
        <f t="shared" si="76"/>
        <v>0</v>
      </c>
      <c r="BH416" s="213">
        <f t="shared" si="77"/>
        <v>0</v>
      </c>
      <c r="BI416" s="213">
        <f t="shared" si="78"/>
        <v>0</v>
      </c>
      <c r="BJ416" s="25" t="s">
        <v>85</v>
      </c>
      <c r="BK416" s="213">
        <f t="shared" si="79"/>
        <v>0</v>
      </c>
      <c r="BL416" s="25" t="s">
        <v>279</v>
      </c>
      <c r="BM416" s="25" t="s">
        <v>5604</v>
      </c>
    </row>
    <row r="417" spans="2:65" s="1" customFormat="1" ht="16.5" customHeight="1">
      <c r="B417" s="42"/>
      <c r="C417" s="202" t="s">
        <v>1641</v>
      </c>
      <c r="D417" s="202" t="s">
        <v>194</v>
      </c>
      <c r="E417" s="203" t="s">
        <v>5605</v>
      </c>
      <c r="F417" s="204" t="s">
        <v>5606</v>
      </c>
      <c r="G417" s="205" t="s">
        <v>222</v>
      </c>
      <c r="H417" s="206">
        <v>14</v>
      </c>
      <c r="I417" s="207"/>
      <c r="J417" s="208">
        <f t="shared" si="70"/>
        <v>0</v>
      </c>
      <c r="K417" s="204" t="s">
        <v>203</v>
      </c>
      <c r="L417" s="62"/>
      <c r="M417" s="209" t="s">
        <v>23</v>
      </c>
      <c r="N417" s="210" t="s">
        <v>48</v>
      </c>
      <c r="O417" s="43"/>
      <c r="P417" s="211">
        <f t="shared" si="71"/>
        <v>0</v>
      </c>
      <c r="Q417" s="211">
        <v>1.7799999999999999E-3</v>
      </c>
      <c r="R417" s="211">
        <f t="shared" si="72"/>
        <v>2.4919999999999998E-2</v>
      </c>
      <c r="S417" s="211">
        <v>0</v>
      </c>
      <c r="T417" s="212">
        <f t="shared" si="73"/>
        <v>0</v>
      </c>
      <c r="AR417" s="25" t="s">
        <v>279</v>
      </c>
      <c r="AT417" s="25" t="s">
        <v>194</v>
      </c>
      <c r="AU417" s="25" t="s">
        <v>88</v>
      </c>
      <c r="AY417" s="25" t="s">
        <v>191</v>
      </c>
      <c r="BE417" s="213">
        <f t="shared" si="74"/>
        <v>0</v>
      </c>
      <c r="BF417" s="213">
        <f t="shared" si="75"/>
        <v>0</v>
      </c>
      <c r="BG417" s="213">
        <f t="shared" si="76"/>
        <v>0</v>
      </c>
      <c r="BH417" s="213">
        <f t="shared" si="77"/>
        <v>0</v>
      </c>
      <c r="BI417" s="213">
        <f t="shared" si="78"/>
        <v>0</v>
      </c>
      <c r="BJ417" s="25" t="s">
        <v>85</v>
      </c>
      <c r="BK417" s="213">
        <f t="shared" si="79"/>
        <v>0</v>
      </c>
      <c r="BL417" s="25" t="s">
        <v>279</v>
      </c>
      <c r="BM417" s="25" t="s">
        <v>5607</v>
      </c>
    </row>
    <row r="418" spans="2:65" s="1" customFormat="1" ht="25.5" customHeight="1">
      <c r="B418" s="42"/>
      <c r="C418" s="228" t="s">
        <v>1646</v>
      </c>
      <c r="D418" s="228" t="s">
        <v>302</v>
      </c>
      <c r="E418" s="229" t="s">
        <v>5608</v>
      </c>
      <c r="F418" s="230" t="s">
        <v>5609</v>
      </c>
      <c r="G418" s="231" t="s">
        <v>222</v>
      </c>
      <c r="H418" s="232">
        <v>10</v>
      </c>
      <c r="I418" s="233"/>
      <c r="J418" s="234">
        <f t="shared" si="70"/>
        <v>0</v>
      </c>
      <c r="K418" s="230" t="s">
        <v>203</v>
      </c>
      <c r="L418" s="235"/>
      <c r="M418" s="236" t="s">
        <v>23</v>
      </c>
      <c r="N418" s="237" t="s">
        <v>48</v>
      </c>
      <c r="O418" s="43"/>
      <c r="P418" s="211">
        <f t="shared" si="71"/>
        <v>0</v>
      </c>
      <c r="Q418" s="211">
        <v>2.1000000000000001E-2</v>
      </c>
      <c r="R418" s="211">
        <f t="shared" si="72"/>
        <v>0.21000000000000002</v>
      </c>
      <c r="S418" s="211">
        <v>0</v>
      </c>
      <c r="T418" s="212">
        <f t="shared" si="73"/>
        <v>0</v>
      </c>
      <c r="AR418" s="25" t="s">
        <v>669</v>
      </c>
      <c r="AT418" s="25" t="s">
        <v>302</v>
      </c>
      <c r="AU418" s="25" t="s">
        <v>88</v>
      </c>
      <c r="AY418" s="25" t="s">
        <v>191</v>
      </c>
      <c r="BE418" s="213">
        <f t="shared" si="74"/>
        <v>0</v>
      </c>
      <c r="BF418" s="213">
        <f t="shared" si="75"/>
        <v>0</v>
      </c>
      <c r="BG418" s="213">
        <f t="shared" si="76"/>
        <v>0</v>
      </c>
      <c r="BH418" s="213">
        <f t="shared" si="77"/>
        <v>0</v>
      </c>
      <c r="BI418" s="213">
        <f t="shared" si="78"/>
        <v>0</v>
      </c>
      <c r="BJ418" s="25" t="s">
        <v>85</v>
      </c>
      <c r="BK418" s="213">
        <f t="shared" si="79"/>
        <v>0</v>
      </c>
      <c r="BL418" s="25" t="s">
        <v>279</v>
      </c>
      <c r="BM418" s="25" t="s">
        <v>5610</v>
      </c>
    </row>
    <row r="419" spans="2:65" s="1" customFormat="1" ht="16.5" customHeight="1">
      <c r="B419" s="42"/>
      <c r="C419" s="228" t="s">
        <v>1651</v>
      </c>
      <c r="D419" s="228" t="s">
        <v>302</v>
      </c>
      <c r="E419" s="229" t="s">
        <v>5611</v>
      </c>
      <c r="F419" s="230" t="s">
        <v>5612</v>
      </c>
      <c r="G419" s="231" t="s">
        <v>222</v>
      </c>
      <c r="H419" s="232">
        <v>4</v>
      </c>
      <c r="I419" s="233"/>
      <c r="J419" s="234">
        <f t="shared" si="70"/>
        <v>0</v>
      </c>
      <c r="K419" s="230" t="s">
        <v>203</v>
      </c>
      <c r="L419" s="235"/>
      <c r="M419" s="236" t="s">
        <v>23</v>
      </c>
      <c r="N419" s="237" t="s">
        <v>48</v>
      </c>
      <c r="O419" s="43"/>
      <c r="P419" s="211">
        <f t="shared" si="71"/>
        <v>0</v>
      </c>
      <c r="Q419" s="211">
        <v>1.6E-2</v>
      </c>
      <c r="R419" s="211">
        <f t="shared" si="72"/>
        <v>6.4000000000000001E-2</v>
      </c>
      <c r="S419" s="211">
        <v>0</v>
      </c>
      <c r="T419" s="212">
        <f t="shared" si="73"/>
        <v>0</v>
      </c>
      <c r="AR419" s="25" t="s">
        <v>669</v>
      </c>
      <c r="AT419" s="25" t="s">
        <v>302</v>
      </c>
      <c r="AU419" s="25" t="s">
        <v>88</v>
      </c>
      <c r="AY419" s="25" t="s">
        <v>191</v>
      </c>
      <c r="BE419" s="213">
        <f t="shared" si="74"/>
        <v>0</v>
      </c>
      <c r="BF419" s="213">
        <f t="shared" si="75"/>
        <v>0</v>
      </c>
      <c r="BG419" s="213">
        <f t="shared" si="76"/>
        <v>0</v>
      </c>
      <c r="BH419" s="213">
        <f t="shared" si="77"/>
        <v>0</v>
      </c>
      <c r="BI419" s="213">
        <f t="shared" si="78"/>
        <v>0</v>
      </c>
      <c r="BJ419" s="25" t="s">
        <v>85</v>
      </c>
      <c r="BK419" s="213">
        <f t="shared" si="79"/>
        <v>0</v>
      </c>
      <c r="BL419" s="25" t="s">
        <v>279</v>
      </c>
      <c r="BM419" s="25" t="s">
        <v>5613</v>
      </c>
    </row>
    <row r="420" spans="2:65" s="1" customFormat="1" ht="16.5" customHeight="1">
      <c r="B420" s="42"/>
      <c r="C420" s="228" t="s">
        <v>1655</v>
      </c>
      <c r="D420" s="228" t="s">
        <v>302</v>
      </c>
      <c r="E420" s="229" t="s">
        <v>5614</v>
      </c>
      <c r="F420" s="230" t="s">
        <v>5615</v>
      </c>
      <c r="G420" s="231" t="s">
        <v>222</v>
      </c>
      <c r="H420" s="232">
        <v>10</v>
      </c>
      <c r="I420" s="233"/>
      <c r="J420" s="234">
        <f t="shared" si="70"/>
        <v>0</v>
      </c>
      <c r="K420" s="230" t="s">
        <v>23</v>
      </c>
      <c r="L420" s="235"/>
      <c r="M420" s="236" t="s">
        <v>23</v>
      </c>
      <c r="N420" s="237" t="s">
        <v>48</v>
      </c>
      <c r="O420" s="43"/>
      <c r="P420" s="211">
        <f t="shared" si="71"/>
        <v>0</v>
      </c>
      <c r="Q420" s="211">
        <v>0</v>
      </c>
      <c r="R420" s="211">
        <f t="shared" si="72"/>
        <v>0</v>
      </c>
      <c r="S420" s="211">
        <v>0</v>
      </c>
      <c r="T420" s="212">
        <f t="shared" si="73"/>
        <v>0</v>
      </c>
      <c r="AR420" s="25" t="s">
        <v>669</v>
      </c>
      <c r="AT420" s="25" t="s">
        <v>302</v>
      </c>
      <c r="AU420" s="25" t="s">
        <v>88</v>
      </c>
      <c r="AY420" s="25" t="s">
        <v>191</v>
      </c>
      <c r="BE420" s="213">
        <f t="shared" si="74"/>
        <v>0</v>
      </c>
      <c r="BF420" s="213">
        <f t="shared" si="75"/>
        <v>0</v>
      </c>
      <c r="BG420" s="213">
        <f t="shared" si="76"/>
        <v>0</v>
      </c>
      <c r="BH420" s="213">
        <f t="shared" si="77"/>
        <v>0</v>
      </c>
      <c r="BI420" s="213">
        <f t="shared" si="78"/>
        <v>0</v>
      </c>
      <c r="BJ420" s="25" t="s">
        <v>85</v>
      </c>
      <c r="BK420" s="213">
        <f t="shared" si="79"/>
        <v>0</v>
      </c>
      <c r="BL420" s="25" t="s">
        <v>279</v>
      </c>
      <c r="BM420" s="25" t="s">
        <v>5616</v>
      </c>
    </row>
    <row r="421" spans="2:65" s="1" customFormat="1" ht="16.5" customHeight="1">
      <c r="B421" s="42"/>
      <c r="C421" s="228" t="s">
        <v>1659</v>
      </c>
      <c r="D421" s="228" t="s">
        <v>302</v>
      </c>
      <c r="E421" s="229" t="s">
        <v>5617</v>
      </c>
      <c r="F421" s="230" t="s">
        <v>5618</v>
      </c>
      <c r="G421" s="231" t="s">
        <v>222</v>
      </c>
      <c r="H421" s="232">
        <v>4</v>
      </c>
      <c r="I421" s="233"/>
      <c r="J421" s="234">
        <f t="shared" si="70"/>
        <v>0</v>
      </c>
      <c r="K421" s="230" t="s">
        <v>23</v>
      </c>
      <c r="L421" s="235"/>
      <c r="M421" s="236" t="s">
        <v>23</v>
      </c>
      <c r="N421" s="237" t="s">
        <v>48</v>
      </c>
      <c r="O421" s="43"/>
      <c r="P421" s="211">
        <f t="shared" si="71"/>
        <v>0</v>
      </c>
      <c r="Q421" s="211">
        <v>0</v>
      </c>
      <c r="R421" s="211">
        <f t="shared" si="72"/>
        <v>0</v>
      </c>
      <c r="S421" s="211">
        <v>0</v>
      </c>
      <c r="T421" s="212">
        <f t="shared" si="73"/>
        <v>0</v>
      </c>
      <c r="AR421" s="25" t="s">
        <v>669</v>
      </c>
      <c r="AT421" s="25" t="s">
        <v>302</v>
      </c>
      <c r="AU421" s="25" t="s">
        <v>88</v>
      </c>
      <c r="AY421" s="25" t="s">
        <v>191</v>
      </c>
      <c r="BE421" s="213">
        <f t="shared" si="74"/>
        <v>0</v>
      </c>
      <c r="BF421" s="213">
        <f t="shared" si="75"/>
        <v>0</v>
      </c>
      <c r="BG421" s="213">
        <f t="shared" si="76"/>
        <v>0</v>
      </c>
      <c r="BH421" s="213">
        <f t="shared" si="77"/>
        <v>0</v>
      </c>
      <c r="BI421" s="213">
        <f t="shared" si="78"/>
        <v>0</v>
      </c>
      <c r="BJ421" s="25" t="s">
        <v>85</v>
      </c>
      <c r="BK421" s="213">
        <f t="shared" si="79"/>
        <v>0</v>
      </c>
      <c r="BL421" s="25" t="s">
        <v>279</v>
      </c>
      <c r="BM421" s="25" t="s">
        <v>5619</v>
      </c>
    </row>
    <row r="422" spans="2:65" s="1" customFormat="1" ht="16.5" customHeight="1">
      <c r="B422" s="42"/>
      <c r="C422" s="228" t="s">
        <v>1665</v>
      </c>
      <c r="D422" s="228" t="s">
        <v>302</v>
      </c>
      <c r="E422" s="229" t="s">
        <v>5620</v>
      </c>
      <c r="F422" s="230" t="s">
        <v>5621</v>
      </c>
      <c r="G422" s="231" t="s">
        <v>222</v>
      </c>
      <c r="H422" s="232">
        <v>4</v>
      </c>
      <c r="I422" s="233"/>
      <c r="J422" s="234">
        <f t="shared" si="70"/>
        <v>0</v>
      </c>
      <c r="K422" s="230" t="s">
        <v>23</v>
      </c>
      <c r="L422" s="235"/>
      <c r="M422" s="236" t="s">
        <v>23</v>
      </c>
      <c r="N422" s="237" t="s">
        <v>48</v>
      </c>
      <c r="O422" s="43"/>
      <c r="P422" s="211">
        <f t="shared" si="71"/>
        <v>0</v>
      </c>
      <c r="Q422" s="211">
        <v>0</v>
      </c>
      <c r="R422" s="211">
        <f t="shared" si="72"/>
        <v>0</v>
      </c>
      <c r="S422" s="211">
        <v>0</v>
      </c>
      <c r="T422" s="212">
        <f t="shared" si="73"/>
        <v>0</v>
      </c>
      <c r="AR422" s="25" t="s">
        <v>669</v>
      </c>
      <c r="AT422" s="25" t="s">
        <v>302</v>
      </c>
      <c r="AU422" s="25" t="s">
        <v>88</v>
      </c>
      <c r="AY422" s="25" t="s">
        <v>191</v>
      </c>
      <c r="BE422" s="213">
        <f t="shared" si="74"/>
        <v>0</v>
      </c>
      <c r="BF422" s="213">
        <f t="shared" si="75"/>
        <v>0</v>
      </c>
      <c r="BG422" s="213">
        <f t="shared" si="76"/>
        <v>0</v>
      </c>
      <c r="BH422" s="213">
        <f t="shared" si="77"/>
        <v>0</v>
      </c>
      <c r="BI422" s="213">
        <f t="shared" si="78"/>
        <v>0</v>
      </c>
      <c r="BJ422" s="25" t="s">
        <v>85</v>
      </c>
      <c r="BK422" s="213">
        <f t="shared" si="79"/>
        <v>0</v>
      </c>
      <c r="BL422" s="25" t="s">
        <v>279</v>
      </c>
      <c r="BM422" s="25" t="s">
        <v>5622</v>
      </c>
    </row>
    <row r="423" spans="2:65" s="1" customFormat="1" ht="16.5" customHeight="1">
      <c r="B423" s="42"/>
      <c r="C423" s="202" t="s">
        <v>1673</v>
      </c>
      <c r="D423" s="202" t="s">
        <v>194</v>
      </c>
      <c r="E423" s="203" t="s">
        <v>5623</v>
      </c>
      <c r="F423" s="204" t="s">
        <v>5624</v>
      </c>
      <c r="G423" s="205" t="s">
        <v>4758</v>
      </c>
      <c r="H423" s="206">
        <v>9</v>
      </c>
      <c r="I423" s="207"/>
      <c r="J423" s="208">
        <f t="shared" si="70"/>
        <v>0</v>
      </c>
      <c r="K423" s="204" t="s">
        <v>203</v>
      </c>
      <c r="L423" s="62"/>
      <c r="M423" s="209" t="s">
        <v>23</v>
      </c>
      <c r="N423" s="210" t="s">
        <v>48</v>
      </c>
      <c r="O423" s="43"/>
      <c r="P423" s="211">
        <f t="shared" si="71"/>
        <v>0</v>
      </c>
      <c r="Q423" s="211">
        <v>1.8500000000000001E-3</v>
      </c>
      <c r="R423" s="211">
        <f t="shared" si="72"/>
        <v>1.6650000000000002E-2</v>
      </c>
      <c r="S423" s="211">
        <v>0</v>
      </c>
      <c r="T423" s="212">
        <f t="shared" si="73"/>
        <v>0</v>
      </c>
      <c r="AR423" s="25" t="s">
        <v>279</v>
      </c>
      <c r="AT423" s="25" t="s">
        <v>194</v>
      </c>
      <c r="AU423" s="25" t="s">
        <v>88</v>
      </c>
      <c r="AY423" s="25" t="s">
        <v>191</v>
      </c>
      <c r="BE423" s="213">
        <f t="shared" si="74"/>
        <v>0</v>
      </c>
      <c r="BF423" s="213">
        <f t="shared" si="75"/>
        <v>0</v>
      </c>
      <c r="BG423" s="213">
        <f t="shared" si="76"/>
        <v>0</v>
      </c>
      <c r="BH423" s="213">
        <f t="shared" si="77"/>
        <v>0</v>
      </c>
      <c r="BI423" s="213">
        <f t="shared" si="78"/>
        <v>0</v>
      </c>
      <c r="BJ423" s="25" t="s">
        <v>85</v>
      </c>
      <c r="BK423" s="213">
        <f t="shared" si="79"/>
        <v>0</v>
      </c>
      <c r="BL423" s="25" t="s">
        <v>279</v>
      </c>
      <c r="BM423" s="25" t="s">
        <v>5625</v>
      </c>
    </row>
    <row r="424" spans="2:65" s="1" customFormat="1" ht="16.5" customHeight="1">
      <c r="B424" s="42"/>
      <c r="C424" s="228" t="s">
        <v>1679</v>
      </c>
      <c r="D424" s="228" t="s">
        <v>302</v>
      </c>
      <c r="E424" s="229" t="s">
        <v>5626</v>
      </c>
      <c r="F424" s="230" t="s">
        <v>5627</v>
      </c>
      <c r="G424" s="231" t="s">
        <v>222</v>
      </c>
      <c r="H424" s="232">
        <v>5</v>
      </c>
      <c r="I424" s="233"/>
      <c r="J424" s="234">
        <f t="shared" si="70"/>
        <v>0</v>
      </c>
      <c r="K424" s="230" t="s">
        <v>203</v>
      </c>
      <c r="L424" s="235"/>
      <c r="M424" s="236" t="s">
        <v>23</v>
      </c>
      <c r="N424" s="237" t="s">
        <v>48</v>
      </c>
      <c r="O424" s="43"/>
      <c r="P424" s="211">
        <f t="shared" si="71"/>
        <v>0</v>
      </c>
      <c r="Q424" s="211">
        <v>1.35E-2</v>
      </c>
      <c r="R424" s="211">
        <f t="shared" si="72"/>
        <v>6.7500000000000004E-2</v>
      </c>
      <c r="S424" s="211">
        <v>0</v>
      </c>
      <c r="T424" s="212">
        <f t="shared" si="73"/>
        <v>0</v>
      </c>
      <c r="AR424" s="25" t="s">
        <v>669</v>
      </c>
      <c r="AT424" s="25" t="s">
        <v>302</v>
      </c>
      <c r="AU424" s="25" t="s">
        <v>88</v>
      </c>
      <c r="AY424" s="25" t="s">
        <v>191</v>
      </c>
      <c r="BE424" s="213">
        <f t="shared" si="74"/>
        <v>0</v>
      </c>
      <c r="BF424" s="213">
        <f t="shared" si="75"/>
        <v>0</v>
      </c>
      <c r="BG424" s="213">
        <f t="shared" si="76"/>
        <v>0</v>
      </c>
      <c r="BH424" s="213">
        <f t="shared" si="77"/>
        <v>0</v>
      </c>
      <c r="BI424" s="213">
        <f t="shared" si="78"/>
        <v>0</v>
      </c>
      <c r="BJ424" s="25" t="s">
        <v>85</v>
      </c>
      <c r="BK424" s="213">
        <f t="shared" si="79"/>
        <v>0</v>
      </c>
      <c r="BL424" s="25" t="s">
        <v>279</v>
      </c>
      <c r="BM424" s="25" t="s">
        <v>5628</v>
      </c>
    </row>
    <row r="425" spans="2:65" s="1" customFormat="1" ht="16.5" customHeight="1">
      <c r="B425" s="42"/>
      <c r="C425" s="228" t="s">
        <v>1687</v>
      </c>
      <c r="D425" s="228" t="s">
        <v>302</v>
      </c>
      <c r="E425" s="229" t="s">
        <v>5629</v>
      </c>
      <c r="F425" s="230" t="s">
        <v>5630</v>
      </c>
      <c r="G425" s="231" t="s">
        <v>222</v>
      </c>
      <c r="H425" s="232">
        <v>4</v>
      </c>
      <c r="I425" s="233"/>
      <c r="J425" s="234">
        <f t="shared" si="70"/>
        <v>0</v>
      </c>
      <c r="K425" s="230" t="s">
        <v>203</v>
      </c>
      <c r="L425" s="235"/>
      <c r="M425" s="236" t="s">
        <v>23</v>
      </c>
      <c r="N425" s="237" t="s">
        <v>48</v>
      </c>
      <c r="O425" s="43"/>
      <c r="P425" s="211">
        <f t="shared" si="71"/>
        <v>0</v>
      </c>
      <c r="Q425" s="211">
        <v>1.2999999999999999E-2</v>
      </c>
      <c r="R425" s="211">
        <f t="shared" si="72"/>
        <v>5.1999999999999998E-2</v>
      </c>
      <c r="S425" s="211">
        <v>0</v>
      </c>
      <c r="T425" s="212">
        <f t="shared" si="73"/>
        <v>0</v>
      </c>
      <c r="AR425" s="25" t="s">
        <v>669</v>
      </c>
      <c r="AT425" s="25" t="s">
        <v>302</v>
      </c>
      <c r="AU425" s="25" t="s">
        <v>88</v>
      </c>
      <c r="AY425" s="25" t="s">
        <v>191</v>
      </c>
      <c r="BE425" s="213">
        <f t="shared" si="74"/>
        <v>0</v>
      </c>
      <c r="BF425" s="213">
        <f t="shared" si="75"/>
        <v>0</v>
      </c>
      <c r="BG425" s="213">
        <f t="shared" si="76"/>
        <v>0</v>
      </c>
      <c r="BH425" s="213">
        <f t="shared" si="77"/>
        <v>0</v>
      </c>
      <c r="BI425" s="213">
        <f t="shared" si="78"/>
        <v>0</v>
      </c>
      <c r="BJ425" s="25" t="s">
        <v>85</v>
      </c>
      <c r="BK425" s="213">
        <f t="shared" si="79"/>
        <v>0</v>
      </c>
      <c r="BL425" s="25" t="s">
        <v>279</v>
      </c>
      <c r="BM425" s="25" t="s">
        <v>5631</v>
      </c>
    </row>
    <row r="426" spans="2:65" s="1" customFormat="1" ht="25.5" customHeight="1">
      <c r="B426" s="42"/>
      <c r="C426" s="202" t="s">
        <v>1691</v>
      </c>
      <c r="D426" s="202" t="s">
        <v>194</v>
      </c>
      <c r="E426" s="203" t="s">
        <v>5632</v>
      </c>
      <c r="F426" s="204" t="s">
        <v>5633</v>
      </c>
      <c r="G426" s="205" t="s">
        <v>4758</v>
      </c>
      <c r="H426" s="206">
        <v>9</v>
      </c>
      <c r="I426" s="207"/>
      <c r="J426" s="208">
        <f t="shared" si="70"/>
        <v>0</v>
      </c>
      <c r="K426" s="204" t="s">
        <v>203</v>
      </c>
      <c r="L426" s="62"/>
      <c r="M426" s="209" t="s">
        <v>23</v>
      </c>
      <c r="N426" s="210" t="s">
        <v>48</v>
      </c>
      <c r="O426" s="43"/>
      <c r="P426" s="211">
        <f t="shared" si="71"/>
        <v>0</v>
      </c>
      <c r="Q426" s="211">
        <v>5.1999999999999995E-4</v>
      </c>
      <c r="R426" s="211">
        <f t="shared" si="72"/>
        <v>4.6799999999999993E-3</v>
      </c>
      <c r="S426" s="211">
        <v>0</v>
      </c>
      <c r="T426" s="212">
        <f t="shared" si="73"/>
        <v>0</v>
      </c>
      <c r="AR426" s="25" t="s">
        <v>279</v>
      </c>
      <c r="AT426" s="25" t="s">
        <v>194</v>
      </c>
      <c r="AU426" s="25" t="s">
        <v>88</v>
      </c>
      <c r="AY426" s="25" t="s">
        <v>191</v>
      </c>
      <c r="BE426" s="213">
        <f t="shared" si="74"/>
        <v>0</v>
      </c>
      <c r="BF426" s="213">
        <f t="shared" si="75"/>
        <v>0</v>
      </c>
      <c r="BG426" s="213">
        <f t="shared" si="76"/>
        <v>0</v>
      </c>
      <c r="BH426" s="213">
        <f t="shared" si="77"/>
        <v>0</v>
      </c>
      <c r="BI426" s="213">
        <f t="shared" si="78"/>
        <v>0</v>
      </c>
      <c r="BJ426" s="25" t="s">
        <v>85</v>
      </c>
      <c r="BK426" s="213">
        <f t="shared" si="79"/>
        <v>0</v>
      </c>
      <c r="BL426" s="25" t="s">
        <v>279</v>
      </c>
      <c r="BM426" s="25" t="s">
        <v>5634</v>
      </c>
    </row>
    <row r="427" spans="2:65" s="1" customFormat="1" ht="16.5" customHeight="1">
      <c r="B427" s="42"/>
      <c r="C427" s="202" t="s">
        <v>1717</v>
      </c>
      <c r="D427" s="202" t="s">
        <v>194</v>
      </c>
      <c r="E427" s="203" t="s">
        <v>5635</v>
      </c>
      <c r="F427" s="204" t="s">
        <v>5636</v>
      </c>
      <c r="G427" s="205" t="s">
        <v>4758</v>
      </c>
      <c r="H427" s="206">
        <v>14</v>
      </c>
      <c r="I427" s="207"/>
      <c r="J427" s="208">
        <f t="shared" si="70"/>
        <v>0</v>
      </c>
      <c r="K427" s="204" t="s">
        <v>203</v>
      </c>
      <c r="L427" s="62"/>
      <c r="M427" s="209" t="s">
        <v>23</v>
      </c>
      <c r="N427" s="210" t="s">
        <v>48</v>
      </c>
      <c r="O427" s="43"/>
      <c r="P427" s="211">
        <f t="shared" si="71"/>
        <v>0</v>
      </c>
      <c r="Q427" s="211">
        <v>5.1999999999999995E-4</v>
      </c>
      <c r="R427" s="211">
        <f t="shared" si="72"/>
        <v>7.2799999999999991E-3</v>
      </c>
      <c r="S427" s="211">
        <v>0</v>
      </c>
      <c r="T427" s="212">
        <f t="shared" si="73"/>
        <v>0</v>
      </c>
      <c r="AR427" s="25" t="s">
        <v>279</v>
      </c>
      <c r="AT427" s="25" t="s">
        <v>194</v>
      </c>
      <c r="AU427" s="25" t="s">
        <v>88</v>
      </c>
      <c r="AY427" s="25" t="s">
        <v>191</v>
      </c>
      <c r="BE427" s="213">
        <f t="shared" si="74"/>
        <v>0</v>
      </c>
      <c r="BF427" s="213">
        <f t="shared" si="75"/>
        <v>0</v>
      </c>
      <c r="BG427" s="213">
        <f t="shared" si="76"/>
        <v>0</v>
      </c>
      <c r="BH427" s="213">
        <f t="shared" si="77"/>
        <v>0</v>
      </c>
      <c r="BI427" s="213">
        <f t="shared" si="78"/>
        <v>0</v>
      </c>
      <c r="BJ427" s="25" t="s">
        <v>85</v>
      </c>
      <c r="BK427" s="213">
        <f t="shared" si="79"/>
        <v>0</v>
      </c>
      <c r="BL427" s="25" t="s">
        <v>279</v>
      </c>
      <c r="BM427" s="25" t="s">
        <v>5637</v>
      </c>
    </row>
    <row r="428" spans="2:65" s="1" customFormat="1" ht="16.5" customHeight="1">
      <c r="B428" s="42"/>
      <c r="C428" s="202" t="s">
        <v>1720</v>
      </c>
      <c r="D428" s="202" t="s">
        <v>194</v>
      </c>
      <c r="E428" s="203" t="s">
        <v>5638</v>
      </c>
      <c r="F428" s="204" t="s">
        <v>5639</v>
      </c>
      <c r="G428" s="205" t="s">
        <v>4758</v>
      </c>
      <c r="H428" s="206">
        <v>9</v>
      </c>
      <c r="I428" s="207"/>
      <c r="J428" s="208">
        <f t="shared" si="70"/>
        <v>0</v>
      </c>
      <c r="K428" s="204" t="s">
        <v>203</v>
      </c>
      <c r="L428" s="62"/>
      <c r="M428" s="209" t="s">
        <v>23</v>
      </c>
      <c r="N428" s="210" t="s">
        <v>48</v>
      </c>
      <c r="O428" s="43"/>
      <c r="P428" s="211">
        <f t="shared" si="71"/>
        <v>0</v>
      </c>
      <c r="Q428" s="211">
        <v>5.1999999999999995E-4</v>
      </c>
      <c r="R428" s="211">
        <f t="shared" si="72"/>
        <v>4.6799999999999993E-3</v>
      </c>
      <c r="S428" s="211">
        <v>0</v>
      </c>
      <c r="T428" s="212">
        <f t="shared" si="73"/>
        <v>0</v>
      </c>
      <c r="AR428" s="25" t="s">
        <v>279</v>
      </c>
      <c r="AT428" s="25" t="s">
        <v>194</v>
      </c>
      <c r="AU428" s="25" t="s">
        <v>88</v>
      </c>
      <c r="AY428" s="25" t="s">
        <v>191</v>
      </c>
      <c r="BE428" s="213">
        <f t="shared" si="74"/>
        <v>0</v>
      </c>
      <c r="BF428" s="213">
        <f t="shared" si="75"/>
        <v>0</v>
      </c>
      <c r="BG428" s="213">
        <f t="shared" si="76"/>
        <v>0</v>
      </c>
      <c r="BH428" s="213">
        <f t="shared" si="77"/>
        <v>0</v>
      </c>
      <c r="BI428" s="213">
        <f t="shared" si="78"/>
        <v>0</v>
      </c>
      <c r="BJ428" s="25" t="s">
        <v>85</v>
      </c>
      <c r="BK428" s="213">
        <f t="shared" si="79"/>
        <v>0</v>
      </c>
      <c r="BL428" s="25" t="s">
        <v>279</v>
      </c>
      <c r="BM428" s="25" t="s">
        <v>5640</v>
      </c>
    </row>
    <row r="429" spans="2:65" s="1" customFormat="1" ht="16.5" customHeight="1">
      <c r="B429" s="42"/>
      <c r="C429" s="228" t="s">
        <v>1728</v>
      </c>
      <c r="D429" s="228" t="s">
        <v>302</v>
      </c>
      <c r="E429" s="229" t="s">
        <v>5641</v>
      </c>
      <c r="F429" s="230" t="s">
        <v>5642</v>
      </c>
      <c r="G429" s="231" t="s">
        <v>222</v>
      </c>
      <c r="H429" s="232">
        <v>14</v>
      </c>
      <c r="I429" s="233"/>
      <c r="J429" s="234">
        <f t="shared" si="70"/>
        <v>0</v>
      </c>
      <c r="K429" s="230" t="s">
        <v>23</v>
      </c>
      <c r="L429" s="235"/>
      <c r="M429" s="236" t="s">
        <v>23</v>
      </c>
      <c r="N429" s="237" t="s">
        <v>48</v>
      </c>
      <c r="O429" s="43"/>
      <c r="P429" s="211">
        <f t="shared" si="71"/>
        <v>0</v>
      </c>
      <c r="Q429" s="211">
        <v>0</v>
      </c>
      <c r="R429" s="211">
        <f t="shared" si="72"/>
        <v>0</v>
      </c>
      <c r="S429" s="211">
        <v>0</v>
      </c>
      <c r="T429" s="212">
        <f t="shared" si="73"/>
        <v>0</v>
      </c>
      <c r="AR429" s="25" t="s">
        <v>669</v>
      </c>
      <c r="AT429" s="25" t="s">
        <v>302</v>
      </c>
      <c r="AU429" s="25" t="s">
        <v>88</v>
      </c>
      <c r="AY429" s="25" t="s">
        <v>191</v>
      </c>
      <c r="BE429" s="213">
        <f t="shared" si="74"/>
        <v>0</v>
      </c>
      <c r="BF429" s="213">
        <f t="shared" si="75"/>
        <v>0</v>
      </c>
      <c r="BG429" s="213">
        <f t="shared" si="76"/>
        <v>0</v>
      </c>
      <c r="BH429" s="213">
        <f t="shared" si="77"/>
        <v>0</v>
      </c>
      <c r="BI429" s="213">
        <f t="shared" si="78"/>
        <v>0</v>
      </c>
      <c r="BJ429" s="25" t="s">
        <v>85</v>
      </c>
      <c r="BK429" s="213">
        <f t="shared" si="79"/>
        <v>0</v>
      </c>
      <c r="BL429" s="25" t="s">
        <v>279</v>
      </c>
      <c r="BM429" s="25" t="s">
        <v>5643</v>
      </c>
    </row>
    <row r="430" spans="2:65" s="1" customFormat="1" ht="16.5" customHeight="1">
      <c r="B430" s="42"/>
      <c r="C430" s="228" t="s">
        <v>1731</v>
      </c>
      <c r="D430" s="228" t="s">
        <v>302</v>
      </c>
      <c r="E430" s="229" t="s">
        <v>5644</v>
      </c>
      <c r="F430" s="230" t="s">
        <v>5645</v>
      </c>
      <c r="G430" s="231" t="s">
        <v>222</v>
      </c>
      <c r="H430" s="232">
        <v>14</v>
      </c>
      <c r="I430" s="233"/>
      <c r="J430" s="234">
        <f t="shared" si="70"/>
        <v>0</v>
      </c>
      <c r="K430" s="230" t="s">
        <v>23</v>
      </c>
      <c r="L430" s="235"/>
      <c r="M430" s="236" t="s">
        <v>23</v>
      </c>
      <c r="N430" s="237" t="s">
        <v>48</v>
      </c>
      <c r="O430" s="43"/>
      <c r="P430" s="211">
        <f t="shared" si="71"/>
        <v>0</v>
      </c>
      <c r="Q430" s="211">
        <v>0</v>
      </c>
      <c r="R430" s="211">
        <f t="shared" si="72"/>
        <v>0</v>
      </c>
      <c r="S430" s="211">
        <v>0</v>
      </c>
      <c r="T430" s="212">
        <f t="shared" si="73"/>
        <v>0</v>
      </c>
      <c r="AR430" s="25" t="s">
        <v>669</v>
      </c>
      <c r="AT430" s="25" t="s">
        <v>302</v>
      </c>
      <c r="AU430" s="25" t="s">
        <v>88</v>
      </c>
      <c r="AY430" s="25" t="s">
        <v>191</v>
      </c>
      <c r="BE430" s="213">
        <f t="shared" si="74"/>
        <v>0</v>
      </c>
      <c r="BF430" s="213">
        <f t="shared" si="75"/>
        <v>0</v>
      </c>
      <c r="BG430" s="213">
        <f t="shared" si="76"/>
        <v>0</v>
      </c>
      <c r="BH430" s="213">
        <f t="shared" si="77"/>
        <v>0</v>
      </c>
      <c r="BI430" s="213">
        <f t="shared" si="78"/>
        <v>0</v>
      </c>
      <c r="BJ430" s="25" t="s">
        <v>85</v>
      </c>
      <c r="BK430" s="213">
        <f t="shared" si="79"/>
        <v>0</v>
      </c>
      <c r="BL430" s="25" t="s">
        <v>279</v>
      </c>
      <c r="BM430" s="25" t="s">
        <v>5646</v>
      </c>
    </row>
    <row r="431" spans="2:65" s="1" customFormat="1" ht="16.5" customHeight="1">
      <c r="B431" s="42"/>
      <c r="C431" s="228" t="s">
        <v>1736</v>
      </c>
      <c r="D431" s="228" t="s">
        <v>302</v>
      </c>
      <c r="E431" s="229" t="s">
        <v>5647</v>
      </c>
      <c r="F431" s="230" t="s">
        <v>5648</v>
      </c>
      <c r="G431" s="231" t="s">
        <v>222</v>
      </c>
      <c r="H431" s="232">
        <v>9</v>
      </c>
      <c r="I431" s="233"/>
      <c r="J431" s="234">
        <f t="shared" si="70"/>
        <v>0</v>
      </c>
      <c r="K431" s="230" t="s">
        <v>23</v>
      </c>
      <c r="L431" s="235"/>
      <c r="M431" s="236" t="s">
        <v>23</v>
      </c>
      <c r="N431" s="237" t="s">
        <v>48</v>
      </c>
      <c r="O431" s="43"/>
      <c r="P431" s="211">
        <f t="shared" si="71"/>
        <v>0</v>
      </c>
      <c r="Q431" s="211">
        <v>0</v>
      </c>
      <c r="R431" s="211">
        <f t="shared" si="72"/>
        <v>0</v>
      </c>
      <c r="S431" s="211">
        <v>0</v>
      </c>
      <c r="T431" s="212">
        <f t="shared" si="73"/>
        <v>0</v>
      </c>
      <c r="AR431" s="25" t="s">
        <v>669</v>
      </c>
      <c r="AT431" s="25" t="s">
        <v>302</v>
      </c>
      <c r="AU431" s="25" t="s">
        <v>88</v>
      </c>
      <c r="AY431" s="25" t="s">
        <v>191</v>
      </c>
      <c r="BE431" s="213">
        <f t="shared" si="74"/>
        <v>0</v>
      </c>
      <c r="BF431" s="213">
        <f t="shared" si="75"/>
        <v>0</v>
      </c>
      <c r="BG431" s="213">
        <f t="shared" si="76"/>
        <v>0</v>
      </c>
      <c r="BH431" s="213">
        <f t="shared" si="77"/>
        <v>0</v>
      </c>
      <c r="BI431" s="213">
        <f t="shared" si="78"/>
        <v>0</v>
      </c>
      <c r="BJ431" s="25" t="s">
        <v>85</v>
      </c>
      <c r="BK431" s="213">
        <f t="shared" si="79"/>
        <v>0</v>
      </c>
      <c r="BL431" s="25" t="s">
        <v>279</v>
      </c>
      <c r="BM431" s="25" t="s">
        <v>5649</v>
      </c>
    </row>
    <row r="432" spans="2:65" s="1" customFormat="1" ht="16.5" customHeight="1">
      <c r="B432" s="42"/>
      <c r="C432" s="228" t="s">
        <v>1742</v>
      </c>
      <c r="D432" s="228" t="s">
        <v>302</v>
      </c>
      <c r="E432" s="229" t="s">
        <v>5650</v>
      </c>
      <c r="F432" s="230" t="s">
        <v>5651</v>
      </c>
      <c r="G432" s="231" t="s">
        <v>222</v>
      </c>
      <c r="H432" s="232">
        <v>5</v>
      </c>
      <c r="I432" s="233"/>
      <c r="J432" s="234">
        <f t="shared" si="70"/>
        <v>0</v>
      </c>
      <c r="K432" s="230" t="s">
        <v>23</v>
      </c>
      <c r="L432" s="235"/>
      <c r="M432" s="236" t="s">
        <v>23</v>
      </c>
      <c r="N432" s="237" t="s">
        <v>48</v>
      </c>
      <c r="O432" s="43"/>
      <c r="P432" s="211">
        <f t="shared" si="71"/>
        <v>0</v>
      </c>
      <c r="Q432" s="211">
        <v>0</v>
      </c>
      <c r="R432" s="211">
        <f t="shared" si="72"/>
        <v>0</v>
      </c>
      <c r="S432" s="211">
        <v>0</v>
      </c>
      <c r="T432" s="212">
        <f t="shared" si="73"/>
        <v>0</v>
      </c>
      <c r="AR432" s="25" t="s">
        <v>669</v>
      </c>
      <c r="AT432" s="25" t="s">
        <v>302</v>
      </c>
      <c r="AU432" s="25" t="s">
        <v>88</v>
      </c>
      <c r="AY432" s="25" t="s">
        <v>191</v>
      </c>
      <c r="BE432" s="213">
        <f t="shared" si="74"/>
        <v>0</v>
      </c>
      <c r="BF432" s="213">
        <f t="shared" si="75"/>
        <v>0</v>
      </c>
      <c r="BG432" s="213">
        <f t="shared" si="76"/>
        <v>0</v>
      </c>
      <c r="BH432" s="213">
        <f t="shared" si="77"/>
        <v>0</v>
      </c>
      <c r="BI432" s="213">
        <f t="shared" si="78"/>
        <v>0</v>
      </c>
      <c r="BJ432" s="25" t="s">
        <v>85</v>
      </c>
      <c r="BK432" s="213">
        <f t="shared" si="79"/>
        <v>0</v>
      </c>
      <c r="BL432" s="25" t="s">
        <v>279</v>
      </c>
      <c r="BM432" s="25" t="s">
        <v>5652</v>
      </c>
    </row>
    <row r="433" spans="2:65" s="1" customFormat="1" ht="16.5" customHeight="1">
      <c r="B433" s="42"/>
      <c r="C433" s="228" t="s">
        <v>1749</v>
      </c>
      <c r="D433" s="228" t="s">
        <v>302</v>
      </c>
      <c r="E433" s="229" t="s">
        <v>5653</v>
      </c>
      <c r="F433" s="230" t="s">
        <v>5654</v>
      </c>
      <c r="G433" s="231" t="s">
        <v>222</v>
      </c>
      <c r="H433" s="232">
        <v>4</v>
      </c>
      <c r="I433" s="233"/>
      <c r="J433" s="234">
        <f t="shared" si="70"/>
        <v>0</v>
      </c>
      <c r="K433" s="230" t="s">
        <v>23</v>
      </c>
      <c r="L433" s="235"/>
      <c r="M433" s="236" t="s">
        <v>23</v>
      </c>
      <c r="N433" s="237" t="s">
        <v>48</v>
      </c>
      <c r="O433" s="43"/>
      <c r="P433" s="211">
        <f t="shared" si="71"/>
        <v>0</v>
      </c>
      <c r="Q433" s="211">
        <v>0</v>
      </c>
      <c r="R433" s="211">
        <f t="shared" si="72"/>
        <v>0</v>
      </c>
      <c r="S433" s="211">
        <v>0</v>
      </c>
      <c r="T433" s="212">
        <f t="shared" si="73"/>
        <v>0</v>
      </c>
      <c r="AR433" s="25" t="s">
        <v>669</v>
      </c>
      <c r="AT433" s="25" t="s">
        <v>302</v>
      </c>
      <c r="AU433" s="25" t="s">
        <v>88</v>
      </c>
      <c r="AY433" s="25" t="s">
        <v>191</v>
      </c>
      <c r="BE433" s="213">
        <f t="shared" si="74"/>
        <v>0</v>
      </c>
      <c r="BF433" s="213">
        <f t="shared" si="75"/>
        <v>0</v>
      </c>
      <c r="BG433" s="213">
        <f t="shared" si="76"/>
        <v>0</v>
      </c>
      <c r="BH433" s="213">
        <f t="shared" si="77"/>
        <v>0</v>
      </c>
      <c r="BI433" s="213">
        <f t="shared" si="78"/>
        <v>0</v>
      </c>
      <c r="BJ433" s="25" t="s">
        <v>85</v>
      </c>
      <c r="BK433" s="213">
        <f t="shared" si="79"/>
        <v>0</v>
      </c>
      <c r="BL433" s="25" t="s">
        <v>279</v>
      </c>
      <c r="BM433" s="25" t="s">
        <v>5655</v>
      </c>
    </row>
    <row r="434" spans="2:65" s="1" customFormat="1" ht="16.5" customHeight="1">
      <c r="B434" s="42"/>
      <c r="C434" s="228" t="s">
        <v>1752</v>
      </c>
      <c r="D434" s="228" t="s">
        <v>302</v>
      </c>
      <c r="E434" s="229" t="s">
        <v>5656</v>
      </c>
      <c r="F434" s="230" t="s">
        <v>5657</v>
      </c>
      <c r="G434" s="231" t="s">
        <v>222</v>
      </c>
      <c r="H434" s="232">
        <v>4</v>
      </c>
      <c r="I434" s="233"/>
      <c r="J434" s="234">
        <f t="shared" si="70"/>
        <v>0</v>
      </c>
      <c r="K434" s="230" t="s">
        <v>23</v>
      </c>
      <c r="L434" s="235"/>
      <c r="M434" s="236" t="s">
        <v>23</v>
      </c>
      <c r="N434" s="237" t="s">
        <v>48</v>
      </c>
      <c r="O434" s="43"/>
      <c r="P434" s="211">
        <f t="shared" si="71"/>
        <v>0</v>
      </c>
      <c r="Q434" s="211">
        <v>0</v>
      </c>
      <c r="R434" s="211">
        <f t="shared" si="72"/>
        <v>0</v>
      </c>
      <c r="S434" s="211">
        <v>0</v>
      </c>
      <c r="T434" s="212">
        <f t="shared" si="73"/>
        <v>0</v>
      </c>
      <c r="AR434" s="25" t="s">
        <v>669</v>
      </c>
      <c r="AT434" s="25" t="s">
        <v>302</v>
      </c>
      <c r="AU434" s="25" t="s">
        <v>88</v>
      </c>
      <c r="AY434" s="25" t="s">
        <v>191</v>
      </c>
      <c r="BE434" s="213">
        <f t="shared" si="74"/>
        <v>0</v>
      </c>
      <c r="BF434" s="213">
        <f t="shared" si="75"/>
        <v>0</v>
      </c>
      <c r="BG434" s="213">
        <f t="shared" si="76"/>
        <v>0</v>
      </c>
      <c r="BH434" s="213">
        <f t="shared" si="77"/>
        <v>0</v>
      </c>
      <c r="BI434" s="213">
        <f t="shared" si="78"/>
        <v>0</v>
      </c>
      <c r="BJ434" s="25" t="s">
        <v>85</v>
      </c>
      <c r="BK434" s="213">
        <f t="shared" si="79"/>
        <v>0</v>
      </c>
      <c r="BL434" s="25" t="s">
        <v>279</v>
      </c>
      <c r="BM434" s="25" t="s">
        <v>5658</v>
      </c>
    </row>
    <row r="435" spans="2:65" s="1" customFormat="1" ht="16.5" customHeight="1">
      <c r="B435" s="42"/>
      <c r="C435" s="228" t="s">
        <v>1757</v>
      </c>
      <c r="D435" s="228" t="s">
        <v>302</v>
      </c>
      <c r="E435" s="229" t="s">
        <v>5659</v>
      </c>
      <c r="F435" s="230" t="s">
        <v>5657</v>
      </c>
      <c r="G435" s="231" t="s">
        <v>222</v>
      </c>
      <c r="H435" s="232">
        <v>4</v>
      </c>
      <c r="I435" s="233"/>
      <c r="J435" s="234">
        <f t="shared" si="70"/>
        <v>0</v>
      </c>
      <c r="K435" s="230" t="s">
        <v>23</v>
      </c>
      <c r="L435" s="235"/>
      <c r="M435" s="236" t="s">
        <v>23</v>
      </c>
      <c r="N435" s="237" t="s">
        <v>48</v>
      </c>
      <c r="O435" s="43"/>
      <c r="P435" s="211">
        <f t="shared" si="71"/>
        <v>0</v>
      </c>
      <c r="Q435" s="211">
        <v>0</v>
      </c>
      <c r="R435" s="211">
        <f t="shared" si="72"/>
        <v>0</v>
      </c>
      <c r="S435" s="211">
        <v>0</v>
      </c>
      <c r="T435" s="212">
        <f t="shared" si="73"/>
        <v>0</v>
      </c>
      <c r="AR435" s="25" t="s">
        <v>669</v>
      </c>
      <c r="AT435" s="25" t="s">
        <v>302</v>
      </c>
      <c r="AU435" s="25" t="s">
        <v>88</v>
      </c>
      <c r="AY435" s="25" t="s">
        <v>191</v>
      </c>
      <c r="BE435" s="213">
        <f t="shared" si="74"/>
        <v>0</v>
      </c>
      <c r="BF435" s="213">
        <f t="shared" si="75"/>
        <v>0</v>
      </c>
      <c r="BG435" s="213">
        <f t="shared" si="76"/>
        <v>0</v>
      </c>
      <c r="BH435" s="213">
        <f t="shared" si="77"/>
        <v>0</v>
      </c>
      <c r="BI435" s="213">
        <f t="shared" si="78"/>
        <v>0</v>
      </c>
      <c r="BJ435" s="25" t="s">
        <v>85</v>
      </c>
      <c r="BK435" s="213">
        <f t="shared" si="79"/>
        <v>0</v>
      </c>
      <c r="BL435" s="25" t="s">
        <v>279</v>
      </c>
      <c r="BM435" s="25" t="s">
        <v>5660</v>
      </c>
    </row>
    <row r="436" spans="2:65" s="1" customFormat="1" ht="16.5" customHeight="1">
      <c r="B436" s="42"/>
      <c r="C436" s="228" t="s">
        <v>1763</v>
      </c>
      <c r="D436" s="228" t="s">
        <v>302</v>
      </c>
      <c r="E436" s="229" t="s">
        <v>5661</v>
      </c>
      <c r="F436" s="230" t="s">
        <v>5662</v>
      </c>
      <c r="G436" s="231" t="s">
        <v>222</v>
      </c>
      <c r="H436" s="232">
        <v>4</v>
      </c>
      <c r="I436" s="233"/>
      <c r="J436" s="234">
        <f t="shared" si="70"/>
        <v>0</v>
      </c>
      <c r="K436" s="230" t="s">
        <v>23</v>
      </c>
      <c r="L436" s="235"/>
      <c r="M436" s="236" t="s">
        <v>23</v>
      </c>
      <c r="N436" s="237" t="s">
        <v>48</v>
      </c>
      <c r="O436" s="43"/>
      <c r="P436" s="211">
        <f t="shared" si="71"/>
        <v>0</v>
      </c>
      <c r="Q436" s="211">
        <v>0</v>
      </c>
      <c r="R436" s="211">
        <f t="shared" si="72"/>
        <v>0</v>
      </c>
      <c r="S436" s="211">
        <v>0</v>
      </c>
      <c r="T436" s="212">
        <f t="shared" si="73"/>
        <v>0</v>
      </c>
      <c r="AR436" s="25" t="s">
        <v>669</v>
      </c>
      <c r="AT436" s="25" t="s">
        <v>302</v>
      </c>
      <c r="AU436" s="25" t="s">
        <v>88</v>
      </c>
      <c r="AY436" s="25" t="s">
        <v>191</v>
      </c>
      <c r="BE436" s="213">
        <f t="shared" si="74"/>
        <v>0</v>
      </c>
      <c r="BF436" s="213">
        <f t="shared" si="75"/>
        <v>0</v>
      </c>
      <c r="BG436" s="213">
        <f t="shared" si="76"/>
        <v>0</v>
      </c>
      <c r="BH436" s="213">
        <f t="shared" si="77"/>
        <v>0</v>
      </c>
      <c r="BI436" s="213">
        <f t="shared" si="78"/>
        <v>0</v>
      </c>
      <c r="BJ436" s="25" t="s">
        <v>85</v>
      </c>
      <c r="BK436" s="213">
        <f t="shared" si="79"/>
        <v>0</v>
      </c>
      <c r="BL436" s="25" t="s">
        <v>279</v>
      </c>
      <c r="BM436" s="25" t="s">
        <v>5663</v>
      </c>
    </row>
    <row r="437" spans="2:65" s="1" customFormat="1" ht="16.5" customHeight="1">
      <c r="B437" s="42"/>
      <c r="C437" s="228" t="s">
        <v>1767</v>
      </c>
      <c r="D437" s="228" t="s">
        <v>302</v>
      </c>
      <c r="E437" s="229" t="s">
        <v>5664</v>
      </c>
      <c r="F437" s="230" t="s">
        <v>5665</v>
      </c>
      <c r="G437" s="231" t="s">
        <v>222</v>
      </c>
      <c r="H437" s="232">
        <v>4</v>
      </c>
      <c r="I437" s="233"/>
      <c r="J437" s="234">
        <f t="shared" si="70"/>
        <v>0</v>
      </c>
      <c r="K437" s="230" t="s">
        <v>23</v>
      </c>
      <c r="L437" s="235"/>
      <c r="M437" s="236" t="s">
        <v>23</v>
      </c>
      <c r="N437" s="237" t="s">
        <v>48</v>
      </c>
      <c r="O437" s="43"/>
      <c r="P437" s="211">
        <f t="shared" si="71"/>
        <v>0</v>
      </c>
      <c r="Q437" s="211">
        <v>0</v>
      </c>
      <c r="R437" s="211">
        <f t="shared" si="72"/>
        <v>0</v>
      </c>
      <c r="S437" s="211">
        <v>0</v>
      </c>
      <c r="T437" s="212">
        <f t="shared" si="73"/>
        <v>0</v>
      </c>
      <c r="AR437" s="25" t="s">
        <v>669</v>
      </c>
      <c r="AT437" s="25" t="s">
        <v>302</v>
      </c>
      <c r="AU437" s="25" t="s">
        <v>88</v>
      </c>
      <c r="AY437" s="25" t="s">
        <v>191</v>
      </c>
      <c r="BE437" s="213">
        <f t="shared" si="74"/>
        <v>0</v>
      </c>
      <c r="BF437" s="213">
        <f t="shared" si="75"/>
        <v>0</v>
      </c>
      <c r="BG437" s="213">
        <f t="shared" si="76"/>
        <v>0</v>
      </c>
      <c r="BH437" s="213">
        <f t="shared" si="77"/>
        <v>0</v>
      </c>
      <c r="BI437" s="213">
        <f t="shared" si="78"/>
        <v>0</v>
      </c>
      <c r="BJ437" s="25" t="s">
        <v>85</v>
      </c>
      <c r="BK437" s="213">
        <f t="shared" si="79"/>
        <v>0</v>
      </c>
      <c r="BL437" s="25" t="s">
        <v>279</v>
      </c>
      <c r="BM437" s="25" t="s">
        <v>5666</v>
      </c>
    </row>
    <row r="438" spans="2:65" s="1" customFormat="1" ht="16.5" customHeight="1">
      <c r="B438" s="42"/>
      <c r="C438" s="228" t="s">
        <v>1800</v>
      </c>
      <c r="D438" s="228" t="s">
        <v>302</v>
      </c>
      <c r="E438" s="229" t="s">
        <v>5667</v>
      </c>
      <c r="F438" s="230" t="s">
        <v>5668</v>
      </c>
      <c r="G438" s="231" t="s">
        <v>222</v>
      </c>
      <c r="H438" s="232">
        <v>4</v>
      </c>
      <c r="I438" s="233"/>
      <c r="J438" s="234">
        <f t="shared" si="70"/>
        <v>0</v>
      </c>
      <c r="K438" s="230" t="s">
        <v>23</v>
      </c>
      <c r="L438" s="235"/>
      <c r="M438" s="236" t="s">
        <v>23</v>
      </c>
      <c r="N438" s="237" t="s">
        <v>48</v>
      </c>
      <c r="O438" s="43"/>
      <c r="P438" s="211">
        <f t="shared" si="71"/>
        <v>0</v>
      </c>
      <c r="Q438" s="211">
        <v>0</v>
      </c>
      <c r="R438" s="211">
        <f t="shared" si="72"/>
        <v>0</v>
      </c>
      <c r="S438" s="211">
        <v>0</v>
      </c>
      <c r="T438" s="212">
        <f t="shared" si="73"/>
        <v>0</v>
      </c>
      <c r="AR438" s="25" t="s">
        <v>669</v>
      </c>
      <c r="AT438" s="25" t="s">
        <v>302</v>
      </c>
      <c r="AU438" s="25" t="s">
        <v>88</v>
      </c>
      <c r="AY438" s="25" t="s">
        <v>191</v>
      </c>
      <c r="BE438" s="213">
        <f t="shared" si="74"/>
        <v>0</v>
      </c>
      <c r="BF438" s="213">
        <f t="shared" si="75"/>
        <v>0</v>
      </c>
      <c r="BG438" s="213">
        <f t="shared" si="76"/>
        <v>0</v>
      </c>
      <c r="BH438" s="213">
        <f t="shared" si="77"/>
        <v>0</v>
      </c>
      <c r="BI438" s="213">
        <f t="shared" si="78"/>
        <v>0</v>
      </c>
      <c r="BJ438" s="25" t="s">
        <v>85</v>
      </c>
      <c r="BK438" s="213">
        <f t="shared" si="79"/>
        <v>0</v>
      </c>
      <c r="BL438" s="25" t="s">
        <v>279</v>
      </c>
      <c r="BM438" s="25" t="s">
        <v>5669</v>
      </c>
    </row>
    <row r="439" spans="2:65" s="1" customFormat="1" ht="16.5" customHeight="1">
      <c r="B439" s="42"/>
      <c r="C439" s="228" t="s">
        <v>1804</v>
      </c>
      <c r="D439" s="228" t="s">
        <v>302</v>
      </c>
      <c r="E439" s="229" t="s">
        <v>5670</v>
      </c>
      <c r="F439" s="230" t="s">
        <v>5671</v>
      </c>
      <c r="G439" s="231" t="s">
        <v>222</v>
      </c>
      <c r="H439" s="232">
        <v>4</v>
      </c>
      <c r="I439" s="233"/>
      <c r="J439" s="234">
        <f t="shared" si="70"/>
        <v>0</v>
      </c>
      <c r="K439" s="230" t="s">
        <v>23</v>
      </c>
      <c r="L439" s="235"/>
      <c r="M439" s="236" t="s">
        <v>23</v>
      </c>
      <c r="N439" s="237" t="s">
        <v>48</v>
      </c>
      <c r="O439" s="43"/>
      <c r="P439" s="211">
        <f t="shared" si="71"/>
        <v>0</v>
      </c>
      <c r="Q439" s="211">
        <v>0</v>
      </c>
      <c r="R439" s="211">
        <f t="shared" si="72"/>
        <v>0</v>
      </c>
      <c r="S439" s="211">
        <v>0</v>
      </c>
      <c r="T439" s="212">
        <f t="shared" si="73"/>
        <v>0</v>
      </c>
      <c r="AR439" s="25" t="s">
        <v>669</v>
      </c>
      <c r="AT439" s="25" t="s">
        <v>302</v>
      </c>
      <c r="AU439" s="25" t="s">
        <v>88</v>
      </c>
      <c r="AY439" s="25" t="s">
        <v>191</v>
      </c>
      <c r="BE439" s="213">
        <f t="shared" si="74"/>
        <v>0</v>
      </c>
      <c r="BF439" s="213">
        <f t="shared" si="75"/>
        <v>0</v>
      </c>
      <c r="BG439" s="213">
        <f t="shared" si="76"/>
        <v>0</v>
      </c>
      <c r="BH439" s="213">
        <f t="shared" si="77"/>
        <v>0</v>
      </c>
      <c r="BI439" s="213">
        <f t="shared" si="78"/>
        <v>0</v>
      </c>
      <c r="BJ439" s="25" t="s">
        <v>85</v>
      </c>
      <c r="BK439" s="213">
        <f t="shared" si="79"/>
        <v>0</v>
      </c>
      <c r="BL439" s="25" t="s">
        <v>279</v>
      </c>
      <c r="BM439" s="25" t="s">
        <v>5672</v>
      </c>
    </row>
    <row r="440" spans="2:65" s="1" customFormat="1" ht="16.5" customHeight="1">
      <c r="B440" s="42"/>
      <c r="C440" s="228" t="s">
        <v>1808</v>
      </c>
      <c r="D440" s="228" t="s">
        <v>302</v>
      </c>
      <c r="E440" s="229" t="s">
        <v>5673</v>
      </c>
      <c r="F440" s="230" t="s">
        <v>5674</v>
      </c>
      <c r="G440" s="231" t="s">
        <v>222</v>
      </c>
      <c r="H440" s="232">
        <v>4</v>
      </c>
      <c r="I440" s="233"/>
      <c r="J440" s="234">
        <f t="shared" si="70"/>
        <v>0</v>
      </c>
      <c r="K440" s="230" t="s">
        <v>23</v>
      </c>
      <c r="L440" s="235"/>
      <c r="M440" s="236" t="s">
        <v>23</v>
      </c>
      <c r="N440" s="237" t="s">
        <v>48</v>
      </c>
      <c r="O440" s="43"/>
      <c r="P440" s="211">
        <f t="shared" si="71"/>
        <v>0</v>
      </c>
      <c r="Q440" s="211">
        <v>0</v>
      </c>
      <c r="R440" s="211">
        <f t="shared" si="72"/>
        <v>0</v>
      </c>
      <c r="S440" s="211">
        <v>0</v>
      </c>
      <c r="T440" s="212">
        <f t="shared" si="73"/>
        <v>0</v>
      </c>
      <c r="AR440" s="25" t="s">
        <v>669</v>
      </c>
      <c r="AT440" s="25" t="s">
        <v>302</v>
      </c>
      <c r="AU440" s="25" t="s">
        <v>88</v>
      </c>
      <c r="AY440" s="25" t="s">
        <v>191</v>
      </c>
      <c r="BE440" s="213">
        <f t="shared" si="74"/>
        <v>0</v>
      </c>
      <c r="BF440" s="213">
        <f t="shared" si="75"/>
        <v>0</v>
      </c>
      <c r="BG440" s="213">
        <f t="shared" si="76"/>
        <v>0</v>
      </c>
      <c r="BH440" s="213">
        <f t="shared" si="77"/>
        <v>0</v>
      </c>
      <c r="BI440" s="213">
        <f t="shared" si="78"/>
        <v>0</v>
      </c>
      <c r="BJ440" s="25" t="s">
        <v>85</v>
      </c>
      <c r="BK440" s="213">
        <f t="shared" si="79"/>
        <v>0</v>
      </c>
      <c r="BL440" s="25" t="s">
        <v>279</v>
      </c>
      <c r="BM440" s="25" t="s">
        <v>5675</v>
      </c>
    </row>
    <row r="441" spans="2:65" s="1" customFormat="1" ht="16.5" customHeight="1">
      <c r="B441" s="42"/>
      <c r="C441" s="228" t="s">
        <v>1812</v>
      </c>
      <c r="D441" s="228" t="s">
        <v>302</v>
      </c>
      <c r="E441" s="229" t="s">
        <v>5676</v>
      </c>
      <c r="F441" s="230" t="s">
        <v>5677</v>
      </c>
      <c r="G441" s="231" t="s">
        <v>222</v>
      </c>
      <c r="H441" s="232">
        <v>4</v>
      </c>
      <c r="I441" s="233"/>
      <c r="J441" s="234">
        <f t="shared" si="70"/>
        <v>0</v>
      </c>
      <c r="K441" s="230" t="s">
        <v>23</v>
      </c>
      <c r="L441" s="235"/>
      <c r="M441" s="236" t="s">
        <v>23</v>
      </c>
      <c r="N441" s="237" t="s">
        <v>48</v>
      </c>
      <c r="O441" s="43"/>
      <c r="P441" s="211">
        <f t="shared" si="71"/>
        <v>0</v>
      </c>
      <c r="Q441" s="211">
        <v>0</v>
      </c>
      <c r="R441" s="211">
        <f t="shared" si="72"/>
        <v>0</v>
      </c>
      <c r="S441" s="211">
        <v>0</v>
      </c>
      <c r="T441" s="212">
        <f t="shared" si="73"/>
        <v>0</v>
      </c>
      <c r="AR441" s="25" t="s">
        <v>669</v>
      </c>
      <c r="AT441" s="25" t="s">
        <v>302</v>
      </c>
      <c r="AU441" s="25" t="s">
        <v>88</v>
      </c>
      <c r="AY441" s="25" t="s">
        <v>191</v>
      </c>
      <c r="BE441" s="213">
        <f t="shared" si="74"/>
        <v>0</v>
      </c>
      <c r="BF441" s="213">
        <f t="shared" si="75"/>
        <v>0</v>
      </c>
      <c r="BG441" s="213">
        <f t="shared" si="76"/>
        <v>0</v>
      </c>
      <c r="BH441" s="213">
        <f t="shared" si="77"/>
        <v>0</v>
      </c>
      <c r="BI441" s="213">
        <f t="shared" si="78"/>
        <v>0</v>
      </c>
      <c r="BJ441" s="25" t="s">
        <v>85</v>
      </c>
      <c r="BK441" s="213">
        <f t="shared" si="79"/>
        <v>0</v>
      </c>
      <c r="BL441" s="25" t="s">
        <v>279</v>
      </c>
      <c r="BM441" s="25" t="s">
        <v>5678</v>
      </c>
    </row>
    <row r="442" spans="2:65" s="1" customFormat="1" ht="16.5" customHeight="1">
      <c r="B442" s="42"/>
      <c r="C442" s="228" t="s">
        <v>1822</v>
      </c>
      <c r="D442" s="228" t="s">
        <v>302</v>
      </c>
      <c r="E442" s="229" t="s">
        <v>5679</v>
      </c>
      <c r="F442" s="230" t="s">
        <v>5680</v>
      </c>
      <c r="G442" s="231" t="s">
        <v>197</v>
      </c>
      <c r="H442" s="232">
        <v>8</v>
      </c>
      <c r="I442" s="233"/>
      <c r="J442" s="234">
        <f t="shared" si="70"/>
        <v>0</v>
      </c>
      <c r="K442" s="230" t="s">
        <v>23</v>
      </c>
      <c r="L442" s="235"/>
      <c r="M442" s="236" t="s">
        <v>23</v>
      </c>
      <c r="N442" s="237" t="s">
        <v>48</v>
      </c>
      <c r="O442" s="43"/>
      <c r="P442" s="211">
        <f t="shared" si="71"/>
        <v>0</v>
      </c>
      <c r="Q442" s="211">
        <v>0</v>
      </c>
      <c r="R442" s="211">
        <f t="shared" si="72"/>
        <v>0</v>
      </c>
      <c r="S442" s="211">
        <v>0</v>
      </c>
      <c r="T442" s="212">
        <f t="shared" si="73"/>
        <v>0</v>
      </c>
      <c r="AR442" s="25" t="s">
        <v>669</v>
      </c>
      <c r="AT442" s="25" t="s">
        <v>302</v>
      </c>
      <c r="AU442" s="25" t="s">
        <v>88</v>
      </c>
      <c r="AY442" s="25" t="s">
        <v>191</v>
      </c>
      <c r="BE442" s="213">
        <f t="shared" si="74"/>
        <v>0</v>
      </c>
      <c r="BF442" s="213">
        <f t="shared" si="75"/>
        <v>0</v>
      </c>
      <c r="BG442" s="213">
        <f t="shared" si="76"/>
        <v>0</v>
      </c>
      <c r="BH442" s="213">
        <f t="shared" si="77"/>
        <v>0</v>
      </c>
      <c r="BI442" s="213">
        <f t="shared" si="78"/>
        <v>0</v>
      </c>
      <c r="BJ442" s="25" t="s">
        <v>85</v>
      </c>
      <c r="BK442" s="213">
        <f t="shared" si="79"/>
        <v>0</v>
      </c>
      <c r="BL442" s="25" t="s">
        <v>279</v>
      </c>
      <c r="BM442" s="25" t="s">
        <v>5681</v>
      </c>
    </row>
    <row r="443" spans="2:65" s="1" customFormat="1" ht="16.5" customHeight="1">
      <c r="B443" s="42"/>
      <c r="C443" s="202" t="s">
        <v>1826</v>
      </c>
      <c r="D443" s="202" t="s">
        <v>194</v>
      </c>
      <c r="E443" s="203" t="s">
        <v>5682</v>
      </c>
      <c r="F443" s="204" t="s">
        <v>5683</v>
      </c>
      <c r="G443" s="205" t="s">
        <v>4758</v>
      </c>
      <c r="H443" s="206">
        <v>4</v>
      </c>
      <c r="I443" s="207"/>
      <c r="J443" s="208">
        <f t="shared" si="70"/>
        <v>0</v>
      </c>
      <c r="K443" s="204" t="s">
        <v>203</v>
      </c>
      <c r="L443" s="62"/>
      <c r="M443" s="209" t="s">
        <v>23</v>
      </c>
      <c r="N443" s="210" t="s">
        <v>48</v>
      </c>
      <c r="O443" s="43"/>
      <c r="P443" s="211">
        <f t="shared" si="71"/>
        <v>0</v>
      </c>
      <c r="Q443" s="211">
        <v>4.4000000000000002E-4</v>
      </c>
      <c r="R443" s="211">
        <f t="shared" si="72"/>
        <v>1.7600000000000001E-3</v>
      </c>
      <c r="S443" s="211">
        <v>0</v>
      </c>
      <c r="T443" s="212">
        <f t="shared" si="73"/>
        <v>0</v>
      </c>
      <c r="AR443" s="25" t="s">
        <v>279</v>
      </c>
      <c r="AT443" s="25" t="s">
        <v>194</v>
      </c>
      <c r="AU443" s="25" t="s">
        <v>88</v>
      </c>
      <c r="AY443" s="25" t="s">
        <v>191</v>
      </c>
      <c r="BE443" s="213">
        <f t="shared" si="74"/>
        <v>0</v>
      </c>
      <c r="BF443" s="213">
        <f t="shared" si="75"/>
        <v>0</v>
      </c>
      <c r="BG443" s="213">
        <f t="shared" si="76"/>
        <v>0</v>
      </c>
      <c r="BH443" s="213">
        <f t="shared" si="77"/>
        <v>0</v>
      </c>
      <c r="BI443" s="213">
        <f t="shared" si="78"/>
        <v>0</v>
      </c>
      <c r="BJ443" s="25" t="s">
        <v>85</v>
      </c>
      <c r="BK443" s="213">
        <f t="shared" si="79"/>
        <v>0</v>
      </c>
      <c r="BL443" s="25" t="s">
        <v>279</v>
      </c>
      <c r="BM443" s="25" t="s">
        <v>5684</v>
      </c>
    </row>
    <row r="444" spans="2:65" s="1" customFormat="1" ht="25.5" customHeight="1">
      <c r="B444" s="42"/>
      <c r="C444" s="228" t="s">
        <v>1830</v>
      </c>
      <c r="D444" s="228" t="s">
        <v>302</v>
      </c>
      <c r="E444" s="229" t="s">
        <v>5685</v>
      </c>
      <c r="F444" s="230" t="s">
        <v>5686</v>
      </c>
      <c r="G444" s="231" t="s">
        <v>222</v>
      </c>
      <c r="H444" s="232">
        <v>4</v>
      </c>
      <c r="I444" s="233"/>
      <c r="J444" s="234">
        <f t="shared" si="70"/>
        <v>0</v>
      </c>
      <c r="K444" s="230" t="s">
        <v>203</v>
      </c>
      <c r="L444" s="235"/>
      <c r="M444" s="236" t="s">
        <v>23</v>
      </c>
      <c r="N444" s="237" t="s">
        <v>48</v>
      </c>
      <c r="O444" s="43"/>
      <c r="P444" s="211">
        <f t="shared" si="71"/>
        <v>0</v>
      </c>
      <c r="Q444" s="211">
        <v>4.4999999999999997E-3</v>
      </c>
      <c r="R444" s="211">
        <f t="shared" si="72"/>
        <v>1.7999999999999999E-2</v>
      </c>
      <c r="S444" s="211">
        <v>0</v>
      </c>
      <c r="T444" s="212">
        <f t="shared" si="73"/>
        <v>0</v>
      </c>
      <c r="AR444" s="25" t="s">
        <v>669</v>
      </c>
      <c r="AT444" s="25" t="s">
        <v>302</v>
      </c>
      <c r="AU444" s="25" t="s">
        <v>88</v>
      </c>
      <c r="AY444" s="25" t="s">
        <v>191</v>
      </c>
      <c r="BE444" s="213">
        <f t="shared" si="74"/>
        <v>0</v>
      </c>
      <c r="BF444" s="213">
        <f t="shared" si="75"/>
        <v>0</v>
      </c>
      <c r="BG444" s="213">
        <f t="shared" si="76"/>
        <v>0</v>
      </c>
      <c r="BH444" s="213">
        <f t="shared" si="77"/>
        <v>0</v>
      </c>
      <c r="BI444" s="213">
        <f t="shared" si="78"/>
        <v>0</v>
      </c>
      <c r="BJ444" s="25" t="s">
        <v>85</v>
      </c>
      <c r="BK444" s="213">
        <f t="shared" si="79"/>
        <v>0</v>
      </c>
      <c r="BL444" s="25" t="s">
        <v>279</v>
      </c>
      <c r="BM444" s="25" t="s">
        <v>5687</v>
      </c>
    </row>
    <row r="445" spans="2:65" s="1" customFormat="1" ht="16.5" customHeight="1">
      <c r="B445" s="42"/>
      <c r="C445" s="202" t="s">
        <v>1834</v>
      </c>
      <c r="D445" s="202" t="s">
        <v>194</v>
      </c>
      <c r="E445" s="203" t="s">
        <v>5688</v>
      </c>
      <c r="F445" s="204" t="s">
        <v>5689</v>
      </c>
      <c r="G445" s="205" t="s">
        <v>4758</v>
      </c>
      <c r="H445" s="206">
        <v>2</v>
      </c>
      <c r="I445" s="207"/>
      <c r="J445" s="208">
        <f t="shared" ref="J445:J476" si="80">ROUND(I445*H445,2)</f>
        <v>0</v>
      </c>
      <c r="K445" s="204" t="s">
        <v>203</v>
      </c>
      <c r="L445" s="62"/>
      <c r="M445" s="209" t="s">
        <v>23</v>
      </c>
      <c r="N445" s="210" t="s">
        <v>48</v>
      </c>
      <c r="O445" s="43"/>
      <c r="P445" s="211">
        <f t="shared" ref="P445:P476" si="81">O445*H445</f>
        <v>0</v>
      </c>
      <c r="Q445" s="211">
        <v>5.9000000000000003E-4</v>
      </c>
      <c r="R445" s="211">
        <f t="shared" ref="R445:R476" si="82">Q445*H445</f>
        <v>1.1800000000000001E-3</v>
      </c>
      <c r="S445" s="211">
        <v>0</v>
      </c>
      <c r="T445" s="212">
        <f t="shared" ref="T445:T476" si="83">S445*H445</f>
        <v>0</v>
      </c>
      <c r="AR445" s="25" t="s">
        <v>279</v>
      </c>
      <c r="AT445" s="25" t="s">
        <v>194</v>
      </c>
      <c r="AU445" s="25" t="s">
        <v>88</v>
      </c>
      <c r="AY445" s="25" t="s">
        <v>191</v>
      </c>
      <c r="BE445" s="213">
        <f t="shared" ref="BE445:BE480" si="84">IF(N445="základní",J445,0)</f>
        <v>0</v>
      </c>
      <c r="BF445" s="213">
        <f t="shared" ref="BF445:BF480" si="85">IF(N445="snížená",J445,0)</f>
        <v>0</v>
      </c>
      <c r="BG445" s="213">
        <f t="shared" ref="BG445:BG480" si="86">IF(N445="zákl. přenesená",J445,0)</f>
        <v>0</v>
      </c>
      <c r="BH445" s="213">
        <f t="shared" ref="BH445:BH480" si="87">IF(N445="sníž. přenesená",J445,0)</f>
        <v>0</v>
      </c>
      <c r="BI445" s="213">
        <f t="shared" ref="BI445:BI480" si="88">IF(N445="nulová",J445,0)</f>
        <v>0</v>
      </c>
      <c r="BJ445" s="25" t="s">
        <v>85</v>
      </c>
      <c r="BK445" s="213">
        <f t="shared" ref="BK445:BK480" si="89">ROUND(I445*H445,2)</f>
        <v>0</v>
      </c>
      <c r="BL445" s="25" t="s">
        <v>279</v>
      </c>
      <c r="BM445" s="25" t="s">
        <v>5690</v>
      </c>
    </row>
    <row r="446" spans="2:65" s="1" customFormat="1" ht="16.5" customHeight="1">
      <c r="B446" s="42"/>
      <c r="C446" s="228" t="s">
        <v>1840</v>
      </c>
      <c r="D446" s="228" t="s">
        <v>302</v>
      </c>
      <c r="E446" s="229" t="s">
        <v>5691</v>
      </c>
      <c r="F446" s="230" t="s">
        <v>5692</v>
      </c>
      <c r="G446" s="231" t="s">
        <v>222</v>
      </c>
      <c r="H446" s="232">
        <v>2</v>
      </c>
      <c r="I446" s="233"/>
      <c r="J446" s="234">
        <f t="shared" si="80"/>
        <v>0</v>
      </c>
      <c r="K446" s="230" t="s">
        <v>203</v>
      </c>
      <c r="L446" s="235"/>
      <c r="M446" s="236" t="s">
        <v>23</v>
      </c>
      <c r="N446" s="237" t="s">
        <v>48</v>
      </c>
      <c r="O446" s="43"/>
      <c r="P446" s="211">
        <f t="shared" si="81"/>
        <v>0</v>
      </c>
      <c r="Q446" s="211">
        <v>1.4E-2</v>
      </c>
      <c r="R446" s="211">
        <f t="shared" si="82"/>
        <v>2.8000000000000001E-2</v>
      </c>
      <c r="S446" s="211">
        <v>0</v>
      </c>
      <c r="T446" s="212">
        <f t="shared" si="83"/>
        <v>0</v>
      </c>
      <c r="AR446" s="25" t="s">
        <v>669</v>
      </c>
      <c r="AT446" s="25" t="s">
        <v>302</v>
      </c>
      <c r="AU446" s="25" t="s">
        <v>88</v>
      </c>
      <c r="AY446" s="25" t="s">
        <v>191</v>
      </c>
      <c r="BE446" s="213">
        <f t="shared" si="84"/>
        <v>0</v>
      </c>
      <c r="BF446" s="213">
        <f t="shared" si="85"/>
        <v>0</v>
      </c>
      <c r="BG446" s="213">
        <f t="shared" si="86"/>
        <v>0</v>
      </c>
      <c r="BH446" s="213">
        <f t="shared" si="87"/>
        <v>0</v>
      </c>
      <c r="BI446" s="213">
        <f t="shared" si="88"/>
        <v>0</v>
      </c>
      <c r="BJ446" s="25" t="s">
        <v>85</v>
      </c>
      <c r="BK446" s="213">
        <f t="shared" si="89"/>
        <v>0</v>
      </c>
      <c r="BL446" s="25" t="s">
        <v>279</v>
      </c>
      <c r="BM446" s="25" t="s">
        <v>5693</v>
      </c>
    </row>
    <row r="447" spans="2:65" s="1" customFormat="1" ht="16.5" customHeight="1">
      <c r="B447" s="42"/>
      <c r="C447" s="202" t="s">
        <v>1846</v>
      </c>
      <c r="D447" s="202" t="s">
        <v>194</v>
      </c>
      <c r="E447" s="203" t="s">
        <v>5694</v>
      </c>
      <c r="F447" s="204" t="s">
        <v>5695</v>
      </c>
      <c r="G447" s="205" t="s">
        <v>4758</v>
      </c>
      <c r="H447" s="206">
        <v>1</v>
      </c>
      <c r="I447" s="207"/>
      <c r="J447" s="208">
        <f t="shared" si="80"/>
        <v>0</v>
      </c>
      <c r="K447" s="204" t="s">
        <v>203</v>
      </c>
      <c r="L447" s="62"/>
      <c r="M447" s="209" t="s">
        <v>23</v>
      </c>
      <c r="N447" s="210" t="s">
        <v>48</v>
      </c>
      <c r="O447" s="43"/>
      <c r="P447" s="211">
        <f t="shared" si="81"/>
        <v>0</v>
      </c>
      <c r="Q447" s="211">
        <v>1.2999999999999999E-4</v>
      </c>
      <c r="R447" s="211">
        <f t="shared" si="82"/>
        <v>1.2999999999999999E-4</v>
      </c>
      <c r="S447" s="211">
        <v>0</v>
      </c>
      <c r="T447" s="212">
        <f t="shared" si="83"/>
        <v>0</v>
      </c>
      <c r="AR447" s="25" t="s">
        <v>279</v>
      </c>
      <c r="AT447" s="25" t="s">
        <v>194</v>
      </c>
      <c r="AU447" s="25" t="s">
        <v>88</v>
      </c>
      <c r="AY447" s="25" t="s">
        <v>191</v>
      </c>
      <c r="BE447" s="213">
        <f t="shared" si="84"/>
        <v>0</v>
      </c>
      <c r="BF447" s="213">
        <f t="shared" si="85"/>
        <v>0</v>
      </c>
      <c r="BG447" s="213">
        <f t="shared" si="86"/>
        <v>0</v>
      </c>
      <c r="BH447" s="213">
        <f t="shared" si="87"/>
        <v>0</v>
      </c>
      <c r="BI447" s="213">
        <f t="shared" si="88"/>
        <v>0</v>
      </c>
      <c r="BJ447" s="25" t="s">
        <v>85</v>
      </c>
      <c r="BK447" s="213">
        <f t="shared" si="89"/>
        <v>0</v>
      </c>
      <c r="BL447" s="25" t="s">
        <v>279</v>
      </c>
      <c r="BM447" s="25" t="s">
        <v>5696</v>
      </c>
    </row>
    <row r="448" spans="2:65" s="1" customFormat="1" ht="16.5" customHeight="1">
      <c r="B448" s="42"/>
      <c r="C448" s="228" t="s">
        <v>1851</v>
      </c>
      <c r="D448" s="228" t="s">
        <v>302</v>
      </c>
      <c r="E448" s="229" t="s">
        <v>5697</v>
      </c>
      <c r="F448" s="230" t="s">
        <v>5698</v>
      </c>
      <c r="G448" s="231" t="s">
        <v>222</v>
      </c>
      <c r="H448" s="232">
        <v>1</v>
      </c>
      <c r="I448" s="233"/>
      <c r="J448" s="234">
        <f t="shared" si="80"/>
        <v>0</v>
      </c>
      <c r="K448" s="230" t="s">
        <v>23</v>
      </c>
      <c r="L448" s="235"/>
      <c r="M448" s="236" t="s">
        <v>23</v>
      </c>
      <c r="N448" s="237" t="s">
        <v>48</v>
      </c>
      <c r="O448" s="43"/>
      <c r="P448" s="211">
        <f t="shared" si="81"/>
        <v>0</v>
      </c>
      <c r="Q448" s="211">
        <v>0</v>
      </c>
      <c r="R448" s="211">
        <f t="shared" si="82"/>
        <v>0</v>
      </c>
      <c r="S448" s="211">
        <v>0</v>
      </c>
      <c r="T448" s="212">
        <f t="shared" si="83"/>
        <v>0</v>
      </c>
      <c r="AR448" s="25" t="s">
        <v>669</v>
      </c>
      <c r="AT448" s="25" t="s">
        <v>302</v>
      </c>
      <c r="AU448" s="25" t="s">
        <v>88</v>
      </c>
      <c r="AY448" s="25" t="s">
        <v>191</v>
      </c>
      <c r="BE448" s="213">
        <f t="shared" si="84"/>
        <v>0</v>
      </c>
      <c r="BF448" s="213">
        <f t="shared" si="85"/>
        <v>0</v>
      </c>
      <c r="BG448" s="213">
        <f t="shared" si="86"/>
        <v>0</v>
      </c>
      <c r="BH448" s="213">
        <f t="shared" si="87"/>
        <v>0</v>
      </c>
      <c r="BI448" s="213">
        <f t="shared" si="88"/>
        <v>0</v>
      </c>
      <c r="BJ448" s="25" t="s">
        <v>85</v>
      </c>
      <c r="BK448" s="213">
        <f t="shared" si="89"/>
        <v>0</v>
      </c>
      <c r="BL448" s="25" t="s">
        <v>279</v>
      </c>
      <c r="BM448" s="25" t="s">
        <v>5699</v>
      </c>
    </row>
    <row r="449" spans="2:65" s="1" customFormat="1" ht="25.5" customHeight="1">
      <c r="B449" s="42"/>
      <c r="C449" s="202" t="s">
        <v>1856</v>
      </c>
      <c r="D449" s="202" t="s">
        <v>194</v>
      </c>
      <c r="E449" s="203" t="s">
        <v>5700</v>
      </c>
      <c r="F449" s="204" t="s">
        <v>5701</v>
      </c>
      <c r="G449" s="205" t="s">
        <v>4758</v>
      </c>
      <c r="H449" s="206">
        <v>43</v>
      </c>
      <c r="I449" s="207"/>
      <c r="J449" s="208">
        <f t="shared" si="80"/>
        <v>0</v>
      </c>
      <c r="K449" s="204" t="s">
        <v>203</v>
      </c>
      <c r="L449" s="62"/>
      <c r="M449" s="209" t="s">
        <v>23</v>
      </c>
      <c r="N449" s="210" t="s">
        <v>48</v>
      </c>
      <c r="O449" s="43"/>
      <c r="P449" s="211">
        <f t="shared" si="81"/>
        <v>0</v>
      </c>
      <c r="Q449" s="211">
        <v>9.0000000000000006E-5</v>
      </c>
      <c r="R449" s="211">
        <f t="shared" si="82"/>
        <v>3.8700000000000002E-3</v>
      </c>
      <c r="S449" s="211">
        <v>0</v>
      </c>
      <c r="T449" s="212">
        <f t="shared" si="83"/>
        <v>0</v>
      </c>
      <c r="AR449" s="25" t="s">
        <v>279</v>
      </c>
      <c r="AT449" s="25" t="s">
        <v>194</v>
      </c>
      <c r="AU449" s="25" t="s">
        <v>88</v>
      </c>
      <c r="AY449" s="25" t="s">
        <v>191</v>
      </c>
      <c r="BE449" s="213">
        <f t="shared" si="84"/>
        <v>0</v>
      </c>
      <c r="BF449" s="213">
        <f t="shared" si="85"/>
        <v>0</v>
      </c>
      <c r="BG449" s="213">
        <f t="shared" si="86"/>
        <v>0</v>
      </c>
      <c r="BH449" s="213">
        <f t="shared" si="87"/>
        <v>0</v>
      </c>
      <c r="BI449" s="213">
        <f t="shared" si="88"/>
        <v>0</v>
      </c>
      <c r="BJ449" s="25" t="s">
        <v>85</v>
      </c>
      <c r="BK449" s="213">
        <f t="shared" si="89"/>
        <v>0</v>
      </c>
      <c r="BL449" s="25" t="s">
        <v>279</v>
      </c>
      <c r="BM449" s="25" t="s">
        <v>5702</v>
      </c>
    </row>
    <row r="450" spans="2:65" s="1" customFormat="1" ht="16.5" customHeight="1">
      <c r="B450" s="42"/>
      <c r="C450" s="228" t="s">
        <v>1860</v>
      </c>
      <c r="D450" s="228" t="s">
        <v>302</v>
      </c>
      <c r="E450" s="229" t="s">
        <v>5703</v>
      </c>
      <c r="F450" s="230" t="s">
        <v>5704</v>
      </c>
      <c r="G450" s="231" t="s">
        <v>222</v>
      </c>
      <c r="H450" s="232">
        <v>42</v>
      </c>
      <c r="I450" s="233"/>
      <c r="J450" s="234">
        <f t="shared" si="80"/>
        <v>0</v>
      </c>
      <c r="K450" s="230" t="s">
        <v>23</v>
      </c>
      <c r="L450" s="235"/>
      <c r="M450" s="236" t="s">
        <v>23</v>
      </c>
      <c r="N450" s="237" t="s">
        <v>48</v>
      </c>
      <c r="O450" s="43"/>
      <c r="P450" s="211">
        <f t="shared" si="81"/>
        <v>0</v>
      </c>
      <c r="Q450" s="211">
        <v>0</v>
      </c>
      <c r="R450" s="211">
        <f t="shared" si="82"/>
        <v>0</v>
      </c>
      <c r="S450" s="211">
        <v>0</v>
      </c>
      <c r="T450" s="212">
        <f t="shared" si="83"/>
        <v>0</v>
      </c>
      <c r="AR450" s="25" t="s">
        <v>669</v>
      </c>
      <c r="AT450" s="25" t="s">
        <v>302</v>
      </c>
      <c r="AU450" s="25" t="s">
        <v>88</v>
      </c>
      <c r="AY450" s="25" t="s">
        <v>191</v>
      </c>
      <c r="BE450" s="213">
        <f t="shared" si="84"/>
        <v>0</v>
      </c>
      <c r="BF450" s="213">
        <f t="shared" si="85"/>
        <v>0</v>
      </c>
      <c r="BG450" s="213">
        <f t="shared" si="86"/>
        <v>0</v>
      </c>
      <c r="BH450" s="213">
        <f t="shared" si="87"/>
        <v>0</v>
      </c>
      <c r="BI450" s="213">
        <f t="shared" si="88"/>
        <v>0</v>
      </c>
      <c r="BJ450" s="25" t="s">
        <v>85</v>
      </c>
      <c r="BK450" s="213">
        <f t="shared" si="89"/>
        <v>0</v>
      </c>
      <c r="BL450" s="25" t="s">
        <v>279</v>
      </c>
      <c r="BM450" s="25" t="s">
        <v>5705</v>
      </c>
    </row>
    <row r="451" spans="2:65" s="1" customFormat="1" ht="16.5" customHeight="1">
      <c r="B451" s="42"/>
      <c r="C451" s="228" t="s">
        <v>1864</v>
      </c>
      <c r="D451" s="228" t="s">
        <v>302</v>
      </c>
      <c r="E451" s="229" t="s">
        <v>5706</v>
      </c>
      <c r="F451" s="230" t="s">
        <v>5704</v>
      </c>
      <c r="G451" s="231" t="s">
        <v>222</v>
      </c>
      <c r="H451" s="232">
        <v>1</v>
      </c>
      <c r="I451" s="233"/>
      <c r="J451" s="234">
        <f t="shared" si="80"/>
        <v>0</v>
      </c>
      <c r="K451" s="230" t="s">
        <v>23</v>
      </c>
      <c r="L451" s="235"/>
      <c r="M451" s="236" t="s">
        <v>23</v>
      </c>
      <c r="N451" s="237" t="s">
        <v>48</v>
      </c>
      <c r="O451" s="43"/>
      <c r="P451" s="211">
        <f t="shared" si="81"/>
        <v>0</v>
      </c>
      <c r="Q451" s="211">
        <v>0</v>
      </c>
      <c r="R451" s="211">
        <f t="shared" si="82"/>
        <v>0</v>
      </c>
      <c r="S451" s="211">
        <v>0</v>
      </c>
      <c r="T451" s="212">
        <f t="shared" si="83"/>
        <v>0</v>
      </c>
      <c r="AR451" s="25" t="s">
        <v>669</v>
      </c>
      <c r="AT451" s="25" t="s">
        <v>302</v>
      </c>
      <c r="AU451" s="25" t="s">
        <v>88</v>
      </c>
      <c r="AY451" s="25" t="s">
        <v>191</v>
      </c>
      <c r="BE451" s="213">
        <f t="shared" si="84"/>
        <v>0</v>
      </c>
      <c r="BF451" s="213">
        <f t="shared" si="85"/>
        <v>0</v>
      </c>
      <c r="BG451" s="213">
        <f t="shared" si="86"/>
        <v>0</v>
      </c>
      <c r="BH451" s="213">
        <f t="shared" si="87"/>
        <v>0</v>
      </c>
      <c r="BI451" s="213">
        <f t="shared" si="88"/>
        <v>0</v>
      </c>
      <c r="BJ451" s="25" t="s">
        <v>85</v>
      </c>
      <c r="BK451" s="213">
        <f t="shared" si="89"/>
        <v>0</v>
      </c>
      <c r="BL451" s="25" t="s">
        <v>279</v>
      </c>
      <c r="BM451" s="25" t="s">
        <v>5707</v>
      </c>
    </row>
    <row r="452" spans="2:65" s="1" customFormat="1" ht="16.5" customHeight="1">
      <c r="B452" s="42"/>
      <c r="C452" s="202" t="s">
        <v>1868</v>
      </c>
      <c r="D452" s="202" t="s">
        <v>194</v>
      </c>
      <c r="E452" s="203" t="s">
        <v>5708</v>
      </c>
      <c r="F452" s="204" t="s">
        <v>5709</v>
      </c>
      <c r="G452" s="205" t="s">
        <v>222</v>
      </c>
      <c r="H452" s="206">
        <v>4</v>
      </c>
      <c r="I452" s="207"/>
      <c r="J452" s="208">
        <f t="shared" si="80"/>
        <v>0</v>
      </c>
      <c r="K452" s="204" t="s">
        <v>203</v>
      </c>
      <c r="L452" s="62"/>
      <c r="M452" s="209" t="s">
        <v>23</v>
      </c>
      <c r="N452" s="210" t="s">
        <v>48</v>
      </c>
      <c r="O452" s="43"/>
      <c r="P452" s="211">
        <f t="shared" si="81"/>
        <v>0</v>
      </c>
      <c r="Q452" s="211">
        <v>0</v>
      </c>
      <c r="R452" s="211">
        <f t="shared" si="82"/>
        <v>0</v>
      </c>
      <c r="S452" s="211">
        <v>0</v>
      </c>
      <c r="T452" s="212">
        <f t="shared" si="83"/>
        <v>0</v>
      </c>
      <c r="AR452" s="25" t="s">
        <v>279</v>
      </c>
      <c r="AT452" s="25" t="s">
        <v>194</v>
      </c>
      <c r="AU452" s="25" t="s">
        <v>88</v>
      </c>
      <c r="AY452" s="25" t="s">
        <v>191</v>
      </c>
      <c r="BE452" s="213">
        <f t="shared" si="84"/>
        <v>0</v>
      </c>
      <c r="BF452" s="213">
        <f t="shared" si="85"/>
        <v>0</v>
      </c>
      <c r="BG452" s="213">
        <f t="shared" si="86"/>
        <v>0</v>
      </c>
      <c r="BH452" s="213">
        <f t="shared" si="87"/>
        <v>0</v>
      </c>
      <c r="BI452" s="213">
        <f t="shared" si="88"/>
        <v>0</v>
      </c>
      <c r="BJ452" s="25" t="s">
        <v>85</v>
      </c>
      <c r="BK452" s="213">
        <f t="shared" si="89"/>
        <v>0</v>
      </c>
      <c r="BL452" s="25" t="s">
        <v>279</v>
      </c>
      <c r="BM452" s="25" t="s">
        <v>5710</v>
      </c>
    </row>
    <row r="453" spans="2:65" s="1" customFormat="1" ht="16.5" customHeight="1">
      <c r="B453" s="42"/>
      <c r="C453" s="228" t="s">
        <v>1872</v>
      </c>
      <c r="D453" s="228" t="s">
        <v>302</v>
      </c>
      <c r="E453" s="229" t="s">
        <v>5711</v>
      </c>
      <c r="F453" s="230" t="s">
        <v>5712</v>
      </c>
      <c r="G453" s="231" t="s">
        <v>222</v>
      </c>
      <c r="H453" s="232">
        <v>4</v>
      </c>
      <c r="I453" s="233"/>
      <c r="J453" s="234">
        <f t="shared" si="80"/>
        <v>0</v>
      </c>
      <c r="K453" s="230" t="s">
        <v>203</v>
      </c>
      <c r="L453" s="235"/>
      <c r="M453" s="236" t="s">
        <v>23</v>
      </c>
      <c r="N453" s="237" t="s">
        <v>48</v>
      </c>
      <c r="O453" s="43"/>
      <c r="P453" s="211">
        <f t="shared" si="81"/>
        <v>0</v>
      </c>
      <c r="Q453" s="211">
        <v>1.8E-3</v>
      </c>
      <c r="R453" s="211">
        <f t="shared" si="82"/>
        <v>7.1999999999999998E-3</v>
      </c>
      <c r="S453" s="211">
        <v>0</v>
      </c>
      <c r="T453" s="212">
        <f t="shared" si="83"/>
        <v>0</v>
      </c>
      <c r="AR453" s="25" t="s">
        <v>669</v>
      </c>
      <c r="AT453" s="25" t="s">
        <v>302</v>
      </c>
      <c r="AU453" s="25" t="s">
        <v>88</v>
      </c>
      <c r="AY453" s="25" t="s">
        <v>191</v>
      </c>
      <c r="BE453" s="213">
        <f t="shared" si="84"/>
        <v>0</v>
      </c>
      <c r="BF453" s="213">
        <f t="shared" si="85"/>
        <v>0</v>
      </c>
      <c r="BG453" s="213">
        <f t="shared" si="86"/>
        <v>0</v>
      </c>
      <c r="BH453" s="213">
        <f t="shared" si="87"/>
        <v>0</v>
      </c>
      <c r="BI453" s="213">
        <f t="shared" si="88"/>
        <v>0</v>
      </c>
      <c r="BJ453" s="25" t="s">
        <v>85</v>
      </c>
      <c r="BK453" s="213">
        <f t="shared" si="89"/>
        <v>0</v>
      </c>
      <c r="BL453" s="25" t="s">
        <v>279</v>
      </c>
      <c r="BM453" s="25" t="s">
        <v>5713</v>
      </c>
    </row>
    <row r="454" spans="2:65" s="1" customFormat="1" ht="25.5" customHeight="1">
      <c r="B454" s="42"/>
      <c r="C454" s="202" t="s">
        <v>1876</v>
      </c>
      <c r="D454" s="202" t="s">
        <v>194</v>
      </c>
      <c r="E454" s="203" t="s">
        <v>5714</v>
      </c>
      <c r="F454" s="204" t="s">
        <v>5715</v>
      </c>
      <c r="G454" s="205" t="s">
        <v>222</v>
      </c>
      <c r="H454" s="206">
        <v>2</v>
      </c>
      <c r="I454" s="207"/>
      <c r="J454" s="208">
        <f t="shared" si="80"/>
        <v>0</v>
      </c>
      <c r="K454" s="204" t="s">
        <v>203</v>
      </c>
      <c r="L454" s="62"/>
      <c r="M454" s="209" t="s">
        <v>23</v>
      </c>
      <c r="N454" s="210" t="s">
        <v>48</v>
      </c>
      <c r="O454" s="43"/>
      <c r="P454" s="211">
        <f t="shared" si="81"/>
        <v>0</v>
      </c>
      <c r="Q454" s="211">
        <v>1.6000000000000001E-4</v>
      </c>
      <c r="R454" s="211">
        <f t="shared" si="82"/>
        <v>3.2000000000000003E-4</v>
      </c>
      <c r="S454" s="211">
        <v>0</v>
      </c>
      <c r="T454" s="212">
        <f t="shared" si="83"/>
        <v>0</v>
      </c>
      <c r="AR454" s="25" t="s">
        <v>279</v>
      </c>
      <c r="AT454" s="25" t="s">
        <v>194</v>
      </c>
      <c r="AU454" s="25" t="s">
        <v>88</v>
      </c>
      <c r="AY454" s="25" t="s">
        <v>191</v>
      </c>
      <c r="BE454" s="213">
        <f t="shared" si="84"/>
        <v>0</v>
      </c>
      <c r="BF454" s="213">
        <f t="shared" si="85"/>
        <v>0</v>
      </c>
      <c r="BG454" s="213">
        <f t="shared" si="86"/>
        <v>0</v>
      </c>
      <c r="BH454" s="213">
        <f t="shared" si="87"/>
        <v>0</v>
      </c>
      <c r="BI454" s="213">
        <f t="shared" si="88"/>
        <v>0</v>
      </c>
      <c r="BJ454" s="25" t="s">
        <v>85</v>
      </c>
      <c r="BK454" s="213">
        <f t="shared" si="89"/>
        <v>0</v>
      </c>
      <c r="BL454" s="25" t="s">
        <v>279</v>
      </c>
      <c r="BM454" s="25" t="s">
        <v>5716</v>
      </c>
    </row>
    <row r="455" spans="2:65" s="1" customFormat="1" ht="16.5" customHeight="1">
      <c r="B455" s="42"/>
      <c r="C455" s="228" t="s">
        <v>1880</v>
      </c>
      <c r="D455" s="228" t="s">
        <v>302</v>
      </c>
      <c r="E455" s="229" t="s">
        <v>5717</v>
      </c>
      <c r="F455" s="230" t="s">
        <v>5718</v>
      </c>
      <c r="G455" s="231" t="s">
        <v>222</v>
      </c>
      <c r="H455" s="232">
        <v>2</v>
      </c>
      <c r="I455" s="233"/>
      <c r="J455" s="234">
        <f t="shared" si="80"/>
        <v>0</v>
      </c>
      <c r="K455" s="230" t="s">
        <v>23</v>
      </c>
      <c r="L455" s="235"/>
      <c r="M455" s="236" t="s">
        <v>23</v>
      </c>
      <c r="N455" s="237" t="s">
        <v>48</v>
      </c>
      <c r="O455" s="43"/>
      <c r="P455" s="211">
        <f t="shared" si="81"/>
        <v>0</v>
      </c>
      <c r="Q455" s="211">
        <v>0</v>
      </c>
      <c r="R455" s="211">
        <f t="shared" si="82"/>
        <v>0</v>
      </c>
      <c r="S455" s="211">
        <v>0</v>
      </c>
      <c r="T455" s="212">
        <f t="shared" si="83"/>
        <v>0</v>
      </c>
      <c r="AR455" s="25" t="s">
        <v>669</v>
      </c>
      <c r="AT455" s="25" t="s">
        <v>302</v>
      </c>
      <c r="AU455" s="25" t="s">
        <v>88</v>
      </c>
      <c r="AY455" s="25" t="s">
        <v>191</v>
      </c>
      <c r="BE455" s="213">
        <f t="shared" si="84"/>
        <v>0</v>
      </c>
      <c r="BF455" s="213">
        <f t="shared" si="85"/>
        <v>0</v>
      </c>
      <c r="BG455" s="213">
        <f t="shared" si="86"/>
        <v>0</v>
      </c>
      <c r="BH455" s="213">
        <f t="shared" si="87"/>
        <v>0</v>
      </c>
      <c r="BI455" s="213">
        <f t="shared" si="88"/>
        <v>0</v>
      </c>
      <c r="BJ455" s="25" t="s">
        <v>85</v>
      </c>
      <c r="BK455" s="213">
        <f t="shared" si="89"/>
        <v>0</v>
      </c>
      <c r="BL455" s="25" t="s">
        <v>279</v>
      </c>
      <c r="BM455" s="25" t="s">
        <v>5719</v>
      </c>
    </row>
    <row r="456" spans="2:65" s="1" customFormat="1" ht="16.5" customHeight="1">
      <c r="B456" s="42"/>
      <c r="C456" s="202" t="s">
        <v>1886</v>
      </c>
      <c r="D456" s="202" t="s">
        <v>194</v>
      </c>
      <c r="E456" s="203" t="s">
        <v>5720</v>
      </c>
      <c r="F456" s="204" t="s">
        <v>5721</v>
      </c>
      <c r="G456" s="205" t="s">
        <v>222</v>
      </c>
      <c r="H456" s="206">
        <v>9</v>
      </c>
      <c r="I456" s="207"/>
      <c r="J456" s="208">
        <f t="shared" si="80"/>
        <v>0</v>
      </c>
      <c r="K456" s="204" t="s">
        <v>203</v>
      </c>
      <c r="L456" s="62"/>
      <c r="M456" s="209" t="s">
        <v>23</v>
      </c>
      <c r="N456" s="210" t="s">
        <v>48</v>
      </c>
      <c r="O456" s="43"/>
      <c r="P456" s="211">
        <f t="shared" si="81"/>
        <v>0</v>
      </c>
      <c r="Q456" s="211">
        <v>4.0000000000000003E-5</v>
      </c>
      <c r="R456" s="211">
        <f t="shared" si="82"/>
        <v>3.6000000000000002E-4</v>
      </c>
      <c r="S456" s="211">
        <v>0</v>
      </c>
      <c r="T456" s="212">
        <f t="shared" si="83"/>
        <v>0</v>
      </c>
      <c r="AR456" s="25" t="s">
        <v>279</v>
      </c>
      <c r="AT456" s="25" t="s">
        <v>194</v>
      </c>
      <c r="AU456" s="25" t="s">
        <v>88</v>
      </c>
      <c r="AY456" s="25" t="s">
        <v>191</v>
      </c>
      <c r="BE456" s="213">
        <f t="shared" si="84"/>
        <v>0</v>
      </c>
      <c r="BF456" s="213">
        <f t="shared" si="85"/>
        <v>0</v>
      </c>
      <c r="BG456" s="213">
        <f t="shared" si="86"/>
        <v>0</v>
      </c>
      <c r="BH456" s="213">
        <f t="shared" si="87"/>
        <v>0</v>
      </c>
      <c r="BI456" s="213">
        <f t="shared" si="88"/>
        <v>0</v>
      </c>
      <c r="BJ456" s="25" t="s">
        <v>85</v>
      </c>
      <c r="BK456" s="213">
        <f t="shared" si="89"/>
        <v>0</v>
      </c>
      <c r="BL456" s="25" t="s">
        <v>279</v>
      </c>
      <c r="BM456" s="25" t="s">
        <v>5722</v>
      </c>
    </row>
    <row r="457" spans="2:65" s="1" customFormat="1" ht="16.5" customHeight="1">
      <c r="B457" s="42"/>
      <c r="C457" s="228" t="s">
        <v>1890</v>
      </c>
      <c r="D457" s="228" t="s">
        <v>302</v>
      </c>
      <c r="E457" s="229" t="s">
        <v>5723</v>
      </c>
      <c r="F457" s="230" t="s">
        <v>5724</v>
      </c>
      <c r="G457" s="231" t="s">
        <v>222</v>
      </c>
      <c r="H457" s="232">
        <v>9</v>
      </c>
      <c r="I457" s="233"/>
      <c r="J457" s="234">
        <f t="shared" si="80"/>
        <v>0</v>
      </c>
      <c r="K457" s="230" t="s">
        <v>203</v>
      </c>
      <c r="L457" s="235"/>
      <c r="M457" s="236" t="s">
        <v>23</v>
      </c>
      <c r="N457" s="237" t="s">
        <v>48</v>
      </c>
      <c r="O457" s="43"/>
      <c r="P457" s="211">
        <f t="shared" si="81"/>
        <v>0</v>
      </c>
      <c r="Q457" s="211">
        <v>1.8E-3</v>
      </c>
      <c r="R457" s="211">
        <f t="shared" si="82"/>
        <v>1.6199999999999999E-2</v>
      </c>
      <c r="S457" s="211">
        <v>0</v>
      </c>
      <c r="T457" s="212">
        <f t="shared" si="83"/>
        <v>0</v>
      </c>
      <c r="AR457" s="25" t="s">
        <v>669</v>
      </c>
      <c r="AT457" s="25" t="s">
        <v>302</v>
      </c>
      <c r="AU457" s="25" t="s">
        <v>88</v>
      </c>
      <c r="AY457" s="25" t="s">
        <v>191</v>
      </c>
      <c r="BE457" s="213">
        <f t="shared" si="84"/>
        <v>0</v>
      </c>
      <c r="BF457" s="213">
        <f t="shared" si="85"/>
        <v>0</v>
      </c>
      <c r="BG457" s="213">
        <f t="shared" si="86"/>
        <v>0</v>
      </c>
      <c r="BH457" s="213">
        <f t="shared" si="87"/>
        <v>0</v>
      </c>
      <c r="BI457" s="213">
        <f t="shared" si="88"/>
        <v>0</v>
      </c>
      <c r="BJ457" s="25" t="s">
        <v>85</v>
      </c>
      <c r="BK457" s="213">
        <f t="shared" si="89"/>
        <v>0</v>
      </c>
      <c r="BL457" s="25" t="s">
        <v>279</v>
      </c>
      <c r="BM457" s="25" t="s">
        <v>5725</v>
      </c>
    </row>
    <row r="458" spans="2:65" s="1" customFormat="1" ht="16.5" customHeight="1">
      <c r="B458" s="42"/>
      <c r="C458" s="202" t="s">
        <v>1897</v>
      </c>
      <c r="D458" s="202" t="s">
        <v>194</v>
      </c>
      <c r="E458" s="203" t="s">
        <v>5726</v>
      </c>
      <c r="F458" s="204" t="s">
        <v>5727</v>
      </c>
      <c r="G458" s="205" t="s">
        <v>222</v>
      </c>
      <c r="H458" s="206">
        <v>4</v>
      </c>
      <c r="I458" s="207"/>
      <c r="J458" s="208">
        <f t="shared" si="80"/>
        <v>0</v>
      </c>
      <c r="K458" s="204" t="s">
        <v>203</v>
      </c>
      <c r="L458" s="62"/>
      <c r="M458" s="209" t="s">
        <v>23</v>
      </c>
      <c r="N458" s="210" t="s">
        <v>48</v>
      </c>
      <c r="O458" s="43"/>
      <c r="P458" s="211">
        <f t="shared" si="81"/>
        <v>0</v>
      </c>
      <c r="Q458" s="211">
        <v>1.2999999999999999E-4</v>
      </c>
      <c r="R458" s="211">
        <f t="shared" si="82"/>
        <v>5.1999999999999995E-4</v>
      </c>
      <c r="S458" s="211">
        <v>0</v>
      </c>
      <c r="T458" s="212">
        <f t="shared" si="83"/>
        <v>0</v>
      </c>
      <c r="AR458" s="25" t="s">
        <v>279</v>
      </c>
      <c r="AT458" s="25" t="s">
        <v>194</v>
      </c>
      <c r="AU458" s="25" t="s">
        <v>88</v>
      </c>
      <c r="AY458" s="25" t="s">
        <v>191</v>
      </c>
      <c r="BE458" s="213">
        <f t="shared" si="84"/>
        <v>0</v>
      </c>
      <c r="BF458" s="213">
        <f t="shared" si="85"/>
        <v>0</v>
      </c>
      <c r="BG458" s="213">
        <f t="shared" si="86"/>
        <v>0</v>
      </c>
      <c r="BH458" s="213">
        <f t="shared" si="87"/>
        <v>0</v>
      </c>
      <c r="BI458" s="213">
        <f t="shared" si="88"/>
        <v>0</v>
      </c>
      <c r="BJ458" s="25" t="s">
        <v>85</v>
      </c>
      <c r="BK458" s="213">
        <f t="shared" si="89"/>
        <v>0</v>
      </c>
      <c r="BL458" s="25" t="s">
        <v>279</v>
      </c>
      <c r="BM458" s="25" t="s">
        <v>5728</v>
      </c>
    </row>
    <row r="459" spans="2:65" s="1" customFormat="1" ht="16.5" customHeight="1">
      <c r="B459" s="42"/>
      <c r="C459" s="228" t="s">
        <v>1901</v>
      </c>
      <c r="D459" s="228" t="s">
        <v>302</v>
      </c>
      <c r="E459" s="229" t="s">
        <v>5729</v>
      </c>
      <c r="F459" s="230" t="s">
        <v>5730</v>
      </c>
      <c r="G459" s="231" t="s">
        <v>222</v>
      </c>
      <c r="H459" s="232">
        <v>4</v>
      </c>
      <c r="I459" s="233"/>
      <c r="J459" s="234">
        <f t="shared" si="80"/>
        <v>0</v>
      </c>
      <c r="K459" s="230" t="s">
        <v>203</v>
      </c>
      <c r="L459" s="235"/>
      <c r="M459" s="236" t="s">
        <v>23</v>
      </c>
      <c r="N459" s="237" t="s">
        <v>48</v>
      </c>
      <c r="O459" s="43"/>
      <c r="P459" s="211">
        <f t="shared" si="81"/>
        <v>0</v>
      </c>
      <c r="Q459" s="211">
        <v>1.8E-3</v>
      </c>
      <c r="R459" s="211">
        <f t="shared" si="82"/>
        <v>7.1999999999999998E-3</v>
      </c>
      <c r="S459" s="211">
        <v>0</v>
      </c>
      <c r="T459" s="212">
        <f t="shared" si="83"/>
        <v>0</v>
      </c>
      <c r="AR459" s="25" t="s">
        <v>669</v>
      </c>
      <c r="AT459" s="25" t="s">
        <v>302</v>
      </c>
      <c r="AU459" s="25" t="s">
        <v>88</v>
      </c>
      <c r="AY459" s="25" t="s">
        <v>191</v>
      </c>
      <c r="BE459" s="213">
        <f t="shared" si="84"/>
        <v>0</v>
      </c>
      <c r="BF459" s="213">
        <f t="shared" si="85"/>
        <v>0</v>
      </c>
      <c r="BG459" s="213">
        <f t="shared" si="86"/>
        <v>0</v>
      </c>
      <c r="BH459" s="213">
        <f t="shared" si="87"/>
        <v>0</v>
      </c>
      <c r="BI459" s="213">
        <f t="shared" si="88"/>
        <v>0</v>
      </c>
      <c r="BJ459" s="25" t="s">
        <v>85</v>
      </c>
      <c r="BK459" s="213">
        <f t="shared" si="89"/>
        <v>0</v>
      </c>
      <c r="BL459" s="25" t="s">
        <v>279</v>
      </c>
      <c r="BM459" s="25" t="s">
        <v>5731</v>
      </c>
    </row>
    <row r="460" spans="2:65" s="1" customFormat="1" ht="25.5" customHeight="1">
      <c r="B460" s="42"/>
      <c r="C460" s="228" t="s">
        <v>1905</v>
      </c>
      <c r="D460" s="228" t="s">
        <v>302</v>
      </c>
      <c r="E460" s="229" t="s">
        <v>5732</v>
      </c>
      <c r="F460" s="230" t="s">
        <v>5733</v>
      </c>
      <c r="G460" s="231" t="s">
        <v>222</v>
      </c>
      <c r="H460" s="232">
        <v>4</v>
      </c>
      <c r="I460" s="233"/>
      <c r="J460" s="234">
        <f t="shared" si="80"/>
        <v>0</v>
      </c>
      <c r="K460" s="230" t="s">
        <v>23</v>
      </c>
      <c r="L460" s="235"/>
      <c r="M460" s="236" t="s">
        <v>23</v>
      </c>
      <c r="N460" s="237" t="s">
        <v>48</v>
      </c>
      <c r="O460" s="43"/>
      <c r="P460" s="211">
        <f t="shared" si="81"/>
        <v>0</v>
      </c>
      <c r="Q460" s="211">
        <v>0</v>
      </c>
      <c r="R460" s="211">
        <f t="shared" si="82"/>
        <v>0</v>
      </c>
      <c r="S460" s="211">
        <v>0</v>
      </c>
      <c r="T460" s="212">
        <f t="shared" si="83"/>
        <v>0</v>
      </c>
      <c r="AR460" s="25" t="s">
        <v>669</v>
      </c>
      <c r="AT460" s="25" t="s">
        <v>302</v>
      </c>
      <c r="AU460" s="25" t="s">
        <v>88</v>
      </c>
      <c r="AY460" s="25" t="s">
        <v>191</v>
      </c>
      <c r="BE460" s="213">
        <f t="shared" si="84"/>
        <v>0</v>
      </c>
      <c r="BF460" s="213">
        <f t="shared" si="85"/>
        <v>0</v>
      </c>
      <c r="BG460" s="213">
        <f t="shared" si="86"/>
        <v>0</v>
      </c>
      <c r="BH460" s="213">
        <f t="shared" si="87"/>
        <v>0</v>
      </c>
      <c r="BI460" s="213">
        <f t="shared" si="88"/>
        <v>0</v>
      </c>
      <c r="BJ460" s="25" t="s">
        <v>85</v>
      </c>
      <c r="BK460" s="213">
        <f t="shared" si="89"/>
        <v>0</v>
      </c>
      <c r="BL460" s="25" t="s">
        <v>279</v>
      </c>
      <c r="BM460" s="25" t="s">
        <v>5734</v>
      </c>
    </row>
    <row r="461" spans="2:65" s="1" customFormat="1" ht="16.5" customHeight="1">
      <c r="B461" s="42"/>
      <c r="C461" s="228" t="s">
        <v>1909</v>
      </c>
      <c r="D461" s="228" t="s">
        <v>302</v>
      </c>
      <c r="E461" s="229" t="s">
        <v>5735</v>
      </c>
      <c r="F461" s="230" t="s">
        <v>5736</v>
      </c>
      <c r="G461" s="231" t="s">
        <v>222</v>
      </c>
      <c r="H461" s="232">
        <v>8</v>
      </c>
      <c r="I461" s="233"/>
      <c r="J461" s="234">
        <f t="shared" si="80"/>
        <v>0</v>
      </c>
      <c r="K461" s="230" t="s">
        <v>23</v>
      </c>
      <c r="L461" s="235"/>
      <c r="M461" s="236" t="s">
        <v>23</v>
      </c>
      <c r="N461" s="237" t="s">
        <v>48</v>
      </c>
      <c r="O461" s="43"/>
      <c r="P461" s="211">
        <f t="shared" si="81"/>
        <v>0</v>
      </c>
      <c r="Q461" s="211">
        <v>0</v>
      </c>
      <c r="R461" s="211">
        <f t="shared" si="82"/>
        <v>0</v>
      </c>
      <c r="S461" s="211">
        <v>0</v>
      </c>
      <c r="T461" s="212">
        <f t="shared" si="83"/>
        <v>0</v>
      </c>
      <c r="AR461" s="25" t="s">
        <v>669</v>
      </c>
      <c r="AT461" s="25" t="s">
        <v>302</v>
      </c>
      <c r="AU461" s="25" t="s">
        <v>88</v>
      </c>
      <c r="AY461" s="25" t="s">
        <v>191</v>
      </c>
      <c r="BE461" s="213">
        <f t="shared" si="84"/>
        <v>0</v>
      </c>
      <c r="BF461" s="213">
        <f t="shared" si="85"/>
        <v>0</v>
      </c>
      <c r="BG461" s="213">
        <f t="shared" si="86"/>
        <v>0</v>
      </c>
      <c r="BH461" s="213">
        <f t="shared" si="87"/>
        <v>0</v>
      </c>
      <c r="BI461" s="213">
        <f t="shared" si="88"/>
        <v>0</v>
      </c>
      <c r="BJ461" s="25" t="s">
        <v>85</v>
      </c>
      <c r="BK461" s="213">
        <f t="shared" si="89"/>
        <v>0</v>
      </c>
      <c r="BL461" s="25" t="s">
        <v>279</v>
      </c>
      <c r="BM461" s="25" t="s">
        <v>5737</v>
      </c>
    </row>
    <row r="462" spans="2:65" s="1" customFormat="1" ht="16.5" customHeight="1">
      <c r="B462" s="42"/>
      <c r="C462" s="228" t="s">
        <v>1913</v>
      </c>
      <c r="D462" s="228" t="s">
        <v>302</v>
      </c>
      <c r="E462" s="229" t="s">
        <v>5738</v>
      </c>
      <c r="F462" s="230" t="s">
        <v>5739</v>
      </c>
      <c r="G462" s="231" t="s">
        <v>222</v>
      </c>
      <c r="H462" s="232">
        <v>15</v>
      </c>
      <c r="I462" s="233"/>
      <c r="J462" s="234">
        <f t="shared" si="80"/>
        <v>0</v>
      </c>
      <c r="K462" s="230" t="s">
        <v>23</v>
      </c>
      <c r="L462" s="235"/>
      <c r="M462" s="236" t="s">
        <v>23</v>
      </c>
      <c r="N462" s="237" t="s">
        <v>48</v>
      </c>
      <c r="O462" s="43"/>
      <c r="P462" s="211">
        <f t="shared" si="81"/>
        <v>0</v>
      </c>
      <c r="Q462" s="211">
        <v>0</v>
      </c>
      <c r="R462" s="211">
        <f t="shared" si="82"/>
        <v>0</v>
      </c>
      <c r="S462" s="211">
        <v>0</v>
      </c>
      <c r="T462" s="212">
        <f t="shared" si="83"/>
        <v>0</v>
      </c>
      <c r="AR462" s="25" t="s">
        <v>669</v>
      </c>
      <c r="AT462" s="25" t="s">
        <v>302</v>
      </c>
      <c r="AU462" s="25" t="s">
        <v>88</v>
      </c>
      <c r="AY462" s="25" t="s">
        <v>191</v>
      </c>
      <c r="BE462" s="213">
        <f t="shared" si="84"/>
        <v>0</v>
      </c>
      <c r="BF462" s="213">
        <f t="shared" si="85"/>
        <v>0</v>
      </c>
      <c r="BG462" s="213">
        <f t="shared" si="86"/>
        <v>0</v>
      </c>
      <c r="BH462" s="213">
        <f t="shared" si="87"/>
        <v>0</v>
      </c>
      <c r="BI462" s="213">
        <f t="shared" si="88"/>
        <v>0</v>
      </c>
      <c r="BJ462" s="25" t="s">
        <v>85</v>
      </c>
      <c r="BK462" s="213">
        <f t="shared" si="89"/>
        <v>0</v>
      </c>
      <c r="BL462" s="25" t="s">
        <v>279</v>
      </c>
      <c r="BM462" s="25" t="s">
        <v>5740</v>
      </c>
    </row>
    <row r="463" spans="2:65" s="1" customFormat="1" ht="16.5" customHeight="1">
      <c r="B463" s="42"/>
      <c r="C463" s="228" t="s">
        <v>1917</v>
      </c>
      <c r="D463" s="228" t="s">
        <v>302</v>
      </c>
      <c r="E463" s="229" t="s">
        <v>5741</v>
      </c>
      <c r="F463" s="230" t="s">
        <v>5742</v>
      </c>
      <c r="G463" s="231" t="s">
        <v>222</v>
      </c>
      <c r="H463" s="232">
        <v>4</v>
      </c>
      <c r="I463" s="233"/>
      <c r="J463" s="234">
        <f t="shared" si="80"/>
        <v>0</v>
      </c>
      <c r="K463" s="230" t="s">
        <v>23</v>
      </c>
      <c r="L463" s="235"/>
      <c r="M463" s="236" t="s">
        <v>23</v>
      </c>
      <c r="N463" s="237" t="s">
        <v>48</v>
      </c>
      <c r="O463" s="43"/>
      <c r="P463" s="211">
        <f t="shared" si="81"/>
        <v>0</v>
      </c>
      <c r="Q463" s="211">
        <v>0</v>
      </c>
      <c r="R463" s="211">
        <f t="shared" si="82"/>
        <v>0</v>
      </c>
      <c r="S463" s="211">
        <v>0</v>
      </c>
      <c r="T463" s="212">
        <f t="shared" si="83"/>
        <v>0</v>
      </c>
      <c r="AR463" s="25" t="s">
        <v>669</v>
      </c>
      <c r="AT463" s="25" t="s">
        <v>302</v>
      </c>
      <c r="AU463" s="25" t="s">
        <v>88</v>
      </c>
      <c r="AY463" s="25" t="s">
        <v>191</v>
      </c>
      <c r="BE463" s="213">
        <f t="shared" si="84"/>
        <v>0</v>
      </c>
      <c r="BF463" s="213">
        <f t="shared" si="85"/>
        <v>0</v>
      </c>
      <c r="BG463" s="213">
        <f t="shared" si="86"/>
        <v>0</v>
      </c>
      <c r="BH463" s="213">
        <f t="shared" si="87"/>
        <v>0</v>
      </c>
      <c r="BI463" s="213">
        <f t="shared" si="88"/>
        <v>0</v>
      </c>
      <c r="BJ463" s="25" t="s">
        <v>85</v>
      </c>
      <c r="BK463" s="213">
        <f t="shared" si="89"/>
        <v>0</v>
      </c>
      <c r="BL463" s="25" t="s">
        <v>279</v>
      </c>
      <c r="BM463" s="25" t="s">
        <v>5743</v>
      </c>
    </row>
    <row r="464" spans="2:65" s="1" customFormat="1" ht="16.5" customHeight="1">
      <c r="B464" s="42"/>
      <c r="C464" s="228" t="s">
        <v>1921</v>
      </c>
      <c r="D464" s="228" t="s">
        <v>302</v>
      </c>
      <c r="E464" s="229" t="s">
        <v>5744</v>
      </c>
      <c r="F464" s="230" t="s">
        <v>5745</v>
      </c>
      <c r="G464" s="231" t="s">
        <v>222</v>
      </c>
      <c r="H464" s="232">
        <v>14</v>
      </c>
      <c r="I464" s="233"/>
      <c r="J464" s="234">
        <f t="shared" si="80"/>
        <v>0</v>
      </c>
      <c r="K464" s="230" t="s">
        <v>23</v>
      </c>
      <c r="L464" s="235"/>
      <c r="M464" s="236" t="s">
        <v>23</v>
      </c>
      <c r="N464" s="237" t="s">
        <v>48</v>
      </c>
      <c r="O464" s="43"/>
      <c r="P464" s="211">
        <f t="shared" si="81"/>
        <v>0</v>
      </c>
      <c r="Q464" s="211">
        <v>0</v>
      </c>
      <c r="R464" s="211">
        <f t="shared" si="82"/>
        <v>0</v>
      </c>
      <c r="S464" s="211">
        <v>0</v>
      </c>
      <c r="T464" s="212">
        <f t="shared" si="83"/>
        <v>0</v>
      </c>
      <c r="AR464" s="25" t="s">
        <v>669</v>
      </c>
      <c r="AT464" s="25" t="s">
        <v>302</v>
      </c>
      <c r="AU464" s="25" t="s">
        <v>88</v>
      </c>
      <c r="AY464" s="25" t="s">
        <v>191</v>
      </c>
      <c r="BE464" s="213">
        <f t="shared" si="84"/>
        <v>0</v>
      </c>
      <c r="BF464" s="213">
        <f t="shared" si="85"/>
        <v>0</v>
      </c>
      <c r="BG464" s="213">
        <f t="shared" si="86"/>
        <v>0</v>
      </c>
      <c r="BH464" s="213">
        <f t="shared" si="87"/>
        <v>0</v>
      </c>
      <c r="BI464" s="213">
        <f t="shared" si="88"/>
        <v>0</v>
      </c>
      <c r="BJ464" s="25" t="s">
        <v>85</v>
      </c>
      <c r="BK464" s="213">
        <f t="shared" si="89"/>
        <v>0</v>
      </c>
      <c r="BL464" s="25" t="s">
        <v>279</v>
      </c>
      <c r="BM464" s="25" t="s">
        <v>5746</v>
      </c>
    </row>
    <row r="465" spans="2:65" s="1" customFormat="1" ht="16.5" customHeight="1">
      <c r="B465" s="42"/>
      <c r="C465" s="202" t="s">
        <v>1925</v>
      </c>
      <c r="D465" s="202" t="s">
        <v>194</v>
      </c>
      <c r="E465" s="203" t="s">
        <v>5747</v>
      </c>
      <c r="F465" s="204" t="s">
        <v>5748</v>
      </c>
      <c r="G465" s="205" t="s">
        <v>222</v>
      </c>
      <c r="H465" s="206">
        <v>2</v>
      </c>
      <c r="I465" s="207"/>
      <c r="J465" s="208">
        <f t="shared" si="80"/>
        <v>0</v>
      </c>
      <c r="K465" s="204" t="s">
        <v>203</v>
      </c>
      <c r="L465" s="62"/>
      <c r="M465" s="209" t="s">
        <v>23</v>
      </c>
      <c r="N465" s="210" t="s">
        <v>48</v>
      </c>
      <c r="O465" s="43"/>
      <c r="P465" s="211">
        <f t="shared" si="81"/>
        <v>0</v>
      </c>
      <c r="Q465" s="211">
        <v>6.0000000000000002E-5</v>
      </c>
      <c r="R465" s="211">
        <f t="shared" si="82"/>
        <v>1.2E-4</v>
      </c>
      <c r="S465" s="211">
        <v>0</v>
      </c>
      <c r="T465" s="212">
        <f t="shared" si="83"/>
        <v>0</v>
      </c>
      <c r="AR465" s="25" t="s">
        <v>279</v>
      </c>
      <c r="AT465" s="25" t="s">
        <v>194</v>
      </c>
      <c r="AU465" s="25" t="s">
        <v>88</v>
      </c>
      <c r="AY465" s="25" t="s">
        <v>191</v>
      </c>
      <c r="BE465" s="213">
        <f t="shared" si="84"/>
        <v>0</v>
      </c>
      <c r="BF465" s="213">
        <f t="shared" si="85"/>
        <v>0</v>
      </c>
      <c r="BG465" s="213">
        <f t="shared" si="86"/>
        <v>0</v>
      </c>
      <c r="BH465" s="213">
        <f t="shared" si="87"/>
        <v>0</v>
      </c>
      <c r="BI465" s="213">
        <f t="shared" si="88"/>
        <v>0</v>
      </c>
      <c r="BJ465" s="25" t="s">
        <v>85</v>
      </c>
      <c r="BK465" s="213">
        <f t="shared" si="89"/>
        <v>0</v>
      </c>
      <c r="BL465" s="25" t="s">
        <v>279</v>
      </c>
      <c r="BM465" s="25" t="s">
        <v>5749</v>
      </c>
    </row>
    <row r="466" spans="2:65" s="1" customFormat="1" ht="16.5" customHeight="1">
      <c r="B466" s="42"/>
      <c r="C466" s="228" t="s">
        <v>1929</v>
      </c>
      <c r="D466" s="228" t="s">
        <v>302</v>
      </c>
      <c r="E466" s="229" t="s">
        <v>5750</v>
      </c>
      <c r="F466" s="230" t="s">
        <v>5751</v>
      </c>
      <c r="G466" s="231" t="s">
        <v>222</v>
      </c>
      <c r="H466" s="232">
        <v>1</v>
      </c>
      <c r="I466" s="233"/>
      <c r="J466" s="234">
        <f t="shared" si="80"/>
        <v>0</v>
      </c>
      <c r="K466" s="230" t="s">
        <v>23</v>
      </c>
      <c r="L466" s="235"/>
      <c r="M466" s="236" t="s">
        <v>23</v>
      </c>
      <c r="N466" s="237" t="s">
        <v>48</v>
      </c>
      <c r="O466" s="43"/>
      <c r="P466" s="211">
        <f t="shared" si="81"/>
        <v>0</v>
      </c>
      <c r="Q466" s="211">
        <v>0</v>
      </c>
      <c r="R466" s="211">
        <f t="shared" si="82"/>
        <v>0</v>
      </c>
      <c r="S466" s="211">
        <v>0</v>
      </c>
      <c r="T466" s="212">
        <f t="shared" si="83"/>
        <v>0</v>
      </c>
      <c r="AR466" s="25" t="s">
        <v>669</v>
      </c>
      <c r="AT466" s="25" t="s">
        <v>302</v>
      </c>
      <c r="AU466" s="25" t="s">
        <v>88</v>
      </c>
      <c r="AY466" s="25" t="s">
        <v>191</v>
      </c>
      <c r="BE466" s="213">
        <f t="shared" si="84"/>
        <v>0</v>
      </c>
      <c r="BF466" s="213">
        <f t="shared" si="85"/>
        <v>0</v>
      </c>
      <c r="BG466" s="213">
        <f t="shared" si="86"/>
        <v>0</v>
      </c>
      <c r="BH466" s="213">
        <f t="shared" si="87"/>
        <v>0</v>
      </c>
      <c r="BI466" s="213">
        <f t="shared" si="88"/>
        <v>0</v>
      </c>
      <c r="BJ466" s="25" t="s">
        <v>85</v>
      </c>
      <c r="BK466" s="213">
        <f t="shared" si="89"/>
        <v>0</v>
      </c>
      <c r="BL466" s="25" t="s">
        <v>279</v>
      </c>
      <c r="BM466" s="25" t="s">
        <v>5752</v>
      </c>
    </row>
    <row r="467" spans="2:65" s="1" customFormat="1" ht="16.5" customHeight="1">
      <c r="B467" s="42"/>
      <c r="C467" s="228" t="s">
        <v>1935</v>
      </c>
      <c r="D467" s="228" t="s">
        <v>302</v>
      </c>
      <c r="E467" s="229" t="s">
        <v>5753</v>
      </c>
      <c r="F467" s="230" t="s">
        <v>5754</v>
      </c>
      <c r="G467" s="231" t="s">
        <v>222</v>
      </c>
      <c r="H467" s="232">
        <v>1</v>
      </c>
      <c r="I467" s="233"/>
      <c r="J467" s="234">
        <f t="shared" si="80"/>
        <v>0</v>
      </c>
      <c r="K467" s="230" t="s">
        <v>203</v>
      </c>
      <c r="L467" s="235"/>
      <c r="M467" s="236" t="s">
        <v>23</v>
      </c>
      <c r="N467" s="237" t="s">
        <v>48</v>
      </c>
      <c r="O467" s="43"/>
      <c r="P467" s="211">
        <f t="shared" si="81"/>
        <v>0</v>
      </c>
      <c r="Q467" s="211">
        <v>3.8000000000000002E-4</v>
      </c>
      <c r="R467" s="211">
        <f t="shared" si="82"/>
        <v>3.8000000000000002E-4</v>
      </c>
      <c r="S467" s="211">
        <v>0</v>
      </c>
      <c r="T467" s="212">
        <f t="shared" si="83"/>
        <v>0</v>
      </c>
      <c r="AR467" s="25" t="s">
        <v>669</v>
      </c>
      <c r="AT467" s="25" t="s">
        <v>302</v>
      </c>
      <c r="AU467" s="25" t="s">
        <v>88</v>
      </c>
      <c r="AY467" s="25" t="s">
        <v>191</v>
      </c>
      <c r="BE467" s="213">
        <f t="shared" si="84"/>
        <v>0</v>
      </c>
      <c r="BF467" s="213">
        <f t="shared" si="85"/>
        <v>0</v>
      </c>
      <c r="BG467" s="213">
        <f t="shared" si="86"/>
        <v>0</v>
      </c>
      <c r="BH467" s="213">
        <f t="shared" si="87"/>
        <v>0</v>
      </c>
      <c r="BI467" s="213">
        <f t="shared" si="88"/>
        <v>0</v>
      </c>
      <c r="BJ467" s="25" t="s">
        <v>85</v>
      </c>
      <c r="BK467" s="213">
        <f t="shared" si="89"/>
        <v>0</v>
      </c>
      <c r="BL467" s="25" t="s">
        <v>279</v>
      </c>
      <c r="BM467" s="25" t="s">
        <v>5755</v>
      </c>
    </row>
    <row r="468" spans="2:65" s="1" customFormat="1" ht="25.5" customHeight="1">
      <c r="B468" s="42"/>
      <c r="C468" s="202" t="s">
        <v>1941</v>
      </c>
      <c r="D468" s="202" t="s">
        <v>194</v>
      </c>
      <c r="E468" s="203" t="s">
        <v>5756</v>
      </c>
      <c r="F468" s="204" t="s">
        <v>5757</v>
      </c>
      <c r="G468" s="205" t="s">
        <v>222</v>
      </c>
      <c r="H468" s="206">
        <v>9</v>
      </c>
      <c r="I468" s="207"/>
      <c r="J468" s="208">
        <f t="shared" si="80"/>
        <v>0</v>
      </c>
      <c r="K468" s="204" t="s">
        <v>23</v>
      </c>
      <c r="L468" s="62"/>
      <c r="M468" s="209" t="s">
        <v>23</v>
      </c>
      <c r="N468" s="210" t="s">
        <v>48</v>
      </c>
      <c r="O468" s="43"/>
      <c r="P468" s="211">
        <f t="shared" si="81"/>
        <v>0</v>
      </c>
      <c r="Q468" s="211">
        <v>0</v>
      </c>
      <c r="R468" s="211">
        <f t="shared" si="82"/>
        <v>0</v>
      </c>
      <c r="S468" s="211">
        <v>0</v>
      </c>
      <c r="T468" s="212">
        <f t="shared" si="83"/>
        <v>0</v>
      </c>
      <c r="AR468" s="25" t="s">
        <v>279</v>
      </c>
      <c r="AT468" s="25" t="s">
        <v>194</v>
      </c>
      <c r="AU468" s="25" t="s">
        <v>88</v>
      </c>
      <c r="AY468" s="25" t="s">
        <v>191</v>
      </c>
      <c r="BE468" s="213">
        <f t="shared" si="84"/>
        <v>0</v>
      </c>
      <c r="BF468" s="213">
        <f t="shared" si="85"/>
        <v>0</v>
      </c>
      <c r="BG468" s="213">
        <f t="shared" si="86"/>
        <v>0</v>
      </c>
      <c r="BH468" s="213">
        <f t="shared" si="87"/>
        <v>0</v>
      </c>
      <c r="BI468" s="213">
        <f t="shared" si="88"/>
        <v>0</v>
      </c>
      <c r="BJ468" s="25" t="s">
        <v>85</v>
      </c>
      <c r="BK468" s="213">
        <f t="shared" si="89"/>
        <v>0</v>
      </c>
      <c r="BL468" s="25" t="s">
        <v>279</v>
      </c>
      <c r="BM468" s="25" t="s">
        <v>5758</v>
      </c>
    </row>
    <row r="469" spans="2:65" s="1" customFormat="1" ht="16.5" customHeight="1">
      <c r="B469" s="42"/>
      <c r="C469" s="228" t="s">
        <v>1945</v>
      </c>
      <c r="D469" s="228" t="s">
        <v>302</v>
      </c>
      <c r="E469" s="229" t="s">
        <v>5759</v>
      </c>
      <c r="F469" s="230" t="s">
        <v>5760</v>
      </c>
      <c r="G469" s="231" t="s">
        <v>222</v>
      </c>
      <c r="H469" s="232">
        <v>5</v>
      </c>
      <c r="I469" s="233"/>
      <c r="J469" s="234">
        <f t="shared" si="80"/>
        <v>0</v>
      </c>
      <c r="K469" s="230" t="s">
        <v>203</v>
      </c>
      <c r="L469" s="235"/>
      <c r="M469" s="236" t="s">
        <v>23</v>
      </c>
      <c r="N469" s="237" t="s">
        <v>48</v>
      </c>
      <c r="O469" s="43"/>
      <c r="P469" s="211">
        <f t="shared" si="81"/>
        <v>0</v>
      </c>
      <c r="Q469" s="211">
        <v>3.8000000000000002E-4</v>
      </c>
      <c r="R469" s="211">
        <f t="shared" si="82"/>
        <v>1.9000000000000002E-3</v>
      </c>
      <c r="S469" s="211">
        <v>0</v>
      </c>
      <c r="T469" s="212">
        <f t="shared" si="83"/>
        <v>0</v>
      </c>
      <c r="AR469" s="25" t="s">
        <v>669</v>
      </c>
      <c r="AT469" s="25" t="s">
        <v>302</v>
      </c>
      <c r="AU469" s="25" t="s">
        <v>88</v>
      </c>
      <c r="AY469" s="25" t="s">
        <v>191</v>
      </c>
      <c r="BE469" s="213">
        <f t="shared" si="84"/>
        <v>0</v>
      </c>
      <c r="BF469" s="213">
        <f t="shared" si="85"/>
        <v>0</v>
      </c>
      <c r="BG469" s="213">
        <f t="shared" si="86"/>
        <v>0</v>
      </c>
      <c r="BH469" s="213">
        <f t="shared" si="87"/>
        <v>0</v>
      </c>
      <c r="BI469" s="213">
        <f t="shared" si="88"/>
        <v>0</v>
      </c>
      <c r="BJ469" s="25" t="s">
        <v>85</v>
      </c>
      <c r="BK469" s="213">
        <f t="shared" si="89"/>
        <v>0</v>
      </c>
      <c r="BL469" s="25" t="s">
        <v>279</v>
      </c>
      <c r="BM469" s="25" t="s">
        <v>5761</v>
      </c>
    </row>
    <row r="470" spans="2:65" s="1" customFormat="1" ht="16.5" customHeight="1">
      <c r="B470" s="42"/>
      <c r="C470" s="228" t="s">
        <v>1948</v>
      </c>
      <c r="D470" s="228" t="s">
        <v>302</v>
      </c>
      <c r="E470" s="229" t="s">
        <v>5762</v>
      </c>
      <c r="F470" s="230" t="s">
        <v>5763</v>
      </c>
      <c r="G470" s="231" t="s">
        <v>222</v>
      </c>
      <c r="H470" s="232">
        <v>1</v>
      </c>
      <c r="I470" s="233"/>
      <c r="J470" s="234">
        <f t="shared" si="80"/>
        <v>0</v>
      </c>
      <c r="K470" s="230" t="s">
        <v>23</v>
      </c>
      <c r="L470" s="235"/>
      <c r="M470" s="236" t="s">
        <v>23</v>
      </c>
      <c r="N470" s="237" t="s">
        <v>48</v>
      </c>
      <c r="O470" s="43"/>
      <c r="P470" s="211">
        <f t="shared" si="81"/>
        <v>0</v>
      </c>
      <c r="Q470" s="211">
        <v>0</v>
      </c>
      <c r="R470" s="211">
        <f t="shared" si="82"/>
        <v>0</v>
      </c>
      <c r="S470" s="211">
        <v>0</v>
      </c>
      <c r="T470" s="212">
        <f t="shared" si="83"/>
        <v>0</v>
      </c>
      <c r="AR470" s="25" t="s">
        <v>669</v>
      </c>
      <c r="AT470" s="25" t="s">
        <v>302</v>
      </c>
      <c r="AU470" s="25" t="s">
        <v>88</v>
      </c>
      <c r="AY470" s="25" t="s">
        <v>191</v>
      </c>
      <c r="BE470" s="213">
        <f t="shared" si="84"/>
        <v>0</v>
      </c>
      <c r="BF470" s="213">
        <f t="shared" si="85"/>
        <v>0</v>
      </c>
      <c r="BG470" s="213">
        <f t="shared" si="86"/>
        <v>0</v>
      </c>
      <c r="BH470" s="213">
        <f t="shared" si="87"/>
        <v>0</v>
      </c>
      <c r="BI470" s="213">
        <f t="shared" si="88"/>
        <v>0</v>
      </c>
      <c r="BJ470" s="25" t="s">
        <v>85</v>
      </c>
      <c r="BK470" s="213">
        <f t="shared" si="89"/>
        <v>0</v>
      </c>
      <c r="BL470" s="25" t="s">
        <v>279</v>
      </c>
      <c r="BM470" s="25" t="s">
        <v>5764</v>
      </c>
    </row>
    <row r="471" spans="2:65" s="1" customFormat="1" ht="16.5" customHeight="1">
      <c r="B471" s="42"/>
      <c r="C471" s="228" t="s">
        <v>1952</v>
      </c>
      <c r="D471" s="228" t="s">
        <v>302</v>
      </c>
      <c r="E471" s="229" t="s">
        <v>5765</v>
      </c>
      <c r="F471" s="230" t="s">
        <v>5766</v>
      </c>
      <c r="G471" s="231" t="s">
        <v>222</v>
      </c>
      <c r="H471" s="232">
        <v>1</v>
      </c>
      <c r="I471" s="233"/>
      <c r="J471" s="234">
        <f t="shared" si="80"/>
        <v>0</v>
      </c>
      <c r="K471" s="230" t="s">
        <v>203</v>
      </c>
      <c r="L471" s="235"/>
      <c r="M471" s="236" t="s">
        <v>23</v>
      </c>
      <c r="N471" s="237" t="s">
        <v>48</v>
      </c>
      <c r="O471" s="43"/>
      <c r="P471" s="211">
        <f t="shared" si="81"/>
        <v>0</v>
      </c>
      <c r="Q471" s="211">
        <v>8.0000000000000007E-5</v>
      </c>
      <c r="R471" s="211">
        <f t="shared" si="82"/>
        <v>8.0000000000000007E-5</v>
      </c>
      <c r="S471" s="211">
        <v>0</v>
      </c>
      <c r="T471" s="212">
        <f t="shared" si="83"/>
        <v>0</v>
      </c>
      <c r="AR471" s="25" t="s">
        <v>669</v>
      </c>
      <c r="AT471" s="25" t="s">
        <v>302</v>
      </c>
      <c r="AU471" s="25" t="s">
        <v>88</v>
      </c>
      <c r="AY471" s="25" t="s">
        <v>191</v>
      </c>
      <c r="BE471" s="213">
        <f t="shared" si="84"/>
        <v>0</v>
      </c>
      <c r="BF471" s="213">
        <f t="shared" si="85"/>
        <v>0</v>
      </c>
      <c r="BG471" s="213">
        <f t="shared" si="86"/>
        <v>0</v>
      </c>
      <c r="BH471" s="213">
        <f t="shared" si="87"/>
        <v>0</v>
      </c>
      <c r="BI471" s="213">
        <f t="shared" si="88"/>
        <v>0</v>
      </c>
      <c r="BJ471" s="25" t="s">
        <v>85</v>
      </c>
      <c r="BK471" s="213">
        <f t="shared" si="89"/>
        <v>0</v>
      </c>
      <c r="BL471" s="25" t="s">
        <v>279</v>
      </c>
      <c r="BM471" s="25" t="s">
        <v>5767</v>
      </c>
    </row>
    <row r="472" spans="2:65" s="1" customFormat="1" ht="16.5" customHeight="1">
      <c r="B472" s="42"/>
      <c r="C472" s="228" t="s">
        <v>1954</v>
      </c>
      <c r="D472" s="228" t="s">
        <v>302</v>
      </c>
      <c r="E472" s="229" t="s">
        <v>5768</v>
      </c>
      <c r="F472" s="230" t="s">
        <v>5769</v>
      </c>
      <c r="G472" s="231" t="s">
        <v>222</v>
      </c>
      <c r="H472" s="232">
        <v>4</v>
      </c>
      <c r="I472" s="233"/>
      <c r="J472" s="234">
        <f t="shared" si="80"/>
        <v>0</v>
      </c>
      <c r="K472" s="230" t="s">
        <v>23</v>
      </c>
      <c r="L472" s="235"/>
      <c r="M472" s="236" t="s">
        <v>23</v>
      </c>
      <c r="N472" s="237" t="s">
        <v>48</v>
      </c>
      <c r="O472" s="43"/>
      <c r="P472" s="211">
        <f t="shared" si="81"/>
        <v>0</v>
      </c>
      <c r="Q472" s="211">
        <v>0</v>
      </c>
      <c r="R472" s="211">
        <f t="shared" si="82"/>
        <v>0</v>
      </c>
      <c r="S472" s="211">
        <v>0</v>
      </c>
      <c r="T472" s="212">
        <f t="shared" si="83"/>
        <v>0</v>
      </c>
      <c r="AR472" s="25" t="s">
        <v>669</v>
      </c>
      <c r="AT472" s="25" t="s">
        <v>302</v>
      </c>
      <c r="AU472" s="25" t="s">
        <v>88</v>
      </c>
      <c r="AY472" s="25" t="s">
        <v>191</v>
      </c>
      <c r="BE472" s="213">
        <f t="shared" si="84"/>
        <v>0</v>
      </c>
      <c r="BF472" s="213">
        <f t="shared" si="85"/>
        <v>0</v>
      </c>
      <c r="BG472" s="213">
        <f t="shared" si="86"/>
        <v>0</v>
      </c>
      <c r="BH472" s="213">
        <f t="shared" si="87"/>
        <v>0</v>
      </c>
      <c r="BI472" s="213">
        <f t="shared" si="88"/>
        <v>0</v>
      </c>
      <c r="BJ472" s="25" t="s">
        <v>85</v>
      </c>
      <c r="BK472" s="213">
        <f t="shared" si="89"/>
        <v>0</v>
      </c>
      <c r="BL472" s="25" t="s">
        <v>279</v>
      </c>
      <c r="BM472" s="25" t="s">
        <v>5770</v>
      </c>
    </row>
    <row r="473" spans="2:65" s="1" customFormat="1" ht="25.5" customHeight="1">
      <c r="B473" s="42"/>
      <c r="C473" s="202" t="s">
        <v>1968</v>
      </c>
      <c r="D473" s="202" t="s">
        <v>194</v>
      </c>
      <c r="E473" s="203" t="s">
        <v>5771</v>
      </c>
      <c r="F473" s="204" t="s">
        <v>5772</v>
      </c>
      <c r="G473" s="205" t="s">
        <v>222</v>
      </c>
      <c r="H473" s="206">
        <v>5</v>
      </c>
      <c r="I473" s="207"/>
      <c r="J473" s="208">
        <f t="shared" si="80"/>
        <v>0</v>
      </c>
      <c r="K473" s="204" t="s">
        <v>203</v>
      </c>
      <c r="L473" s="62"/>
      <c r="M473" s="209" t="s">
        <v>23</v>
      </c>
      <c r="N473" s="210" t="s">
        <v>48</v>
      </c>
      <c r="O473" s="43"/>
      <c r="P473" s="211">
        <f t="shared" si="81"/>
        <v>0</v>
      </c>
      <c r="Q473" s="211">
        <v>1.3999999999999999E-4</v>
      </c>
      <c r="R473" s="211">
        <f t="shared" si="82"/>
        <v>6.9999999999999988E-4</v>
      </c>
      <c r="S473" s="211">
        <v>0</v>
      </c>
      <c r="T473" s="212">
        <f t="shared" si="83"/>
        <v>0</v>
      </c>
      <c r="AR473" s="25" t="s">
        <v>279</v>
      </c>
      <c r="AT473" s="25" t="s">
        <v>194</v>
      </c>
      <c r="AU473" s="25" t="s">
        <v>88</v>
      </c>
      <c r="AY473" s="25" t="s">
        <v>191</v>
      </c>
      <c r="BE473" s="213">
        <f t="shared" si="84"/>
        <v>0</v>
      </c>
      <c r="BF473" s="213">
        <f t="shared" si="85"/>
        <v>0</v>
      </c>
      <c r="BG473" s="213">
        <f t="shared" si="86"/>
        <v>0</v>
      </c>
      <c r="BH473" s="213">
        <f t="shared" si="87"/>
        <v>0</v>
      </c>
      <c r="BI473" s="213">
        <f t="shared" si="88"/>
        <v>0</v>
      </c>
      <c r="BJ473" s="25" t="s">
        <v>85</v>
      </c>
      <c r="BK473" s="213">
        <f t="shared" si="89"/>
        <v>0</v>
      </c>
      <c r="BL473" s="25" t="s">
        <v>279</v>
      </c>
      <c r="BM473" s="25" t="s">
        <v>5773</v>
      </c>
    </row>
    <row r="474" spans="2:65" s="1" customFormat="1" ht="16.5" customHeight="1">
      <c r="B474" s="42"/>
      <c r="C474" s="228" t="s">
        <v>1973</v>
      </c>
      <c r="D474" s="228" t="s">
        <v>302</v>
      </c>
      <c r="E474" s="229" t="s">
        <v>5774</v>
      </c>
      <c r="F474" s="230" t="s">
        <v>5775</v>
      </c>
      <c r="G474" s="231" t="s">
        <v>222</v>
      </c>
      <c r="H474" s="232">
        <v>5</v>
      </c>
      <c r="I474" s="233"/>
      <c r="J474" s="234">
        <f t="shared" si="80"/>
        <v>0</v>
      </c>
      <c r="K474" s="230" t="s">
        <v>23</v>
      </c>
      <c r="L474" s="235"/>
      <c r="M474" s="236" t="s">
        <v>23</v>
      </c>
      <c r="N474" s="237" t="s">
        <v>48</v>
      </c>
      <c r="O474" s="43"/>
      <c r="P474" s="211">
        <f t="shared" si="81"/>
        <v>0</v>
      </c>
      <c r="Q474" s="211">
        <v>0</v>
      </c>
      <c r="R474" s="211">
        <f t="shared" si="82"/>
        <v>0</v>
      </c>
      <c r="S474" s="211">
        <v>0</v>
      </c>
      <c r="T474" s="212">
        <f t="shared" si="83"/>
        <v>0</v>
      </c>
      <c r="AR474" s="25" t="s">
        <v>669</v>
      </c>
      <c r="AT474" s="25" t="s">
        <v>302</v>
      </c>
      <c r="AU474" s="25" t="s">
        <v>88</v>
      </c>
      <c r="AY474" s="25" t="s">
        <v>191</v>
      </c>
      <c r="BE474" s="213">
        <f t="shared" si="84"/>
        <v>0</v>
      </c>
      <c r="BF474" s="213">
        <f t="shared" si="85"/>
        <v>0</v>
      </c>
      <c r="BG474" s="213">
        <f t="shared" si="86"/>
        <v>0</v>
      </c>
      <c r="BH474" s="213">
        <f t="shared" si="87"/>
        <v>0</v>
      </c>
      <c r="BI474" s="213">
        <f t="shared" si="88"/>
        <v>0</v>
      </c>
      <c r="BJ474" s="25" t="s">
        <v>85</v>
      </c>
      <c r="BK474" s="213">
        <f t="shared" si="89"/>
        <v>0</v>
      </c>
      <c r="BL474" s="25" t="s">
        <v>279</v>
      </c>
      <c r="BM474" s="25" t="s">
        <v>5776</v>
      </c>
    </row>
    <row r="475" spans="2:65" s="1" customFormat="1" ht="16.5" customHeight="1">
      <c r="B475" s="42"/>
      <c r="C475" s="228" t="s">
        <v>1977</v>
      </c>
      <c r="D475" s="228" t="s">
        <v>302</v>
      </c>
      <c r="E475" s="229" t="s">
        <v>5777</v>
      </c>
      <c r="F475" s="230" t="s">
        <v>5778</v>
      </c>
      <c r="G475" s="231" t="s">
        <v>222</v>
      </c>
      <c r="H475" s="232">
        <v>5</v>
      </c>
      <c r="I475" s="233"/>
      <c r="J475" s="234">
        <f t="shared" si="80"/>
        <v>0</v>
      </c>
      <c r="K475" s="230" t="s">
        <v>23</v>
      </c>
      <c r="L475" s="235"/>
      <c r="M475" s="236" t="s">
        <v>23</v>
      </c>
      <c r="N475" s="237" t="s">
        <v>48</v>
      </c>
      <c r="O475" s="43"/>
      <c r="P475" s="211">
        <f t="shared" si="81"/>
        <v>0</v>
      </c>
      <c r="Q475" s="211">
        <v>0</v>
      </c>
      <c r="R475" s="211">
        <f t="shared" si="82"/>
        <v>0</v>
      </c>
      <c r="S475" s="211">
        <v>0</v>
      </c>
      <c r="T475" s="212">
        <f t="shared" si="83"/>
        <v>0</v>
      </c>
      <c r="AR475" s="25" t="s">
        <v>669</v>
      </c>
      <c r="AT475" s="25" t="s">
        <v>302</v>
      </c>
      <c r="AU475" s="25" t="s">
        <v>88</v>
      </c>
      <c r="AY475" s="25" t="s">
        <v>191</v>
      </c>
      <c r="BE475" s="213">
        <f t="shared" si="84"/>
        <v>0</v>
      </c>
      <c r="BF475" s="213">
        <f t="shared" si="85"/>
        <v>0</v>
      </c>
      <c r="BG475" s="213">
        <f t="shared" si="86"/>
        <v>0</v>
      </c>
      <c r="BH475" s="213">
        <f t="shared" si="87"/>
        <v>0</v>
      </c>
      <c r="BI475" s="213">
        <f t="shared" si="88"/>
        <v>0</v>
      </c>
      <c r="BJ475" s="25" t="s">
        <v>85</v>
      </c>
      <c r="BK475" s="213">
        <f t="shared" si="89"/>
        <v>0</v>
      </c>
      <c r="BL475" s="25" t="s">
        <v>279</v>
      </c>
      <c r="BM475" s="25" t="s">
        <v>5779</v>
      </c>
    </row>
    <row r="476" spans="2:65" s="1" customFormat="1" ht="25.5" customHeight="1">
      <c r="B476" s="42"/>
      <c r="C476" s="202" t="s">
        <v>1983</v>
      </c>
      <c r="D476" s="202" t="s">
        <v>194</v>
      </c>
      <c r="E476" s="203" t="s">
        <v>5780</v>
      </c>
      <c r="F476" s="204" t="s">
        <v>5781</v>
      </c>
      <c r="G476" s="205" t="s">
        <v>222</v>
      </c>
      <c r="H476" s="206">
        <v>4</v>
      </c>
      <c r="I476" s="207"/>
      <c r="J476" s="208">
        <f t="shared" si="80"/>
        <v>0</v>
      </c>
      <c r="K476" s="204" t="s">
        <v>203</v>
      </c>
      <c r="L476" s="62"/>
      <c r="M476" s="209" t="s">
        <v>23</v>
      </c>
      <c r="N476" s="210" t="s">
        <v>48</v>
      </c>
      <c r="O476" s="43"/>
      <c r="P476" s="211">
        <f t="shared" si="81"/>
        <v>0</v>
      </c>
      <c r="Q476" s="211">
        <v>2.7E-4</v>
      </c>
      <c r="R476" s="211">
        <f t="shared" si="82"/>
        <v>1.08E-3</v>
      </c>
      <c r="S476" s="211">
        <v>0</v>
      </c>
      <c r="T476" s="212">
        <f t="shared" si="83"/>
        <v>0</v>
      </c>
      <c r="AR476" s="25" t="s">
        <v>279</v>
      </c>
      <c r="AT476" s="25" t="s">
        <v>194</v>
      </c>
      <c r="AU476" s="25" t="s">
        <v>88</v>
      </c>
      <c r="AY476" s="25" t="s">
        <v>191</v>
      </c>
      <c r="BE476" s="213">
        <f t="shared" si="84"/>
        <v>0</v>
      </c>
      <c r="BF476" s="213">
        <f t="shared" si="85"/>
        <v>0</v>
      </c>
      <c r="BG476" s="213">
        <f t="shared" si="86"/>
        <v>0</v>
      </c>
      <c r="BH476" s="213">
        <f t="shared" si="87"/>
        <v>0</v>
      </c>
      <c r="BI476" s="213">
        <f t="shared" si="88"/>
        <v>0</v>
      </c>
      <c r="BJ476" s="25" t="s">
        <v>85</v>
      </c>
      <c r="BK476" s="213">
        <f t="shared" si="89"/>
        <v>0</v>
      </c>
      <c r="BL476" s="25" t="s">
        <v>279</v>
      </c>
      <c r="BM476" s="25" t="s">
        <v>5782</v>
      </c>
    </row>
    <row r="477" spans="2:65" s="1" customFormat="1" ht="16.5" customHeight="1">
      <c r="B477" s="42"/>
      <c r="C477" s="228" t="s">
        <v>1997</v>
      </c>
      <c r="D477" s="228" t="s">
        <v>302</v>
      </c>
      <c r="E477" s="229" t="s">
        <v>5783</v>
      </c>
      <c r="F477" s="230" t="s">
        <v>5784</v>
      </c>
      <c r="G477" s="231" t="s">
        <v>222</v>
      </c>
      <c r="H477" s="232">
        <v>4</v>
      </c>
      <c r="I477" s="233"/>
      <c r="J477" s="234">
        <f t="shared" ref="J477:J508" si="90">ROUND(I477*H477,2)</f>
        <v>0</v>
      </c>
      <c r="K477" s="230" t="s">
        <v>23</v>
      </c>
      <c r="L477" s="235"/>
      <c r="M477" s="236" t="s">
        <v>23</v>
      </c>
      <c r="N477" s="237" t="s">
        <v>48</v>
      </c>
      <c r="O477" s="43"/>
      <c r="P477" s="211">
        <f t="shared" ref="P477:P508" si="91">O477*H477</f>
        <v>0</v>
      </c>
      <c r="Q477" s="211">
        <v>0</v>
      </c>
      <c r="R477" s="211">
        <f t="shared" ref="R477:R508" si="92">Q477*H477</f>
        <v>0</v>
      </c>
      <c r="S477" s="211">
        <v>0</v>
      </c>
      <c r="T477" s="212">
        <f t="shared" ref="T477:T508" si="93">S477*H477</f>
        <v>0</v>
      </c>
      <c r="AR477" s="25" t="s">
        <v>669</v>
      </c>
      <c r="AT477" s="25" t="s">
        <v>302</v>
      </c>
      <c r="AU477" s="25" t="s">
        <v>88</v>
      </c>
      <c r="AY477" s="25" t="s">
        <v>191</v>
      </c>
      <c r="BE477" s="213">
        <f t="shared" si="84"/>
        <v>0</v>
      </c>
      <c r="BF477" s="213">
        <f t="shared" si="85"/>
        <v>0</v>
      </c>
      <c r="BG477" s="213">
        <f t="shared" si="86"/>
        <v>0</v>
      </c>
      <c r="BH477" s="213">
        <f t="shared" si="87"/>
        <v>0</v>
      </c>
      <c r="BI477" s="213">
        <f t="shared" si="88"/>
        <v>0</v>
      </c>
      <c r="BJ477" s="25" t="s">
        <v>85</v>
      </c>
      <c r="BK477" s="213">
        <f t="shared" si="89"/>
        <v>0</v>
      </c>
      <c r="BL477" s="25" t="s">
        <v>279</v>
      </c>
      <c r="BM477" s="25" t="s">
        <v>5785</v>
      </c>
    </row>
    <row r="478" spans="2:65" s="1" customFormat="1" ht="16.5" customHeight="1">
      <c r="B478" s="42"/>
      <c r="C478" s="228" t="s">
        <v>2002</v>
      </c>
      <c r="D478" s="228" t="s">
        <v>302</v>
      </c>
      <c r="E478" s="229" t="s">
        <v>5786</v>
      </c>
      <c r="F478" s="230" t="s">
        <v>5787</v>
      </c>
      <c r="G478" s="231" t="s">
        <v>222</v>
      </c>
      <c r="H478" s="232">
        <v>4</v>
      </c>
      <c r="I478" s="233"/>
      <c r="J478" s="234">
        <f t="shared" si="90"/>
        <v>0</v>
      </c>
      <c r="K478" s="230" t="s">
        <v>23</v>
      </c>
      <c r="L478" s="235"/>
      <c r="M478" s="236" t="s">
        <v>23</v>
      </c>
      <c r="N478" s="237" t="s">
        <v>48</v>
      </c>
      <c r="O478" s="43"/>
      <c r="P478" s="211">
        <f t="shared" si="91"/>
        <v>0</v>
      </c>
      <c r="Q478" s="211">
        <v>0</v>
      </c>
      <c r="R478" s="211">
        <f t="shared" si="92"/>
        <v>0</v>
      </c>
      <c r="S478" s="211">
        <v>0</v>
      </c>
      <c r="T478" s="212">
        <f t="shared" si="93"/>
        <v>0</v>
      </c>
      <c r="AR478" s="25" t="s">
        <v>669</v>
      </c>
      <c r="AT478" s="25" t="s">
        <v>302</v>
      </c>
      <c r="AU478" s="25" t="s">
        <v>88</v>
      </c>
      <c r="AY478" s="25" t="s">
        <v>191</v>
      </c>
      <c r="BE478" s="213">
        <f t="shared" si="84"/>
        <v>0</v>
      </c>
      <c r="BF478" s="213">
        <f t="shared" si="85"/>
        <v>0</v>
      </c>
      <c r="BG478" s="213">
        <f t="shared" si="86"/>
        <v>0</v>
      </c>
      <c r="BH478" s="213">
        <f t="shared" si="87"/>
        <v>0</v>
      </c>
      <c r="BI478" s="213">
        <f t="shared" si="88"/>
        <v>0</v>
      </c>
      <c r="BJ478" s="25" t="s">
        <v>85</v>
      </c>
      <c r="BK478" s="213">
        <f t="shared" si="89"/>
        <v>0</v>
      </c>
      <c r="BL478" s="25" t="s">
        <v>279</v>
      </c>
      <c r="BM478" s="25" t="s">
        <v>5788</v>
      </c>
    </row>
    <row r="479" spans="2:65" s="1" customFormat="1" ht="16.5" customHeight="1">
      <c r="B479" s="42"/>
      <c r="C479" s="202" t="s">
        <v>2006</v>
      </c>
      <c r="D479" s="202" t="s">
        <v>194</v>
      </c>
      <c r="E479" s="203" t="s">
        <v>5789</v>
      </c>
      <c r="F479" s="204" t="s">
        <v>5790</v>
      </c>
      <c r="G479" s="205" t="s">
        <v>222</v>
      </c>
      <c r="H479" s="206">
        <v>9</v>
      </c>
      <c r="I479" s="207"/>
      <c r="J479" s="208">
        <f t="shared" si="90"/>
        <v>0</v>
      </c>
      <c r="K479" s="204" t="s">
        <v>23</v>
      </c>
      <c r="L479" s="62"/>
      <c r="M479" s="209" t="s">
        <v>23</v>
      </c>
      <c r="N479" s="210" t="s">
        <v>48</v>
      </c>
      <c r="O479" s="43"/>
      <c r="P479" s="211">
        <f t="shared" si="91"/>
        <v>0</v>
      </c>
      <c r="Q479" s="211">
        <v>0</v>
      </c>
      <c r="R479" s="211">
        <f t="shared" si="92"/>
        <v>0</v>
      </c>
      <c r="S479" s="211">
        <v>0</v>
      </c>
      <c r="T479" s="212">
        <f t="shared" si="93"/>
        <v>0</v>
      </c>
      <c r="AR479" s="25" t="s">
        <v>279</v>
      </c>
      <c r="AT479" s="25" t="s">
        <v>194</v>
      </c>
      <c r="AU479" s="25" t="s">
        <v>88</v>
      </c>
      <c r="AY479" s="25" t="s">
        <v>191</v>
      </c>
      <c r="BE479" s="213">
        <f t="shared" si="84"/>
        <v>0</v>
      </c>
      <c r="BF479" s="213">
        <f t="shared" si="85"/>
        <v>0</v>
      </c>
      <c r="BG479" s="213">
        <f t="shared" si="86"/>
        <v>0</v>
      </c>
      <c r="BH479" s="213">
        <f t="shared" si="87"/>
        <v>0</v>
      </c>
      <c r="BI479" s="213">
        <f t="shared" si="88"/>
        <v>0</v>
      </c>
      <c r="BJ479" s="25" t="s">
        <v>85</v>
      </c>
      <c r="BK479" s="213">
        <f t="shared" si="89"/>
        <v>0</v>
      </c>
      <c r="BL479" s="25" t="s">
        <v>279</v>
      </c>
      <c r="BM479" s="25" t="s">
        <v>5791</v>
      </c>
    </row>
    <row r="480" spans="2:65" s="1" customFormat="1" ht="38.25" customHeight="1">
      <c r="B480" s="42"/>
      <c r="C480" s="202" t="s">
        <v>2010</v>
      </c>
      <c r="D480" s="202" t="s">
        <v>194</v>
      </c>
      <c r="E480" s="203" t="s">
        <v>5792</v>
      </c>
      <c r="F480" s="204" t="s">
        <v>5793</v>
      </c>
      <c r="G480" s="205" t="s">
        <v>419</v>
      </c>
      <c r="H480" s="206">
        <v>0.81899999999999995</v>
      </c>
      <c r="I480" s="207"/>
      <c r="J480" s="208">
        <f t="shared" si="90"/>
        <v>0</v>
      </c>
      <c r="K480" s="204" t="s">
        <v>203</v>
      </c>
      <c r="L480" s="62"/>
      <c r="M480" s="209" t="s">
        <v>23</v>
      </c>
      <c r="N480" s="210" t="s">
        <v>48</v>
      </c>
      <c r="O480" s="43"/>
      <c r="P480" s="211">
        <f t="shared" si="91"/>
        <v>0</v>
      </c>
      <c r="Q480" s="211">
        <v>0</v>
      </c>
      <c r="R480" s="211">
        <f t="shared" si="92"/>
        <v>0</v>
      </c>
      <c r="S480" s="211">
        <v>0</v>
      </c>
      <c r="T480" s="212">
        <f t="shared" si="93"/>
        <v>0</v>
      </c>
      <c r="AR480" s="25" t="s">
        <v>279</v>
      </c>
      <c r="AT480" s="25" t="s">
        <v>194</v>
      </c>
      <c r="AU480" s="25" t="s">
        <v>88</v>
      </c>
      <c r="AY480" s="25" t="s">
        <v>191</v>
      </c>
      <c r="BE480" s="213">
        <f t="shared" si="84"/>
        <v>0</v>
      </c>
      <c r="BF480" s="213">
        <f t="shared" si="85"/>
        <v>0</v>
      </c>
      <c r="BG480" s="213">
        <f t="shared" si="86"/>
        <v>0</v>
      </c>
      <c r="BH480" s="213">
        <f t="shared" si="87"/>
        <v>0</v>
      </c>
      <c r="BI480" s="213">
        <f t="shared" si="88"/>
        <v>0</v>
      </c>
      <c r="BJ480" s="25" t="s">
        <v>85</v>
      </c>
      <c r="BK480" s="213">
        <f t="shared" si="89"/>
        <v>0</v>
      </c>
      <c r="BL480" s="25" t="s">
        <v>279</v>
      </c>
      <c r="BM480" s="25" t="s">
        <v>5794</v>
      </c>
    </row>
    <row r="481" spans="2:65" s="11" customFormat="1" ht="29.85" customHeight="1">
      <c r="B481" s="186"/>
      <c r="C481" s="187"/>
      <c r="D481" s="188" t="s">
        <v>76</v>
      </c>
      <c r="E481" s="200" t="s">
        <v>4773</v>
      </c>
      <c r="F481" s="200" t="s">
        <v>4774</v>
      </c>
      <c r="G481" s="187"/>
      <c r="H481" s="187"/>
      <c r="I481" s="190"/>
      <c r="J481" s="201">
        <f>BK481</f>
        <v>0</v>
      </c>
      <c r="K481" s="187"/>
      <c r="L481" s="192"/>
      <c r="M481" s="193"/>
      <c r="N481" s="194"/>
      <c r="O481" s="194"/>
      <c r="P481" s="195">
        <f>SUM(P482:P487)</f>
        <v>0</v>
      </c>
      <c r="Q481" s="194"/>
      <c r="R481" s="195">
        <f>SUM(R482:R487)</f>
        <v>1.1429999999999999E-2</v>
      </c>
      <c r="S481" s="194"/>
      <c r="T481" s="196">
        <f>SUM(T482:T487)</f>
        <v>0</v>
      </c>
      <c r="AR481" s="197" t="s">
        <v>88</v>
      </c>
      <c r="AT481" s="198" t="s">
        <v>76</v>
      </c>
      <c r="AU481" s="198" t="s">
        <v>85</v>
      </c>
      <c r="AY481" s="197" t="s">
        <v>191</v>
      </c>
      <c r="BK481" s="199">
        <f>SUM(BK482:BK487)</f>
        <v>0</v>
      </c>
    </row>
    <row r="482" spans="2:65" s="1" customFormat="1" ht="16.5" customHeight="1">
      <c r="B482" s="42"/>
      <c r="C482" s="202" t="s">
        <v>2016</v>
      </c>
      <c r="D482" s="202" t="s">
        <v>194</v>
      </c>
      <c r="E482" s="203" t="s">
        <v>5795</v>
      </c>
      <c r="F482" s="204" t="s">
        <v>5796</v>
      </c>
      <c r="G482" s="205" t="s">
        <v>4758</v>
      </c>
      <c r="H482" s="206">
        <v>1</v>
      </c>
      <c r="I482" s="207"/>
      <c r="J482" s="208">
        <f t="shared" ref="J482:J487" si="94">ROUND(I482*H482,2)</f>
        <v>0</v>
      </c>
      <c r="K482" s="204" t="s">
        <v>203</v>
      </c>
      <c r="L482" s="62"/>
      <c r="M482" s="209" t="s">
        <v>23</v>
      </c>
      <c r="N482" s="210" t="s">
        <v>48</v>
      </c>
      <c r="O482" s="43"/>
      <c r="P482" s="211">
        <f t="shared" ref="P482:P487" si="95">O482*H482</f>
        <v>0</v>
      </c>
      <c r="Q482" s="211">
        <v>1.24E-3</v>
      </c>
      <c r="R482" s="211">
        <f t="shared" ref="R482:R487" si="96">Q482*H482</f>
        <v>1.24E-3</v>
      </c>
      <c r="S482" s="211">
        <v>0</v>
      </c>
      <c r="T482" s="212">
        <f t="shared" ref="T482:T487" si="97">S482*H482</f>
        <v>0</v>
      </c>
      <c r="AR482" s="25" t="s">
        <v>279</v>
      </c>
      <c r="AT482" s="25" t="s">
        <v>194</v>
      </c>
      <c r="AU482" s="25" t="s">
        <v>88</v>
      </c>
      <c r="AY482" s="25" t="s">
        <v>191</v>
      </c>
      <c r="BE482" s="213">
        <f t="shared" ref="BE482:BE487" si="98">IF(N482="základní",J482,0)</f>
        <v>0</v>
      </c>
      <c r="BF482" s="213">
        <f t="shared" ref="BF482:BF487" si="99">IF(N482="snížená",J482,0)</f>
        <v>0</v>
      </c>
      <c r="BG482" s="213">
        <f t="shared" ref="BG482:BG487" si="100">IF(N482="zákl. přenesená",J482,0)</f>
        <v>0</v>
      </c>
      <c r="BH482" s="213">
        <f t="shared" ref="BH482:BH487" si="101">IF(N482="sníž. přenesená",J482,0)</f>
        <v>0</v>
      </c>
      <c r="BI482" s="213">
        <f t="shared" ref="BI482:BI487" si="102">IF(N482="nulová",J482,0)</f>
        <v>0</v>
      </c>
      <c r="BJ482" s="25" t="s">
        <v>85</v>
      </c>
      <c r="BK482" s="213">
        <f t="shared" ref="BK482:BK487" si="103">ROUND(I482*H482,2)</f>
        <v>0</v>
      </c>
      <c r="BL482" s="25" t="s">
        <v>279</v>
      </c>
      <c r="BM482" s="25" t="s">
        <v>5797</v>
      </c>
    </row>
    <row r="483" spans="2:65" s="1" customFormat="1" ht="16.5" customHeight="1">
      <c r="B483" s="42"/>
      <c r="C483" s="202" t="s">
        <v>2031</v>
      </c>
      <c r="D483" s="202" t="s">
        <v>194</v>
      </c>
      <c r="E483" s="203" t="s">
        <v>5798</v>
      </c>
      <c r="F483" s="204" t="s">
        <v>5799</v>
      </c>
      <c r="G483" s="205" t="s">
        <v>4758</v>
      </c>
      <c r="H483" s="206">
        <v>1</v>
      </c>
      <c r="I483" s="207"/>
      <c r="J483" s="208">
        <f t="shared" si="94"/>
        <v>0</v>
      </c>
      <c r="K483" s="204" t="s">
        <v>23</v>
      </c>
      <c r="L483" s="62"/>
      <c r="M483" s="209" t="s">
        <v>23</v>
      </c>
      <c r="N483" s="210" t="s">
        <v>48</v>
      </c>
      <c r="O483" s="43"/>
      <c r="P483" s="211">
        <f t="shared" si="95"/>
        <v>0</v>
      </c>
      <c r="Q483" s="211">
        <v>0</v>
      </c>
      <c r="R483" s="211">
        <f t="shared" si="96"/>
        <v>0</v>
      </c>
      <c r="S483" s="211">
        <v>0</v>
      </c>
      <c r="T483" s="212">
        <f t="shared" si="97"/>
        <v>0</v>
      </c>
      <c r="AR483" s="25" t="s">
        <v>279</v>
      </c>
      <c r="AT483" s="25" t="s">
        <v>194</v>
      </c>
      <c r="AU483" s="25" t="s">
        <v>88</v>
      </c>
      <c r="AY483" s="25" t="s">
        <v>191</v>
      </c>
      <c r="BE483" s="213">
        <f t="shared" si="98"/>
        <v>0</v>
      </c>
      <c r="BF483" s="213">
        <f t="shared" si="99"/>
        <v>0</v>
      </c>
      <c r="BG483" s="213">
        <f t="shared" si="100"/>
        <v>0</v>
      </c>
      <c r="BH483" s="213">
        <f t="shared" si="101"/>
        <v>0</v>
      </c>
      <c r="BI483" s="213">
        <f t="shared" si="102"/>
        <v>0</v>
      </c>
      <c r="BJ483" s="25" t="s">
        <v>85</v>
      </c>
      <c r="BK483" s="213">
        <f t="shared" si="103"/>
        <v>0</v>
      </c>
      <c r="BL483" s="25" t="s">
        <v>279</v>
      </c>
      <c r="BM483" s="25" t="s">
        <v>5800</v>
      </c>
    </row>
    <row r="484" spans="2:65" s="1" customFormat="1" ht="16.5" customHeight="1">
      <c r="B484" s="42"/>
      <c r="C484" s="228" t="s">
        <v>2037</v>
      </c>
      <c r="D484" s="228" t="s">
        <v>302</v>
      </c>
      <c r="E484" s="229" t="s">
        <v>5801</v>
      </c>
      <c r="F484" s="230" t="s">
        <v>5802</v>
      </c>
      <c r="G484" s="231" t="s">
        <v>222</v>
      </c>
      <c r="H484" s="232">
        <v>1</v>
      </c>
      <c r="I484" s="233"/>
      <c r="J484" s="234">
        <f t="shared" si="94"/>
        <v>0</v>
      </c>
      <c r="K484" s="230" t="s">
        <v>23</v>
      </c>
      <c r="L484" s="235"/>
      <c r="M484" s="236" t="s">
        <v>23</v>
      </c>
      <c r="N484" s="237" t="s">
        <v>48</v>
      </c>
      <c r="O484" s="43"/>
      <c r="P484" s="211">
        <f t="shared" si="95"/>
        <v>0</v>
      </c>
      <c r="Q484" s="211">
        <v>0</v>
      </c>
      <c r="R484" s="211">
        <f t="shared" si="96"/>
        <v>0</v>
      </c>
      <c r="S484" s="211">
        <v>0</v>
      </c>
      <c r="T484" s="212">
        <f t="shared" si="97"/>
        <v>0</v>
      </c>
      <c r="AR484" s="25" t="s">
        <v>669</v>
      </c>
      <c r="AT484" s="25" t="s">
        <v>302</v>
      </c>
      <c r="AU484" s="25" t="s">
        <v>88</v>
      </c>
      <c r="AY484" s="25" t="s">
        <v>191</v>
      </c>
      <c r="BE484" s="213">
        <f t="shared" si="98"/>
        <v>0</v>
      </c>
      <c r="BF484" s="213">
        <f t="shared" si="99"/>
        <v>0</v>
      </c>
      <c r="BG484" s="213">
        <f t="shared" si="100"/>
        <v>0</v>
      </c>
      <c r="BH484" s="213">
        <f t="shared" si="101"/>
        <v>0</v>
      </c>
      <c r="BI484" s="213">
        <f t="shared" si="102"/>
        <v>0</v>
      </c>
      <c r="BJ484" s="25" t="s">
        <v>85</v>
      </c>
      <c r="BK484" s="213">
        <f t="shared" si="103"/>
        <v>0</v>
      </c>
      <c r="BL484" s="25" t="s">
        <v>279</v>
      </c>
      <c r="BM484" s="25" t="s">
        <v>5803</v>
      </c>
    </row>
    <row r="485" spans="2:65" s="1" customFormat="1" ht="16.5" customHeight="1">
      <c r="B485" s="42"/>
      <c r="C485" s="228" t="s">
        <v>2045</v>
      </c>
      <c r="D485" s="228" t="s">
        <v>302</v>
      </c>
      <c r="E485" s="229" t="s">
        <v>5804</v>
      </c>
      <c r="F485" s="230" t="s">
        <v>5805</v>
      </c>
      <c r="G485" s="231" t="s">
        <v>222</v>
      </c>
      <c r="H485" s="232">
        <v>1</v>
      </c>
      <c r="I485" s="233"/>
      <c r="J485" s="234">
        <f t="shared" si="94"/>
        <v>0</v>
      </c>
      <c r="K485" s="230" t="s">
        <v>203</v>
      </c>
      <c r="L485" s="235"/>
      <c r="M485" s="236" t="s">
        <v>23</v>
      </c>
      <c r="N485" s="237" t="s">
        <v>48</v>
      </c>
      <c r="O485" s="43"/>
      <c r="P485" s="211">
        <f t="shared" si="95"/>
        <v>0</v>
      </c>
      <c r="Q485" s="211">
        <v>8.0000000000000002E-3</v>
      </c>
      <c r="R485" s="211">
        <f t="shared" si="96"/>
        <v>8.0000000000000002E-3</v>
      </c>
      <c r="S485" s="211">
        <v>0</v>
      </c>
      <c r="T485" s="212">
        <f t="shared" si="97"/>
        <v>0</v>
      </c>
      <c r="AR485" s="25" t="s">
        <v>669</v>
      </c>
      <c r="AT485" s="25" t="s">
        <v>302</v>
      </c>
      <c r="AU485" s="25" t="s">
        <v>88</v>
      </c>
      <c r="AY485" s="25" t="s">
        <v>191</v>
      </c>
      <c r="BE485" s="213">
        <f t="shared" si="98"/>
        <v>0</v>
      </c>
      <c r="BF485" s="213">
        <f t="shared" si="99"/>
        <v>0</v>
      </c>
      <c r="BG485" s="213">
        <f t="shared" si="100"/>
        <v>0</v>
      </c>
      <c r="BH485" s="213">
        <f t="shared" si="101"/>
        <v>0</v>
      </c>
      <c r="BI485" s="213">
        <f t="shared" si="102"/>
        <v>0</v>
      </c>
      <c r="BJ485" s="25" t="s">
        <v>85</v>
      </c>
      <c r="BK485" s="213">
        <f t="shared" si="103"/>
        <v>0</v>
      </c>
      <c r="BL485" s="25" t="s">
        <v>279</v>
      </c>
      <c r="BM485" s="25" t="s">
        <v>5806</v>
      </c>
    </row>
    <row r="486" spans="2:65" s="1" customFormat="1" ht="38.25" customHeight="1">
      <c r="B486" s="42"/>
      <c r="C486" s="202" t="s">
        <v>2051</v>
      </c>
      <c r="D486" s="202" t="s">
        <v>194</v>
      </c>
      <c r="E486" s="203" t="s">
        <v>5807</v>
      </c>
      <c r="F486" s="204" t="s">
        <v>5808</v>
      </c>
      <c r="G486" s="205" t="s">
        <v>4758</v>
      </c>
      <c r="H486" s="206">
        <v>1</v>
      </c>
      <c r="I486" s="207"/>
      <c r="J486" s="208">
        <f t="shared" si="94"/>
        <v>0</v>
      </c>
      <c r="K486" s="204" t="s">
        <v>203</v>
      </c>
      <c r="L486" s="62"/>
      <c r="M486" s="209" t="s">
        <v>23</v>
      </c>
      <c r="N486" s="210" t="s">
        <v>48</v>
      </c>
      <c r="O486" s="43"/>
      <c r="P486" s="211">
        <f t="shared" si="95"/>
        <v>0</v>
      </c>
      <c r="Q486" s="211">
        <v>2.1900000000000001E-3</v>
      </c>
      <c r="R486" s="211">
        <f t="shared" si="96"/>
        <v>2.1900000000000001E-3</v>
      </c>
      <c r="S486" s="211">
        <v>0</v>
      </c>
      <c r="T486" s="212">
        <f t="shared" si="97"/>
        <v>0</v>
      </c>
      <c r="AR486" s="25" t="s">
        <v>279</v>
      </c>
      <c r="AT486" s="25" t="s">
        <v>194</v>
      </c>
      <c r="AU486" s="25" t="s">
        <v>88</v>
      </c>
      <c r="AY486" s="25" t="s">
        <v>191</v>
      </c>
      <c r="BE486" s="213">
        <f t="shared" si="98"/>
        <v>0</v>
      </c>
      <c r="BF486" s="213">
        <f t="shared" si="99"/>
        <v>0</v>
      </c>
      <c r="BG486" s="213">
        <f t="shared" si="100"/>
        <v>0</v>
      </c>
      <c r="BH486" s="213">
        <f t="shared" si="101"/>
        <v>0</v>
      </c>
      <c r="BI486" s="213">
        <f t="shared" si="102"/>
        <v>0</v>
      </c>
      <c r="BJ486" s="25" t="s">
        <v>85</v>
      </c>
      <c r="BK486" s="213">
        <f t="shared" si="103"/>
        <v>0</v>
      </c>
      <c r="BL486" s="25" t="s">
        <v>279</v>
      </c>
      <c r="BM486" s="25" t="s">
        <v>5809</v>
      </c>
    </row>
    <row r="487" spans="2:65" s="1" customFormat="1" ht="25.5" customHeight="1">
      <c r="B487" s="42"/>
      <c r="C487" s="202" t="s">
        <v>2059</v>
      </c>
      <c r="D487" s="202" t="s">
        <v>194</v>
      </c>
      <c r="E487" s="203" t="s">
        <v>5810</v>
      </c>
      <c r="F487" s="204" t="s">
        <v>5811</v>
      </c>
      <c r="G487" s="205" t="s">
        <v>419</v>
      </c>
      <c r="H487" s="206">
        <v>1.4E-2</v>
      </c>
      <c r="I487" s="207"/>
      <c r="J487" s="208">
        <f t="shared" si="94"/>
        <v>0</v>
      </c>
      <c r="K487" s="204" t="s">
        <v>203</v>
      </c>
      <c r="L487" s="62"/>
      <c r="M487" s="209" t="s">
        <v>23</v>
      </c>
      <c r="N487" s="210" t="s">
        <v>48</v>
      </c>
      <c r="O487" s="43"/>
      <c r="P487" s="211">
        <f t="shared" si="95"/>
        <v>0</v>
      </c>
      <c r="Q487" s="211">
        <v>0</v>
      </c>
      <c r="R487" s="211">
        <f t="shared" si="96"/>
        <v>0</v>
      </c>
      <c r="S487" s="211">
        <v>0</v>
      </c>
      <c r="T487" s="212">
        <f t="shared" si="97"/>
        <v>0</v>
      </c>
      <c r="AR487" s="25" t="s">
        <v>279</v>
      </c>
      <c r="AT487" s="25" t="s">
        <v>194</v>
      </c>
      <c r="AU487" s="25" t="s">
        <v>88</v>
      </c>
      <c r="AY487" s="25" t="s">
        <v>191</v>
      </c>
      <c r="BE487" s="213">
        <f t="shared" si="98"/>
        <v>0</v>
      </c>
      <c r="BF487" s="213">
        <f t="shared" si="99"/>
        <v>0</v>
      </c>
      <c r="BG487" s="213">
        <f t="shared" si="100"/>
        <v>0</v>
      </c>
      <c r="BH487" s="213">
        <f t="shared" si="101"/>
        <v>0</v>
      </c>
      <c r="BI487" s="213">
        <f t="shared" si="102"/>
        <v>0</v>
      </c>
      <c r="BJ487" s="25" t="s">
        <v>85</v>
      </c>
      <c r="BK487" s="213">
        <f t="shared" si="103"/>
        <v>0</v>
      </c>
      <c r="BL487" s="25" t="s">
        <v>279</v>
      </c>
      <c r="BM487" s="25" t="s">
        <v>5812</v>
      </c>
    </row>
    <row r="488" spans="2:65" s="11" customFormat="1" ht="29.85" customHeight="1">
      <c r="B488" s="186"/>
      <c r="C488" s="187"/>
      <c r="D488" s="188" t="s">
        <v>76</v>
      </c>
      <c r="E488" s="200" t="s">
        <v>861</v>
      </c>
      <c r="F488" s="200" t="s">
        <v>862</v>
      </c>
      <c r="G488" s="187"/>
      <c r="H488" s="187"/>
      <c r="I488" s="190"/>
      <c r="J488" s="201">
        <f>BK488</f>
        <v>0</v>
      </c>
      <c r="K488" s="187"/>
      <c r="L488" s="192"/>
      <c r="M488" s="193"/>
      <c r="N488" s="194"/>
      <c r="O488" s="194"/>
      <c r="P488" s="195">
        <f>P489</f>
        <v>0</v>
      </c>
      <c r="Q488" s="194"/>
      <c r="R488" s="195">
        <f>R489</f>
        <v>0</v>
      </c>
      <c r="S488" s="194"/>
      <c r="T488" s="196">
        <f>T489</f>
        <v>0.154644</v>
      </c>
      <c r="AR488" s="197" t="s">
        <v>88</v>
      </c>
      <c r="AT488" s="198" t="s">
        <v>76</v>
      </c>
      <c r="AU488" s="198" t="s">
        <v>85</v>
      </c>
      <c r="AY488" s="197" t="s">
        <v>191</v>
      </c>
      <c r="BK488" s="199">
        <f>BK489</f>
        <v>0</v>
      </c>
    </row>
    <row r="489" spans="2:65" s="1" customFormat="1" ht="25.5" customHeight="1">
      <c r="B489" s="42"/>
      <c r="C489" s="202" t="s">
        <v>2063</v>
      </c>
      <c r="D489" s="202" t="s">
        <v>194</v>
      </c>
      <c r="E489" s="203" t="s">
        <v>5813</v>
      </c>
      <c r="F489" s="204" t="s">
        <v>5814</v>
      </c>
      <c r="G489" s="205" t="s">
        <v>218</v>
      </c>
      <c r="H489" s="206">
        <v>11.045999999999999</v>
      </c>
      <c r="I489" s="207"/>
      <c r="J489" s="208">
        <f>ROUND(I489*H489,2)</f>
        <v>0</v>
      </c>
      <c r="K489" s="204" t="s">
        <v>203</v>
      </c>
      <c r="L489" s="62"/>
      <c r="M489" s="209" t="s">
        <v>23</v>
      </c>
      <c r="N489" s="210" t="s">
        <v>48</v>
      </c>
      <c r="O489" s="43"/>
      <c r="P489" s="211">
        <f>O489*H489</f>
        <v>0</v>
      </c>
      <c r="Q489" s="211">
        <v>0</v>
      </c>
      <c r="R489" s="211">
        <f>Q489*H489</f>
        <v>0</v>
      </c>
      <c r="S489" s="211">
        <v>1.4E-2</v>
      </c>
      <c r="T489" s="212">
        <f>S489*H489</f>
        <v>0.154644</v>
      </c>
      <c r="AR489" s="25" t="s">
        <v>279</v>
      </c>
      <c r="AT489" s="25" t="s">
        <v>194</v>
      </c>
      <c r="AU489" s="25" t="s">
        <v>88</v>
      </c>
      <c r="AY489" s="25" t="s">
        <v>191</v>
      </c>
      <c r="BE489" s="213">
        <f>IF(N489="základní",J489,0)</f>
        <v>0</v>
      </c>
      <c r="BF489" s="213">
        <f>IF(N489="snížená",J489,0)</f>
        <v>0</v>
      </c>
      <c r="BG489" s="213">
        <f>IF(N489="zákl. přenesená",J489,0)</f>
        <v>0</v>
      </c>
      <c r="BH489" s="213">
        <f>IF(N489="sníž. přenesená",J489,0)</f>
        <v>0</v>
      </c>
      <c r="BI489" s="213">
        <f>IF(N489="nulová",J489,0)</f>
        <v>0</v>
      </c>
      <c r="BJ489" s="25" t="s">
        <v>85</v>
      </c>
      <c r="BK489" s="213">
        <f>ROUND(I489*H489,2)</f>
        <v>0</v>
      </c>
      <c r="BL489" s="25" t="s">
        <v>279</v>
      </c>
      <c r="BM489" s="25" t="s">
        <v>5815</v>
      </c>
    </row>
    <row r="490" spans="2:65" s="11" customFormat="1" ht="29.85" customHeight="1">
      <c r="B490" s="186"/>
      <c r="C490" s="187"/>
      <c r="D490" s="188" t="s">
        <v>76</v>
      </c>
      <c r="E490" s="200" t="s">
        <v>3103</v>
      </c>
      <c r="F490" s="200" t="s">
        <v>3104</v>
      </c>
      <c r="G490" s="187"/>
      <c r="H490" s="187"/>
      <c r="I490" s="190"/>
      <c r="J490" s="201">
        <f>BK490</f>
        <v>0</v>
      </c>
      <c r="K490" s="187"/>
      <c r="L490" s="192"/>
      <c r="M490" s="193"/>
      <c r="N490" s="194"/>
      <c r="O490" s="194"/>
      <c r="P490" s="195">
        <f>SUM(P491:P493)</f>
        <v>0</v>
      </c>
      <c r="Q490" s="194"/>
      <c r="R490" s="195">
        <f>SUM(R491:R493)</f>
        <v>1.8E-3</v>
      </c>
      <c r="S490" s="194"/>
      <c r="T490" s="196">
        <f>SUM(T491:T493)</f>
        <v>0</v>
      </c>
      <c r="AR490" s="197" t="s">
        <v>88</v>
      </c>
      <c r="AT490" s="198" t="s">
        <v>76</v>
      </c>
      <c r="AU490" s="198" t="s">
        <v>85</v>
      </c>
      <c r="AY490" s="197" t="s">
        <v>191</v>
      </c>
      <c r="BK490" s="199">
        <f>SUM(BK491:BK493)</f>
        <v>0</v>
      </c>
    </row>
    <row r="491" spans="2:65" s="1" customFormat="1" ht="38.25" customHeight="1">
      <c r="B491" s="42"/>
      <c r="C491" s="202" t="s">
        <v>2078</v>
      </c>
      <c r="D491" s="202" t="s">
        <v>194</v>
      </c>
      <c r="E491" s="203" t="s">
        <v>5816</v>
      </c>
      <c r="F491" s="204" t="s">
        <v>5817</v>
      </c>
      <c r="G491" s="205" t="s">
        <v>222</v>
      </c>
      <c r="H491" s="206">
        <v>4</v>
      </c>
      <c r="I491" s="207"/>
      <c r="J491" s="208">
        <f>ROUND(I491*H491,2)</f>
        <v>0</v>
      </c>
      <c r="K491" s="204" t="s">
        <v>203</v>
      </c>
      <c r="L491" s="62"/>
      <c r="M491" s="209" t="s">
        <v>23</v>
      </c>
      <c r="N491" s="210" t="s">
        <v>48</v>
      </c>
      <c r="O491" s="43"/>
      <c r="P491" s="211">
        <f>O491*H491</f>
        <v>0</v>
      </c>
      <c r="Q491" s="211">
        <v>4.4999999999999999E-4</v>
      </c>
      <c r="R491" s="211">
        <f>Q491*H491</f>
        <v>1.8E-3</v>
      </c>
      <c r="S491" s="211">
        <v>0</v>
      </c>
      <c r="T491" s="212">
        <f>S491*H491</f>
        <v>0</v>
      </c>
      <c r="AR491" s="25" t="s">
        <v>279</v>
      </c>
      <c r="AT491" s="25" t="s">
        <v>194</v>
      </c>
      <c r="AU491" s="25" t="s">
        <v>88</v>
      </c>
      <c r="AY491" s="25" t="s">
        <v>191</v>
      </c>
      <c r="BE491" s="213">
        <f>IF(N491="základní",J491,0)</f>
        <v>0</v>
      </c>
      <c r="BF491" s="213">
        <f>IF(N491="snížená",J491,0)</f>
        <v>0</v>
      </c>
      <c r="BG491" s="213">
        <f>IF(N491="zákl. přenesená",J491,0)</f>
        <v>0</v>
      </c>
      <c r="BH491" s="213">
        <f>IF(N491="sníž. přenesená",J491,0)</f>
        <v>0</v>
      </c>
      <c r="BI491" s="213">
        <f>IF(N491="nulová",J491,0)</f>
        <v>0</v>
      </c>
      <c r="BJ491" s="25" t="s">
        <v>85</v>
      </c>
      <c r="BK491" s="213">
        <f>ROUND(I491*H491,2)</f>
        <v>0</v>
      </c>
      <c r="BL491" s="25" t="s">
        <v>279</v>
      </c>
      <c r="BM491" s="25" t="s">
        <v>5818</v>
      </c>
    </row>
    <row r="492" spans="2:65" s="1" customFormat="1" ht="25.5" customHeight="1">
      <c r="B492" s="42"/>
      <c r="C492" s="202" t="s">
        <v>2082</v>
      </c>
      <c r="D492" s="202" t="s">
        <v>194</v>
      </c>
      <c r="E492" s="203" t="s">
        <v>5819</v>
      </c>
      <c r="F492" s="204" t="s">
        <v>5820</v>
      </c>
      <c r="G492" s="205" t="s">
        <v>242</v>
      </c>
      <c r="H492" s="206">
        <v>20.5</v>
      </c>
      <c r="I492" s="207"/>
      <c r="J492" s="208">
        <f>ROUND(I492*H492,2)</f>
        <v>0</v>
      </c>
      <c r="K492" s="204" t="s">
        <v>23</v>
      </c>
      <c r="L492" s="62"/>
      <c r="M492" s="209" t="s">
        <v>23</v>
      </c>
      <c r="N492" s="210" t="s">
        <v>48</v>
      </c>
      <c r="O492" s="43"/>
      <c r="P492" s="211">
        <f>O492*H492</f>
        <v>0</v>
      </c>
      <c r="Q492" s="211">
        <v>0</v>
      </c>
      <c r="R492" s="211">
        <f>Q492*H492</f>
        <v>0</v>
      </c>
      <c r="S492" s="211">
        <v>0</v>
      </c>
      <c r="T492" s="212">
        <f>S492*H492</f>
        <v>0</v>
      </c>
      <c r="AR492" s="25" t="s">
        <v>279</v>
      </c>
      <c r="AT492" s="25" t="s">
        <v>194</v>
      </c>
      <c r="AU492" s="25" t="s">
        <v>88</v>
      </c>
      <c r="AY492" s="25" t="s">
        <v>191</v>
      </c>
      <c r="BE492" s="213">
        <f>IF(N492="základní",J492,0)</f>
        <v>0</v>
      </c>
      <c r="BF492" s="213">
        <f>IF(N492="snížená",J492,0)</f>
        <v>0</v>
      </c>
      <c r="BG492" s="213">
        <f>IF(N492="zákl. přenesená",J492,0)</f>
        <v>0</v>
      </c>
      <c r="BH492" s="213">
        <f>IF(N492="sníž. přenesená",J492,0)</f>
        <v>0</v>
      </c>
      <c r="BI492" s="213">
        <f>IF(N492="nulová",J492,0)</f>
        <v>0</v>
      </c>
      <c r="BJ492" s="25" t="s">
        <v>85</v>
      </c>
      <c r="BK492" s="213">
        <f>ROUND(I492*H492,2)</f>
        <v>0</v>
      </c>
      <c r="BL492" s="25" t="s">
        <v>279</v>
      </c>
      <c r="BM492" s="25" t="s">
        <v>5821</v>
      </c>
    </row>
    <row r="493" spans="2:65" s="1" customFormat="1" ht="38.25" customHeight="1">
      <c r="B493" s="42"/>
      <c r="C493" s="202" t="s">
        <v>2101</v>
      </c>
      <c r="D493" s="202" t="s">
        <v>194</v>
      </c>
      <c r="E493" s="203" t="s">
        <v>3170</v>
      </c>
      <c r="F493" s="204" t="s">
        <v>3171</v>
      </c>
      <c r="G493" s="205" t="s">
        <v>419</v>
      </c>
      <c r="H493" s="206">
        <v>5.2999999999999999E-2</v>
      </c>
      <c r="I493" s="207"/>
      <c r="J493" s="208">
        <f>ROUND(I493*H493,2)</f>
        <v>0</v>
      </c>
      <c r="K493" s="204" t="s">
        <v>203</v>
      </c>
      <c r="L493" s="62"/>
      <c r="M493" s="209" t="s">
        <v>23</v>
      </c>
      <c r="N493" s="210" t="s">
        <v>48</v>
      </c>
      <c r="O493" s="43"/>
      <c r="P493" s="211">
        <f>O493*H493</f>
        <v>0</v>
      </c>
      <c r="Q493" s="211">
        <v>0</v>
      </c>
      <c r="R493" s="211">
        <f>Q493*H493</f>
        <v>0</v>
      </c>
      <c r="S493" s="211">
        <v>0</v>
      </c>
      <c r="T493" s="212">
        <f>S493*H493</f>
        <v>0</v>
      </c>
      <c r="AR493" s="25" t="s">
        <v>279</v>
      </c>
      <c r="AT493" s="25" t="s">
        <v>194</v>
      </c>
      <c r="AU493" s="25" t="s">
        <v>88</v>
      </c>
      <c r="AY493" s="25" t="s">
        <v>191</v>
      </c>
      <c r="BE493" s="213">
        <f>IF(N493="základní",J493,0)</f>
        <v>0</v>
      </c>
      <c r="BF493" s="213">
        <f>IF(N493="snížená",J493,0)</f>
        <v>0</v>
      </c>
      <c r="BG493" s="213">
        <f>IF(N493="zákl. přenesená",J493,0)</f>
        <v>0</v>
      </c>
      <c r="BH493" s="213">
        <f>IF(N493="sníž. přenesená",J493,0)</f>
        <v>0</v>
      </c>
      <c r="BI493" s="213">
        <f>IF(N493="nulová",J493,0)</f>
        <v>0</v>
      </c>
      <c r="BJ493" s="25" t="s">
        <v>85</v>
      </c>
      <c r="BK493" s="213">
        <f>ROUND(I493*H493,2)</f>
        <v>0</v>
      </c>
      <c r="BL493" s="25" t="s">
        <v>279</v>
      </c>
      <c r="BM493" s="25" t="s">
        <v>5822</v>
      </c>
    </row>
    <row r="494" spans="2:65" s="11" customFormat="1" ht="37.35" customHeight="1">
      <c r="B494" s="186"/>
      <c r="C494" s="187"/>
      <c r="D494" s="188" t="s">
        <v>76</v>
      </c>
      <c r="E494" s="189" t="s">
        <v>2326</v>
      </c>
      <c r="F494" s="189" t="s">
        <v>2327</v>
      </c>
      <c r="G494" s="187"/>
      <c r="H494" s="187"/>
      <c r="I494" s="190"/>
      <c r="J494" s="191">
        <f>BK494</f>
        <v>0</v>
      </c>
      <c r="K494" s="187"/>
      <c r="L494" s="192"/>
      <c r="M494" s="193"/>
      <c r="N494" s="194"/>
      <c r="O494" s="194"/>
      <c r="P494" s="195">
        <f>SUM(P495:P506)</f>
        <v>0</v>
      </c>
      <c r="Q494" s="194"/>
      <c r="R494" s="195">
        <f>SUM(R495:R506)</f>
        <v>0</v>
      </c>
      <c r="S494" s="194"/>
      <c r="T494" s="196">
        <f>SUM(T495:T506)</f>
        <v>0</v>
      </c>
      <c r="AR494" s="197" t="s">
        <v>215</v>
      </c>
      <c r="AT494" s="198" t="s">
        <v>76</v>
      </c>
      <c r="AU494" s="198" t="s">
        <v>77</v>
      </c>
      <c r="AY494" s="197" t="s">
        <v>191</v>
      </c>
      <c r="BK494" s="199">
        <f>SUM(BK495:BK506)</f>
        <v>0</v>
      </c>
    </row>
    <row r="495" spans="2:65" s="1" customFormat="1" ht="16.5" customHeight="1">
      <c r="B495" s="42"/>
      <c r="C495" s="202" t="s">
        <v>2105</v>
      </c>
      <c r="D495" s="202" t="s">
        <v>194</v>
      </c>
      <c r="E495" s="203" t="s">
        <v>5823</v>
      </c>
      <c r="F495" s="204" t="s">
        <v>5824</v>
      </c>
      <c r="G495" s="205" t="s">
        <v>2331</v>
      </c>
      <c r="H495" s="206">
        <v>20</v>
      </c>
      <c r="I495" s="207"/>
      <c r="J495" s="208">
        <f>ROUND(I495*H495,2)</f>
        <v>0</v>
      </c>
      <c r="K495" s="204" t="s">
        <v>203</v>
      </c>
      <c r="L495" s="62"/>
      <c r="M495" s="209" t="s">
        <v>23</v>
      </c>
      <c r="N495" s="210" t="s">
        <v>48</v>
      </c>
      <c r="O495" s="43"/>
      <c r="P495" s="211">
        <f>O495*H495</f>
        <v>0</v>
      </c>
      <c r="Q495" s="211">
        <v>0</v>
      </c>
      <c r="R495" s="211">
        <f>Q495*H495</f>
        <v>0</v>
      </c>
      <c r="S495" s="211">
        <v>0</v>
      </c>
      <c r="T495" s="212">
        <f>S495*H495</f>
        <v>0</v>
      </c>
      <c r="AR495" s="25" t="s">
        <v>2332</v>
      </c>
      <c r="AT495" s="25" t="s">
        <v>194</v>
      </c>
      <c r="AU495" s="25" t="s">
        <v>85</v>
      </c>
      <c r="AY495" s="25" t="s">
        <v>191</v>
      </c>
      <c r="BE495" s="213">
        <f>IF(N495="základní",J495,0)</f>
        <v>0</v>
      </c>
      <c r="BF495" s="213">
        <f>IF(N495="snížená",J495,0)</f>
        <v>0</v>
      </c>
      <c r="BG495" s="213">
        <f>IF(N495="zákl. přenesená",J495,0)</f>
        <v>0</v>
      </c>
      <c r="BH495" s="213">
        <f>IF(N495="sníž. přenesená",J495,0)</f>
        <v>0</v>
      </c>
      <c r="BI495" s="213">
        <f>IF(N495="nulová",J495,0)</f>
        <v>0</v>
      </c>
      <c r="BJ495" s="25" t="s">
        <v>85</v>
      </c>
      <c r="BK495" s="213">
        <f>ROUND(I495*H495,2)</f>
        <v>0</v>
      </c>
      <c r="BL495" s="25" t="s">
        <v>2332</v>
      </c>
      <c r="BM495" s="25" t="s">
        <v>5825</v>
      </c>
    </row>
    <row r="496" spans="2:65" s="1" customFormat="1" ht="40.5">
      <c r="B496" s="42"/>
      <c r="C496" s="64"/>
      <c r="D496" s="214" t="s">
        <v>205</v>
      </c>
      <c r="E496" s="64"/>
      <c r="F496" s="215" t="s">
        <v>2334</v>
      </c>
      <c r="G496" s="64"/>
      <c r="H496" s="64"/>
      <c r="I496" s="173"/>
      <c r="J496" s="64"/>
      <c r="K496" s="64"/>
      <c r="L496" s="62"/>
      <c r="M496" s="216"/>
      <c r="N496" s="43"/>
      <c r="O496" s="43"/>
      <c r="P496" s="43"/>
      <c r="Q496" s="43"/>
      <c r="R496" s="43"/>
      <c r="S496" s="43"/>
      <c r="T496" s="79"/>
      <c r="AT496" s="25" t="s">
        <v>205</v>
      </c>
      <c r="AU496" s="25" t="s">
        <v>85</v>
      </c>
    </row>
    <row r="497" spans="2:65" s="1" customFormat="1" ht="25.5" customHeight="1">
      <c r="B497" s="42"/>
      <c r="C497" s="202" t="s">
        <v>2109</v>
      </c>
      <c r="D497" s="202" t="s">
        <v>194</v>
      </c>
      <c r="E497" s="203" t="s">
        <v>2329</v>
      </c>
      <c r="F497" s="204" t="s">
        <v>2330</v>
      </c>
      <c r="G497" s="205" t="s">
        <v>2331</v>
      </c>
      <c r="H497" s="206">
        <v>20</v>
      </c>
      <c r="I497" s="207"/>
      <c r="J497" s="208">
        <f>ROUND(I497*H497,2)</f>
        <v>0</v>
      </c>
      <c r="K497" s="204" t="s">
        <v>203</v>
      </c>
      <c r="L497" s="62"/>
      <c r="M497" s="209" t="s">
        <v>23</v>
      </c>
      <c r="N497" s="210" t="s">
        <v>48</v>
      </c>
      <c r="O497" s="43"/>
      <c r="P497" s="211">
        <f>O497*H497</f>
        <v>0</v>
      </c>
      <c r="Q497" s="211">
        <v>0</v>
      </c>
      <c r="R497" s="211">
        <f>Q497*H497</f>
        <v>0</v>
      </c>
      <c r="S497" s="211">
        <v>0</v>
      </c>
      <c r="T497" s="212">
        <f>S497*H497</f>
        <v>0</v>
      </c>
      <c r="AR497" s="25" t="s">
        <v>2332</v>
      </c>
      <c r="AT497" s="25" t="s">
        <v>194</v>
      </c>
      <c r="AU497" s="25" t="s">
        <v>85</v>
      </c>
      <c r="AY497" s="25" t="s">
        <v>191</v>
      </c>
      <c r="BE497" s="213">
        <f>IF(N497="základní",J497,0)</f>
        <v>0</v>
      </c>
      <c r="BF497" s="213">
        <f>IF(N497="snížená",J497,0)</f>
        <v>0</v>
      </c>
      <c r="BG497" s="213">
        <f>IF(N497="zákl. přenesená",J497,0)</f>
        <v>0</v>
      </c>
      <c r="BH497" s="213">
        <f>IF(N497="sníž. přenesená",J497,0)</f>
        <v>0</v>
      </c>
      <c r="BI497" s="213">
        <f>IF(N497="nulová",J497,0)</f>
        <v>0</v>
      </c>
      <c r="BJ497" s="25" t="s">
        <v>85</v>
      </c>
      <c r="BK497" s="213">
        <f>ROUND(I497*H497,2)</f>
        <v>0</v>
      </c>
      <c r="BL497" s="25" t="s">
        <v>2332</v>
      </c>
      <c r="BM497" s="25" t="s">
        <v>5826</v>
      </c>
    </row>
    <row r="498" spans="2:65" s="1" customFormat="1" ht="40.5">
      <c r="B498" s="42"/>
      <c r="C498" s="64"/>
      <c r="D498" s="214" t="s">
        <v>205</v>
      </c>
      <c r="E498" s="64"/>
      <c r="F498" s="215" t="s">
        <v>2334</v>
      </c>
      <c r="G498" s="64"/>
      <c r="H498" s="64"/>
      <c r="I498" s="173"/>
      <c r="J498" s="64"/>
      <c r="K498" s="64"/>
      <c r="L498" s="62"/>
      <c r="M498" s="216"/>
      <c r="N498" s="43"/>
      <c r="O498" s="43"/>
      <c r="P498" s="43"/>
      <c r="Q498" s="43"/>
      <c r="R498" s="43"/>
      <c r="S498" s="43"/>
      <c r="T498" s="79"/>
      <c r="AT498" s="25" t="s">
        <v>205</v>
      </c>
      <c r="AU498" s="25" t="s">
        <v>85</v>
      </c>
    </row>
    <row r="499" spans="2:65" s="1" customFormat="1" ht="16.5" customHeight="1">
      <c r="B499" s="42"/>
      <c r="C499" s="202" t="s">
        <v>2115</v>
      </c>
      <c r="D499" s="202" t="s">
        <v>194</v>
      </c>
      <c r="E499" s="203" t="s">
        <v>5827</v>
      </c>
      <c r="F499" s="204" t="s">
        <v>5828</v>
      </c>
      <c r="G499" s="205" t="s">
        <v>2331</v>
      </c>
      <c r="H499" s="206">
        <v>20</v>
      </c>
      <c r="I499" s="207"/>
      <c r="J499" s="208">
        <f>ROUND(I499*H499,2)</f>
        <v>0</v>
      </c>
      <c r="K499" s="204" t="s">
        <v>203</v>
      </c>
      <c r="L499" s="62"/>
      <c r="M499" s="209" t="s">
        <v>23</v>
      </c>
      <c r="N499" s="210" t="s">
        <v>48</v>
      </c>
      <c r="O499" s="43"/>
      <c r="P499" s="211">
        <f>O499*H499</f>
        <v>0</v>
      </c>
      <c r="Q499" s="211">
        <v>0</v>
      </c>
      <c r="R499" s="211">
        <f>Q499*H499</f>
        <v>0</v>
      </c>
      <c r="S499" s="211">
        <v>0</v>
      </c>
      <c r="T499" s="212">
        <f>S499*H499</f>
        <v>0</v>
      </c>
      <c r="AR499" s="25" t="s">
        <v>2332</v>
      </c>
      <c r="AT499" s="25" t="s">
        <v>194</v>
      </c>
      <c r="AU499" s="25" t="s">
        <v>85</v>
      </c>
      <c r="AY499" s="25" t="s">
        <v>191</v>
      </c>
      <c r="BE499" s="213">
        <f>IF(N499="základní",J499,0)</f>
        <v>0</v>
      </c>
      <c r="BF499" s="213">
        <f>IF(N499="snížená",J499,0)</f>
        <v>0</v>
      </c>
      <c r="BG499" s="213">
        <f>IF(N499="zákl. přenesená",J499,0)</f>
        <v>0</v>
      </c>
      <c r="BH499" s="213">
        <f>IF(N499="sníž. přenesená",J499,0)</f>
        <v>0</v>
      </c>
      <c r="BI499" s="213">
        <f>IF(N499="nulová",J499,0)</f>
        <v>0</v>
      </c>
      <c r="BJ499" s="25" t="s">
        <v>85</v>
      </c>
      <c r="BK499" s="213">
        <f>ROUND(I499*H499,2)</f>
        <v>0</v>
      </c>
      <c r="BL499" s="25" t="s">
        <v>2332</v>
      </c>
      <c r="BM499" s="25" t="s">
        <v>5829</v>
      </c>
    </row>
    <row r="500" spans="2:65" s="1" customFormat="1" ht="40.5">
      <c r="B500" s="42"/>
      <c r="C500" s="64"/>
      <c r="D500" s="214" t="s">
        <v>205</v>
      </c>
      <c r="E500" s="64"/>
      <c r="F500" s="215" t="s">
        <v>2334</v>
      </c>
      <c r="G500" s="64"/>
      <c r="H500" s="64"/>
      <c r="I500" s="173"/>
      <c r="J500" s="64"/>
      <c r="K500" s="64"/>
      <c r="L500" s="62"/>
      <c r="M500" s="216"/>
      <c r="N500" s="43"/>
      <c r="O500" s="43"/>
      <c r="P500" s="43"/>
      <c r="Q500" s="43"/>
      <c r="R500" s="43"/>
      <c r="S500" s="43"/>
      <c r="T500" s="79"/>
      <c r="AT500" s="25" t="s">
        <v>205</v>
      </c>
      <c r="AU500" s="25" t="s">
        <v>85</v>
      </c>
    </row>
    <row r="501" spans="2:65" s="1" customFormat="1" ht="25.5" customHeight="1">
      <c r="B501" s="42"/>
      <c r="C501" s="202" t="s">
        <v>2143</v>
      </c>
      <c r="D501" s="202" t="s">
        <v>194</v>
      </c>
      <c r="E501" s="203" t="s">
        <v>5830</v>
      </c>
      <c r="F501" s="204" t="s">
        <v>5831</v>
      </c>
      <c r="G501" s="205" t="s">
        <v>2331</v>
      </c>
      <c r="H501" s="206">
        <v>20</v>
      </c>
      <c r="I501" s="207"/>
      <c r="J501" s="208">
        <f>ROUND(I501*H501,2)</f>
        <v>0</v>
      </c>
      <c r="K501" s="204" t="s">
        <v>203</v>
      </c>
      <c r="L501" s="62"/>
      <c r="M501" s="209" t="s">
        <v>23</v>
      </c>
      <c r="N501" s="210" t="s">
        <v>48</v>
      </c>
      <c r="O501" s="43"/>
      <c r="P501" s="211">
        <f>O501*H501</f>
        <v>0</v>
      </c>
      <c r="Q501" s="211">
        <v>0</v>
      </c>
      <c r="R501" s="211">
        <f>Q501*H501</f>
        <v>0</v>
      </c>
      <c r="S501" s="211">
        <v>0</v>
      </c>
      <c r="T501" s="212">
        <f>S501*H501</f>
        <v>0</v>
      </c>
      <c r="AR501" s="25" t="s">
        <v>2332</v>
      </c>
      <c r="AT501" s="25" t="s">
        <v>194</v>
      </c>
      <c r="AU501" s="25" t="s">
        <v>85</v>
      </c>
      <c r="AY501" s="25" t="s">
        <v>191</v>
      </c>
      <c r="BE501" s="213">
        <f>IF(N501="základní",J501,0)</f>
        <v>0</v>
      </c>
      <c r="BF501" s="213">
        <f>IF(N501="snížená",J501,0)</f>
        <v>0</v>
      </c>
      <c r="BG501" s="213">
        <f>IF(N501="zákl. přenesená",J501,0)</f>
        <v>0</v>
      </c>
      <c r="BH501" s="213">
        <f>IF(N501="sníž. přenesená",J501,0)</f>
        <v>0</v>
      </c>
      <c r="BI501" s="213">
        <f>IF(N501="nulová",J501,0)</f>
        <v>0</v>
      </c>
      <c r="BJ501" s="25" t="s">
        <v>85</v>
      </c>
      <c r="BK501" s="213">
        <f>ROUND(I501*H501,2)</f>
        <v>0</v>
      </c>
      <c r="BL501" s="25" t="s">
        <v>2332</v>
      </c>
      <c r="BM501" s="25" t="s">
        <v>5832</v>
      </c>
    </row>
    <row r="502" spans="2:65" s="1" customFormat="1" ht="40.5">
      <c r="B502" s="42"/>
      <c r="C502" s="64"/>
      <c r="D502" s="214" t="s">
        <v>205</v>
      </c>
      <c r="E502" s="64"/>
      <c r="F502" s="215" t="s">
        <v>2334</v>
      </c>
      <c r="G502" s="64"/>
      <c r="H502" s="64"/>
      <c r="I502" s="173"/>
      <c r="J502" s="64"/>
      <c r="K502" s="64"/>
      <c r="L502" s="62"/>
      <c r="M502" s="216"/>
      <c r="N502" s="43"/>
      <c r="O502" s="43"/>
      <c r="P502" s="43"/>
      <c r="Q502" s="43"/>
      <c r="R502" s="43"/>
      <c r="S502" s="43"/>
      <c r="T502" s="79"/>
      <c r="AT502" s="25" t="s">
        <v>205</v>
      </c>
      <c r="AU502" s="25" t="s">
        <v>85</v>
      </c>
    </row>
    <row r="503" spans="2:65" s="1" customFormat="1" ht="25.5" customHeight="1">
      <c r="B503" s="42"/>
      <c r="C503" s="202" t="s">
        <v>2119</v>
      </c>
      <c r="D503" s="202" t="s">
        <v>194</v>
      </c>
      <c r="E503" s="203" t="s">
        <v>4929</v>
      </c>
      <c r="F503" s="204" t="s">
        <v>4930</v>
      </c>
      <c r="G503" s="205" t="s">
        <v>2331</v>
      </c>
      <c r="H503" s="206">
        <v>20</v>
      </c>
      <c r="I503" s="207"/>
      <c r="J503" s="208">
        <f>ROUND(I503*H503,2)</f>
        <v>0</v>
      </c>
      <c r="K503" s="204" t="s">
        <v>203</v>
      </c>
      <c r="L503" s="62"/>
      <c r="M503" s="209" t="s">
        <v>23</v>
      </c>
      <c r="N503" s="210" t="s">
        <v>48</v>
      </c>
      <c r="O503" s="43"/>
      <c r="P503" s="211">
        <f>O503*H503</f>
        <v>0</v>
      </c>
      <c r="Q503" s="211">
        <v>0</v>
      </c>
      <c r="R503" s="211">
        <f>Q503*H503</f>
        <v>0</v>
      </c>
      <c r="S503" s="211">
        <v>0</v>
      </c>
      <c r="T503" s="212">
        <f>S503*H503</f>
        <v>0</v>
      </c>
      <c r="AR503" s="25" t="s">
        <v>2332</v>
      </c>
      <c r="AT503" s="25" t="s">
        <v>194</v>
      </c>
      <c r="AU503" s="25" t="s">
        <v>85</v>
      </c>
      <c r="AY503" s="25" t="s">
        <v>191</v>
      </c>
      <c r="BE503" s="213">
        <f>IF(N503="základní",J503,0)</f>
        <v>0</v>
      </c>
      <c r="BF503" s="213">
        <f>IF(N503="snížená",J503,0)</f>
        <v>0</v>
      </c>
      <c r="BG503" s="213">
        <f>IF(N503="zákl. přenesená",J503,0)</f>
        <v>0</v>
      </c>
      <c r="BH503" s="213">
        <f>IF(N503="sníž. přenesená",J503,0)</f>
        <v>0</v>
      </c>
      <c r="BI503" s="213">
        <f>IF(N503="nulová",J503,0)</f>
        <v>0</v>
      </c>
      <c r="BJ503" s="25" t="s">
        <v>85</v>
      </c>
      <c r="BK503" s="213">
        <f>ROUND(I503*H503,2)</f>
        <v>0</v>
      </c>
      <c r="BL503" s="25" t="s">
        <v>2332</v>
      </c>
      <c r="BM503" s="25" t="s">
        <v>5833</v>
      </c>
    </row>
    <row r="504" spans="2:65" s="1" customFormat="1" ht="40.5">
      <c r="B504" s="42"/>
      <c r="C504" s="64"/>
      <c r="D504" s="214" t="s">
        <v>205</v>
      </c>
      <c r="E504" s="64"/>
      <c r="F504" s="215" t="s">
        <v>2334</v>
      </c>
      <c r="G504" s="64"/>
      <c r="H504" s="64"/>
      <c r="I504" s="173"/>
      <c r="J504" s="64"/>
      <c r="K504" s="64"/>
      <c r="L504" s="62"/>
      <c r="M504" s="216"/>
      <c r="N504" s="43"/>
      <c r="O504" s="43"/>
      <c r="P504" s="43"/>
      <c r="Q504" s="43"/>
      <c r="R504" s="43"/>
      <c r="S504" s="43"/>
      <c r="T504" s="79"/>
      <c r="AT504" s="25" t="s">
        <v>205</v>
      </c>
      <c r="AU504" s="25" t="s">
        <v>85</v>
      </c>
    </row>
    <row r="505" spans="2:65" s="1" customFormat="1" ht="25.5" customHeight="1">
      <c r="B505" s="42"/>
      <c r="C505" s="202" t="s">
        <v>2123</v>
      </c>
      <c r="D505" s="202" t="s">
        <v>194</v>
      </c>
      <c r="E505" s="203" t="s">
        <v>4932</v>
      </c>
      <c r="F505" s="204" t="s">
        <v>4933</v>
      </c>
      <c r="G505" s="205" t="s">
        <v>2331</v>
      </c>
      <c r="H505" s="206">
        <v>20</v>
      </c>
      <c r="I505" s="207"/>
      <c r="J505" s="208">
        <f>ROUND(I505*H505,2)</f>
        <v>0</v>
      </c>
      <c r="K505" s="204" t="s">
        <v>203</v>
      </c>
      <c r="L505" s="62"/>
      <c r="M505" s="209" t="s">
        <v>23</v>
      </c>
      <c r="N505" s="210" t="s">
        <v>48</v>
      </c>
      <c r="O505" s="43"/>
      <c r="P505" s="211">
        <f>O505*H505</f>
        <v>0</v>
      </c>
      <c r="Q505" s="211">
        <v>0</v>
      </c>
      <c r="R505" s="211">
        <f>Q505*H505</f>
        <v>0</v>
      </c>
      <c r="S505" s="211">
        <v>0</v>
      </c>
      <c r="T505" s="212">
        <f>S505*H505</f>
        <v>0</v>
      </c>
      <c r="AR505" s="25" t="s">
        <v>2332</v>
      </c>
      <c r="AT505" s="25" t="s">
        <v>194</v>
      </c>
      <c r="AU505" s="25" t="s">
        <v>85</v>
      </c>
      <c r="AY505" s="25" t="s">
        <v>191</v>
      </c>
      <c r="BE505" s="213">
        <f>IF(N505="základní",J505,0)</f>
        <v>0</v>
      </c>
      <c r="BF505" s="213">
        <f>IF(N505="snížená",J505,0)</f>
        <v>0</v>
      </c>
      <c r="BG505" s="213">
        <f>IF(N505="zákl. přenesená",J505,0)</f>
        <v>0</v>
      </c>
      <c r="BH505" s="213">
        <f>IF(N505="sníž. přenesená",J505,0)</f>
        <v>0</v>
      </c>
      <c r="BI505" s="213">
        <f>IF(N505="nulová",J505,0)</f>
        <v>0</v>
      </c>
      <c r="BJ505" s="25" t="s">
        <v>85</v>
      </c>
      <c r="BK505" s="213">
        <f>ROUND(I505*H505,2)</f>
        <v>0</v>
      </c>
      <c r="BL505" s="25" t="s">
        <v>2332</v>
      </c>
      <c r="BM505" s="25" t="s">
        <v>5834</v>
      </c>
    </row>
    <row r="506" spans="2:65" s="1" customFormat="1" ht="40.5">
      <c r="B506" s="42"/>
      <c r="C506" s="64"/>
      <c r="D506" s="214" t="s">
        <v>205</v>
      </c>
      <c r="E506" s="64"/>
      <c r="F506" s="215" t="s">
        <v>2334</v>
      </c>
      <c r="G506" s="64"/>
      <c r="H506" s="64"/>
      <c r="I506" s="173"/>
      <c r="J506" s="64"/>
      <c r="K506" s="64"/>
      <c r="L506" s="62"/>
      <c r="M506" s="216"/>
      <c r="N506" s="43"/>
      <c r="O506" s="43"/>
      <c r="P506" s="43"/>
      <c r="Q506" s="43"/>
      <c r="R506" s="43"/>
      <c r="S506" s="43"/>
      <c r="T506" s="79"/>
      <c r="AT506" s="25" t="s">
        <v>205</v>
      </c>
      <c r="AU506" s="25" t="s">
        <v>85</v>
      </c>
    </row>
    <row r="507" spans="2:65" s="11" customFormat="1" ht="37.35" customHeight="1">
      <c r="B507" s="186"/>
      <c r="C507" s="187"/>
      <c r="D507" s="188" t="s">
        <v>76</v>
      </c>
      <c r="E507" s="189" t="s">
        <v>83</v>
      </c>
      <c r="F507" s="189" t="s">
        <v>189</v>
      </c>
      <c r="G507" s="187"/>
      <c r="H507" s="187"/>
      <c r="I507" s="190"/>
      <c r="J507" s="191">
        <f>BK507</f>
        <v>0</v>
      </c>
      <c r="K507" s="187"/>
      <c r="L507" s="192"/>
      <c r="M507" s="193"/>
      <c r="N507" s="194"/>
      <c r="O507" s="194"/>
      <c r="P507" s="195">
        <f>P508+P510+P512</f>
        <v>0</v>
      </c>
      <c r="Q507" s="194"/>
      <c r="R507" s="195">
        <f>R508+R510+R512</f>
        <v>0</v>
      </c>
      <c r="S507" s="194"/>
      <c r="T507" s="196">
        <f>T508+T510+T512</f>
        <v>0</v>
      </c>
      <c r="AR507" s="197" t="s">
        <v>190</v>
      </c>
      <c r="AT507" s="198" t="s">
        <v>76</v>
      </c>
      <c r="AU507" s="198" t="s">
        <v>77</v>
      </c>
      <c r="AY507" s="197" t="s">
        <v>191</v>
      </c>
      <c r="BK507" s="199">
        <f>BK508+BK510+BK512</f>
        <v>0</v>
      </c>
    </row>
    <row r="508" spans="2:65" s="11" customFormat="1" ht="19.899999999999999" customHeight="1">
      <c r="B508" s="186"/>
      <c r="C508" s="187"/>
      <c r="D508" s="188" t="s">
        <v>76</v>
      </c>
      <c r="E508" s="200" t="s">
        <v>192</v>
      </c>
      <c r="F508" s="200" t="s">
        <v>193</v>
      </c>
      <c r="G508" s="187"/>
      <c r="H508" s="187"/>
      <c r="I508" s="190"/>
      <c r="J508" s="201">
        <f>BK508</f>
        <v>0</v>
      </c>
      <c r="K508" s="187"/>
      <c r="L508" s="192"/>
      <c r="M508" s="193"/>
      <c r="N508" s="194"/>
      <c r="O508" s="194"/>
      <c r="P508" s="195">
        <f>P509</f>
        <v>0</v>
      </c>
      <c r="Q508" s="194"/>
      <c r="R508" s="195">
        <f>R509</f>
        <v>0</v>
      </c>
      <c r="S508" s="194"/>
      <c r="T508" s="196">
        <f>T509</f>
        <v>0</v>
      </c>
      <c r="AR508" s="197" t="s">
        <v>190</v>
      </c>
      <c r="AT508" s="198" t="s">
        <v>76</v>
      </c>
      <c r="AU508" s="198" t="s">
        <v>85</v>
      </c>
      <c r="AY508" s="197" t="s">
        <v>191</v>
      </c>
      <c r="BK508" s="199">
        <f>BK509</f>
        <v>0</v>
      </c>
    </row>
    <row r="509" spans="2:65" s="1" customFormat="1" ht="16.5" customHeight="1">
      <c r="B509" s="42"/>
      <c r="C509" s="202" t="s">
        <v>2127</v>
      </c>
      <c r="D509" s="202" t="s">
        <v>194</v>
      </c>
      <c r="E509" s="203" t="s">
        <v>5835</v>
      </c>
      <c r="F509" s="204" t="s">
        <v>5836</v>
      </c>
      <c r="G509" s="205" t="s">
        <v>5837</v>
      </c>
      <c r="H509" s="206">
        <v>1</v>
      </c>
      <c r="I509" s="207"/>
      <c r="J509" s="208">
        <f>ROUND(I509*H509,2)</f>
        <v>0</v>
      </c>
      <c r="K509" s="204" t="s">
        <v>23</v>
      </c>
      <c r="L509" s="62"/>
      <c r="M509" s="209" t="s">
        <v>23</v>
      </c>
      <c r="N509" s="210" t="s">
        <v>48</v>
      </c>
      <c r="O509" s="43"/>
      <c r="P509" s="211">
        <f>O509*H509</f>
        <v>0</v>
      </c>
      <c r="Q509" s="211">
        <v>0</v>
      </c>
      <c r="R509" s="211">
        <f>Q509*H509</f>
        <v>0</v>
      </c>
      <c r="S509" s="211">
        <v>0</v>
      </c>
      <c r="T509" s="212">
        <f>S509*H509</f>
        <v>0</v>
      </c>
      <c r="AR509" s="25" t="s">
        <v>215</v>
      </c>
      <c r="AT509" s="25" t="s">
        <v>194</v>
      </c>
      <c r="AU509" s="25" t="s">
        <v>88</v>
      </c>
      <c r="AY509" s="25" t="s">
        <v>191</v>
      </c>
      <c r="BE509" s="213">
        <f>IF(N509="základní",J509,0)</f>
        <v>0</v>
      </c>
      <c r="BF509" s="213">
        <f>IF(N509="snížená",J509,0)</f>
        <v>0</v>
      </c>
      <c r="BG509" s="213">
        <f>IF(N509="zákl. přenesená",J509,0)</f>
        <v>0</v>
      </c>
      <c r="BH509" s="213">
        <f>IF(N509="sníž. přenesená",J509,0)</f>
        <v>0</v>
      </c>
      <c r="BI509" s="213">
        <f>IF(N509="nulová",J509,0)</f>
        <v>0</v>
      </c>
      <c r="BJ509" s="25" t="s">
        <v>85</v>
      </c>
      <c r="BK509" s="213">
        <f>ROUND(I509*H509,2)</f>
        <v>0</v>
      </c>
      <c r="BL509" s="25" t="s">
        <v>215</v>
      </c>
      <c r="BM509" s="25" t="s">
        <v>5838</v>
      </c>
    </row>
    <row r="510" spans="2:65" s="11" customFormat="1" ht="29.85" customHeight="1">
      <c r="B510" s="186"/>
      <c r="C510" s="187"/>
      <c r="D510" s="188" t="s">
        <v>76</v>
      </c>
      <c r="E510" s="200" t="s">
        <v>261</v>
      </c>
      <c r="F510" s="200" t="s">
        <v>262</v>
      </c>
      <c r="G510" s="187"/>
      <c r="H510" s="187"/>
      <c r="I510" s="190"/>
      <c r="J510" s="201">
        <f>BK510</f>
        <v>0</v>
      </c>
      <c r="K510" s="187"/>
      <c r="L510" s="192"/>
      <c r="M510" s="193"/>
      <c r="N510" s="194"/>
      <c r="O510" s="194"/>
      <c r="P510" s="195">
        <f>P511</f>
        <v>0</v>
      </c>
      <c r="Q510" s="194"/>
      <c r="R510" s="195">
        <f>R511</f>
        <v>0</v>
      </c>
      <c r="S510" s="194"/>
      <c r="T510" s="196">
        <f>T511</f>
        <v>0</v>
      </c>
      <c r="AR510" s="197" t="s">
        <v>190</v>
      </c>
      <c r="AT510" s="198" t="s">
        <v>76</v>
      </c>
      <c r="AU510" s="198" t="s">
        <v>85</v>
      </c>
      <c r="AY510" s="197" t="s">
        <v>191</v>
      </c>
      <c r="BK510" s="199">
        <f>BK511</f>
        <v>0</v>
      </c>
    </row>
    <row r="511" spans="2:65" s="1" customFormat="1" ht="25.5" customHeight="1">
      <c r="B511" s="42"/>
      <c r="C511" s="202" t="s">
        <v>2131</v>
      </c>
      <c r="D511" s="202" t="s">
        <v>194</v>
      </c>
      <c r="E511" s="203" t="s">
        <v>5839</v>
      </c>
      <c r="F511" s="204" t="s">
        <v>5840</v>
      </c>
      <c r="G511" s="205" t="s">
        <v>5837</v>
      </c>
      <c r="H511" s="206">
        <v>1</v>
      </c>
      <c r="I511" s="207"/>
      <c r="J511" s="208">
        <f>ROUND(I511*H511,2)</f>
        <v>0</v>
      </c>
      <c r="K511" s="204" t="s">
        <v>23</v>
      </c>
      <c r="L511" s="62"/>
      <c r="M511" s="209" t="s">
        <v>23</v>
      </c>
      <c r="N511" s="210" t="s">
        <v>48</v>
      </c>
      <c r="O511" s="43"/>
      <c r="P511" s="211">
        <f>O511*H511</f>
        <v>0</v>
      </c>
      <c r="Q511" s="211">
        <v>0</v>
      </c>
      <c r="R511" s="211">
        <f>Q511*H511</f>
        <v>0</v>
      </c>
      <c r="S511" s="211">
        <v>0</v>
      </c>
      <c r="T511" s="212">
        <f>S511*H511</f>
        <v>0</v>
      </c>
      <c r="AR511" s="25" t="s">
        <v>215</v>
      </c>
      <c r="AT511" s="25" t="s">
        <v>194</v>
      </c>
      <c r="AU511" s="25" t="s">
        <v>88</v>
      </c>
      <c r="AY511" s="25" t="s">
        <v>191</v>
      </c>
      <c r="BE511" s="213">
        <f>IF(N511="základní",J511,0)</f>
        <v>0</v>
      </c>
      <c r="BF511" s="213">
        <f>IF(N511="snížená",J511,0)</f>
        <v>0</v>
      </c>
      <c r="BG511" s="213">
        <f>IF(N511="zákl. přenesená",J511,0)</f>
        <v>0</v>
      </c>
      <c r="BH511" s="213">
        <f>IF(N511="sníž. přenesená",J511,0)</f>
        <v>0</v>
      </c>
      <c r="BI511" s="213">
        <f>IF(N511="nulová",J511,0)</f>
        <v>0</v>
      </c>
      <c r="BJ511" s="25" t="s">
        <v>85</v>
      </c>
      <c r="BK511" s="213">
        <f>ROUND(I511*H511,2)</f>
        <v>0</v>
      </c>
      <c r="BL511" s="25" t="s">
        <v>215</v>
      </c>
      <c r="BM511" s="25" t="s">
        <v>5841</v>
      </c>
    </row>
    <row r="512" spans="2:65" s="11" customFormat="1" ht="29.85" customHeight="1">
      <c r="B512" s="186"/>
      <c r="C512" s="187"/>
      <c r="D512" s="188" t="s">
        <v>76</v>
      </c>
      <c r="E512" s="200" t="s">
        <v>294</v>
      </c>
      <c r="F512" s="200" t="s">
        <v>295</v>
      </c>
      <c r="G512" s="187"/>
      <c r="H512" s="187"/>
      <c r="I512" s="190"/>
      <c r="J512" s="201">
        <f>BK512</f>
        <v>0</v>
      </c>
      <c r="K512" s="187"/>
      <c r="L512" s="192"/>
      <c r="M512" s="193"/>
      <c r="N512" s="194"/>
      <c r="O512" s="194"/>
      <c r="P512" s="195">
        <f>SUM(P513:P517)</f>
        <v>0</v>
      </c>
      <c r="Q512" s="194"/>
      <c r="R512" s="195">
        <f>SUM(R513:R517)</f>
        <v>0</v>
      </c>
      <c r="S512" s="194"/>
      <c r="T512" s="196">
        <f>SUM(T513:T517)</f>
        <v>0</v>
      </c>
      <c r="AR512" s="197" t="s">
        <v>190</v>
      </c>
      <c r="AT512" s="198" t="s">
        <v>76</v>
      </c>
      <c r="AU512" s="198" t="s">
        <v>85</v>
      </c>
      <c r="AY512" s="197" t="s">
        <v>191</v>
      </c>
      <c r="BK512" s="199">
        <f>SUM(BK513:BK517)</f>
        <v>0</v>
      </c>
    </row>
    <row r="513" spans="2:65" s="1" customFormat="1" ht="16.5" customHeight="1">
      <c r="B513" s="42"/>
      <c r="C513" s="202" t="s">
        <v>2135</v>
      </c>
      <c r="D513" s="202" t="s">
        <v>194</v>
      </c>
      <c r="E513" s="203" t="s">
        <v>5842</v>
      </c>
      <c r="F513" s="204" t="s">
        <v>5843</v>
      </c>
      <c r="G513" s="205" t="s">
        <v>5837</v>
      </c>
      <c r="H513" s="206">
        <v>1</v>
      </c>
      <c r="I513" s="207"/>
      <c r="J513" s="208">
        <f>ROUND(I513*H513,2)</f>
        <v>0</v>
      </c>
      <c r="K513" s="204" t="s">
        <v>23</v>
      </c>
      <c r="L513" s="62"/>
      <c r="M513" s="209" t="s">
        <v>23</v>
      </c>
      <c r="N513" s="210" t="s">
        <v>48</v>
      </c>
      <c r="O513" s="43"/>
      <c r="P513" s="211">
        <f>O513*H513</f>
        <v>0</v>
      </c>
      <c r="Q513" s="211">
        <v>0</v>
      </c>
      <c r="R513" s="211">
        <f>Q513*H513</f>
        <v>0</v>
      </c>
      <c r="S513" s="211">
        <v>0</v>
      </c>
      <c r="T513" s="212">
        <f>S513*H513</f>
        <v>0</v>
      </c>
      <c r="AR513" s="25" t="s">
        <v>215</v>
      </c>
      <c r="AT513" s="25" t="s">
        <v>194</v>
      </c>
      <c r="AU513" s="25" t="s">
        <v>88</v>
      </c>
      <c r="AY513" s="25" t="s">
        <v>191</v>
      </c>
      <c r="BE513" s="213">
        <f>IF(N513="základní",J513,0)</f>
        <v>0</v>
      </c>
      <c r="BF513" s="213">
        <f>IF(N513="snížená",J513,0)</f>
        <v>0</v>
      </c>
      <c r="BG513" s="213">
        <f>IF(N513="zákl. přenesená",J513,0)</f>
        <v>0</v>
      </c>
      <c r="BH513" s="213">
        <f>IF(N513="sníž. přenesená",J513,0)</f>
        <v>0</v>
      </c>
      <c r="BI513" s="213">
        <f>IF(N513="nulová",J513,0)</f>
        <v>0</v>
      </c>
      <c r="BJ513" s="25" t="s">
        <v>85</v>
      </c>
      <c r="BK513" s="213">
        <f>ROUND(I513*H513,2)</f>
        <v>0</v>
      </c>
      <c r="BL513" s="25" t="s">
        <v>215</v>
      </c>
      <c r="BM513" s="25" t="s">
        <v>5844</v>
      </c>
    </row>
    <row r="514" spans="2:65" s="1" customFormat="1" ht="16.5" customHeight="1">
      <c r="B514" s="42"/>
      <c r="C514" s="202" t="s">
        <v>2139</v>
      </c>
      <c r="D514" s="202" t="s">
        <v>194</v>
      </c>
      <c r="E514" s="203" t="s">
        <v>5845</v>
      </c>
      <c r="F514" s="204" t="s">
        <v>5846</v>
      </c>
      <c r="G514" s="205" t="s">
        <v>366</v>
      </c>
      <c r="H514" s="206">
        <v>79.3</v>
      </c>
      <c r="I514" s="207"/>
      <c r="J514" s="208">
        <f>ROUND(I514*H514,2)</f>
        <v>0</v>
      </c>
      <c r="K514" s="204" t="s">
        <v>23</v>
      </c>
      <c r="L514" s="62"/>
      <c r="M514" s="209" t="s">
        <v>23</v>
      </c>
      <c r="N514" s="210" t="s">
        <v>48</v>
      </c>
      <c r="O514" s="43"/>
      <c r="P514" s="211">
        <f>O514*H514</f>
        <v>0</v>
      </c>
      <c r="Q514" s="211">
        <v>0</v>
      </c>
      <c r="R514" s="211">
        <f>Q514*H514</f>
        <v>0</v>
      </c>
      <c r="S514" s="211">
        <v>0</v>
      </c>
      <c r="T514" s="212">
        <f>S514*H514</f>
        <v>0</v>
      </c>
      <c r="AR514" s="25" t="s">
        <v>215</v>
      </c>
      <c r="AT514" s="25" t="s">
        <v>194</v>
      </c>
      <c r="AU514" s="25" t="s">
        <v>88</v>
      </c>
      <c r="AY514" s="25" t="s">
        <v>191</v>
      </c>
      <c r="BE514" s="213">
        <f>IF(N514="základní",J514,0)</f>
        <v>0</v>
      </c>
      <c r="BF514" s="213">
        <f>IF(N514="snížená",J514,0)</f>
        <v>0</v>
      </c>
      <c r="BG514" s="213">
        <f>IF(N514="zákl. přenesená",J514,0)</f>
        <v>0</v>
      </c>
      <c r="BH514" s="213">
        <f>IF(N514="sníž. přenesená",J514,0)</f>
        <v>0</v>
      </c>
      <c r="BI514" s="213">
        <f>IF(N514="nulová",J514,0)</f>
        <v>0</v>
      </c>
      <c r="BJ514" s="25" t="s">
        <v>85</v>
      </c>
      <c r="BK514" s="213">
        <f>ROUND(I514*H514,2)</f>
        <v>0</v>
      </c>
      <c r="BL514" s="25" t="s">
        <v>215</v>
      </c>
      <c r="BM514" s="25" t="s">
        <v>5847</v>
      </c>
    </row>
    <row r="515" spans="2:65" s="12" customFormat="1" ht="13.5">
      <c r="B515" s="217"/>
      <c r="C515" s="218"/>
      <c r="D515" s="214" t="s">
        <v>245</v>
      </c>
      <c r="E515" s="219" t="s">
        <v>23</v>
      </c>
      <c r="F515" s="220" t="s">
        <v>5848</v>
      </c>
      <c r="G515" s="218"/>
      <c r="H515" s="221">
        <v>60.78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245</v>
      </c>
      <c r="AU515" s="227" t="s">
        <v>88</v>
      </c>
      <c r="AV515" s="12" t="s">
        <v>88</v>
      </c>
      <c r="AW515" s="12" t="s">
        <v>40</v>
      </c>
      <c r="AX515" s="12" t="s">
        <v>77</v>
      </c>
      <c r="AY515" s="227" t="s">
        <v>191</v>
      </c>
    </row>
    <row r="516" spans="2:65" s="12" customFormat="1" ht="13.5">
      <c r="B516" s="217"/>
      <c r="C516" s="218"/>
      <c r="D516" s="214" t="s">
        <v>245</v>
      </c>
      <c r="E516" s="219" t="s">
        <v>23</v>
      </c>
      <c r="F516" s="220" t="s">
        <v>5849</v>
      </c>
      <c r="G516" s="218"/>
      <c r="H516" s="221">
        <v>18.52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245</v>
      </c>
      <c r="AU516" s="227" t="s">
        <v>88</v>
      </c>
      <c r="AV516" s="12" t="s">
        <v>88</v>
      </c>
      <c r="AW516" s="12" t="s">
        <v>40</v>
      </c>
      <c r="AX516" s="12" t="s">
        <v>77</v>
      </c>
      <c r="AY516" s="227" t="s">
        <v>191</v>
      </c>
    </row>
    <row r="517" spans="2:65" s="15" customFormat="1" ht="13.5">
      <c r="B517" s="265"/>
      <c r="C517" s="266"/>
      <c r="D517" s="214" t="s">
        <v>245</v>
      </c>
      <c r="E517" s="267" t="s">
        <v>23</v>
      </c>
      <c r="F517" s="268" t="s">
        <v>388</v>
      </c>
      <c r="G517" s="266"/>
      <c r="H517" s="269">
        <v>79.3</v>
      </c>
      <c r="I517" s="270"/>
      <c r="J517" s="266"/>
      <c r="K517" s="266"/>
      <c r="L517" s="271"/>
      <c r="M517" s="277"/>
      <c r="N517" s="278"/>
      <c r="O517" s="278"/>
      <c r="P517" s="278"/>
      <c r="Q517" s="278"/>
      <c r="R517" s="278"/>
      <c r="S517" s="278"/>
      <c r="T517" s="279"/>
      <c r="AT517" s="275" t="s">
        <v>245</v>
      </c>
      <c r="AU517" s="275" t="s">
        <v>88</v>
      </c>
      <c r="AV517" s="15" t="s">
        <v>215</v>
      </c>
      <c r="AW517" s="15" t="s">
        <v>40</v>
      </c>
      <c r="AX517" s="15" t="s">
        <v>85</v>
      </c>
      <c r="AY517" s="275" t="s">
        <v>191</v>
      </c>
    </row>
    <row r="518" spans="2:65" s="1" customFormat="1" ht="6.95" customHeight="1">
      <c r="B518" s="57"/>
      <c r="C518" s="58"/>
      <c r="D518" s="58"/>
      <c r="E518" s="58"/>
      <c r="F518" s="58"/>
      <c r="G518" s="58"/>
      <c r="H518" s="58"/>
      <c r="I518" s="149"/>
      <c r="J518" s="58"/>
      <c r="K518" s="58"/>
      <c r="L518" s="62"/>
    </row>
  </sheetData>
  <sheetProtection algorithmName="SHA-512" hashValue="LX20jgfz88GmpqnEUQIQ4b4iuKSyelPOQPoewOCXAfVUybF5i0OinRkf60PA3RHauEggb06hoNhhrVWie8E8Dw==" saltValue="qteWCfpR29CbS4pHIaVFdjCD4x6jq4hgMYCe6H5EgXNP6yC45AzeyEaS3AEqbc3KTCLbybQdtGJLHNj9su9RRA==" spinCount="100000" sheet="1" objects="1" scenarios="1" formatColumns="0" formatRows="0" autoFilter="0"/>
  <autoFilter ref="C104:K517"/>
  <mergeCells count="13">
    <mergeCell ref="E97:H97"/>
    <mergeCell ref="G1:H1"/>
    <mergeCell ref="L2:V2"/>
    <mergeCell ref="E49:H49"/>
    <mergeCell ref="E51:H51"/>
    <mergeCell ref="J55:J56"/>
    <mergeCell ref="E93:H93"/>
    <mergeCell ref="E95:H9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122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340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5850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ROUND(J91,2)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ROUND(SUM(BE91:BE230), 2)</f>
        <v>0</v>
      </c>
      <c r="G32" s="43"/>
      <c r="H32" s="43"/>
      <c r="I32" s="141">
        <v>0.21</v>
      </c>
      <c r="J32" s="140">
        <f>ROUND(ROUND((SUM(BE91:BE230)),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ROUND(SUM(BF91:BF230), 2)</f>
        <v>0</v>
      </c>
      <c r="G33" s="43"/>
      <c r="H33" s="43"/>
      <c r="I33" s="141">
        <v>0.15</v>
      </c>
      <c r="J33" s="140">
        <f>ROUND(ROUND((SUM(BF91:BF230)),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ROUND(SUM(BG91:BG230),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ROUND(SUM(BH91:BH230),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ROUND(SUM(BI91:BI230),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340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TI-006 - Vzduchotechnika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J91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343</v>
      </c>
      <c r="E61" s="162"/>
      <c r="F61" s="162"/>
      <c r="G61" s="162"/>
      <c r="H61" s="162"/>
      <c r="I61" s="163"/>
      <c r="J61" s="164">
        <f>J92</f>
        <v>0</v>
      </c>
      <c r="K61" s="165"/>
    </row>
    <row r="62" spans="2:47" s="9" customFormat="1" ht="19.899999999999999" customHeight="1">
      <c r="B62" s="166"/>
      <c r="C62" s="167"/>
      <c r="D62" s="168" t="s">
        <v>345</v>
      </c>
      <c r="E62" s="169"/>
      <c r="F62" s="169"/>
      <c r="G62" s="169"/>
      <c r="H62" s="169"/>
      <c r="I62" s="170"/>
      <c r="J62" s="171">
        <f>J93</f>
        <v>0</v>
      </c>
      <c r="K62" s="172"/>
    </row>
    <row r="63" spans="2:47" s="9" customFormat="1" ht="19.899999999999999" customHeight="1">
      <c r="B63" s="166"/>
      <c r="C63" s="167"/>
      <c r="D63" s="168" t="s">
        <v>346</v>
      </c>
      <c r="E63" s="169"/>
      <c r="F63" s="169"/>
      <c r="G63" s="169"/>
      <c r="H63" s="169"/>
      <c r="I63" s="170"/>
      <c r="J63" s="171">
        <f>J96</f>
        <v>0</v>
      </c>
      <c r="K63" s="172"/>
    </row>
    <row r="64" spans="2:47" s="9" customFormat="1" ht="19.899999999999999" customHeight="1">
      <c r="B64" s="166"/>
      <c r="C64" s="167"/>
      <c r="D64" s="168" t="s">
        <v>2759</v>
      </c>
      <c r="E64" s="169"/>
      <c r="F64" s="169"/>
      <c r="G64" s="169"/>
      <c r="H64" s="169"/>
      <c r="I64" s="170"/>
      <c r="J64" s="171">
        <f>J101</f>
        <v>0</v>
      </c>
      <c r="K64" s="172"/>
    </row>
    <row r="65" spans="2:12" s="8" customFormat="1" ht="24.95" customHeight="1">
      <c r="B65" s="159"/>
      <c r="C65" s="160"/>
      <c r="D65" s="161" t="s">
        <v>348</v>
      </c>
      <c r="E65" s="162"/>
      <c r="F65" s="162"/>
      <c r="G65" s="162"/>
      <c r="H65" s="162"/>
      <c r="I65" s="163"/>
      <c r="J65" s="164">
        <f>J109</f>
        <v>0</v>
      </c>
      <c r="K65" s="165"/>
    </row>
    <row r="66" spans="2:12" s="9" customFormat="1" ht="19.899999999999999" customHeight="1">
      <c r="B66" s="166"/>
      <c r="C66" s="167"/>
      <c r="D66" s="168" t="s">
        <v>4954</v>
      </c>
      <c r="E66" s="169"/>
      <c r="F66" s="169"/>
      <c r="G66" s="169"/>
      <c r="H66" s="169"/>
      <c r="I66" s="170"/>
      <c r="J66" s="171">
        <f>J110</f>
        <v>0</v>
      </c>
      <c r="K66" s="172"/>
    </row>
    <row r="67" spans="2:12" s="9" customFormat="1" ht="19.899999999999999" customHeight="1">
      <c r="B67" s="166"/>
      <c r="C67" s="167"/>
      <c r="D67" s="168" t="s">
        <v>5851</v>
      </c>
      <c r="E67" s="169"/>
      <c r="F67" s="169"/>
      <c r="G67" s="169"/>
      <c r="H67" s="169"/>
      <c r="I67" s="170"/>
      <c r="J67" s="171">
        <f>J116</f>
        <v>0</v>
      </c>
      <c r="K67" s="172"/>
    </row>
    <row r="68" spans="2:12" s="9" customFormat="1" ht="19.899999999999999" customHeight="1">
      <c r="B68" s="166"/>
      <c r="C68" s="167"/>
      <c r="D68" s="168" t="s">
        <v>353</v>
      </c>
      <c r="E68" s="169"/>
      <c r="F68" s="169"/>
      <c r="G68" s="169"/>
      <c r="H68" s="169"/>
      <c r="I68" s="170"/>
      <c r="J68" s="171">
        <f>J214</f>
        <v>0</v>
      </c>
      <c r="K68" s="172"/>
    </row>
    <row r="69" spans="2:12" s="8" customFormat="1" ht="24.95" customHeight="1">
      <c r="B69" s="159"/>
      <c r="C69" s="160"/>
      <c r="D69" s="161" t="s">
        <v>360</v>
      </c>
      <c r="E69" s="162"/>
      <c r="F69" s="162"/>
      <c r="G69" s="162"/>
      <c r="H69" s="162"/>
      <c r="I69" s="163"/>
      <c r="J69" s="164">
        <f>J222</f>
        <v>0</v>
      </c>
      <c r="K69" s="165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28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49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52"/>
      <c r="J75" s="61"/>
      <c r="K75" s="61"/>
      <c r="L75" s="62"/>
    </row>
    <row r="76" spans="2:12" s="1" customFormat="1" ht="36.950000000000003" customHeight="1">
      <c r="B76" s="42"/>
      <c r="C76" s="63" t="s">
        <v>175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4.45" customHeight="1">
      <c r="B78" s="42"/>
      <c r="C78" s="66" t="s">
        <v>18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6.5" customHeight="1">
      <c r="B79" s="42"/>
      <c r="C79" s="64"/>
      <c r="D79" s="64"/>
      <c r="E79" s="408" t="str">
        <f>E7</f>
        <v>Výstavba poradenského centra UJEP, č.p. 771, ul. Pasteurova - Rekonstrukce</v>
      </c>
      <c r="F79" s="409"/>
      <c r="G79" s="409"/>
      <c r="H79" s="409"/>
      <c r="I79" s="173"/>
      <c r="J79" s="64"/>
      <c r="K79" s="64"/>
      <c r="L79" s="62"/>
    </row>
    <row r="80" spans="2:12">
      <c r="B80" s="29"/>
      <c r="C80" s="66" t="s">
        <v>161</v>
      </c>
      <c r="D80" s="242"/>
      <c r="E80" s="242"/>
      <c r="F80" s="242"/>
      <c r="G80" s="242"/>
      <c r="H80" s="242"/>
      <c r="J80" s="242"/>
      <c r="K80" s="242"/>
      <c r="L80" s="243"/>
    </row>
    <row r="81" spans="2:65" s="1" customFormat="1" ht="16.5" customHeight="1">
      <c r="B81" s="42"/>
      <c r="C81" s="64"/>
      <c r="D81" s="64"/>
      <c r="E81" s="408" t="s">
        <v>340</v>
      </c>
      <c r="F81" s="410"/>
      <c r="G81" s="410"/>
      <c r="H81" s="410"/>
      <c r="I81" s="173"/>
      <c r="J81" s="64"/>
      <c r="K81" s="64"/>
      <c r="L81" s="62"/>
    </row>
    <row r="82" spans="2:65" s="1" customFormat="1" ht="14.45" customHeight="1">
      <c r="B82" s="42"/>
      <c r="C82" s="66" t="s">
        <v>341</v>
      </c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7.25" customHeight="1">
      <c r="B83" s="42"/>
      <c r="C83" s="64"/>
      <c r="D83" s="64"/>
      <c r="E83" s="379" t="str">
        <f>E11</f>
        <v>TI-006 - Vzduchotechnika</v>
      </c>
      <c r="F83" s="410"/>
      <c r="G83" s="410"/>
      <c r="H83" s="410"/>
      <c r="I83" s="173"/>
      <c r="J83" s="64"/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 ht="18" customHeight="1">
      <c r="B85" s="42"/>
      <c r="C85" s="66" t="s">
        <v>24</v>
      </c>
      <c r="D85" s="64"/>
      <c r="E85" s="64"/>
      <c r="F85" s="174" t="str">
        <f>F14</f>
        <v>Ústí nad Labem</v>
      </c>
      <c r="G85" s="64"/>
      <c r="H85" s="64"/>
      <c r="I85" s="175" t="s">
        <v>26</v>
      </c>
      <c r="J85" s="74" t="str">
        <f>IF(J14="","",J14)</f>
        <v>19. 7. 2018</v>
      </c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" customFormat="1">
      <c r="B87" s="42"/>
      <c r="C87" s="66" t="s">
        <v>28</v>
      </c>
      <c r="D87" s="64"/>
      <c r="E87" s="64"/>
      <c r="F87" s="174" t="str">
        <f>E17</f>
        <v>UJEP Pasteurova 3544/1, 400 96 ÚnL</v>
      </c>
      <c r="G87" s="64"/>
      <c r="H87" s="64"/>
      <c r="I87" s="175" t="s">
        <v>36</v>
      </c>
      <c r="J87" s="174" t="str">
        <f>E23</f>
        <v>Correct BC, s.r.o.</v>
      </c>
      <c r="K87" s="64"/>
      <c r="L87" s="62"/>
    </row>
    <row r="88" spans="2:65" s="1" customFormat="1" ht="14.45" customHeight="1">
      <c r="B88" s="42"/>
      <c r="C88" s="66" t="s">
        <v>34</v>
      </c>
      <c r="D88" s="64"/>
      <c r="E88" s="64"/>
      <c r="F88" s="174" t="str">
        <f>IF(E20="","",E20)</f>
        <v/>
      </c>
      <c r="G88" s="64"/>
      <c r="H88" s="64"/>
      <c r="I88" s="173"/>
      <c r="J88" s="64"/>
      <c r="K88" s="64"/>
      <c r="L88" s="62"/>
    </row>
    <row r="89" spans="2:65" s="1" customFormat="1" ht="10.35" customHeight="1">
      <c r="B89" s="42"/>
      <c r="C89" s="64"/>
      <c r="D89" s="64"/>
      <c r="E89" s="64"/>
      <c r="F89" s="64"/>
      <c r="G89" s="64"/>
      <c r="H89" s="64"/>
      <c r="I89" s="173"/>
      <c r="J89" s="64"/>
      <c r="K89" s="64"/>
      <c r="L89" s="62"/>
    </row>
    <row r="90" spans="2:65" s="10" customFormat="1" ht="29.25" customHeight="1">
      <c r="B90" s="176"/>
      <c r="C90" s="177" t="s">
        <v>176</v>
      </c>
      <c r="D90" s="178" t="s">
        <v>62</v>
      </c>
      <c r="E90" s="178" t="s">
        <v>58</v>
      </c>
      <c r="F90" s="178" t="s">
        <v>177</v>
      </c>
      <c r="G90" s="178" t="s">
        <v>178</v>
      </c>
      <c r="H90" s="178" t="s">
        <v>179</v>
      </c>
      <c r="I90" s="179" t="s">
        <v>180</v>
      </c>
      <c r="J90" s="178" t="s">
        <v>166</v>
      </c>
      <c r="K90" s="180" t="s">
        <v>181</v>
      </c>
      <c r="L90" s="181"/>
      <c r="M90" s="82" t="s">
        <v>182</v>
      </c>
      <c r="N90" s="83" t="s">
        <v>47</v>
      </c>
      <c r="O90" s="83" t="s">
        <v>183</v>
      </c>
      <c r="P90" s="83" t="s">
        <v>184</v>
      </c>
      <c r="Q90" s="83" t="s">
        <v>185</v>
      </c>
      <c r="R90" s="83" t="s">
        <v>186</v>
      </c>
      <c r="S90" s="83" t="s">
        <v>187</v>
      </c>
      <c r="T90" s="84" t="s">
        <v>188</v>
      </c>
    </row>
    <row r="91" spans="2:65" s="1" customFormat="1" ht="29.25" customHeight="1">
      <c r="B91" s="42"/>
      <c r="C91" s="88" t="s">
        <v>167</v>
      </c>
      <c r="D91" s="64"/>
      <c r="E91" s="64"/>
      <c r="F91" s="64"/>
      <c r="G91" s="64"/>
      <c r="H91" s="64"/>
      <c r="I91" s="173"/>
      <c r="J91" s="182">
        <f>BK91</f>
        <v>0</v>
      </c>
      <c r="K91" s="64"/>
      <c r="L91" s="62"/>
      <c r="M91" s="85"/>
      <c r="N91" s="86"/>
      <c r="O91" s="86"/>
      <c r="P91" s="183">
        <f>P92+P109+P222</f>
        <v>0</v>
      </c>
      <c r="Q91" s="86"/>
      <c r="R91" s="183">
        <f>R92+R109+R222</f>
        <v>0.240395</v>
      </c>
      <c r="S91" s="86"/>
      <c r="T91" s="184">
        <f>T92+T109+T222</f>
        <v>0.17299999999999999</v>
      </c>
      <c r="AT91" s="25" t="s">
        <v>76</v>
      </c>
      <c r="AU91" s="25" t="s">
        <v>168</v>
      </c>
      <c r="BK91" s="185">
        <f>BK92+BK109+BK222</f>
        <v>0</v>
      </c>
    </row>
    <row r="92" spans="2:65" s="11" customFormat="1" ht="37.35" customHeight="1">
      <c r="B92" s="186"/>
      <c r="C92" s="187"/>
      <c r="D92" s="188" t="s">
        <v>76</v>
      </c>
      <c r="E92" s="189" t="s">
        <v>361</v>
      </c>
      <c r="F92" s="189" t="s">
        <v>362</v>
      </c>
      <c r="G92" s="187"/>
      <c r="H92" s="187"/>
      <c r="I92" s="190"/>
      <c r="J92" s="191">
        <f>BK92</f>
        <v>0</v>
      </c>
      <c r="K92" s="187"/>
      <c r="L92" s="192"/>
      <c r="M92" s="193"/>
      <c r="N92" s="194"/>
      <c r="O92" s="194"/>
      <c r="P92" s="195">
        <f>P93+P96+P101</f>
        <v>0</v>
      </c>
      <c r="Q92" s="194"/>
      <c r="R92" s="195">
        <f>R93+R96+R101</f>
        <v>6.7499999999999999E-3</v>
      </c>
      <c r="S92" s="194"/>
      <c r="T92" s="196">
        <f>T93+T96+T101</f>
        <v>0.17299999999999999</v>
      </c>
      <c r="AR92" s="197" t="s">
        <v>85</v>
      </c>
      <c r="AT92" s="198" t="s">
        <v>76</v>
      </c>
      <c r="AU92" s="198" t="s">
        <v>77</v>
      </c>
      <c r="AY92" s="197" t="s">
        <v>191</v>
      </c>
      <c r="BK92" s="199">
        <f>BK93+BK96+BK101</f>
        <v>0</v>
      </c>
    </row>
    <row r="93" spans="2:65" s="11" customFormat="1" ht="19.899999999999999" customHeight="1">
      <c r="B93" s="186"/>
      <c r="C93" s="187"/>
      <c r="D93" s="188" t="s">
        <v>76</v>
      </c>
      <c r="E93" s="200" t="s">
        <v>225</v>
      </c>
      <c r="F93" s="200" t="s">
        <v>534</v>
      </c>
      <c r="G93" s="187"/>
      <c r="H93" s="187"/>
      <c r="I93" s="190"/>
      <c r="J93" s="201">
        <f>BK93</f>
        <v>0</v>
      </c>
      <c r="K93" s="187"/>
      <c r="L93" s="192"/>
      <c r="M93" s="193"/>
      <c r="N93" s="194"/>
      <c r="O93" s="194"/>
      <c r="P93" s="195">
        <f>SUM(P94:P95)</f>
        <v>0</v>
      </c>
      <c r="Q93" s="194"/>
      <c r="R93" s="195">
        <f>SUM(R94:R95)</f>
        <v>6.7499999999999999E-3</v>
      </c>
      <c r="S93" s="194"/>
      <c r="T93" s="196">
        <f>SUM(T94:T95)</f>
        <v>0</v>
      </c>
      <c r="AR93" s="197" t="s">
        <v>85</v>
      </c>
      <c r="AT93" s="198" t="s">
        <v>76</v>
      </c>
      <c r="AU93" s="198" t="s">
        <v>85</v>
      </c>
      <c r="AY93" s="197" t="s">
        <v>191</v>
      </c>
      <c r="BK93" s="199">
        <f>SUM(BK94:BK95)</f>
        <v>0</v>
      </c>
    </row>
    <row r="94" spans="2:65" s="1" customFormat="1" ht="16.5" customHeight="1">
      <c r="B94" s="42"/>
      <c r="C94" s="202" t="s">
        <v>85</v>
      </c>
      <c r="D94" s="202" t="s">
        <v>194</v>
      </c>
      <c r="E94" s="203" t="s">
        <v>684</v>
      </c>
      <c r="F94" s="204" t="s">
        <v>685</v>
      </c>
      <c r="G94" s="205" t="s">
        <v>242</v>
      </c>
      <c r="H94" s="206">
        <v>4.5</v>
      </c>
      <c r="I94" s="207"/>
      <c r="J94" s="208">
        <f>ROUND(I94*H94,2)</f>
        <v>0</v>
      </c>
      <c r="K94" s="204" t="s">
        <v>203</v>
      </c>
      <c r="L94" s="62"/>
      <c r="M94" s="209" t="s">
        <v>23</v>
      </c>
      <c r="N94" s="210" t="s">
        <v>48</v>
      </c>
      <c r="O94" s="43"/>
      <c r="P94" s="211">
        <f>O94*H94</f>
        <v>0</v>
      </c>
      <c r="Q94" s="211">
        <v>1.5E-3</v>
      </c>
      <c r="R94" s="211">
        <f>Q94*H94</f>
        <v>6.7499999999999999E-3</v>
      </c>
      <c r="S94" s="211">
        <v>0</v>
      </c>
      <c r="T94" s="212">
        <f>S94*H94</f>
        <v>0</v>
      </c>
      <c r="AR94" s="25" t="s">
        <v>215</v>
      </c>
      <c r="AT94" s="25" t="s">
        <v>194</v>
      </c>
      <c r="AU94" s="25" t="s">
        <v>88</v>
      </c>
      <c r="AY94" s="25" t="s">
        <v>191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85</v>
      </c>
      <c r="BK94" s="213">
        <f>ROUND(I94*H94,2)</f>
        <v>0</v>
      </c>
      <c r="BL94" s="25" t="s">
        <v>215</v>
      </c>
      <c r="BM94" s="25" t="s">
        <v>5852</v>
      </c>
    </row>
    <row r="95" spans="2:65" s="12" customFormat="1" ht="13.5">
      <c r="B95" s="217"/>
      <c r="C95" s="218"/>
      <c r="D95" s="214" t="s">
        <v>245</v>
      </c>
      <c r="E95" s="219" t="s">
        <v>23</v>
      </c>
      <c r="F95" s="220" t="s">
        <v>5853</v>
      </c>
      <c r="G95" s="218"/>
      <c r="H95" s="221">
        <v>4.5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245</v>
      </c>
      <c r="AU95" s="227" t="s">
        <v>88</v>
      </c>
      <c r="AV95" s="12" t="s">
        <v>88</v>
      </c>
      <c r="AW95" s="12" t="s">
        <v>40</v>
      </c>
      <c r="AX95" s="12" t="s">
        <v>85</v>
      </c>
      <c r="AY95" s="227" t="s">
        <v>191</v>
      </c>
    </row>
    <row r="96" spans="2:65" s="11" customFormat="1" ht="29.85" customHeight="1">
      <c r="B96" s="186"/>
      <c r="C96" s="187"/>
      <c r="D96" s="188" t="s">
        <v>76</v>
      </c>
      <c r="E96" s="200" t="s">
        <v>239</v>
      </c>
      <c r="F96" s="200" t="s">
        <v>752</v>
      </c>
      <c r="G96" s="187"/>
      <c r="H96" s="187"/>
      <c r="I96" s="190"/>
      <c r="J96" s="201">
        <f>BK96</f>
        <v>0</v>
      </c>
      <c r="K96" s="187"/>
      <c r="L96" s="192"/>
      <c r="M96" s="193"/>
      <c r="N96" s="194"/>
      <c r="O96" s="194"/>
      <c r="P96" s="195">
        <f>SUM(P97:P100)</f>
        <v>0</v>
      </c>
      <c r="Q96" s="194"/>
      <c r="R96" s="195">
        <f>SUM(R97:R100)</f>
        <v>0</v>
      </c>
      <c r="S96" s="194"/>
      <c r="T96" s="196">
        <f>SUM(T97:T100)</f>
        <v>0.17299999999999999</v>
      </c>
      <c r="AR96" s="197" t="s">
        <v>85</v>
      </c>
      <c r="AT96" s="198" t="s">
        <v>76</v>
      </c>
      <c r="AU96" s="198" t="s">
        <v>85</v>
      </c>
      <c r="AY96" s="197" t="s">
        <v>191</v>
      </c>
      <c r="BK96" s="199">
        <f>SUM(BK97:BK100)</f>
        <v>0</v>
      </c>
    </row>
    <row r="97" spans="2:65" s="1" customFormat="1" ht="25.5" customHeight="1">
      <c r="B97" s="42"/>
      <c r="C97" s="202" t="s">
        <v>88</v>
      </c>
      <c r="D97" s="202" t="s">
        <v>194</v>
      </c>
      <c r="E97" s="203" t="s">
        <v>5854</v>
      </c>
      <c r="F97" s="204" t="s">
        <v>5855</v>
      </c>
      <c r="G97" s="205" t="s">
        <v>222</v>
      </c>
      <c r="H97" s="206">
        <v>1</v>
      </c>
      <c r="I97" s="207"/>
      <c r="J97" s="208">
        <f>ROUND(I97*H97,2)</f>
        <v>0</v>
      </c>
      <c r="K97" s="204" t="s">
        <v>203</v>
      </c>
      <c r="L97" s="62"/>
      <c r="M97" s="209" t="s">
        <v>23</v>
      </c>
      <c r="N97" s="210" t="s">
        <v>48</v>
      </c>
      <c r="O97" s="43"/>
      <c r="P97" s="211">
        <f>O97*H97</f>
        <v>0</v>
      </c>
      <c r="Q97" s="211">
        <v>0</v>
      </c>
      <c r="R97" s="211">
        <f>Q97*H97</f>
        <v>0</v>
      </c>
      <c r="S97" s="211">
        <v>1E-3</v>
      </c>
      <c r="T97" s="212">
        <f>S97*H97</f>
        <v>1E-3</v>
      </c>
      <c r="AR97" s="25" t="s">
        <v>215</v>
      </c>
      <c r="AT97" s="25" t="s">
        <v>194</v>
      </c>
      <c r="AU97" s="25" t="s">
        <v>88</v>
      </c>
      <c r="AY97" s="25" t="s">
        <v>191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85</v>
      </c>
      <c r="BK97" s="213">
        <f>ROUND(I97*H97,2)</f>
        <v>0</v>
      </c>
      <c r="BL97" s="25" t="s">
        <v>215</v>
      </c>
      <c r="BM97" s="25" t="s">
        <v>5856</v>
      </c>
    </row>
    <row r="98" spans="2:65" s="1" customFormat="1" ht="25.5" customHeight="1">
      <c r="B98" s="42"/>
      <c r="C98" s="202" t="s">
        <v>207</v>
      </c>
      <c r="D98" s="202" t="s">
        <v>194</v>
      </c>
      <c r="E98" s="203" t="s">
        <v>5857</v>
      </c>
      <c r="F98" s="204" t="s">
        <v>5858</v>
      </c>
      <c r="G98" s="205" t="s">
        <v>222</v>
      </c>
      <c r="H98" s="206">
        <v>2</v>
      </c>
      <c r="I98" s="207"/>
      <c r="J98" s="208">
        <f>ROUND(I98*H98,2)</f>
        <v>0</v>
      </c>
      <c r="K98" s="204" t="s">
        <v>203</v>
      </c>
      <c r="L98" s="62"/>
      <c r="M98" s="209" t="s">
        <v>23</v>
      </c>
      <c r="N98" s="210" t="s">
        <v>48</v>
      </c>
      <c r="O98" s="43"/>
      <c r="P98" s="211">
        <f>O98*H98</f>
        <v>0</v>
      </c>
      <c r="Q98" s="211">
        <v>0</v>
      </c>
      <c r="R98" s="211">
        <f>Q98*H98</f>
        <v>0</v>
      </c>
      <c r="S98" s="211">
        <v>1.4999999999999999E-2</v>
      </c>
      <c r="T98" s="212">
        <f>S98*H98</f>
        <v>0.03</v>
      </c>
      <c r="AR98" s="25" t="s">
        <v>215</v>
      </c>
      <c r="AT98" s="25" t="s">
        <v>194</v>
      </c>
      <c r="AU98" s="25" t="s">
        <v>88</v>
      </c>
      <c r="AY98" s="25" t="s">
        <v>191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85</v>
      </c>
      <c r="BK98" s="213">
        <f>ROUND(I98*H98,2)</f>
        <v>0</v>
      </c>
      <c r="BL98" s="25" t="s">
        <v>215</v>
      </c>
      <c r="BM98" s="25" t="s">
        <v>5859</v>
      </c>
    </row>
    <row r="99" spans="2:65" s="1" customFormat="1" ht="25.5" customHeight="1">
      <c r="B99" s="42"/>
      <c r="C99" s="202" t="s">
        <v>215</v>
      </c>
      <c r="D99" s="202" t="s">
        <v>194</v>
      </c>
      <c r="E99" s="203" t="s">
        <v>5860</v>
      </c>
      <c r="F99" s="204" t="s">
        <v>5861</v>
      </c>
      <c r="G99" s="205" t="s">
        <v>222</v>
      </c>
      <c r="H99" s="206">
        <v>2</v>
      </c>
      <c r="I99" s="207"/>
      <c r="J99" s="208">
        <f>ROUND(I99*H99,2)</f>
        <v>0</v>
      </c>
      <c r="K99" s="204" t="s">
        <v>203</v>
      </c>
      <c r="L99" s="62"/>
      <c r="M99" s="209" t="s">
        <v>23</v>
      </c>
      <c r="N99" s="210" t="s">
        <v>48</v>
      </c>
      <c r="O99" s="43"/>
      <c r="P99" s="211">
        <f>O99*H99</f>
        <v>0</v>
      </c>
      <c r="Q99" s="211">
        <v>0</v>
      </c>
      <c r="R99" s="211">
        <f>Q99*H99</f>
        <v>0</v>
      </c>
      <c r="S99" s="211">
        <v>5.8999999999999997E-2</v>
      </c>
      <c r="T99" s="212">
        <f>S99*H99</f>
        <v>0.11799999999999999</v>
      </c>
      <c r="AR99" s="25" t="s">
        <v>215</v>
      </c>
      <c r="AT99" s="25" t="s">
        <v>194</v>
      </c>
      <c r="AU99" s="25" t="s">
        <v>88</v>
      </c>
      <c r="AY99" s="25" t="s">
        <v>191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85</v>
      </c>
      <c r="BK99" s="213">
        <f>ROUND(I99*H99,2)</f>
        <v>0</v>
      </c>
      <c r="BL99" s="25" t="s">
        <v>215</v>
      </c>
      <c r="BM99" s="25" t="s">
        <v>5862</v>
      </c>
    </row>
    <row r="100" spans="2:65" s="1" customFormat="1" ht="25.5" customHeight="1">
      <c r="B100" s="42"/>
      <c r="C100" s="202" t="s">
        <v>190</v>
      </c>
      <c r="D100" s="202" t="s">
        <v>194</v>
      </c>
      <c r="E100" s="203" t="s">
        <v>5863</v>
      </c>
      <c r="F100" s="204" t="s">
        <v>5864</v>
      </c>
      <c r="G100" s="205" t="s">
        <v>222</v>
      </c>
      <c r="H100" s="206">
        <v>4</v>
      </c>
      <c r="I100" s="207"/>
      <c r="J100" s="208">
        <f>ROUND(I100*H100,2)</f>
        <v>0</v>
      </c>
      <c r="K100" s="204" t="s">
        <v>203</v>
      </c>
      <c r="L100" s="62"/>
      <c r="M100" s="209" t="s">
        <v>23</v>
      </c>
      <c r="N100" s="210" t="s">
        <v>48</v>
      </c>
      <c r="O100" s="43"/>
      <c r="P100" s="211">
        <f>O100*H100</f>
        <v>0</v>
      </c>
      <c r="Q100" s="211">
        <v>0</v>
      </c>
      <c r="R100" s="211">
        <f>Q100*H100</f>
        <v>0</v>
      </c>
      <c r="S100" s="211">
        <v>6.0000000000000001E-3</v>
      </c>
      <c r="T100" s="212">
        <f>S100*H100</f>
        <v>2.4E-2</v>
      </c>
      <c r="AR100" s="25" t="s">
        <v>215</v>
      </c>
      <c r="AT100" s="25" t="s">
        <v>194</v>
      </c>
      <c r="AU100" s="25" t="s">
        <v>88</v>
      </c>
      <c r="AY100" s="25" t="s">
        <v>191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85</v>
      </c>
      <c r="BK100" s="213">
        <f>ROUND(I100*H100,2)</f>
        <v>0</v>
      </c>
      <c r="BL100" s="25" t="s">
        <v>215</v>
      </c>
      <c r="BM100" s="25" t="s">
        <v>5865</v>
      </c>
    </row>
    <row r="101" spans="2:65" s="11" customFormat="1" ht="29.85" customHeight="1">
      <c r="B101" s="186"/>
      <c r="C101" s="187"/>
      <c r="D101" s="188" t="s">
        <v>76</v>
      </c>
      <c r="E101" s="200" t="s">
        <v>2918</v>
      </c>
      <c r="F101" s="200" t="s">
        <v>2919</v>
      </c>
      <c r="G101" s="187"/>
      <c r="H101" s="187"/>
      <c r="I101" s="190"/>
      <c r="J101" s="201">
        <f>BK101</f>
        <v>0</v>
      </c>
      <c r="K101" s="187"/>
      <c r="L101" s="192"/>
      <c r="M101" s="193"/>
      <c r="N101" s="194"/>
      <c r="O101" s="194"/>
      <c r="P101" s="195">
        <f>SUM(P102:P108)</f>
        <v>0</v>
      </c>
      <c r="Q101" s="194"/>
      <c r="R101" s="195">
        <f>SUM(R102:R108)</f>
        <v>0</v>
      </c>
      <c r="S101" s="194"/>
      <c r="T101" s="196">
        <f>SUM(T102:T108)</f>
        <v>0</v>
      </c>
      <c r="AR101" s="197" t="s">
        <v>85</v>
      </c>
      <c r="AT101" s="198" t="s">
        <v>76</v>
      </c>
      <c r="AU101" s="198" t="s">
        <v>85</v>
      </c>
      <c r="AY101" s="197" t="s">
        <v>191</v>
      </c>
      <c r="BK101" s="199">
        <f>SUM(BK102:BK108)</f>
        <v>0</v>
      </c>
    </row>
    <row r="102" spans="2:65" s="1" customFormat="1" ht="38.25" customHeight="1">
      <c r="B102" s="42"/>
      <c r="C102" s="202" t="s">
        <v>225</v>
      </c>
      <c r="D102" s="202" t="s">
        <v>194</v>
      </c>
      <c r="E102" s="203" t="s">
        <v>5866</v>
      </c>
      <c r="F102" s="204" t="s">
        <v>5867</v>
      </c>
      <c r="G102" s="205" t="s">
        <v>419</v>
      </c>
      <c r="H102" s="206">
        <v>0.17299999999999999</v>
      </c>
      <c r="I102" s="207"/>
      <c r="J102" s="208">
        <f>ROUND(I102*H102,2)</f>
        <v>0</v>
      </c>
      <c r="K102" s="204" t="s">
        <v>203</v>
      </c>
      <c r="L102" s="62"/>
      <c r="M102" s="209" t="s">
        <v>23</v>
      </c>
      <c r="N102" s="210" t="s">
        <v>48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215</v>
      </c>
      <c r="AT102" s="25" t="s">
        <v>194</v>
      </c>
      <c r="AU102" s="25" t="s">
        <v>88</v>
      </c>
      <c r="AY102" s="25" t="s">
        <v>191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85</v>
      </c>
      <c r="BK102" s="213">
        <f>ROUND(I102*H102,2)</f>
        <v>0</v>
      </c>
      <c r="BL102" s="25" t="s">
        <v>215</v>
      </c>
      <c r="BM102" s="25" t="s">
        <v>5868</v>
      </c>
    </row>
    <row r="103" spans="2:65" s="1" customFormat="1" ht="38.25" customHeight="1">
      <c r="B103" s="42"/>
      <c r="C103" s="202" t="s">
        <v>229</v>
      </c>
      <c r="D103" s="202" t="s">
        <v>194</v>
      </c>
      <c r="E103" s="203" t="s">
        <v>2923</v>
      </c>
      <c r="F103" s="204" t="s">
        <v>2924</v>
      </c>
      <c r="G103" s="205" t="s">
        <v>419</v>
      </c>
      <c r="H103" s="206">
        <v>0.69199999999999995</v>
      </c>
      <c r="I103" s="207"/>
      <c r="J103" s="208">
        <f>ROUND(I103*H103,2)</f>
        <v>0</v>
      </c>
      <c r="K103" s="204" t="s">
        <v>203</v>
      </c>
      <c r="L103" s="62"/>
      <c r="M103" s="209" t="s">
        <v>23</v>
      </c>
      <c r="N103" s="210" t="s">
        <v>48</v>
      </c>
      <c r="O103" s="43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5" t="s">
        <v>215</v>
      </c>
      <c r="AT103" s="25" t="s">
        <v>194</v>
      </c>
      <c r="AU103" s="25" t="s">
        <v>88</v>
      </c>
      <c r="AY103" s="25" t="s">
        <v>191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85</v>
      </c>
      <c r="BK103" s="213">
        <f>ROUND(I103*H103,2)</f>
        <v>0</v>
      </c>
      <c r="BL103" s="25" t="s">
        <v>215</v>
      </c>
      <c r="BM103" s="25" t="s">
        <v>5869</v>
      </c>
    </row>
    <row r="104" spans="2:65" s="12" customFormat="1" ht="13.5">
      <c r="B104" s="217"/>
      <c r="C104" s="218"/>
      <c r="D104" s="214" t="s">
        <v>245</v>
      </c>
      <c r="E104" s="218"/>
      <c r="F104" s="220" t="s">
        <v>5870</v>
      </c>
      <c r="G104" s="218"/>
      <c r="H104" s="221">
        <v>0.69199999999999995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245</v>
      </c>
      <c r="AU104" s="227" t="s">
        <v>88</v>
      </c>
      <c r="AV104" s="12" t="s">
        <v>88</v>
      </c>
      <c r="AW104" s="12" t="s">
        <v>6</v>
      </c>
      <c r="AX104" s="12" t="s">
        <v>85</v>
      </c>
      <c r="AY104" s="227" t="s">
        <v>191</v>
      </c>
    </row>
    <row r="105" spans="2:65" s="1" customFormat="1" ht="25.5" customHeight="1">
      <c r="B105" s="42"/>
      <c r="C105" s="202" t="s">
        <v>234</v>
      </c>
      <c r="D105" s="202" t="s">
        <v>194</v>
      </c>
      <c r="E105" s="203" t="s">
        <v>2934</v>
      </c>
      <c r="F105" s="204" t="s">
        <v>2935</v>
      </c>
      <c r="G105" s="205" t="s">
        <v>419</v>
      </c>
      <c r="H105" s="206">
        <v>0.17299999999999999</v>
      </c>
      <c r="I105" s="207"/>
      <c r="J105" s="208">
        <f>ROUND(I105*H105,2)</f>
        <v>0</v>
      </c>
      <c r="K105" s="204" t="s">
        <v>203</v>
      </c>
      <c r="L105" s="62"/>
      <c r="M105" s="209" t="s">
        <v>23</v>
      </c>
      <c r="N105" s="210" t="s">
        <v>48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215</v>
      </c>
      <c r="AT105" s="25" t="s">
        <v>194</v>
      </c>
      <c r="AU105" s="25" t="s">
        <v>88</v>
      </c>
      <c r="AY105" s="25" t="s">
        <v>191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85</v>
      </c>
      <c r="BK105" s="213">
        <f>ROUND(I105*H105,2)</f>
        <v>0</v>
      </c>
      <c r="BL105" s="25" t="s">
        <v>215</v>
      </c>
      <c r="BM105" s="25" t="s">
        <v>5871</v>
      </c>
    </row>
    <row r="106" spans="2:65" s="1" customFormat="1" ht="25.5" customHeight="1">
      <c r="B106" s="42"/>
      <c r="C106" s="202" t="s">
        <v>239</v>
      </c>
      <c r="D106" s="202" t="s">
        <v>194</v>
      </c>
      <c r="E106" s="203" t="s">
        <v>2937</v>
      </c>
      <c r="F106" s="204" t="s">
        <v>2938</v>
      </c>
      <c r="G106" s="205" t="s">
        <v>419</v>
      </c>
      <c r="H106" s="206">
        <v>1.5569999999999999</v>
      </c>
      <c r="I106" s="207"/>
      <c r="J106" s="208">
        <f>ROUND(I106*H106,2)</f>
        <v>0</v>
      </c>
      <c r="K106" s="204" t="s">
        <v>203</v>
      </c>
      <c r="L106" s="62"/>
      <c r="M106" s="209" t="s">
        <v>23</v>
      </c>
      <c r="N106" s="210" t="s">
        <v>48</v>
      </c>
      <c r="O106" s="43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5" t="s">
        <v>215</v>
      </c>
      <c r="AT106" s="25" t="s">
        <v>194</v>
      </c>
      <c r="AU106" s="25" t="s">
        <v>88</v>
      </c>
      <c r="AY106" s="25" t="s">
        <v>191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85</v>
      </c>
      <c r="BK106" s="213">
        <f>ROUND(I106*H106,2)</f>
        <v>0</v>
      </c>
      <c r="BL106" s="25" t="s">
        <v>215</v>
      </c>
      <c r="BM106" s="25" t="s">
        <v>5872</v>
      </c>
    </row>
    <row r="107" spans="2:65" s="12" customFormat="1" ht="13.5">
      <c r="B107" s="217"/>
      <c r="C107" s="218"/>
      <c r="D107" s="214" t="s">
        <v>245</v>
      </c>
      <c r="E107" s="218"/>
      <c r="F107" s="220" t="s">
        <v>5873</v>
      </c>
      <c r="G107" s="218"/>
      <c r="H107" s="221">
        <v>1.5569999999999999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245</v>
      </c>
      <c r="AU107" s="227" t="s">
        <v>88</v>
      </c>
      <c r="AV107" s="12" t="s">
        <v>88</v>
      </c>
      <c r="AW107" s="12" t="s">
        <v>6</v>
      </c>
      <c r="AX107" s="12" t="s">
        <v>85</v>
      </c>
      <c r="AY107" s="227" t="s">
        <v>191</v>
      </c>
    </row>
    <row r="108" spans="2:65" s="1" customFormat="1" ht="16.5" customHeight="1">
      <c r="B108" s="42"/>
      <c r="C108" s="202" t="s">
        <v>247</v>
      </c>
      <c r="D108" s="202" t="s">
        <v>194</v>
      </c>
      <c r="E108" s="203" t="s">
        <v>3561</v>
      </c>
      <c r="F108" s="204" t="s">
        <v>3562</v>
      </c>
      <c r="G108" s="205" t="s">
        <v>419</v>
      </c>
      <c r="H108" s="206">
        <v>0.17299999999999999</v>
      </c>
      <c r="I108" s="207"/>
      <c r="J108" s="208">
        <f>ROUND(I108*H108,2)</f>
        <v>0</v>
      </c>
      <c r="K108" s="204" t="s">
        <v>203</v>
      </c>
      <c r="L108" s="62"/>
      <c r="M108" s="209" t="s">
        <v>23</v>
      </c>
      <c r="N108" s="210" t="s">
        <v>48</v>
      </c>
      <c r="O108" s="43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25" t="s">
        <v>215</v>
      </c>
      <c r="AT108" s="25" t="s">
        <v>194</v>
      </c>
      <c r="AU108" s="25" t="s">
        <v>88</v>
      </c>
      <c r="AY108" s="25" t="s">
        <v>191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5" t="s">
        <v>85</v>
      </c>
      <c r="BK108" s="213">
        <f>ROUND(I108*H108,2)</f>
        <v>0</v>
      </c>
      <c r="BL108" s="25" t="s">
        <v>215</v>
      </c>
      <c r="BM108" s="25" t="s">
        <v>5874</v>
      </c>
    </row>
    <row r="109" spans="2:65" s="11" customFormat="1" ht="37.35" customHeight="1">
      <c r="B109" s="186"/>
      <c r="C109" s="187"/>
      <c r="D109" s="188" t="s">
        <v>76</v>
      </c>
      <c r="E109" s="189" t="s">
        <v>821</v>
      </c>
      <c r="F109" s="189" t="s">
        <v>822</v>
      </c>
      <c r="G109" s="187"/>
      <c r="H109" s="187"/>
      <c r="I109" s="190"/>
      <c r="J109" s="191">
        <f>BK109</f>
        <v>0</v>
      </c>
      <c r="K109" s="187"/>
      <c r="L109" s="192"/>
      <c r="M109" s="193"/>
      <c r="N109" s="194"/>
      <c r="O109" s="194"/>
      <c r="P109" s="195">
        <f>P110+P116+P214</f>
        <v>0</v>
      </c>
      <c r="Q109" s="194"/>
      <c r="R109" s="195">
        <f>R110+R116+R214</f>
        <v>0.23364499999999999</v>
      </c>
      <c r="S109" s="194"/>
      <c r="T109" s="196">
        <f>T110+T116+T214</f>
        <v>0</v>
      </c>
      <c r="AR109" s="197" t="s">
        <v>88</v>
      </c>
      <c r="AT109" s="198" t="s">
        <v>76</v>
      </c>
      <c r="AU109" s="198" t="s">
        <v>77</v>
      </c>
      <c r="AY109" s="197" t="s">
        <v>191</v>
      </c>
      <c r="BK109" s="199">
        <f>BK110+BK116+BK214</f>
        <v>0</v>
      </c>
    </row>
    <row r="110" spans="2:65" s="11" customFormat="1" ht="19.899999999999999" customHeight="1">
      <c r="B110" s="186"/>
      <c r="C110" s="187"/>
      <c r="D110" s="188" t="s">
        <v>76</v>
      </c>
      <c r="E110" s="200" t="s">
        <v>5355</v>
      </c>
      <c r="F110" s="200" t="s">
        <v>5356</v>
      </c>
      <c r="G110" s="187"/>
      <c r="H110" s="187"/>
      <c r="I110" s="190"/>
      <c r="J110" s="201">
        <f>BK110</f>
        <v>0</v>
      </c>
      <c r="K110" s="187"/>
      <c r="L110" s="192"/>
      <c r="M110" s="193"/>
      <c r="N110" s="194"/>
      <c r="O110" s="194"/>
      <c r="P110" s="195">
        <f>SUM(P111:P115)</f>
        <v>0</v>
      </c>
      <c r="Q110" s="194"/>
      <c r="R110" s="195">
        <f>SUM(R111:R115)</f>
        <v>1.15E-2</v>
      </c>
      <c r="S110" s="194"/>
      <c r="T110" s="196">
        <f>SUM(T111:T115)</f>
        <v>0</v>
      </c>
      <c r="AR110" s="197" t="s">
        <v>88</v>
      </c>
      <c r="AT110" s="198" t="s">
        <v>76</v>
      </c>
      <c r="AU110" s="198" t="s">
        <v>85</v>
      </c>
      <c r="AY110" s="197" t="s">
        <v>191</v>
      </c>
      <c r="BK110" s="199">
        <f>SUM(BK111:BK115)</f>
        <v>0</v>
      </c>
    </row>
    <row r="111" spans="2:65" s="1" customFormat="1" ht="16.5" customHeight="1">
      <c r="B111" s="42"/>
      <c r="C111" s="202" t="s">
        <v>251</v>
      </c>
      <c r="D111" s="202" t="s">
        <v>194</v>
      </c>
      <c r="E111" s="203" t="s">
        <v>5875</v>
      </c>
      <c r="F111" s="204" t="s">
        <v>5876</v>
      </c>
      <c r="G111" s="205" t="s">
        <v>242</v>
      </c>
      <c r="H111" s="206">
        <v>25</v>
      </c>
      <c r="I111" s="207"/>
      <c r="J111" s="208">
        <f>ROUND(I111*H111,2)</f>
        <v>0</v>
      </c>
      <c r="K111" s="204" t="s">
        <v>203</v>
      </c>
      <c r="L111" s="62"/>
      <c r="M111" s="209" t="s">
        <v>23</v>
      </c>
      <c r="N111" s="210" t="s">
        <v>48</v>
      </c>
      <c r="O111" s="43"/>
      <c r="P111" s="211">
        <f>O111*H111</f>
        <v>0</v>
      </c>
      <c r="Q111" s="211">
        <v>4.6000000000000001E-4</v>
      </c>
      <c r="R111" s="211">
        <f>Q111*H111</f>
        <v>1.15E-2</v>
      </c>
      <c r="S111" s="211">
        <v>0</v>
      </c>
      <c r="T111" s="212">
        <f>S111*H111</f>
        <v>0</v>
      </c>
      <c r="AR111" s="25" t="s">
        <v>279</v>
      </c>
      <c r="AT111" s="25" t="s">
        <v>194</v>
      </c>
      <c r="AU111" s="25" t="s">
        <v>88</v>
      </c>
      <c r="AY111" s="25" t="s">
        <v>191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85</v>
      </c>
      <c r="BK111" s="213">
        <f>ROUND(I111*H111,2)</f>
        <v>0</v>
      </c>
      <c r="BL111" s="25" t="s">
        <v>279</v>
      </c>
      <c r="BM111" s="25" t="s">
        <v>5877</v>
      </c>
    </row>
    <row r="112" spans="2:65" s="1" customFormat="1" ht="27">
      <c r="B112" s="42"/>
      <c r="C112" s="64"/>
      <c r="D112" s="214" t="s">
        <v>205</v>
      </c>
      <c r="E112" s="64"/>
      <c r="F112" s="215" t="s">
        <v>5878</v>
      </c>
      <c r="G112" s="64"/>
      <c r="H112" s="64"/>
      <c r="I112" s="173"/>
      <c r="J112" s="64"/>
      <c r="K112" s="64"/>
      <c r="L112" s="62"/>
      <c r="M112" s="216"/>
      <c r="N112" s="43"/>
      <c r="O112" s="43"/>
      <c r="P112" s="43"/>
      <c r="Q112" s="43"/>
      <c r="R112" s="43"/>
      <c r="S112" s="43"/>
      <c r="T112" s="79"/>
      <c r="AT112" s="25" t="s">
        <v>205</v>
      </c>
      <c r="AU112" s="25" t="s">
        <v>88</v>
      </c>
    </row>
    <row r="113" spans="2:65" s="1" customFormat="1" ht="38.25" customHeight="1">
      <c r="B113" s="42"/>
      <c r="C113" s="202" t="s">
        <v>256</v>
      </c>
      <c r="D113" s="202" t="s">
        <v>194</v>
      </c>
      <c r="E113" s="203" t="s">
        <v>5879</v>
      </c>
      <c r="F113" s="204" t="s">
        <v>5880</v>
      </c>
      <c r="G113" s="205" t="s">
        <v>419</v>
      </c>
      <c r="H113" s="206">
        <v>1.2E-2</v>
      </c>
      <c r="I113" s="207"/>
      <c r="J113" s="208">
        <f>ROUND(I113*H113,2)</f>
        <v>0</v>
      </c>
      <c r="K113" s="204" t="s">
        <v>203</v>
      </c>
      <c r="L113" s="62"/>
      <c r="M113" s="209" t="s">
        <v>23</v>
      </c>
      <c r="N113" s="210" t="s">
        <v>48</v>
      </c>
      <c r="O113" s="43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AR113" s="25" t="s">
        <v>279</v>
      </c>
      <c r="AT113" s="25" t="s">
        <v>194</v>
      </c>
      <c r="AU113" s="25" t="s">
        <v>88</v>
      </c>
      <c r="AY113" s="25" t="s">
        <v>191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85</v>
      </c>
      <c r="BK113" s="213">
        <f>ROUND(I113*H113,2)</f>
        <v>0</v>
      </c>
      <c r="BL113" s="25" t="s">
        <v>279</v>
      </c>
      <c r="BM113" s="25" t="s">
        <v>5881</v>
      </c>
    </row>
    <row r="114" spans="2:65" s="1" customFormat="1" ht="38.25" customHeight="1">
      <c r="B114" s="42"/>
      <c r="C114" s="202" t="s">
        <v>263</v>
      </c>
      <c r="D114" s="202" t="s">
        <v>194</v>
      </c>
      <c r="E114" s="203" t="s">
        <v>5882</v>
      </c>
      <c r="F114" s="204" t="s">
        <v>5883</v>
      </c>
      <c r="G114" s="205" t="s">
        <v>419</v>
      </c>
      <c r="H114" s="206">
        <v>1.2E-2</v>
      </c>
      <c r="I114" s="207"/>
      <c r="J114" s="208">
        <f>ROUND(I114*H114,2)</f>
        <v>0</v>
      </c>
      <c r="K114" s="204" t="s">
        <v>203</v>
      </c>
      <c r="L114" s="62"/>
      <c r="M114" s="209" t="s">
        <v>23</v>
      </c>
      <c r="N114" s="210" t="s">
        <v>48</v>
      </c>
      <c r="O114" s="43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279</v>
      </c>
      <c r="AT114" s="25" t="s">
        <v>194</v>
      </c>
      <c r="AU114" s="25" t="s">
        <v>88</v>
      </c>
      <c r="AY114" s="25" t="s">
        <v>191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85</v>
      </c>
      <c r="BK114" s="213">
        <f>ROUND(I114*H114,2)</f>
        <v>0</v>
      </c>
      <c r="BL114" s="25" t="s">
        <v>279</v>
      </c>
      <c r="BM114" s="25" t="s">
        <v>5884</v>
      </c>
    </row>
    <row r="115" spans="2:65" s="1" customFormat="1" ht="38.25" customHeight="1">
      <c r="B115" s="42"/>
      <c r="C115" s="202" t="s">
        <v>268</v>
      </c>
      <c r="D115" s="202" t="s">
        <v>194</v>
      </c>
      <c r="E115" s="203" t="s">
        <v>5885</v>
      </c>
      <c r="F115" s="204" t="s">
        <v>5886</v>
      </c>
      <c r="G115" s="205" t="s">
        <v>419</v>
      </c>
      <c r="H115" s="206">
        <v>1.2E-2</v>
      </c>
      <c r="I115" s="207"/>
      <c r="J115" s="208">
        <f>ROUND(I115*H115,2)</f>
        <v>0</v>
      </c>
      <c r="K115" s="204" t="s">
        <v>203</v>
      </c>
      <c r="L115" s="62"/>
      <c r="M115" s="209" t="s">
        <v>23</v>
      </c>
      <c r="N115" s="210" t="s">
        <v>48</v>
      </c>
      <c r="O115" s="43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25" t="s">
        <v>279</v>
      </c>
      <c r="AT115" s="25" t="s">
        <v>194</v>
      </c>
      <c r="AU115" s="25" t="s">
        <v>88</v>
      </c>
      <c r="AY115" s="25" t="s">
        <v>191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85</v>
      </c>
      <c r="BK115" s="213">
        <f>ROUND(I115*H115,2)</f>
        <v>0</v>
      </c>
      <c r="BL115" s="25" t="s">
        <v>279</v>
      </c>
      <c r="BM115" s="25" t="s">
        <v>5887</v>
      </c>
    </row>
    <row r="116" spans="2:65" s="11" customFormat="1" ht="29.85" customHeight="1">
      <c r="B116" s="186"/>
      <c r="C116" s="187"/>
      <c r="D116" s="188" t="s">
        <v>76</v>
      </c>
      <c r="E116" s="200" t="s">
        <v>5888</v>
      </c>
      <c r="F116" s="200" t="s">
        <v>121</v>
      </c>
      <c r="G116" s="187"/>
      <c r="H116" s="187"/>
      <c r="I116" s="190"/>
      <c r="J116" s="201">
        <f>BK116</f>
        <v>0</v>
      </c>
      <c r="K116" s="187"/>
      <c r="L116" s="192"/>
      <c r="M116" s="193"/>
      <c r="N116" s="194"/>
      <c r="O116" s="194"/>
      <c r="P116" s="195">
        <f>SUM(P117:P213)</f>
        <v>0</v>
      </c>
      <c r="Q116" s="194"/>
      <c r="R116" s="195">
        <f>SUM(R117:R213)</f>
        <v>0.20094499999999998</v>
      </c>
      <c r="S116" s="194"/>
      <c r="T116" s="196">
        <f>SUM(T117:T213)</f>
        <v>0</v>
      </c>
      <c r="AR116" s="197" t="s">
        <v>88</v>
      </c>
      <c r="AT116" s="198" t="s">
        <v>76</v>
      </c>
      <c r="AU116" s="198" t="s">
        <v>85</v>
      </c>
      <c r="AY116" s="197" t="s">
        <v>191</v>
      </c>
      <c r="BK116" s="199">
        <f>SUM(BK117:BK213)</f>
        <v>0</v>
      </c>
    </row>
    <row r="117" spans="2:65" s="1" customFormat="1" ht="25.5" customHeight="1">
      <c r="B117" s="42"/>
      <c r="C117" s="202" t="s">
        <v>10</v>
      </c>
      <c r="D117" s="202" t="s">
        <v>194</v>
      </c>
      <c r="E117" s="203" t="s">
        <v>5889</v>
      </c>
      <c r="F117" s="204" t="s">
        <v>5890</v>
      </c>
      <c r="G117" s="205" t="s">
        <v>222</v>
      </c>
      <c r="H117" s="206">
        <v>4</v>
      </c>
      <c r="I117" s="207"/>
      <c r="J117" s="208">
        <f>ROUND(I117*H117,2)</f>
        <v>0</v>
      </c>
      <c r="K117" s="204" t="s">
        <v>203</v>
      </c>
      <c r="L117" s="62"/>
      <c r="M117" s="209" t="s">
        <v>23</v>
      </c>
      <c r="N117" s="210" t="s">
        <v>48</v>
      </c>
      <c r="O117" s="43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25" t="s">
        <v>279</v>
      </c>
      <c r="AT117" s="25" t="s">
        <v>194</v>
      </c>
      <c r="AU117" s="25" t="s">
        <v>88</v>
      </c>
      <c r="AY117" s="25" t="s">
        <v>191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85</v>
      </c>
      <c r="BK117" s="213">
        <f>ROUND(I117*H117,2)</f>
        <v>0</v>
      </c>
      <c r="BL117" s="25" t="s">
        <v>279</v>
      </c>
      <c r="BM117" s="25" t="s">
        <v>5891</v>
      </c>
    </row>
    <row r="118" spans="2:65" s="12" customFormat="1" ht="13.5">
      <c r="B118" s="217"/>
      <c r="C118" s="218"/>
      <c r="D118" s="214" t="s">
        <v>245</v>
      </c>
      <c r="E118" s="219" t="s">
        <v>23</v>
      </c>
      <c r="F118" s="220" t="s">
        <v>5892</v>
      </c>
      <c r="G118" s="218"/>
      <c r="H118" s="221">
        <v>3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245</v>
      </c>
      <c r="AU118" s="227" t="s">
        <v>88</v>
      </c>
      <c r="AV118" s="12" t="s">
        <v>88</v>
      </c>
      <c r="AW118" s="12" t="s">
        <v>40</v>
      </c>
      <c r="AX118" s="12" t="s">
        <v>77</v>
      </c>
      <c r="AY118" s="227" t="s">
        <v>191</v>
      </c>
    </row>
    <row r="119" spans="2:65" s="12" customFormat="1" ht="13.5">
      <c r="B119" s="217"/>
      <c r="C119" s="218"/>
      <c r="D119" s="214" t="s">
        <v>245</v>
      </c>
      <c r="E119" s="219" t="s">
        <v>23</v>
      </c>
      <c r="F119" s="220" t="s">
        <v>5893</v>
      </c>
      <c r="G119" s="218"/>
      <c r="H119" s="221">
        <v>1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245</v>
      </c>
      <c r="AU119" s="227" t="s">
        <v>88</v>
      </c>
      <c r="AV119" s="12" t="s">
        <v>88</v>
      </c>
      <c r="AW119" s="12" t="s">
        <v>40</v>
      </c>
      <c r="AX119" s="12" t="s">
        <v>77</v>
      </c>
      <c r="AY119" s="227" t="s">
        <v>191</v>
      </c>
    </row>
    <row r="120" spans="2:65" s="15" customFormat="1" ht="13.5">
      <c r="B120" s="265"/>
      <c r="C120" s="266"/>
      <c r="D120" s="214" t="s">
        <v>245</v>
      </c>
      <c r="E120" s="267" t="s">
        <v>23</v>
      </c>
      <c r="F120" s="268" t="s">
        <v>388</v>
      </c>
      <c r="G120" s="266"/>
      <c r="H120" s="269">
        <v>4</v>
      </c>
      <c r="I120" s="270"/>
      <c r="J120" s="266"/>
      <c r="K120" s="266"/>
      <c r="L120" s="271"/>
      <c r="M120" s="272"/>
      <c r="N120" s="273"/>
      <c r="O120" s="273"/>
      <c r="P120" s="273"/>
      <c r="Q120" s="273"/>
      <c r="R120" s="273"/>
      <c r="S120" s="273"/>
      <c r="T120" s="274"/>
      <c r="AT120" s="275" t="s">
        <v>245</v>
      </c>
      <c r="AU120" s="275" t="s">
        <v>88</v>
      </c>
      <c r="AV120" s="15" t="s">
        <v>215</v>
      </c>
      <c r="AW120" s="15" t="s">
        <v>40</v>
      </c>
      <c r="AX120" s="15" t="s">
        <v>85</v>
      </c>
      <c r="AY120" s="275" t="s">
        <v>191</v>
      </c>
    </row>
    <row r="121" spans="2:65" s="1" customFormat="1" ht="25.5" customHeight="1">
      <c r="B121" s="42"/>
      <c r="C121" s="228" t="s">
        <v>279</v>
      </c>
      <c r="D121" s="228" t="s">
        <v>302</v>
      </c>
      <c r="E121" s="229" t="s">
        <v>5894</v>
      </c>
      <c r="F121" s="230" t="s">
        <v>5895</v>
      </c>
      <c r="G121" s="231" t="s">
        <v>222</v>
      </c>
      <c r="H121" s="232">
        <v>4</v>
      </c>
      <c r="I121" s="233"/>
      <c r="J121" s="234">
        <f>ROUND(I121*H121,2)</f>
        <v>0</v>
      </c>
      <c r="K121" s="230" t="s">
        <v>23</v>
      </c>
      <c r="L121" s="235"/>
      <c r="M121" s="236" t="s">
        <v>23</v>
      </c>
      <c r="N121" s="237" t="s">
        <v>48</v>
      </c>
      <c r="O121" s="43"/>
      <c r="P121" s="211">
        <f>O121*H121</f>
        <v>0</v>
      </c>
      <c r="Q121" s="211">
        <v>1.5E-3</v>
      </c>
      <c r="R121" s="211">
        <f>Q121*H121</f>
        <v>6.0000000000000001E-3</v>
      </c>
      <c r="S121" s="211">
        <v>0</v>
      </c>
      <c r="T121" s="212">
        <f>S121*H121</f>
        <v>0</v>
      </c>
      <c r="AR121" s="25" t="s">
        <v>669</v>
      </c>
      <c r="AT121" s="25" t="s">
        <v>302</v>
      </c>
      <c r="AU121" s="25" t="s">
        <v>88</v>
      </c>
      <c r="AY121" s="25" t="s">
        <v>191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85</v>
      </c>
      <c r="BK121" s="213">
        <f>ROUND(I121*H121,2)</f>
        <v>0</v>
      </c>
      <c r="BL121" s="25" t="s">
        <v>279</v>
      </c>
      <c r="BM121" s="25" t="s">
        <v>5896</v>
      </c>
    </row>
    <row r="122" spans="2:65" s="1" customFormat="1" ht="67.5">
      <c r="B122" s="42"/>
      <c r="C122" s="64"/>
      <c r="D122" s="214" t="s">
        <v>205</v>
      </c>
      <c r="E122" s="64"/>
      <c r="F122" s="215" t="s">
        <v>5897</v>
      </c>
      <c r="G122" s="64"/>
      <c r="H122" s="64"/>
      <c r="I122" s="173"/>
      <c r="J122" s="64"/>
      <c r="K122" s="64"/>
      <c r="L122" s="62"/>
      <c r="M122" s="216"/>
      <c r="N122" s="43"/>
      <c r="O122" s="43"/>
      <c r="P122" s="43"/>
      <c r="Q122" s="43"/>
      <c r="R122" s="43"/>
      <c r="S122" s="43"/>
      <c r="T122" s="79"/>
      <c r="AT122" s="25" t="s">
        <v>205</v>
      </c>
      <c r="AU122" s="25" t="s">
        <v>88</v>
      </c>
    </row>
    <row r="123" spans="2:65" s="1" customFormat="1" ht="25.5" customHeight="1">
      <c r="B123" s="42"/>
      <c r="C123" s="202" t="s">
        <v>284</v>
      </c>
      <c r="D123" s="202" t="s">
        <v>194</v>
      </c>
      <c r="E123" s="203" t="s">
        <v>5898</v>
      </c>
      <c r="F123" s="204" t="s">
        <v>5899</v>
      </c>
      <c r="G123" s="205" t="s">
        <v>222</v>
      </c>
      <c r="H123" s="206">
        <v>1</v>
      </c>
      <c r="I123" s="207"/>
      <c r="J123" s="208">
        <f>ROUND(I123*H123,2)</f>
        <v>0</v>
      </c>
      <c r="K123" s="204" t="s">
        <v>203</v>
      </c>
      <c r="L123" s="62"/>
      <c r="M123" s="209" t="s">
        <v>23</v>
      </c>
      <c r="N123" s="210" t="s">
        <v>48</v>
      </c>
      <c r="O123" s="43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5" t="s">
        <v>279</v>
      </c>
      <c r="AT123" s="25" t="s">
        <v>194</v>
      </c>
      <c r="AU123" s="25" t="s">
        <v>88</v>
      </c>
      <c r="AY123" s="25" t="s">
        <v>191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85</v>
      </c>
      <c r="BK123" s="213">
        <f>ROUND(I123*H123,2)</f>
        <v>0</v>
      </c>
      <c r="BL123" s="25" t="s">
        <v>279</v>
      </c>
      <c r="BM123" s="25" t="s">
        <v>5900</v>
      </c>
    </row>
    <row r="124" spans="2:65" s="12" customFormat="1" ht="13.5">
      <c r="B124" s="217"/>
      <c r="C124" s="218"/>
      <c r="D124" s="214" t="s">
        <v>245</v>
      </c>
      <c r="E124" s="219" t="s">
        <v>23</v>
      </c>
      <c r="F124" s="220" t="s">
        <v>5901</v>
      </c>
      <c r="G124" s="218"/>
      <c r="H124" s="221">
        <v>1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245</v>
      </c>
      <c r="AU124" s="227" t="s">
        <v>88</v>
      </c>
      <c r="AV124" s="12" t="s">
        <v>88</v>
      </c>
      <c r="AW124" s="12" t="s">
        <v>40</v>
      </c>
      <c r="AX124" s="12" t="s">
        <v>85</v>
      </c>
      <c r="AY124" s="227" t="s">
        <v>191</v>
      </c>
    </row>
    <row r="125" spans="2:65" s="1" customFormat="1" ht="25.5" customHeight="1">
      <c r="B125" s="42"/>
      <c r="C125" s="228" t="s">
        <v>289</v>
      </c>
      <c r="D125" s="228" t="s">
        <v>302</v>
      </c>
      <c r="E125" s="229" t="s">
        <v>5902</v>
      </c>
      <c r="F125" s="230" t="s">
        <v>5903</v>
      </c>
      <c r="G125" s="231" t="s">
        <v>222</v>
      </c>
      <c r="H125" s="232">
        <v>1</v>
      </c>
      <c r="I125" s="233"/>
      <c r="J125" s="234">
        <f>ROUND(I125*H125,2)</f>
        <v>0</v>
      </c>
      <c r="K125" s="230" t="s">
        <v>23</v>
      </c>
      <c r="L125" s="235"/>
      <c r="M125" s="236" t="s">
        <v>23</v>
      </c>
      <c r="N125" s="237" t="s">
        <v>48</v>
      </c>
      <c r="O125" s="43"/>
      <c r="P125" s="211">
        <f>O125*H125</f>
        <v>0</v>
      </c>
      <c r="Q125" s="211">
        <v>1.2E-2</v>
      </c>
      <c r="R125" s="211">
        <f>Q125*H125</f>
        <v>1.2E-2</v>
      </c>
      <c r="S125" s="211">
        <v>0</v>
      </c>
      <c r="T125" s="212">
        <f>S125*H125</f>
        <v>0</v>
      </c>
      <c r="AR125" s="25" t="s">
        <v>669</v>
      </c>
      <c r="AT125" s="25" t="s">
        <v>302</v>
      </c>
      <c r="AU125" s="25" t="s">
        <v>88</v>
      </c>
      <c r="AY125" s="25" t="s">
        <v>191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85</v>
      </c>
      <c r="BK125" s="213">
        <f>ROUND(I125*H125,2)</f>
        <v>0</v>
      </c>
      <c r="BL125" s="25" t="s">
        <v>279</v>
      </c>
      <c r="BM125" s="25" t="s">
        <v>5904</v>
      </c>
    </row>
    <row r="126" spans="2:65" s="1" customFormat="1" ht="67.5">
      <c r="B126" s="42"/>
      <c r="C126" s="64"/>
      <c r="D126" s="214" t="s">
        <v>205</v>
      </c>
      <c r="E126" s="64"/>
      <c r="F126" s="215" t="s">
        <v>5905</v>
      </c>
      <c r="G126" s="64"/>
      <c r="H126" s="64"/>
      <c r="I126" s="173"/>
      <c r="J126" s="64"/>
      <c r="K126" s="64"/>
      <c r="L126" s="62"/>
      <c r="M126" s="216"/>
      <c r="N126" s="43"/>
      <c r="O126" s="43"/>
      <c r="P126" s="43"/>
      <c r="Q126" s="43"/>
      <c r="R126" s="43"/>
      <c r="S126" s="43"/>
      <c r="T126" s="79"/>
      <c r="AT126" s="25" t="s">
        <v>205</v>
      </c>
      <c r="AU126" s="25" t="s">
        <v>88</v>
      </c>
    </row>
    <row r="127" spans="2:65" s="1" customFormat="1" ht="16.5" customHeight="1">
      <c r="B127" s="42"/>
      <c r="C127" s="228" t="s">
        <v>296</v>
      </c>
      <c r="D127" s="228" t="s">
        <v>302</v>
      </c>
      <c r="E127" s="229" t="s">
        <v>5906</v>
      </c>
      <c r="F127" s="230" t="s">
        <v>5907</v>
      </c>
      <c r="G127" s="231" t="s">
        <v>222</v>
      </c>
      <c r="H127" s="232">
        <v>2</v>
      </c>
      <c r="I127" s="233"/>
      <c r="J127" s="234">
        <f>ROUND(I127*H127,2)</f>
        <v>0</v>
      </c>
      <c r="K127" s="230" t="s">
        <v>203</v>
      </c>
      <c r="L127" s="235"/>
      <c r="M127" s="236" t="s">
        <v>23</v>
      </c>
      <c r="N127" s="237" t="s">
        <v>48</v>
      </c>
      <c r="O127" s="43"/>
      <c r="P127" s="211">
        <f>O127*H127</f>
        <v>0</v>
      </c>
      <c r="Q127" s="211">
        <v>1E-4</v>
      </c>
      <c r="R127" s="211">
        <f>Q127*H127</f>
        <v>2.0000000000000001E-4</v>
      </c>
      <c r="S127" s="211">
        <v>0</v>
      </c>
      <c r="T127" s="212">
        <f>S127*H127</f>
        <v>0</v>
      </c>
      <c r="AR127" s="25" t="s">
        <v>669</v>
      </c>
      <c r="AT127" s="25" t="s">
        <v>302</v>
      </c>
      <c r="AU127" s="25" t="s">
        <v>88</v>
      </c>
      <c r="AY127" s="25" t="s">
        <v>191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85</v>
      </c>
      <c r="BK127" s="213">
        <f>ROUND(I127*H127,2)</f>
        <v>0</v>
      </c>
      <c r="BL127" s="25" t="s">
        <v>279</v>
      </c>
      <c r="BM127" s="25" t="s">
        <v>5908</v>
      </c>
    </row>
    <row r="128" spans="2:65" s="1" customFormat="1" ht="25.5" customHeight="1">
      <c r="B128" s="42"/>
      <c r="C128" s="202" t="s">
        <v>301</v>
      </c>
      <c r="D128" s="202" t="s">
        <v>194</v>
      </c>
      <c r="E128" s="203" t="s">
        <v>5909</v>
      </c>
      <c r="F128" s="204" t="s">
        <v>5910</v>
      </c>
      <c r="G128" s="205" t="s">
        <v>222</v>
      </c>
      <c r="H128" s="206">
        <v>1</v>
      </c>
      <c r="I128" s="207"/>
      <c r="J128" s="208">
        <f>ROUND(I128*H128,2)</f>
        <v>0</v>
      </c>
      <c r="K128" s="204" t="s">
        <v>203</v>
      </c>
      <c r="L128" s="62"/>
      <c r="M128" s="209" t="s">
        <v>23</v>
      </c>
      <c r="N128" s="210" t="s">
        <v>48</v>
      </c>
      <c r="O128" s="43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AR128" s="25" t="s">
        <v>279</v>
      </c>
      <c r="AT128" s="25" t="s">
        <v>194</v>
      </c>
      <c r="AU128" s="25" t="s">
        <v>88</v>
      </c>
      <c r="AY128" s="25" t="s">
        <v>191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5" t="s">
        <v>85</v>
      </c>
      <c r="BK128" s="213">
        <f>ROUND(I128*H128,2)</f>
        <v>0</v>
      </c>
      <c r="BL128" s="25" t="s">
        <v>279</v>
      </c>
      <c r="BM128" s="25" t="s">
        <v>5911</v>
      </c>
    </row>
    <row r="129" spans="2:65" s="12" customFormat="1" ht="13.5">
      <c r="B129" s="217"/>
      <c r="C129" s="218"/>
      <c r="D129" s="214" t="s">
        <v>245</v>
      </c>
      <c r="E129" s="219" t="s">
        <v>23</v>
      </c>
      <c r="F129" s="220" t="s">
        <v>5912</v>
      </c>
      <c r="G129" s="218"/>
      <c r="H129" s="221">
        <v>1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245</v>
      </c>
      <c r="AU129" s="227" t="s">
        <v>88</v>
      </c>
      <c r="AV129" s="12" t="s">
        <v>88</v>
      </c>
      <c r="AW129" s="12" t="s">
        <v>40</v>
      </c>
      <c r="AX129" s="12" t="s">
        <v>85</v>
      </c>
      <c r="AY129" s="227" t="s">
        <v>191</v>
      </c>
    </row>
    <row r="130" spans="2:65" s="1" customFormat="1" ht="25.5" customHeight="1">
      <c r="B130" s="42"/>
      <c r="C130" s="228" t="s">
        <v>9</v>
      </c>
      <c r="D130" s="228" t="s">
        <v>302</v>
      </c>
      <c r="E130" s="229" t="s">
        <v>5913</v>
      </c>
      <c r="F130" s="230" t="s">
        <v>5914</v>
      </c>
      <c r="G130" s="231" t="s">
        <v>222</v>
      </c>
      <c r="H130" s="232">
        <v>1</v>
      </c>
      <c r="I130" s="233"/>
      <c r="J130" s="234">
        <f>ROUND(I130*H130,2)</f>
        <v>0</v>
      </c>
      <c r="K130" s="230" t="s">
        <v>203</v>
      </c>
      <c r="L130" s="235"/>
      <c r="M130" s="236" t="s">
        <v>23</v>
      </c>
      <c r="N130" s="237" t="s">
        <v>48</v>
      </c>
      <c r="O130" s="43"/>
      <c r="P130" s="211">
        <f>O130*H130</f>
        <v>0</v>
      </c>
      <c r="Q130" s="211">
        <v>1.2E-2</v>
      </c>
      <c r="R130" s="211">
        <f>Q130*H130</f>
        <v>1.2E-2</v>
      </c>
      <c r="S130" s="211">
        <v>0</v>
      </c>
      <c r="T130" s="212">
        <f>S130*H130</f>
        <v>0</v>
      </c>
      <c r="AR130" s="25" t="s">
        <v>669</v>
      </c>
      <c r="AT130" s="25" t="s">
        <v>302</v>
      </c>
      <c r="AU130" s="25" t="s">
        <v>88</v>
      </c>
      <c r="AY130" s="25" t="s">
        <v>191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85</v>
      </c>
      <c r="BK130" s="213">
        <f>ROUND(I130*H130,2)</f>
        <v>0</v>
      </c>
      <c r="BL130" s="25" t="s">
        <v>279</v>
      </c>
      <c r="BM130" s="25" t="s">
        <v>5915</v>
      </c>
    </row>
    <row r="131" spans="2:65" s="1" customFormat="1" ht="67.5">
      <c r="B131" s="42"/>
      <c r="C131" s="64"/>
      <c r="D131" s="214" t="s">
        <v>205</v>
      </c>
      <c r="E131" s="64"/>
      <c r="F131" s="215" t="s">
        <v>5916</v>
      </c>
      <c r="G131" s="64"/>
      <c r="H131" s="64"/>
      <c r="I131" s="173"/>
      <c r="J131" s="64"/>
      <c r="K131" s="64"/>
      <c r="L131" s="62"/>
      <c r="M131" s="216"/>
      <c r="N131" s="43"/>
      <c r="O131" s="43"/>
      <c r="P131" s="43"/>
      <c r="Q131" s="43"/>
      <c r="R131" s="43"/>
      <c r="S131" s="43"/>
      <c r="T131" s="79"/>
      <c r="AT131" s="25" t="s">
        <v>205</v>
      </c>
      <c r="AU131" s="25" t="s">
        <v>88</v>
      </c>
    </row>
    <row r="132" spans="2:65" s="1" customFormat="1" ht="16.5" customHeight="1">
      <c r="B132" s="42"/>
      <c r="C132" s="228" t="s">
        <v>311</v>
      </c>
      <c r="D132" s="228" t="s">
        <v>302</v>
      </c>
      <c r="E132" s="229" t="s">
        <v>5917</v>
      </c>
      <c r="F132" s="230" t="s">
        <v>5918</v>
      </c>
      <c r="G132" s="231" t="s">
        <v>222</v>
      </c>
      <c r="H132" s="232">
        <v>2</v>
      </c>
      <c r="I132" s="233"/>
      <c r="J132" s="234">
        <f>ROUND(I132*H132,2)</f>
        <v>0</v>
      </c>
      <c r="K132" s="230" t="s">
        <v>203</v>
      </c>
      <c r="L132" s="235"/>
      <c r="M132" s="236" t="s">
        <v>23</v>
      </c>
      <c r="N132" s="237" t="s">
        <v>48</v>
      </c>
      <c r="O132" s="43"/>
      <c r="P132" s="211">
        <f>O132*H132</f>
        <v>0</v>
      </c>
      <c r="Q132" s="211">
        <v>1E-4</v>
      </c>
      <c r="R132" s="211">
        <f>Q132*H132</f>
        <v>2.0000000000000001E-4</v>
      </c>
      <c r="S132" s="211">
        <v>0</v>
      </c>
      <c r="T132" s="212">
        <f>S132*H132</f>
        <v>0</v>
      </c>
      <c r="AR132" s="25" t="s">
        <v>669</v>
      </c>
      <c r="AT132" s="25" t="s">
        <v>302</v>
      </c>
      <c r="AU132" s="25" t="s">
        <v>88</v>
      </c>
      <c r="AY132" s="25" t="s">
        <v>191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5" t="s">
        <v>85</v>
      </c>
      <c r="BK132" s="213">
        <f>ROUND(I132*H132,2)</f>
        <v>0</v>
      </c>
      <c r="BL132" s="25" t="s">
        <v>279</v>
      </c>
      <c r="BM132" s="25" t="s">
        <v>5919</v>
      </c>
    </row>
    <row r="133" spans="2:65" s="1" customFormat="1" ht="25.5" customHeight="1">
      <c r="B133" s="42"/>
      <c r="C133" s="202" t="s">
        <v>317</v>
      </c>
      <c r="D133" s="202" t="s">
        <v>194</v>
      </c>
      <c r="E133" s="203" t="s">
        <v>5920</v>
      </c>
      <c r="F133" s="204" t="s">
        <v>5921</v>
      </c>
      <c r="G133" s="205" t="s">
        <v>222</v>
      </c>
      <c r="H133" s="206">
        <v>4</v>
      </c>
      <c r="I133" s="207"/>
      <c r="J133" s="208">
        <f>ROUND(I133*H133,2)</f>
        <v>0</v>
      </c>
      <c r="K133" s="204" t="s">
        <v>203</v>
      </c>
      <c r="L133" s="62"/>
      <c r="M133" s="209" t="s">
        <v>23</v>
      </c>
      <c r="N133" s="210" t="s">
        <v>48</v>
      </c>
      <c r="O133" s="43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279</v>
      </c>
      <c r="AT133" s="25" t="s">
        <v>194</v>
      </c>
      <c r="AU133" s="25" t="s">
        <v>88</v>
      </c>
      <c r="AY133" s="25" t="s">
        <v>191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85</v>
      </c>
      <c r="BK133" s="213">
        <f>ROUND(I133*H133,2)</f>
        <v>0</v>
      </c>
      <c r="BL133" s="25" t="s">
        <v>279</v>
      </c>
      <c r="BM133" s="25" t="s">
        <v>5922</v>
      </c>
    </row>
    <row r="134" spans="2:65" s="13" customFormat="1" ht="13.5">
      <c r="B134" s="244"/>
      <c r="C134" s="245"/>
      <c r="D134" s="214" t="s">
        <v>245</v>
      </c>
      <c r="E134" s="246" t="s">
        <v>23</v>
      </c>
      <c r="F134" s="247" t="s">
        <v>5923</v>
      </c>
      <c r="G134" s="245"/>
      <c r="H134" s="246" t="s">
        <v>23</v>
      </c>
      <c r="I134" s="248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245</v>
      </c>
      <c r="AU134" s="253" t="s">
        <v>88</v>
      </c>
      <c r="AV134" s="13" t="s">
        <v>85</v>
      </c>
      <c r="AW134" s="13" t="s">
        <v>40</v>
      </c>
      <c r="AX134" s="13" t="s">
        <v>77</v>
      </c>
      <c r="AY134" s="253" t="s">
        <v>191</v>
      </c>
    </row>
    <row r="135" spans="2:65" s="12" customFormat="1" ht="13.5">
      <c r="B135" s="217"/>
      <c r="C135" s="218"/>
      <c r="D135" s="214" t="s">
        <v>245</v>
      </c>
      <c r="E135" s="219" t="s">
        <v>23</v>
      </c>
      <c r="F135" s="220" t="s">
        <v>88</v>
      </c>
      <c r="G135" s="218"/>
      <c r="H135" s="221">
        <v>2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245</v>
      </c>
      <c r="AU135" s="227" t="s">
        <v>88</v>
      </c>
      <c r="AV135" s="12" t="s">
        <v>88</v>
      </c>
      <c r="AW135" s="12" t="s">
        <v>40</v>
      </c>
      <c r="AX135" s="12" t="s">
        <v>77</v>
      </c>
      <c r="AY135" s="227" t="s">
        <v>191</v>
      </c>
    </row>
    <row r="136" spans="2:65" s="13" customFormat="1" ht="13.5">
      <c r="B136" s="244"/>
      <c r="C136" s="245"/>
      <c r="D136" s="214" t="s">
        <v>245</v>
      </c>
      <c r="E136" s="246" t="s">
        <v>23</v>
      </c>
      <c r="F136" s="247" t="s">
        <v>5924</v>
      </c>
      <c r="G136" s="245"/>
      <c r="H136" s="246" t="s">
        <v>23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245</v>
      </c>
      <c r="AU136" s="253" t="s">
        <v>88</v>
      </c>
      <c r="AV136" s="13" t="s">
        <v>85</v>
      </c>
      <c r="AW136" s="13" t="s">
        <v>40</v>
      </c>
      <c r="AX136" s="13" t="s">
        <v>77</v>
      </c>
      <c r="AY136" s="253" t="s">
        <v>191</v>
      </c>
    </row>
    <row r="137" spans="2:65" s="12" customFormat="1" ht="13.5">
      <c r="B137" s="217"/>
      <c r="C137" s="218"/>
      <c r="D137" s="214" t="s">
        <v>245</v>
      </c>
      <c r="E137" s="219" t="s">
        <v>23</v>
      </c>
      <c r="F137" s="220" t="s">
        <v>88</v>
      </c>
      <c r="G137" s="218"/>
      <c r="H137" s="221">
        <v>2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245</v>
      </c>
      <c r="AU137" s="227" t="s">
        <v>88</v>
      </c>
      <c r="AV137" s="12" t="s">
        <v>88</v>
      </c>
      <c r="AW137" s="12" t="s">
        <v>40</v>
      </c>
      <c r="AX137" s="12" t="s">
        <v>77</v>
      </c>
      <c r="AY137" s="227" t="s">
        <v>191</v>
      </c>
    </row>
    <row r="138" spans="2:65" s="15" customFormat="1" ht="13.5">
      <c r="B138" s="265"/>
      <c r="C138" s="266"/>
      <c r="D138" s="214" t="s">
        <v>245</v>
      </c>
      <c r="E138" s="267" t="s">
        <v>23</v>
      </c>
      <c r="F138" s="268" t="s">
        <v>388</v>
      </c>
      <c r="G138" s="266"/>
      <c r="H138" s="269">
        <v>4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245</v>
      </c>
      <c r="AU138" s="275" t="s">
        <v>88</v>
      </c>
      <c r="AV138" s="15" t="s">
        <v>215</v>
      </c>
      <c r="AW138" s="15" t="s">
        <v>40</v>
      </c>
      <c r="AX138" s="15" t="s">
        <v>85</v>
      </c>
      <c r="AY138" s="275" t="s">
        <v>191</v>
      </c>
    </row>
    <row r="139" spans="2:65" s="1" customFormat="1" ht="16.5" customHeight="1">
      <c r="B139" s="42"/>
      <c r="C139" s="228" t="s">
        <v>327</v>
      </c>
      <c r="D139" s="228" t="s">
        <v>302</v>
      </c>
      <c r="E139" s="229" t="s">
        <v>5925</v>
      </c>
      <c r="F139" s="230" t="s">
        <v>5926</v>
      </c>
      <c r="G139" s="231" t="s">
        <v>197</v>
      </c>
      <c r="H139" s="232">
        <v>4</v>
      </c>
      <c r="I139" s="233"/>
      <c r="J139" s="234">
        <f>ROUND(I139*H139,2)</f>
        <v>0</v>
      </c>
      <c r="K139" s="230" t="s">
        <v>23</v>
      </c>
      <c r="L139" s="235"/>
      <c r="M139" s="236" t="s">
        <v>23</v>
      </c>
      <c r="N139" s="237" t="s">
        <v>48</v>
      </c>
      <c r="O139" s="43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AR139" s="25" t="s">
        <v>669</v>
      </c>
      <c r="AT139" s="25" t="s">
        <v>302</v>
      </c>
      <c r="AU139" s="25" t="s">
        <v>88</v>
      </c>
      <c r="AY139" s="25" t="s">
        <v>191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25" t="s">
        <v>85</v>
      </c>
      <c r="BK139" s="213">
        <f>ROUND(I139*H139,2)</f>
        <v>0</v>
      </c>
      <c r="BL139" s="25" t="s">
        <v>279</v>
      </c>
      <c r="BM139" s="25" t="s">
        <v>5927</v>
      </c>
    </row>
    <row r="140" spans="2:65" s="1" customFormat="1" ht="25.5" customHeight="1">
      <c r="B140" s="42"/>
      <c r="C140" s="202" t="s">
        <v>322</v>
      </c>
      <c r="D140" s="202" t="s">
        <v>194</v>
      </c>
      <c r="E140" s="203" t="s">
        <v>5928</v>
      </c>
      <c r="F140" s="204" t="s">
        <v>5929</v>
      </c>
      <c r="G140" s="205" t="s">
        <v>222</v>
      </c>
      <c r="H140" s="206">
        <v>2</v>
      </c>
      <c r="I140" s="207"/>
      <c r="J140" s="208">
        <f>ROUND(I140*H140,2)</f>
        <v>0</v>
      </c>
      <c r="K140" s="204" t="s">
        <v>203</v>
      </c>
      <c r="L140" s="62"/>
      <c r="M140" s="209" t="s">
        <v>23</v>
      </c>
      <c r="N140" s="210" t="s">
        <v>48</v>
      </c>
      <c r="O140" s="43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279</v>
      </c>
      <c r="AT140" s="25" t="s">
        <v>194</v>
      </c>
      <c r="AU140" s="25" t="s">
        <v>88</v>
      </c>
      <c r="AY140" s="25" t="s">
        <v>191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85</v>
      </c>
      <c r="BK140" s="213">
        <f>ROUND(I140*H140,2)</f>
        <v>0</v>
      </c>
      <c r="BL140" s="25" t="s">
        <v>279</v>
      </c>
      <c r="BM140" s="25" t="s">
        <v>5930</v>
      </c>
    </row>
    <row r="141" spans="2:65" s="1" customFormat="1" ht="16.5" customHeight="1">
      <c r="B141" s="42"/>
      <c r="C141" s="228" t="s">
        <v>574</v>
      </c>
      <c r="D141" s="228" t="s">
        <v>302</v>
      </c>
      <c r="E141" s="229" t="s">
        <v>5931</v>
      </c>
      <c r="F141" s="230" t="s">
        <v>5932</v>
      </c>
      <c r="G141" s="231" t="s">
        <v>197</v>
      </c>
      <c r="H141" s="232">
        <v>2</v>
      </c>
      <c r="I141" s="233"/>
      <c r="J141" s="234">
        <f>ROUND(I141*H141,2)</f>
        <v>0</v>
      </c>
      <c r="K141" s="230" t="s">
        <v>23</v>
      </c>
      <c r="L141" s="235"/>
      <c r="M141" s="236" t="s">
        <v>23</v>
      </c>
      <c r="N141" s="237" t="s">
        <v>48</v>
      </c>
      <c r="O141" s="43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5" t="s">
        <v>669</v>
      </c>
      <c r="AT141" s="25" t="s">
        <v>302</v>
      </c>
      <c r="AU141" s="25" t="s">
        <v>88</v>
      </c>
      <c r="AY141" s="25" t="s">
        <v>191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85</v>
      </c>
      <c r="BK141" s="213">
        <f>ROUND(I141*H141,2)</f>
        <v>0</v>
      </c>
      <c r="BL141" s="25" t="s">
        <v>279</v>
      </c>
      <c r="BM141" s="25" t="s">
        <v>5933</v>
      </c>
    </row>
    <row r="142" spans="2:65" s="1" customFormat="1" ht="16.5" customHeight="1">
      <c r="B142" s="42"/>
      <c r="C142" s="202" t="s">
        <v>578</v>
      </c>
      <c r="D142" s="202" t="s">
        <v>194</v>
      </c>
      <c r="E142" s="203" t="s">
        <v>5934</v>
      </c>
      <c r="F142" s="204" t="s">
        <v>5935</v>
      </c>
      <c r="G142" s="205" t="s">
        <v>222</v>
      </c>
      <c r="H142" s="206">
        <v>2</v>
      </c>
      <c r="I142" s="207"/>
      <c r="J142" s="208">
        <f>ROUND(I142*H142,2)</f>
        <v>0</v>
      </c>
      <c r="K142" s="204" t="s">
        <v>203</v>
      </c>
      <c r="L142" s="62"/>
      <c r="M142" s="209" t="s">
        <v>23</v>
      </c>
      <c r="N142" s="210" t="s">
        <v>48</v>
      </c>
      <c r="O142" s="43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279</v>
      </c>
      <c r="AT142" s="25" t="s">
        <v>194</v>
      </c>
      <c r="AU142" s="25" t="s">
        <v>88</v>
      </c>
      <c r="AY142" s="25" t="s">
        <v>191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85</v>
      </c>
      <c r="BK142" s="213">
        <f>ROUND(I142*H142,2)</f>
        <v>0</v>
      </c>
      <c r="BL142" s="25" t="s">
        <v>279</v>
      </c>
      <c r="BM142" s="25" t="s">
        <v>5936</v>
      </c>
    </row>
    <row r="143" spans="2:65" s="1" customFormat="1" ht="16.5" customHeight="1">
      <c r="B143" s="42"/>
      <c r="C143" s="228" t="s">
        <v>637</v>
      </c>
      <c r="D143" s="228" t="s">
        <v>302</v>
      </c>
      <c r="E143" s="229" t="s">
        <v>5937</v>
      </c>
      <c r="F143" s="230" t="s">
        <v>5938</v>
      </c>
      <c r="G143" s="231" t="s">
        <v>197</v>
      </c>
      <c r="H143" s="232">
        <v>2</v>
      </c>
      <c r="I143" s="233"/>
      <c r="J143" s="234">
        <f>ROUND(I143*H143,2)</f>
        <v>0</v>
      </c>
      <c r="K143" s="230" t="s">
        <v>23</v>
      </c>
      <c r="L143" s="235"/>
      <c r="M143" s="236" t="s">
        <v>23</v>
      </c>
      <c r="N143" s="237" t="s">
        <v>48</v>
      </c>
      <c r="O143" s="43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5" t="s">
        <v>669</v>
      </c>
      <c r="AT143" s="25" t="s">
        <v>302</v>
      </c>
      <c r="AU143" s="25" t="s">
        <v>88</v>
      </c>
      <c r="AY143" s="25" t="s">
        <v>191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85</v>
      </c>
      <c r="BK143" s="213">
        <f>ROUND(I143*H143,2)</f>
        <v>0</v>
      </c>
      <c r="BL143" s="25" t="s">
        <v>279</v>
      </c>
      <c r="BM143" s="25" t="s">
        <v>5939</v>
      </c>
    </row>
    <row r="144" spans="2:65" s="1" customFormat="1" ht="40.5">
      <c r="B144" s="42"/>
      <c r="C144" s="64"/>
      <c r="D144" s="214" t="s">
        <v>205</v>
      </c>
      <c r="E144" s="64"/>
      <c r="F144" s="215" t="s">
        <v>5940</v>
      </c>
      <c r="G144" s="64"/>
      <c r="H144" s="64"/>
      <c r="I144" s="173"/>
      <c r="J144" s="64"/>
      <c r="K144" s="64"/>
      <c r="L144" s="62"/>
      <c r="M144" s="216"/>
      <c r="N144" s="43"/>
      <c r="O144" s="43"/>
      <c r="P144" s="43"/>
      <c r="Q144" s="43"/>
      <c r="R144" s="43"/>
      <c r="S144" s="43"/>
      <c r="T144" s="79"/>
      <c r="AT144" s="25" t="s">
        <v>205</v>
      </c>
      <c r="AU144" s="25" t="s">
        <v>88</v>
      </c>
    </row>
    <row r="145" spans="2:65" s="1" customFormat="1" ht="25.5" customHeight="1">
      <c r="B145" s="42"/>
      <c r="C145" s="202" t="s">
        <v>643</v>
      </c>
      <c r="D145" s="202" t="s">
        <v>194</v>
      </c>
      <c r="E145" s="203" t="s">
        <v>5941</v>
      </c>
      <c r="F145" s="204" t="s">
        <v>5942</v>
      </c>
      <c r="G145" s="205" t="s">
        <v>222</v>
      </c>
      <c r="H145" s="206">
        <v>2</v>
      </c>
      <c r="I145" s="207"/>
      <c r="J145" s="208">
        <f>ROUND(I145*H145,2)</f>
        <v>0</v>
      </c>
      <c r="K145" s="204" t="s">
        <v>203</v>
      </c>
      <c r="L145" s="62"/>
      <c r="M145" s="209" t="s">
        <v>23</v>
      </c>
      <c r="N145" s="210" t="s">
        <v>48</v>
      </c>
      <c r="O145" s="43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AR145" s="25" t="s">
        <v>279</v>
      </c>
      <c r="AT145" s="25" t="s">
        <v>194</v>
      </c>
      <c r="AU145" s="25" t="s">
        <v>88</v>
      </c>
      <c r="AY145" s="25" t="s">
        <v>191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85</v>
      </c>
      <c r="BK145" s="213">
        <f>ROUND(I145*H145,2)</f>
        <v>0</v>
      </c>
      <c r="BL145" s="25" t="s">
        <v>279</v>
      </c>
      <c r="BM145" s="25" t="s">
        <v>5943</v>
      </c>
    </row>
    <row r="146" spans="2:65" s="13" customFormat="1" ht="13.5">
      <c r="B146" s="244"/>
      <c r="C146" s="245"/>
      <c r="D146" s="214" t="s">
        <v>245</v>
      </c>
      <c r="E146" s="246" t="s">
        <v>23</v>
      </c>
      <c r="F146" s="247" t="s">
        <v>5944</v>
      </c>
      <c r="G146" s="245"/>
      <c r="H146" s="246" t="s">
        <v>23</v>
      </c>
      <c r="I146" s="248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245</v>
      </c>
      <c r="AU146" s="253" t="s">
        <v>88</v>
      </c>
      <c r="AV146" s="13" t="s">
        <v>85</v>
      </c>
      <c r="AW146" s="13" t="s">
        <v>40</v>
      </c>
      <c r="AX146" s="13" t="s">
        <v>77</v>
      </c>
      <c r="AY146" s="253" t="s">
        <v>191</v>
      </c>
    </row>
    <row r="147" spans="2:65" s="12" customFormat="1" ht="13.5">
      <c r="B147" s="217"/>
      <c r="C147" s="218"/>
      <c r="D147" s="214" t="s">
        <v>245</v>
      </c>
      <c r="E147" s="219" t="s">
        <v>23</v>
      </c>
      <c r="F147" s="220" t="s">
        <v>85</v>
      </c>
      <c r="G147" s="218"/>
      <c r="H147" s="221">
        <v>1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245</v>
      </c>
      <c r="AU147" s="227" t="s">
        <v>88</v>
      </c>
      <c r="AV147" s="12" t="s">
        <v>88</v>
      </c>
      <c r="AW147" s="12" t="s">
        <v>40</v>
      </c>
      <c r="AX147" s="12" t="s">
        <v>77</v>
      </c>
      <c r="AY147" s="227" t="s">
        <v>191</v>
      </c>
    </row>
    <row r="148" spans="2:65" s="13" customFormat="1" ht="13.5">
      <c r="B148" s="244"/>
      <c r="C148" s="245"/>
      <c r="D148" s="214" t="s">
        <v>245</v>
      </c>
      <c r="E148" s="246" t="s">
        <v>23</v>
      </c>
      <c r="F148" s="247" t="s">
        <v>5924</v>
      </c>
      <c r="G148" s="245"/>
      <c r="H148" s="246" t="s">
        <v>23</v>
      </c>
      <c r="I148" s="248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245</v>
      </c>
      <c r="AU148" s="253" t="s">
        <v>88</v>
      </c>
      <c r="AV148" s="13" t="s">
        <v>85</v>
      </c>
      <c r="AW148" s="13" t="s">
        <v>40</v>
      </c>
      <c r="AX148" s="13" t="s">
        <v>77</v>
      </c>
      <c r="AY148" s="253" t="s">
        <v>191</v>
      </c>
    </row>
    <row r="149" spans="2:65" s="12" customFormat="1" ht="13.5">
      <c r="B149" s="217"/>
      <c r="C149" s="218"/>
      <c r="D149" s="214" t="s">
        <v>245</v>
      </c>
      <c r="E149" s="219" t="s">
        <v>23</v>
      </c>
      <c r="F149" s="220" t="s">
        <v>85</v>
      </c>
      <c r="G149" s="218"/>
      <c r="H149" s="221">
        <v>1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245</v>
      </c>
      <c r="AU149" s="227" t="s">
        <v>88</v>
      </c>
      <c r="AV149" s="12" t="s">
        <v>88</v>
      </c>
      <c r="AW149" s="12" t="s">
        <v>40</v>
      </c>
      <c r="AX149" s="12" t="s">
        <v>77</v>
      </c>
      <c r="AY149" s="227" t="s">
        <v>191</v>
      </c>
    </row>
    <row r="150" spans="2:65" s="15" customFormat="1" ht="13.5">
      <c r="B150" s="265"/>
      <c r="C150" s="266"/>
      <c r="D150" s="214" t="s">
        <v>245</v>
      </c>
      <c r="E150" s="267" t="s">
        <v>23</v>
      </c>
      <c r="F150" s="268" t="s">
        <v>388</v>
      </c>
      <c r="G150" s="266"/>
      <c r="H150" s="269">
        <v>2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AT150" s="275" t="s">
        <v>245</v>
      </c>
      <c r="AU150" s="275" t="s">
        <v>88</v>
      </c>
      <c r="AV150" s="15" t="s">
        <v>215</v>
      </c>
      <c r="AW150" s="15" t="s">
        <v>40</v>
      </c>
      <c r="AX150" s="15" t="s">
        <v>85</v>
      </c>
      <c r="AY150" s="275" t="s">
        <v>191</v>
      </c>
    </row>
    <row r="151" spans="2:65" s="1" customFormat="1" ht="16.5" customHeight="1">
      <c r="B151" s="42"/>
      <c r="C151" s="228" t="s">
        <v>661</v>
      </c>
      <c r="D151" s="228" t="s">
        <v>302</v>
      </c>
      <c r="E151" s="229" t="s">
        <v>5945</v>
      </c>
      <c r="F151" s="230" t="s">
        <v>5946</v>
      </c>
      <c r="G151" s="231" t="s">
        <v>197</v>
      </c>
      <c r="H151" s="232">
        <v>1</v>
      </c>
      <c r="I151" s="233"/>
      <c r="J151" s="234">
        <f>ROUND(I151*H151,2)</f>
        <v>0</v>
      </c>
      <c r="K151" s="230" t="s">
        <v>23</v>
      </c>
      <c r="L151" s="235"/>
      <c r="M151" s="236" t="s">
        <v>23</v>
      </c>
      <c r="N151" s="237" t="s">
        <v>48</v>
      </c>
      <c r="O151" s="43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AR151" s="25" t="s">
        <v>669</v>
      </c>
      <c r="AT151" s="25" t="s">
        <v>302</v>
      </c>
      <c r="AU151" s="25" t="s">
        <v>88</v>
      </c>
      <c r="AY151" s="25" t="s">
        <v>191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25" t="s">
        <v>85</v>
      </c>
      <c r="BK151" s="213">
        <f>ROUND(I151*H151,2)</f>
        <v>0</v>
      </c>
      <c r="BL151" s="25" t="s">
        <v>279</v>
      </c>
      <c r="BM151" s="25" t="s">
        <v>5947</v>
      </c>
    </row>
    <row r="152" spans="2:65" s="1" customFormat="1" ht="16.5" customHeight="1">
      <c r="B152" s="42"/>
      <c r="C152" s="228" t="s">
        <v>665</v>
      </c>
      <c r="D152" s="228" t="s">
        <v>302</v>
      </c>
      <c r="E152" s="229" t="s">
        <v>5948</v>
      </c>
      <c r="F152" s="230" t="s">
        <v>5949</v>
      </c>
      <c r="G152" s="231" t="s">
        <v>197</v>
      </c>
      <c r="H152" s="232">
        <v>1</v>
      </c>
      <c r="I152" s="233"/>
      <c r="J152" s="234">
        <f>ROUND(I152*H152,2)</f>
        <v>0</v>
      </c>
      <c r="K152" s="230" t="s">
        <v>23</v>
      </c>
      <c r="L152" s="235"/>
      <c r="M152" s="236" t="s">
        <v>23</v>
      </c>
      <c r="N152" s="237" t="s">
        <v>48</v>
      </c>
      <c r="O152" s="43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AR152" s="25" t="s">
        <v>669</v>
      </c>
      <c r="AT152" s="25" t="s">
        <v>302</v>
      </c>
      <c r="AU152" s="25" t="s">
        <v>88</v>
      </c>
      <c r="AY152" s="25" t="s">
        <v>191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5" t="s">
        <v>85</v>
      </c>
      <c r="BK152" s="213">
        <f>ROUND(I152*H152,2)</f>
        <v>0</v>
      </c>
      <c r="BL152" s="25" t="s">
        <v>279</v>
      </c>
      <c r="BM152" s="25" t="s">
        <v>5950</v>
      </c>
    </row>
    <row r="153" spans="2:65" s="1" customFormat="1" ht="25.5" customHeight="1">
      <c r="B153" s="42"/>
      <c r="C153" s="202" t="s">
        <v>669</v>
      </c>
      <c r="D153" s="202" t="s">
        <v>194</v>
      </c>
      <c r="E153" s="203" t="s">
        <v>5951</v>
      </c>
      <c r="F153" s="204" t="s">
        <v>5952</v>
      </c>
      <c r="G153" s="205" t="s">
        <v>242</v>
      </c>
      <c r="H153" s="206">
        <v>14</v>
      </c>
      <c r="I153" s="207"/>
      <c r="J153" s="208">
        <f>ROUND(I153*H153,2)</f>
        <v>0</v>
      </c>
      <c r="K153" s="204" t="s">
        <v>203</v>
      </c>
      <c r="L153" s="62"/>
      <c r="M153" s="209" t="s">
        <v>23</v>
      </c>
      <c r="N153" s="210" t="s">
        <v>48</v>
      </c>
      <c r="O153" s="43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AR153" s="25" t="s">
        <v>279</v>
      </c>
      <c r="AT153" s="25" t="s">
        <v>194</v>
      </c>
      <c r="AU153" s="25" t="s">
        <v>88</v>
      </c>
      <c r="AY153" s="25" t="s">
        <v>191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85</v>
      </c>
      <c r="BK153" s="213">
        <f>ROUND(I153*H153,2)</f>
        <v>0</v>
      </c>
      <c r="BL153" s="25" t="s">
        <v>279</v>
      </c>
      <c r="BM153" s="25" t="s">
        <v>5953</v>
      </c>
    </row>
    <row r="154" spans="2:65" s="13" customFormat="1" ht="13.5">
      <c r="B154" s="244"/>
      <c r="C154" s="245"/>
      <c r="D154" s="214" t="s">
        <v>245</v>
      </c>
      <c r="E154" s="246" t="s">
        <v>23</v>
      </c>
      <c r="F154" s="247" t="s">
        <v>5923</v>
      </c>
      <c r="G154" s="245"/>
      <c r="H154" s="246" t="s">
        <v>23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245</v>
      </c>
      <c r="AU154" s="253" t="s">
        <v>88</v>
      </c>
      <c r="AV154" s="13" t="s">
        <v>85</v>
      </c>
      <c r="AW154" s="13" t="s">
        <v>40</v>
      </c>
      <c r="AX154" s="13" t="s">
        <v>77</v>
      </c>
      <c r="AY154" s="253" t="s">
        <v>191</v>
      </c>
    </row>
    <row r="155" spans="2:65" s="12" customFormat="1" ht="13.5">
      <c r="B155" s="217"/>
      <c r="C155" s="218"/>
      <c r="D155" s="214" t="s">
        <v>245</v>
      </c>
      <c r="E155" s="219" t="s">
        <v>23</v>
      </c>
      <c r="F155" s="220" t="s">
        <v>234</v>
      </c>
      <c r="G155" s="218"/>
      <c r="H155" s="221">
        <v>8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245</v>
      </c>
      <c r="AU155" s="227" t="s">
        <v>88</v>
      </c>
      <c r="AV155" s="12" t="s">
        <v>88</v>
      </c>
      <c r="AW155" s="12" t="s">
        <v>40</v>
      </c>
      <c r="AX155" s="12" t="s">
        <v>77</v>
      </c>
      <c r="AY155" s="227" t="s">
        <v>191</v>
      </c>
    </row>
    <row r="156" spans="2:65" s="13" customFormat="1" ht="13.5">
      <c r="B156" s="244"/>
      <c r="C156" s="245"/>
      <c r="D156" s="214" t="s">
        <v>245</v>
      </c>
      <c r="E156" s="246" t="s">
        <v>23</v>
      </c>
      <c r="F156" s="247" t="s">
        <v>5924</v>
      </c>
      <c r="G156" s="245"/>
      <c r="H156" s="246" t="s">
        <v>23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245</v>
      </c>
      <c r="AU156" s="253" t="s">
        <v>88</v>
      </c>
      <c r="AV156" s="13" t="s">
        <v>85</v>
      </c>
      <c r="AW156" s="13" t="s">
        <v>40</v>
      </c>
      <c r="AX156" s="13" t="s">
        <v>77</v>
      </c>
      <c r="AY156" s="253" t="s">
        <v>191</v>
      </c>
    </row>
    <row r="157" spans="2:65" s="12" customFormat="1" ht="13.5">
      <c r="B157" s="217"/>
      <c r="C157" s="218"/>
      <c r="D157" s="214" t="s">
        <v>245</v>
      </c>
      <c r="E157" s="219" t="s">
        <v>23</v>
      </c>
      <c r="F157" s="220" t="s">
        <v>225</v>
      </c>
      <c r="G157" s="218"/>
      <c r="H157" s="221">
        <v>6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245</v>
      </c>
      <c r="AU157" s="227" t="s">
        <v>88</v>
      </c>
      <c r="AV157" s="12" t="s">
        <v>88</v>
      </c>
      <c r="AW157" s="12" t="s">
        <v>40</v>
      </c>
      <c r="AX157" s="12" t="s">
        <v>77</v>
      </c>
      <c r="AY157" s="227" t="s">
        <v>191</v>
      </c>
    </row>
    <row r="158" spans="2:65" s="15" customFormat="1" ht="13.5">
      <c r="B158" s="265"/>
      <c r="C158" s="266"/>
      <c r="D158" s="214" t="s">
        <v>245</v>
      </c>
      <c r="E158" s="267" t="s">
        <v>23</v>
      </c>
      <c r="F158" s="268" t="s">
        <v>388</v>
      </c>
      <c r="G158" s="266"/>
      <c r="H158" s="269">
        <v>14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245</v>
      </c>
      <c r="AU158" s="275" t="s">
        <v>88</v>
      </c>
      <c r="AV158" s="15" t="s">
        <v>215</v>
      </c>
      <c r="AW158" s="15" t="s">
        <v>40</v>
      </c>
      <c r="AX158" s="15" t="s">
        <v>85</v>
      </c>
      <c r="AY158" s="275" t="s">
        <v>191</v>
      </c>
    </row>
    <row r="159" spans="2:65" s="1" customFormat="1" ht="16.5" customHeight="1">
      <c r="B159" s="42"/>
      <c r="C159" s="228" t="s">
        <v>674</v>
      </c>
      <c r="D159" s="228" t="s">
        <v>302</v>
      </c>
      <c r="E159" s="229" t="s">
        <v>5954</v>
      </c>
      <c r="F159" s="230" t="s">
        <v>5955</v>
      </c>
      <c r="G159" s="231" t="s">
        <v>242</v>
      </c>
      <c r="H159" s="232">
        <v>14.7</v>
      </c>
      <c r="I159" s="233"/>
      <c r="J159" s="234">
        <f>ROUND(I159*H159,2)</f>
        <v>0</v>
      </c>
      <c r="K159" s="230" t="s">
        <v>203</v>
      </c>
      <c r="L159" s="235"/>
      <c r="M159" s="236" t="s">
        <v>23</v>
      </c>
      <c r="N159" s="237" t="s">
        <v>48</v>
      </c>
      <c r="O159" s="43"/>
      <c r="P159" s="211">
        <f>O159*H159</f>
        <v>0</v>
      </c>
      <c r="Q159" s="211">
        <v>1.2999999999999999E-3</v>
      </c>
      <c r="R159" s="211">
        <f>Q159*H159</f>
        <v>1.9109999999999999E-2</v>
      </c>
      <c r="S159" s="211">
        <v>0</v>
      </c>
      <c r="T159" s="212">
        <f>S159*H159</f>
        <v>0</v>
      </c>
      <c r="AR159" s="25" t="s">
        <v>669</v>
      </c>
      <c r="AT159" s="25" t="s">
        <v>302</v>
      </c>
      <c r="AU159" s="25" t="s">
        <v>88</v>
      </c>
      <c r="AY159" s="25" t="s">
        <v>191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85</v>
      </c>
      <c r="BK159" s="213">
        <f>ROUND(I159*H159,2)</f>
        <v>0</v>
      </c>
      <c r="BL159" s="25" t="s">
        <v>279</v>
      </c>
      <c r="BM159" s="25" t="s">
        <v>5956</v>
      </c>
    </row>
    <row r="160" spans="2:65" s="1" customFormat="1" ht="40.5">
      <c r="B160" s="42"/>
      <c r="C160" s="64"/>
      <c r="D160" s="214" t="s">
        <v>205</v>
      </c>
      <c r="E160" s="64"/>
      <c r="F160" s="215" t="s">
        <v>5957</v>
      </c>
      <c r="G160" s="64"/>
      <c r="H160" s="64"/>
      <c r="I160" s="173"/>
      <c r="J160" s="64"/>
      <c r="K160" s="64"/>
      <c r="L160" s="62"/>
      <c r="M160" s="216"/>
      <c r="N160" s="43"/>
      <c r="O160" s="43"/>
      <c r="P160" s="43"/>
      <c r="Q160" s="43"/>
      <c r="R160" s="43"/>
      <c r="S160" s="43"/>
      <c r="T160" s="79"/>
      <c r="AT160" s="25" t="s">
        <v>205</v>
      </c>
      <c r="AU160" s="25" t="s">
        <v>88</v>
      </c>
    </row>
    <row r="161" spans="2:65" s="12" customFormat="1" ht="13.5">
      <c r="B161" s="217"/>
      <c r="C161" s="218"/>
      <c r="D161" s="214" t="s">
        <v>245</v>
      </c>
      <c r="E161" s="218"/>
      <c r="F161" s="220" t="s">
        <v>5958</v>
      </c>
      <c r="G161" s="218"/>
      <c r="H161" s="221">
        <v>14.7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245</v>
      </c>
      <c r="AU161" s="227" t="s">
        <v>88</v>
      </c>
      <c r="AV161" s="12" t="s">
        <v>88</v>
      </c>
      <c r="AW161" s="12" t="s">
        <v>6</v>
      </c>
      <c r="AX161" s="12" t="s">
        <v>85</v>
      </c>
      <c r="AY161" s="227" t="s">
        <v>191</v>
      </c>
    </row>
    <row r="162" spans="2:65" s="1" customFormat="1" ht="25.5" customHeight="1">
      <c r="B162" s="42"/>
      <c r="C162" s="202" t="s">
        <v>679</v>
      </c>
      <c r="D162" s="202" t="s">
        <v>194</v>
      </c>
      <c r="E162" s="203" t="s">
        <v>5959</v>
      </c>
      <c r="F162" s="204" t="s">
        <v>5960</v>
      </c>
      <c r="G162" s="205" t="s">
        <v>242</v>
      </c>
      <c r="H162" s="206">
        <v>17</v>
      </c>
      <c r="I162" s="207"/>
      <c r="J162" s="208">
        <f>ROUND(I162*H162,2)</f>
        <v>0</v>
      </c>
      <c r="K162" s="204" t="s">
        <v>203</v>
      </c>
      <c r="L162" s="62"/>
      <c r="M162" s="209" t="s">
        <v>23</v>
      </c>
      <c r="N162" s="210" t="s">
        <v>48</v>
      </c>
      <c r="O162" s="43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AR162" s="25" t="s">
        <v>279</v>
      </c>
      <c r="AT162" s="25" t="s">
        <v>194</v>
      </c>
      <c r="AU162" s="25" t="s">
        <v>88</v>
      </c>
      <c r="AY162" s="25" t="s">
        <v>191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25" t="s">
        <v>85</v>
      </c>
      <c r="BK162" s="213">
        <f>ROUND(I162*H162,2)</f>
        <v>0</v>
      </c>
      <c r="BL162" s="25" t="s">
        <v>279</v>
      </c>
      <c r="BM162" s="25" t="s">
        <v>5961</v>
      </c>
    </row>
    <row r="163" spans="2:65" s="13" customFormat="1" ht="13.5">
      <c r="B163" s="244"/>
      <c r="C163" s="245"/>
      <c r="D163" s="214" t="s">
        <v>245</v>
      </c>
      <c r="E163" s="246" t="s">
        <v>23</v>
      </c>
      <c r="F163" s="247" t="s">
        <v>5923</v>
      </c>
      <c r="G163" s="245"/>
      <c r="H163" s="246" t="s">
        <v>23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245</v>
      </c>
      <c r="AU163" s="253" t="s">
        <v>88</v>
      </c>
      <c r="AV163" s="13" t="s">
        <v>85</v>
      </c>
      <c r="AW163" s="13" t="s">
        <v>40</v>
      </c>
      <c r="AX163" s="13" t="s">
        <v>77</v>
      </c>
      <c r="AY163" s="253" t="s">
        <v>191</v>
      </c>
    </row>
    <row r="164" spans="2:65" s="12" customFormat="1" ht="13.5">
      <c r="B164" s="217"/>
      <c r="C164" s="218"/>
      <c r="D164" s="214" t="s">
        <v>245</v>
      </c>
      <c r="E164" s="219" t="s">
        <v>23</v>
      </c>
      <c r="F164" s="220" t="s">
        <v>5962</v>
      </c>
      <c r="G164" s="218"/>
      <c r="H164" s="221">
        <v>2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245</v>
      </c>
      <c r="AU164" s="227" t="s">
        <v>88</v>
      </c>
      <c r="AV164" s="12" t="s">
        <v>88</v>
      </c>
      <c r="AW164" s="12" t="s">
        <v>40</v>
      </c>
      <c r="AX164" s="12" t="s">
        <v>77</v>
      </c>
      <c r="AY164" s="227" t="s">
        <v>191</v>
      </c>
    </row>
    <row r="165" spans="2:65" s="12" customFormat="1" ht="13.5">
      <c r="B165" s="217"/>
      <c r="C165" s="218"/>
      <c r="D165" s="214" t="s">
        <v>245</v>
      </c>
      <c r="E165" s="219" t="s">
        <v>23</v>
      </c>
      <c r="F165" s="220" t="s">
        <v>5963</v>
      </c>
      <c r="G165" s="218"/>
      <c r="H165" s="221">
        <v>14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245</v>
      </c>
      <c r="AU165" s="227" t="s">
        <v>88</v>
      </c>
      <c r="AV165" s="12" t="s">
        <v>88</v>
      </c>
      <c r="AW165" s="12" t="s">
        <v>40</v>
      </c>
      <c r="AX165" s="12" t="s">
        <v>77</v>
      </c>
      <c r="AY165" s="227" t="s">
        <v>191</v>
      </c>
    </row>
    <row r="166" spans="2:65" s="13" customFormat="1" ht="13.5">
      <c r="B166" s="244"/>
      <c r="C166" s="245"/>
      <c r="D166" s="214" t="s">
        <v>245</v>
      </c>
      <c r="E166" s="246" t="s">
        <v>23</v>
      </c>
      <c r="F166" s="247" t="s">
        <v>5944</v>
      </c>
      <c r="G166" s="245"/>
      <c r="H166" s="246" t="s">
        <v>23</v>
      </c>
      <c r="I166" s="248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245</v>
      </c>
      <c r="AU166" s="253" t="s">
        <v>88</v>
      </c>
      <c r="AV166" s="13" t="s">
        <v>85</v>
      </c>
      <c r="AW166" s="13" t="s">
        <v>40</v>
      </c>
      <c r="AX166" s="13" t="s">
        <v>77</v>
      </c>
      <c r="AY166" s="253" t="s">
        <v>191</v>
      </c>
    </row>
    <row r="167" spans="2:65" s="12" customFormat="1" ht="13.5">
      <c r="B167" s="217"/>
      <c r="C167" s="218"/>
      <c r="D167" s="214" t="s">
        <v>245</v>
      </c>
      <c r="E167" s="219" t="s">
        <v>23</v>
      </c>
      <c r="F167" s="220" t="s">
        <v>5964</v>
      </c>
      <c r="G167" s="218"/>
      <c r="H167" s="221">
        <v>1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245</v>
      </c>
      <c r="AU167" s="227" t="s">
        <v>88</v>
      </c>
      <c r="AV167" s="12" t="s">
        <v>88</v>
      </c>
      <c r="AW167" s="12" t="s">
        <v>40</v>
      </c>
      <c r="AX167" s="12" t="s">
        <v>77</v>
      </c>
      <c r="AY167" s="227" t="s">
        <v>191</v>
      </c>
    </row>
    <row r="168" spans="2:65" s="15" customFormat="1" ht="13.5">
      <c r="B168" s="265"/>
      <c r="C168" s="266"/>
      <c r="D168" s="214" t="s">
        <v>245</v>
      </c>
      <c r="E168" s="267" t="s">
        <v>23</v>
      </c>
      <c r="F168" s="268" t="s">
        <v>388</v>
      </c>
      <c r="G168" s="266"/>
      <c r="H168" s="269">
        <v>17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AT168" s="275" t="s">
        <v>245</v>
      </c>
      <c r="AU168" s="275" t="s">
        <v>88</v>
      </c>
      <c r="AV168" s="15" t="s">
        <v>215</v>
      </c>
      <c r="AW168" s="15" t="s">
        <v>40</v>
      </c>
      <c r="AX168" s="15" t="s">
        <v>85</v>
      </c>
      <c r="AY168" s="275" t="s">
        <v>191</v>
      </c>
    </row>
    <row r="169" spans="2:65" s="1" customFormat="1" ht="16.5" customHeight="1">
      <c r="B169" s="42"/>
      <c r="C169" s="228" t="s">
        <v>683</v>
      </c>
      <c r="D169" s="228" t="s">
        <v>302</v>
      </c>
      <c r="E169" s="229" t="s">
        <v>5965</v>
      </c>
      <c r="F169" s="230" t="s">
        <v>5966</v>
      </c>
      <c r="G169" s="231" t="s">
        <v>242</v>
      </c>
      <c r="H169" s="232">
        <v>3.15</v>
      </c>
      <c r="I169" s="233"/>
      <c r="J169" s="234">
        <f>ROUND(I169*H169,2)</f>
        <v>0</v>
      </c>
      <c r="K169" s="230" t="s">
        <v>23</v>
      </c>
      <c r="L169" s="235"/>
      <c r="M169" s="236" t="s">
        <v>23</v>
      </c>
      <c r="N169" s="237" t="s">
        <v>48</v>
      </c>
      <c r="O169" s="43"/>
      <c r="P169" s="211">
        <f>O169*H169</f>
        <v>0</v>
      </c>
      <c r="Q169" s="211">
        <v>1.2999999999999999E-3</v>
      </c>
      <c r="R169" s="211">
        <f>Q169*H169</f>
        <v>4.0949999999999997E-3</v>
      </c>
      <c r="S169" s="211">
        <v>0</v>
      </c>
      <c r="T169" s="212">
        <f>S169*H169</f>
        <v>0</v>
      </c>
      <c r="AR169" s="25" t="s">
        <v>669</v>
      </c>
      <c r="AT169" s="25" t="s">
        <v>302</v>
      </c>
      <c r="AU169" s="25" t="s">
        <v>88</v>
      </c>
      <c r="AY169" s="25" t="s">
        <v>191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25" t="s">
        <v>85</v>
      </c>
      <c r="BK169" s="213">
        <f>ROUND(I169*H169,2)</f>
        <v>0</v>
      </c>
      <c r="BL169" s="25" t="s">
        <v>279</v>
      </c>
      <c r="BM169" s="25" t="s">
        <v>5967</v>
      </c>
    </row>
    <row r="170" spans="2:65" s="1" customFormat="1" ht="40.5">
      <c r="B170" s="42"/>
      <c r="C170" s="64"/>
      <c r="D170" s="214" t="s">
        <v>205</v>
      </c>
      <c r="E170" s="64"/>
      <c r="F170" s="215" t="s">
        <v>5968</v>
      </c>
      <c r="G170" s="64"/>
      <c r="H170" s="64"/>
      <c r="I170" s="173"/>
      <c r="J170" s="64"/>
      <c r="K170" s="64"/>
      <c r="L170" s="62"/>
      <c r="M170" s="216"/>
      <c r="N170" s="43"/>
      <c r="O170" s="43"/>
      <c r="P170" s="43"/>
      <c r="Q170" s="43"/>
      <c r="R170" s="43"/>
      <c r="S170" s="43"/>
      <c r="T170" s="79"/>
      <c r="AT170" s="25" t="s">
        <v>205</v>
      </c>
      <c r="AU170" s="25" t="s">
        <v>88</v>
      </c>
    </row>
    <row r="171" spans="2:65" s="13" customFormat="1" ht="13.5">
      <c r="B171" s="244"/>
      <c r="C171" s="245"/>
      <c r="D171" s="214" t="s">
        <v>245</v>
      </c>
      <c r="E171" s="246" t="s">
        <v>23</v>
      </c>
      <c r="F171" s="247" t="s">
        <v>5923</v>
      </c>
      <c r="G171" s="245"/>
      <c r="H171" s="246" t="s">
        <v>23</v>
      </c>
      <c r="I171" s="248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245</v>
      </c>
      <c r="AU171" s="253" t="s">
        <v>88</v>
      </c>
      <c r="AV171" s="13" t="s">
        <v>85</v>
      </c>
      <c r="AW171" s="13" t="s">
        <v>40</v>
      </c>
      <c r="AX171" s="13" t="s">
        <v>77</v>
      </c>
      <c r="AY171" s="253" t="s">
        <v>191</v>
      </c>
    </row>
    <row r="172" spans="2:65" s="12" customFormat="1" ht="13.5">
      <c r="B172" s="217"/>
      <c r="C172" s="218"/>
      <c r="D172" s="214" t="s">
        <v>245</v>
      </c>
      <c r="E172" s="219" t="s">
        <v>23</v>
      </c>
      <c r="F172" s="220" t="s">
        <v>5962</v>
      </c>
      <c r="G172" s="218"/>
      <c r="H172" s="221">
        <v>2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245</v>
      </c>
      <c r="AU172" s="227" t="s">
        <v>88</v>
      </c>
      <c r="AV172" s="12" t="s">
        <v>88</v>
      </c>
      <c r="AW172" s="12" t="s">
        <v>40</v>
      </c>
      <c r="AX172" s="12" t="s">
        <v>77</v>
      </c>
      <c r="AY172" s="227" t="s">
        <v>191</v>
      </c>
    </row>
    <row r="173" spans="2:65" s="13" customFormat="1" ht="13.5">
      <c r="B173" s="244"/>
      <c r="C173" s="245"/>
      <c r="D173" s="214" t="s">
        <v>245</v>
      </c>
      <c r="E173" s="246" t="s">
        <v>23</v>
      </c>
      <c r="F173" s="247" t="s">
        <v>5944</v>
      </c>
      <c r="G173" s="245"/>
      <c r="H173" s="246" t="s">
        <v>23</v>
      </c>
      <c r="I173" s="248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245</v>
      </c>
      <c r="AU173" s="253" t="s">
        <v>88</v>
      </c>
      <c r="AV173" s="13" t="s">
        <v>85</v>
      </c>
      <c r="AW173" s="13" t="s">
        <v>40</v>
      </c>
      <c r="AX173" s="13" t="s">
        <v>77</v>
      </c>
      <c r="AY173" s="253" t="s">
        <v>191</v>
      </c>
    </row>
    <row r="174" spans="2:65" s="12" customFormat="1" ht="13.5">
      <c r="B174" s="217"/>
      <c r="C174" s="218"/>
      <c r="D174" s="214" t="s">
        <v>245</v>
      </c>
      <c r="E174" s="219" t="s">
        <v>23</v>
      </c>
      <c r="F174" s="220" t="s">
        <v>5964</v>
      </c>
      <c r="G174" s="218"/>
      <c r="H174" s="221">
        <v>1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245</v>
      </c>
      <c r="AU174" s="227" t="s">
        <v>88</v>
      </c>
      <c r="AV174" s="12" t="s">
        <v>88</v>
      </c>
      <c r="AW174" s="12" t="s">
        <v>40</v>
      </c>
      <c r="AX174" s="12" t="s">
        <v>77</v>
      </c>
      <c r="AY174" s="227" t="s">
        <v>191</v>
      </c>
    </row>
    <row r="175" spans="2:65" s="15" customFormat="1" ht="13.5">
      <c r="B175" s="265"/>
      <c r="C175" s="266"/>
      <c r="D175" s="214" t="s">
        <v>245</v>
      </c>
      <c r="E175" s="267" t="s">
        <v>23</v>
      </c>
      <c r="F175" s="268" t="s">
        <v>388</v>
      </c>
      <c r="G175" s="266"/>
      <c r="H175" s="269">
        <v>3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AT175" s="275" t="s">
        <v>245</v>
      </c>
      <c r="AU175" s="275" t="s">
        <v>88</v>
      </c>
      <c r="AV175" s="15" t="s">
        <v>215</v>
      </c>
      <c r="AW175" s="15" t="s">
        <v>40</v>
      </c>
      <c r="AX175" s="15" t="s">
        <v>85</v>
      </c>
      <c r="AY175" s="275" t="s">
        <v>191</v>
      </c>
    </row>
    <row r="176" spans="2:65" s="12" customFormat="1" ht="13.5">
      <c r="B176" s="217"/>
      <c r="C176" s="218"/>
      <c r="D176" s="214" t="s">
        <v>245</v>
      </c>
      <c r="E176" s="218"/>
      <c r="F176" s="220" t="s">
        <v>5969</v>
      </c>
      <c r="G176" s="218"/>
      <c r="H176" s="221">
        <v>3.15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245</v>
      </c>
      <c r="AU176" s="227" t="s">
        <v>88</v>
      </c>
      <c r="AV176" s="12" t="s">
        <v>88</v>
      </c>
      <c r="AW176" s="12" t="s">
        <v>6</v>
      </c>
      <c r="AX176" s="12" t="s">
        <v>85</v>
      </c>
      <c r="AY176" s="227" t="s">
        <v>191</v>
      </c>
    </row>
    <row r="177" spans="2:65" s="1" customFormat="1" ht="16.5" customHeight="1">
      <c r="B177" s="42"/>
      <c r="C177" s="228" t="s">
        <v>739</v>
      </c>
      <c r="D177" s="228" t="s">
        <v>302</v>
      </c>
      <c r="E177" s="229" t="s">
        <v>5970</v>
      </c>
      <c r="F177" s="230" t="s">
        <v>5971</v>
      </c>
      <c r="G177" s="231" t="s">
        <v>242</v>
      </c>
      <c r="H177" s="232">
        <v>14.7</v>
      </c>
      <c r="I177" s="233"/>
      <c r="J177" s="234">
        <f>ROUND(I177*H177,2)</f>
        <v>0</v>
      </c>
      <c r="K177" s="230" t="s">
        <v>23</v>
      </c>
      <c r="L177" s="235"/>
      <c r="M177" s="236" t="s">
        <v>23</v>
      </c>
      <c r="N177" s="237" t="s">
        <v>48</v>
      </c>
      <c r="O177" s="43"/>
      <c r="P177" s="211">
        <f>O177*H177</f>
        <v>0</v>
      </c>
      <c r="Q177" s="211">
        <v>1.2999999999999999E-3</v>
      </c>
      <c r="R177" s="211">
        <f>Q177*H177</f>
        <v>1.9109999999999999E-2</v>
      </c>
      <c r="S177" s="211">
        <v>0</v>
      </c>
      <c r="T177" s="212">
        <f>S177*H177</f>
        <v>0</v>
      </c>
      <c r="AR177" s="25" t="s">
        <v>669</v>
      </c>
      <c r="AT177" s="25" t="s">
        <v>302</v>
      </c>
      <c r="AU177" s="25" t="s">
        <v>88</v>
      </c>
      <c r="AY177" s="25" t="s">
        <v>191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5" t="s">
        <v>85</v>
      </c>
      <c r="BK177" s="213">
        <f>ROUND(I177*H177,2)</f>
        <v>0</v>
      </c>
      <c r="BL177" s="25" t="s">
        <v>279</v>
      </c>
      <c r="BM177" s="25" t="s">
        <v>5972</v>
      </c>
    </row>
    <row r="178" spans="2:65" s="1" customFormat="1" ht="40.5">
      <c r="B178" s="42"/>
      <c r="C178" s="64"/>
      <c r="D178" s="214" t="s">
        <v>205</v>
      </c>
      <c r="E178" s="64"/>
      <c r="F178" s="215" t="s">
        <v>5973</v>
      </c>
      <c r="G178" s="64"/>
      <c r="H178" s="64"/>
      <c r="I178" s="173"/>
      <c r="J178" s="64"/>
      <c r="K178" s="64"/>
      <c r="L178" s="62"/>
      <c r="M178" s="216"/>
      <c r="N178" s="43"/>
      <c r="O178" s="43"/>
      <c r="P178" s="43"/>
      <c r="Q178" s="43"/>
      <c r="R178" s="43"/>
      <c r="S178" s="43"/>
      <c r="T178" s="79"/>
      <c r="AT178" s="25" t="s">
        <v>205</v>
      </c>
      <c r="AU178" s="25" t="s">
        <v>88</v>
      </c>
    </row>
    <row r="179" spans="2:65" s="12" customFormat="1" ht="13.5">
      <c r="B179" s="217"/>
      <c r="C179" s="218"/>
      <c r="D179" s="214" t="s">
        <v>245</v>
      </c>
      <c r="E179" s="218"/>
      <c r="F179" s="220" t="s">
        <v>5958</v>
      </c>
      <c r="G179" s="218"/>
      <c r="H179" s="221">
        <v>14.7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245</v>
      </c>
      <c r="AU179" s="227" t="s">
        <v>88</v>
      </c>
      <c r="AV179" s="12" t="s">
        <v>88</v>
      </c>
      <c r="AW179" s="12" t="s">
        <v>6</v>
      </c>
      <c r="AX179" s="12" t="s">
        <v>85</v>
      </c>
      <c r="AY179" s="227" t="s">
        <v>191</v>
      </c>
    </row>
    <row r="180" spans="2:65" s="1" customFormat="1" ht="25.5" customHeight="1">
      <c r="B180" s="42"/>
      <c r="C180" s="202" t="s">
        <v>747</v>
      </c>
      <c r="D180" s="202" t="s">
        <v>194</v>
      </c>
      <c r="E180" s="203" t="s">
        <v>5974</v>
      </c>
      <c r="F180" s="204" t="s">
        <v>5975</v>
      </c>
      <c r="G180" s="205" t="s">
        <v>222</v>
      </c>
      <c r="H180" s="206">
        <v>1</v>
      </c>
      <c r="I180" s="207"/>
      <c r="J180" s="208">
        <f t="shared" ref="J180:J188" si="0">ROUND(I180*H180,2)</f>
        <v>0</v>
      </c>
      <c r="K180" s="204" t="s">
        <v>203</v>
      </c>
      <c r="L180" s="62"/>
      <c r="M180" s="209" t="s">
        <v>23</v>
      </c>
      <c r="N180" s="210" t="s">
        <v>48</v>
      </c>
      <c r="O180" s="43"/>
      <c r="P180" s="211">
        <f t="shared" ref="P180:P188" si="1">O180*H180</f>
        <v>0</v>
      </c>
      <c r="Q180" s="211">
        <v>0</v>
      </c>
      <c r="R180" s="211">
        <f t="shared" ref="R180:R188" si="2">Q180*H180</f>
        <v>0</v>
      </c>
      <c r="S180" s="211">
        <v>0</v>
      </c>
      <c r="T180" s="212">
        <f t="shared" ref="T180:T188" si="3">S180*H180</f>
        <v>0</v>
      </c>
      <c r="AR180" s="25" t="s">
        <v>279</v>
      </c>
      <c r="AT180" s="25" t="s">
        <v>194</v>
      </c>
      <c r="AU180" s="25" t="s">
        <v>88</v>
      </c>
      <c r="AY180" s="25" t="s">
        <v>191</v>
      </c>
      <c r="BE180" s="213">
        <f t="shared" ref="BE180:BE188" si="4">IF(N180="základní",J180,0)</f>
        <v>0</v>
      </c>
      <c r="BF180" s="213">
        <f t="shared" ref="BF180:BF188" si="5">IF(N180="snížená",J180,0)</f>
        <v>0</v>
      </c>
      <c r="BG180" s="213">
        <f t="shared" ref="BG180:BG188" si="6">IF(N180="zákl. přenesená",J180,0)</f>
        <v>0</v>
      </c>
      <c r="BH180" s="213">
        <f t="shared" ref="BH180:BH188" si="7">IF(N180="sníž. přenesená",J180,0)</f>
        <v>0</v>
      </c>
      <c r="BI180" s="213">
        <f t="shared" ref="BI180:BI188" si="8">IF(N180="nulová",J180,0)</f>
        <v>0</v>
      </c>
      <c r="BJ180" s="25" t="s">
        <v>85</v>
      </c>
      <c r="BK180" s="213">
        <f t="shared" ref="BK180:BK188" si="9">ROUND(I180*H180,2)</f>
        <v>0</v>
      </c>
      <c r="BL180" s="25" t="s">
        <v>279</v>
      </c>
      <c r="BM180" s="25" t="s">
        <v>5976</v>
      </c>
    </row>
    <row r="181" spans="2:65" s="1" customFormat="1" ht="16.5" customHeight="1">
      <c r="B181" s="42"/>
      <c r="C181" s="228" t="s">
        <v>753</v>
      </c>
      <c r="D181" s="228" t="s">
        <v>302</v>
      </c>
      <c r="E181" s="229" t="s">
        <v>5977</v>
      </c>
      <c r="F181" s="230" t="s">
        <v>5978</v>
      </c>
      <c r="G181" s="231" t="s">
        <v>222</v>
      </c>
      <c r="H181" s="232">
        <v>1</v>
      </c>
      <c r="I181" s="233"/>
      <c r="J181" s="234">
        <f t="shared" si="0"/>
        <v>0</v>
      </c>
      <c r="K181" s="230" t="s">
        <v>203</v>
      </c>
      <c r="L181" s="235"/>
      <c r="M181" s="236" t="s">
        <v>23</v>
      </c>
      <c r="N181" s="237" t="s">
        <v>48</v>
      </c>
      <c r="O181" s="43"/>
      <c r="P181" s="211">
        <f t="shared" si="1"/>
        <v>0</v>
      </c>
      <c r="Q181" s="211">
        <v>1.8E-3</v>
      </c>
      <c r="R181" s="211">
        <f t="shared" si="2"/>
        <v>1.8E-3</v>
      </c>
      <c r="S181" s="211">
        <v>0</v>
      </c>
      <c r="T181" s="212">
        <f t="shared" si="3"/>
        <v>0</v>
      </c>
      <c r="AR181" s="25" t="s">
        <v>669</v>
      </c>
      <c r="AT181" s="25" t="s">
        <v>302</v>
      </c>
      <c r="AU181" s="25" t="s">
        <v>88</v>
      </c>
      <c r="AY181" s="25" t="s">
        <v>191</v>
      </c>
      <c r="BE181" s="213">
        <f t="shared" si="4"/>
        <v>0</v>
      </c>
      <c r="BF181" s="213">
        <f t="shared" si="5"/>
        <v>0</v>
      </c>
      <c r="BG181" s="213">
        <f t="shared" si="6"/>
        <v>0</v>
      </c>
      <c r="BH181" s="213">
        <f t="shared" si="7"/>
        <v>0</v>
      </c>
      <c r="BI181" s="213">
        <f t="shared" si="8"/>
        <v>0</v>
      </c>
      <c r="BJ181" s="25" t="s">
        <v>85</v>
      </c>
      <c r="BK181" s="213">
        <f t="shared" si="9"/>
        <v>0</v>
      </c>
      <c r="BL181" s="25" t="s">
        <v>279</v>
      </c>
      <c r="BM181" s="25" t="s">
        <v>5979</v>
      </c>
    </row>
    <row r="182" spans="2:65" s="1" customFormat="1" ht="25.5" customHeight="1">
      <c r="B182" s="42"/>
      <c r="C182" s="202" t="s">
        <v>792</v>
      </c>
      <c r="D182" s="202" t="s">
        <v>194</v>
      </c>
      <c r="E182" s="203" t="s">
        <v>5980</v>
      </c>
      <c r="F182" s="204" t="s">
        <v>5981</v>
      </c>
      <c r="G182" s="205" t="s">
        <v>222</v>
      </c>
      <c r="H182" s="206">
        <v>1</v>
      </c>
      <c r="I182" s="207"/>
      <c r="J182" s="208">
        <f t="shared" si="0"/>
        <v>0</v>
      </c>
      <c r="K182" s="204" t="s">
        <v>203</v>
      </c>
      <c r="L182" s="62"/>
      <c r="M182" s="209" t="s">
        <v>23</v>
      </c>
      <c r="N182" s="210" t="s">
        <v>48</v>
      </c>
      <c r="O182" s="43"/>
      <c r="P182" s="211">
        <f t="shared" si="1"/>
        <v>0</v>
      </c>
      <c r="Q182" s="211">
        <v>0</v>
      </c>
      <c r="R182" s="211">
        <f t="shared" si="2"/>
        <v>0</v>
      </c>
      <c r="S182" s="211">
        <v>0</v>
      </c>
      <c r="T182" s="212">
        <f t="shared" si="3"/>
        <v>0</v>
      </c>
      <c r="AR182" s="25" t="s">
        <v>279</v>
      </c>
      <c r="AT182" s="25" t="s">
        <v>194</v>
      </c>
      <c r="AU182" s="25" t="s">
        <v>88</v>
      </c>
      <c r="AY182" s="25" t="s">
        <v>191</v>
      </c>
      <c r="BE182" s="213">
        <f t="shared" si="4"/>
        <v>0</v>
      </c>
      <c r="BF182" s="213">
        <f t="shared" si="5"/>
        <v>0</v>
      </c>
      <c r="BG182" s="213">
        <f t="shared" si="6"/>
        <v>0</v>
      </c>
      <c r="BH182" s="213">
        <f t="shared" si="7"/>
        <v>0</v>
      </c>
      <c r="BI182" s="213">
        <f t="shared" si="8"/>
        <v>0</v>
      </c>
      <c r="BJ182" s="25" t="s">
        <v>85</v>
      </c>
      <c r="BK182" s="213">
        <f t="shared" si="9"/>
        <v>0</v>
      </c>
      <c r="BL182" s="25" t="s">
        <v>279</v>
      </c>
      <c r="BM182" s="25" t="s">
        <v>5982</v>
      </c>
    </row>
    <row r="183" spans="2:65" s="1" customFormat="1" ht="16.5" customHeight="1">
      <c r="B183" s="42"/>
      <c r="C183" s="228" t="s">
        <v>797</v>
      </c>
      <c r="D183" s="228" t="s">
        <v>302</v>
      </c>
      <c r="E183" s="229" t="s">
        <v>5983</v>
      </c>
      <c r="F183" s="230" t="s">
        <v>5984</v>
      </c>
      <c r="G183" s="231" t="s">
        <v>222</v>
      </c>
      <c r="H183" s="232">
        <v>1</v>
      </c>
      <c r="I183" s="233"/>
      <c r="J183" s="234">
        <f t="shared" si="0"/>
        <v>0</v>
      </c>
      <c r="K183" s="230" t="s">
        <v>203</v>
      </c>
      <c r="L183" s="235"/>
      <c r="M183" s="236" t="s">
        <v>23</v>
      </c>
      <c r="N183" s="237" t="s">
        <v>48</v>
      </c>
      <c r="O183" s="43"/>
      <c r="P183" s="211">
        <f t="shared" si="1"/>
        <v>0</v>
      </c>
      <c r="Q183" s="211">
        <v>1E-3</v>
      </c>
      <c r="R183" s="211">
        <f t="shared" si="2"/>
        <v>1E-3</v>
      </c>
      <c r="S183" s="211">
        <v>0</v>
      </c>
      <c r="T183" s="212">
        <f t="shared" si="3"/>
        <v>0</v>
      </c>
      <c r="AR183" s="25" t="s">
        <v>669</v>
      </c>
      <c r="AT183" s="25" t="s">
        <v>302</v>
      </c>
      <c r="AU183" s="25" t="s">
        <v>88</v>
      </c>
      <c r="AY183" s="25" t="s">
        <v>191</v>
      </c>
      <c r="BE183" s="213">
        <f t="shared" si="4"/>
        <v>0</v>
      </c>
      <c r="BF183" s="213">
        <f t="shared" si="5"/>
        <v>0</v>
      </c>
      <c r="BG183" s="213">
        <f t="shared" si="6"/>
        <v>0</v>
      </c>
      <c r="BH183" s="213">
        <f t="shared" si="7"/>
        <v>0</v>
      </c>
      <c r="BI183" s="213">
        <f t="shared" si="8"/>
        <v>0</v>
      </c>
      <c r="BJ183" s="25" t="s">
        <v>85</v>
      </c>
      <c r="BK183" s="213">
        <f t="shared" si="9"/>
        <v>0</v>
      </c>
      <c r="BL183" s="25" t="s">
        <v>279</v>
      </c>
      <c r="BM183" s="25" t="s">
        <v>5985</v>
      </c>
    </row>
    <row r="184" spans="2:65" s="1" customFormat="1" ht="25.5" customHeight="1">
      <c r="B184" s="42"/>
      <c r="C184" s="202" t="s">
        <v>801</v>
      </c>
      <c r="D184" s="202" t="s">
        <v>194</v>
      </c>
      <c r="E184" s="203" t="s">
        <v>5986</v>
      </c>
      <c r="F184" s="204" t="s">
        <v>5987</v>
      </c>
      <c r="G184" s="205" t="s">
        <v>242</v>
      </c>
      <c r="H184" s="206">
        <v>2</v>
      </c>
      <c r="I184" s="207"/>
      <c r="J184" s="208">
        <f t="shared" si="0"/>
        <v>0</v>
      </c>
      <c r="K184" s="204" t="s">
        <v>203</v>
      </c>
      <c r="L184" s="62"/>
      <c r="M184" s="209" t="s">
        <v>23</v>
      </c>
      <c r="N184" s="210" t="s">
        <v>48</v>
      </c>
      <c r="O184" s="43"/>
      <c r="P184" s="211">
        <f t="shared" si="1"/>
        <v>0</v>
      </c>
      <c r="Q184" s="211">
        <v>0</v>
      </c>
      <c r="R184" s="211">
        <f t="shared" si="2"/>
        <v>0</v>
      </c>
      <c r="S184" s="211">
        <v>0</v>
      </c>
      <c r="T184" s="212">
        <f t="shared" si="3"/>
        <v>0</v>
      </c>
      <c r="AR184" s="25" t="s">
        <v>279</v>
      </c>
      <c r="AT184" s="25" t="s">
        <v>194</v>
      </c>
      <c r="AU184" s="25" t="s">
        <v>88</v>
      </c>
      <c r="AY184" s="25" t="s">
        <v>191</v>
      </c>
      <c r="BE184" s="213">
        <f t="shared" si="4"/>
        <v>0</v>
      </c>
      <c r="BF184" s="213">
        <f t="shared" si="5"/>
        <v>0</v>
      </c>
      <c r="BG184" s="213">
        <f t="shared" si="6"/>
        <v>0</v>
      </c>
      <c r="BH184" s="213">
        <f t="shared" si="7"/>
        <v>0</v>
      </c>
      <c r="BI184" s="213">
        <f t="shared" si="8"/>
        <v>0</v>
      </c>
      <c r="BJ184" s="25" t="s">
        <v>85</v>
      </c>
      <c r="BK184" s="213">
        <f t="shared" si="9"/>
        <v>0</v>
      </c>
      <c r="BL184" s="25" t="s">
        <v>279</v>
      </c>
      <c r="BM184" s="25" t="s">
        <v>5988</v>
      </c>
    </row>
    <row r="185" spans="2:65" s="1" customFormat="1" ht="16.5" customHeight="1">
      <c r="B185" s="42"/>
      <c r="C185" s="228" t="s">
        <v>807</v>
      </c>
      <c r="D185" s="228" t="s">
        <v>302</v>
      </c>
      <c r="E185" s="229" t="s">
        <v>5989</v>
      </c>
      <c r="F185" s="230" t="s">
        <v>5990</v>
      </c>
      <c r="G185" s="231" t="s">
        <v>242</v>
      </c>
      <c r="H185" s="232">
        <v>2</v>
      </c>
      <c r="I185" s="233"/>
      <c r="J185" s="234">
        <f t="shared" si="0"/>
        <v>0</v>
      </c>
      <c r="K185" s="230" t="s">
        <v>23</v>
      </c>
      <c r="L185" s="235"/>
      <c r="M185" s="236" t="s">
        <v>23</v>
      </c>
      <c r="N185" s="237" t="s">
        <v>48</v>
      </c>
      <c r="O185" s="43"/>
      <c r="P185" s="211">
        <f t="shared" si="1"/>
        <v>0</v>
      </c>
      <c r="Q185" s="211">
        <v>0</v>
      </c>
      <c r="R185" s="211">
        <f t="shared" si="2"/>
        <v>0</v>
      </c>
      <c r="S185" s="211">
        <v>0</v>
      </c>
      <c r="T185" s="212">
        <f t="shared" si="3"/>
        <v>0</v>
      </c>
      <c r="AR185" s="25" t="s">
        <v>669</v>
      </c>
      <c r="AT185" s="25" t="s">
        <v>302</v>
      </c>
      <c r="AU185" s="25" t="s">
        <v>88</v>
      </c>
      <c r="AY185" s="25" t="s">
        <v>191</v>
      </c>
      <c r="BE185" s="213">
        <f t="shared" si="4"/>
        <v>0</v>
      </c>
      <c r="BF185" s="213">
        <f t="shared" si="5"/>
        <v>0</v>
      </c>
      <c r="BG185" s="213">
        <f t="shared" si="6"/>
        <v>0</v>
      </c>
      <c r="BH185" s="213">
        <f t="shared" si="7"/>
        <v>0</v>
      </c>
      <c r="BI185" s="213">
        <f t="shared" si="8"/>
        <v>0</v>
      </c>
      <c r="BJ185" s="25" t="s">
        <v>85</v>
      </c>
      <c r="BK185" s="213">
        <f t="shared" si="9"/>
        <v>0</v>
      </c>
      <c r="BL185" s="25" t="s">
        <v>279</v>
      </c>
      <c r="BM185" s="25" t="s">
        <v>5991</v>
      </c>
    </row>
    <row r="186" spans="2:65" s="1" customFormat="1" ht="25.5" customHeight="1">
      <c r="B186" s="42"/>
      <c r="C186" s="202" t="s">
        <v>812</v>
      </c>
      <c r="D186" s="202" t="s">
        <v>194</v>
      </c>
      <c r="E186" s="203" t="s">
        <v>5992</v>
      </c>
      <c r="F186" s="204" t="s">
        <v>5993</v>
      </c>
      <c r="G186" s="205" t="s">
        <v>222</v>
      </c>
      <c r="H186" s="206">
        <v>1</v>
      </c>
      <c r="I186" s="207"/>
      <c r="J186" s="208">
        <f t="shared" si="0"/>
        <v>0</v>
      </c>
      <c r="K186" s="204" t="s">
        <v>203</v>
      </c>
      <c r="L186" s="62"/>
      <c r="M186" s="209" t="s">
        <v>23</v>
      </c>
      <c r="N186" s="210" t="s">
        <v>48</v>
      </c>
      <c r="O186" s="43"/>
      <c r="P186" s="211">
        <f t="shared" si="1"/>
        <v>0</v>
      </c>
      <c r="Q186" s="211">
        <v>5.1999999999999995E-4</v>
      </c>
      <c r="R186" s="211">
        <f t="shared" si="2"/>
        <v>5.1999999999999995E-4</v>
      </c>
      <c r="S186" s="211">
        <v>0</v>
      </c>
      <c r="T186" s="212">
        <f t="shared" si="3"/>
        <v>0</v>
      </c>
      <c r="AR186" s="25" t="s">
        <v>279</v>
      </c>
      <c r="AT186" s="25" t="s">
        <v>194</v>
      </c>
      <c r="AU186" s="25" t="s">
        <v>88</v>
      </c>
      <c r="AY186" s="25" t="s">
        <v>191</v>
      </c>
      <c r="BE186" s="213">
        <f t="shared" si="4"/>
        <v>0</v>
      </c>
      <c r="BF186" s="213">
        <f t="shared" si="5"/>
        <v>0</v>
      </c>
      <c r="BG186" s="213">
        <f t="shared" si="6"/>
        <v>0</v>
      </c>
      <c r="BH186" s="213">
        <f t="shared" si="7"/>
        <v>0</v>
      </c>
      <c r="BI186" s="213">
        <f t="shared" si="8"/>
        <v>0</v>
      </c>
      <c r="BJ186" s="25" t="s">
        <v>85</v>
      </c>
      <c r="BK186" s="213">
        <f t="shared" si="9"/>
        <v>0</v>
      </c>
      <c r="BL186" s="25" t="s">
        <v>279</v>
      </c>
      <c r="BM186" s="25" t="s">
        <v>5994</v>
      </c>
    </row>
    <row r="187" spans="2:65" s="1" customFormat="1" ht="25.5" customHeight="1">
      <c r="B187" s="42"/>
      <c r="C187" s="202" t="s">
        <v>817</v>
      </c>
      <c r="D187" s="202" t="s">
        <v>194</v>
      </c>
      <c r="E187" s="203" t="s">
        <v>5995</v>
      </c>
      <c r="F187" s="204" t="s">
        <v>5996</v>
      </c>
      <c r="G187" s="205" t="s">
        <v>222</v>
      </c>
      <c r="H187" s="206">
        <v>3</v>
      </c>
      <c r="I187" s="207"/>
      <c r="J187" s="208">
        <f t="shared" si="0"/>
        <v>0</v>
      </c>
      <c r="K187" s="204" t="s">
        <v>203</v>
      </c>
      <c r="L187" s="62"/>
      <c r="M187" s="209" t="s">
        <v>23</v>
      </c>
      <c r="N187" s="210" t="s">
        <v>48</v>
      </c>
      <c r="O187" s="43"/>
      <c r="P187" s="211">
        <f t="shared" si="1"/>
        <v>0</v>
      </c>
      <c r="Q187" s="211">
        <v>9.7000000000000005E-4</v>
      </c>
      <c r="R187" s="211">
        <f t="shared" si="2"/>
        <v>2.9100000000000003E-3</v>
      </c>
      <c r="S187" s="211">
        <v>0</v>
      </c>
      <c r="T187" s="212">
        <f t="shared" si="3"/>
        <v>0</v>
      </c>
      <c r="AR187" s="25" t="s">
        <v>279</v>
      </c>
      <c r="AT187" s="25" t="s">
        <v>194</v>
      </c>
      <c r="AU187" s="25" t="s">
        <v>88</v>
      </c>
      <c r="AY187" s="25" t="s">
        <v>191</v>
      </c>
      <c r="BE187" s="213">
        <f t="shared" si="4"/>
        <v>0</v>
      </c>
      <c r="BF187" s="213">
        <f t="shared" si="5"/>
        <v>0</v>
      </c>
      <c r="BG187" s="213">
        <f t="shared" si="6"/>
        <v>0</v>
      </c>
      <c r="BH187" s="213">
        <f t="shared" si="7"/>
        <v>0</v>
      </c>
      <c r="BI187" s="213">
        <f t="shared" si="8"/>
        <v>0</v>
      </c>
      <c r="BJ187" s="25" t="s">
        <v>85</v>
      </c>
      <c r="BK187" s="213">
        <f t="shared" si="9"/>
        <v>0</v>
      </c>
      <c r="BL187" s="25" t="s">
        <v>279</v>
      </c>
      <c r="BM187" s="25" t="s">
        <v>5997</v>
      </c>
    </row>
    <row r="188" spans="2:65" s="1" customFormat="1" ht="25.5" customHeight="1">
      <c r="B188" s="42"/>
      <c r="C188" s="202" t="s">
        <v>825</v>
      </c>
      <c r="D188" s="202" t="s">
        <v>194</v>
      </c>
      <c r="E188" s="203" t="s">
        <v>5998</v>
      </c>
      <c r="F188" s="204" t="s">
        <v>5999</v>
      </c>
      <c r="G188" s="205" t="s">
        <v>222</v>
      </c>
      <c r="H188" s="206">
        <v>3</v>
      </c>
      <c r="I188" s="207"/>
      <c r="J188" s="208">
        <f t="shared" si="0"/>
        <v>0</v>
      </c>
      <c r="K188" s="204" t="s">
        <v>203</v>
      </c>
      <c r="L188" s="62"/>
      <c r="M188" s="209" t="s">
        <v>23</v>
      </c>
      <c r="N188" s="210" t="s">
        <v>48</v>
      </c>
      <c r="O188" s="43"/>
      <c r="P188" s="211">
        <f t="shared" si="1"/>
        <v>0</v>
      </c>
      <c r="Q188" s="211">
        <v>0</v>
      </c>
      <c r="R188" s="211">
        <f t="shared" si="2"/>
        <v>0</v>
      </c>
      <c r="S188" s="211">
        <v>0</v>
      </c>
      <c r="T188" s="212">
        <f t="shared" si="3"/>
        <v>0</v>
      </c>
      <c r="AR188" s="25" t="s">
        <v>279</v>
      </c>
      <c r="AT188" s="25" t="s">
        <v>194</v>
      </c>
      <c r="AU188" s="25" t="s">
        <v>88</v>
      </c>
      <c r="AY188" s="25" t="s">
        <v>191</v>
      </c>
      <c r="BE188" s="213">
        <f t="shared" si="4"/>
        <v>0</v>
      </c>
      <c r="BF188" s="213">
        <f t="shared" si="5"/>
        <v>0</v>
      </c>
      <c r="BG188" s="213">
        <f t="shared" si="6"/>
        <v>0</v>
      </c>
      <c r="BH188" s="213">
        <f t="shared" si="7"/>
        <v>0</v>
      </c>
      <c r="BI188" s="213">
        <f t="shared" si="8"/>
        <v>0</v>
      </c>
      <c r="BJ188" s="25" t="s">
        <v>85</v>
      </c>
      <c r="BK188" s="213">
        <f t="shared" si="9"/>
        <v>0</v>
      </c>
      <c r="BL188" s="25" t="s">
        <v>279</v>
      </c>
      <c r="BM188" s="25" t="s">
        <v>6000</v>
      </c>
    </row>
    <row r="189" spans="2:65" s="12" customFormat="1" ht="13.5">
      <c r="B189" s="217"/>
      <c r="C189" s="218"/>
      <c r="D189" s="214" t="s">
        <v>245</v>
      </c>
      <c r="E189" s="219" t="s">
        <v>23</v>
      </c>
      <c r="F189" s="220" t="s">
        <v>6001</v>
      </c>
      <c r="G189" s="218"/>
      <c r="H189" s="221">
        <v>2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245</v>
      </c>
      <c r="AU189" s="227" t="s">
        <v>88</v>
      </c>
      <c r="AV189" s="12" t="s">
        <v>88</v>
      </c>
      <c r="AW189" s="12" t="s">
        <v>40</v>
      </c>
      <c r="AX189" s="12" t="s">
        <v>77</v>
      </c>
      <c r="AY189" s="227" t="s">
        <v>191</v>
      </c>
    </row>
    <row r="190" spans="2:65" s="12" customFormat="1" ht="13.5">
      <c r="B190" s="217"/>
      <c r="C190" s="218"/>
      <c r="D190" s="214" t="s">
        <v>245</v>
      </c>
      <c r="E190" s="219" t="s">
        <v>23</v>
      </c>
      <c r="F190" s="220" t="s">
        <v>6002</v>
      </c>
      <c r="G190" s="218"/>
      <c r="H190" s="221">
        <v>1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245</v>
      </c>
      <c r="AU190" s="227" t="s">
        <v>88</v>
      </c>
      <c r="AV190" s="12" t="s">
        <v>88</v>
      </c>
      <c r="AW190" s="12" t="s">
        <v>40</v>
      </c>
      <c r="AX190" s="12" t="s">
        <v>77</v>
      </c>
      <c r="AY190" s="227" t="s">
        <v>191</v>
      </c>
    </row>
    <row r="191" spans="2:65" s="15" customFormat="1" ht="13.5">
      <c r="B191" s="265"/>
      <c r="C191" s="266"/>
      <c r="D191" s="214" t="s">
        <v>245</v>
      </c>
      <c r="E191" s="267" t="s">
        <v>23</v>
      </c>
      <c r="F191" s="268" t="s">
        <v>388</v>
      </c>
      <c r="G191" s="266"/>
      <c r="H191" s="269">
        <v>3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AT191" s="275" t="s">
        <v>245</v>
      </c>
      <c r="AU191" s="275" t="s">
        <v>88</v>
      </c>
      <c r="AV191" s="15" t="s">
        <v>215</v>
      </c>
      <c r="AW191" s="15" t="s">
        <v>40</v>
      </c>
      <c r="AX191" s="15" t="s">
        <v>85</v>
      </c>
      <c r="AY191" s="275" t="s">
        <v>191</v>
      </c>
    </row>
    <row r="192" spans="2:65" s="1" customFormat="1" ht="16.5" customHeight="1">
      <c r="B192" s="42"/>
      <c r="C192" s="228" t="s">
        <v>829</v>
      </c>
      <c r="D192" s="228" t="s">
        <v>302</v>
      </c>
      <c r="E192" s="229" t="s">
        <v>6003</v>
      </c>
      <c r="F192" s="230" t="s">
        <v>6004</v>
      </c>
      <c r="G192" s="231" t="s">
        <v>197</v>
      </c>
      <c r="H192" s="232">
        <v>2</v>
      </c>
      <c r="I192" s="233"/>
      <c r="J192" s="234">
        <f>ROUND(I192*H192,2)</f>
        <v>0</v>
      </c>
      <c r="K192" s="230" t="s">
        <v>23</v>
      </c>
      <c r="L192" s="235"/>
      <c r="M192" s="236" t="s">
        <v>23</v>
      </c>
      <c r="N192" s="237" t="s">
        <v>48</v>
      </c>
      <c r="O192" s="43"/>
      <c r="P192" s="211">
        <f>O192*H192</f>
        <v>0</v>
      </c>
      <c r="Q192" s="211">
        <v>1.0999999999999999E-2</v>
      </c>
      <c r="R192" s="211">
        <f>Q192*H192</f>
        <v>2.1999999999999999E-2</v>
      </c>
      <c r="S192" s="211">
        <v>0</v>
      </c>
      <c r="T192" s="212">
        <f>S192*H192</f>
        <v>0</v>
      </c>
      <c r="AR192" s="25" t="s">
        <v>669</v>
      </c>
      <c r="AT192" s="25" t="s">
        <v>302</v>
      </c>
      <c r="AU192" s="25" t="s">
        <v>88</v>
      </c>
      <c r="AY192" s="25" t="s">
        <v>191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85</v>
      </c>
      <c r="BK192" s="213">
        <f>ROUND(I192*H192,2)</f>
        <v>0</v>
      </c>
      <c r="BL192" s="25" t="s">
        <v>279</v>
      </c>
      <c r="BM192" s="25" t="s">
        <v>6005</v>
      </c>
    </row>
    <row r="193" spans="2:65" s="1" customFormat="1" ht="54">
      <c r="B193" s="42"/>
      <c r="C193" s="64"/>
      <c r="D193" s="214" t="s">
        <v>205</v>
      </c>
      <c r="E193" s="64"/>
      <c r="F193" s="215" t="s">
        <v>6006</v>
      </c>
      <c r="G193" s="64"/>
      <c r="H193" s="64"/>
      <c r="I193" s="173"/>
      <c r="J193" s="64"/>
      <c r="K193" s="64"/>
      <c r="L193" s="62"/>
      <c r="M193" s="216"/>
      <c r="N193" s="43"/>
      <c r="O193" s="43"/>
      <c r="P193" s="43"/>
      <c r="Q193" s="43"/>
      <c r="R193" s="43"/>
      <c r="S193" s="43"/>
      <c r="T193" s="79"/>
      <c r="AT193" s="25" t="s">
        <v>205</v>
      </c>
      <c r="AU193" s="25" t="s">
        <v>88</v>
      </c>
    </row>
    <row r="194" spans="2:65" s="1" customFormat="1" ht="16.5" customHeight="1">
      <c r="B194" s="42"/>
      <c r="C194" s="228" t="s">
        <v>834</v>
      </c>
      <c r="D194" s="228" t="s">
        <v>302</v>
      </c>
      <c r="E194" s="229" t="s">
        <v>6007</v>
      </c>
      <c r="F194" s="230" t="s">
        <v>6004</v>
      </c>
      <c r="G194" s="231" t="s">
        <v>197</v>
      </c>
      <c r="H194" s="232">
        <v>1</v>
      </c>
      <c r="I194" s="233"/>
      <c r="J194" s="234">
        <f>ROUND(I194*H194,2)</f>
        <v>0</v>
      </c>
      <c r="K194" s="230" t="s">
        <v>23</v>
      </c>
      <c r="L194" s="235"/>
      <c r="M194" s="236" t="s">
        <v>23</v>
      </c>
      <c r="N194" s="237" t="s">
        <v>48</v>
      </c>
      <c r="O194" s="43"/>
      <c r="P194" s="211">
        <f>O194*H194</f>
        <v>0</v>
      </c>
      <c r="Q194" s="211">
        <v>1.0999999999999999E-2</v>
      </c>
      <c r="R194" s="211">
        <f>Q194*H194</f>
        <v>1.0999999999999999E-2</v>
      </c>
      <c r="S194" s="211">
        <v>0</v>
      </c>
      <c r="T194" s="212">
        <f>S194*H194</f>
        <v>0</v>
      </c>
      <c r="AR194" s="25" t="s">
        <v>669</v>
      </c>
      <c r="AT194" s="25" t="s">
        <v>302</v>
      </c>
      <c r="AU194" s="25" t="s">
        <v>88</v>
      </c>
      <c r="AY194" s="25" t="s">
        <v>191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25" t="s">
        <v>85</v>
      </c>
      <c r="BK194" s="213">
        <f>ROUND(I194*H194,2)</f>
        <v>0</v>
      </c>
      <c r="BL194" s="25" t="s">
        <v>279</v>
      </c>
      <c r="BM194" s="25" t="s">
        <v>6008</v>
      </c>
    </row>
    <row r="195" spans="2:65" s="1" customFormat="1" ht="54">
      <c r="B195" s="42"/>
      <c r="C195" s="64"/>
      <c r="D195" s="214" t="s">
        <v>205</v>
      </c>
      <c r="E195" s="64"/>
      <c r="F195" s="215" t="s">
        <v>6009</v>
      </c>
      <c r="G195" s="64"/>
      <c r="H195" s="64"/>
      <c r="I195" s="173"/>
      <c r="J195" s="64"/>
      <c r="K195" s="64"/>
      <c r="L195" s="62"/>
      <c r="M195" s="216"/>
      <c r="N195" s="43"/>
      <c r="O195" s="43"/>
      <c r="P195" s="43"/>
      <c r="Q195" s="43"/>
      <c r="R195" s="43"/>
      <c r="S195" s="43"/>
      <c r="T195" s="79"/>
      <c r="AT195" s="25" t="s">
        <v>205</v>
      </c>
      <c r="AU195" s="25" t="s">
        <v>88</v>
      </c>
    </row>
    <row r="196" spans="2:65" s="1" customFormat="1" ht="25.5" customHeight="1">
      <c r="B196" s="42"/>
      <c r="C196" s="202" t="s">
        <v>839</v>
      </c>
      <c r="D196" s="202" t="s">
        <v>194</v>
      </c>
      <c r="E196" s="203" t="s">
        <v>6010</v>
      </c>
      <c r="F196" s="204" t="s">
        <v>6011</v>
      </c>
      <c r="G196" s="205" t="s">
        <v>222</v>
      </c>
      <c r="H196" s="206">
        <v>1</v>
      </c>
      <c r="I196" s="207"/>
      <c r="J196" s="208">
        <f>ROUND(I196*H196,2)</f>
        <v>0</v>
      </c>
      <c r="K196" s="204" t="s">
        <v>203</v>
      </c>
      <c r="L196" s="62"/>
      <c r="M196" s="209" t="s">
        <v>23</v>
      </c>
      <c r="N196" s="210" t="s">
        <v>48</v>
      </c>
      <c r="O196" s="43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5" t="s">
        <v>279</v>
      </c>
      <c r="AT196" s="25" t="s">
        <v>194</v>
      </c>
      <c r="AU196" s="25" t="s">
        <v>88</v>
      </c>
      <c r="AY196" s="25" t="s">
        <v>191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85</v>
      </c>
      <c r="BK196" s="213">
        <f>ROUND(I196*H196,2)</f>
        <v>0</v>
      </c>
      <c r="BL196" s="25" t="s">
        <v>279</v>
      </c>
      <c r="BM196" s="25" t="s">
        <v>6012</v>
      </c>
    </row>
    <row r="197" spans="2:65" s="1" customFormat="1" ht="16.5" customHeight="1">
      <c r="B197" s="42"/>
      <c r="C197" s="228" t="s">
        <v>844</v>
      </c>
      <c r="D197" s="228" t="s">
        <v>302</v>
      </c>
      <c r="E197" s="229" t="s">
        <v>6013</v>
      </c>
      <c r="F197" s="230" t="s">
        <v>6004</v>
      </c>
      <c r="G197" s="231" t="s">
        <v>197</v>
      </c>
      <c r="H197" s="232">
        <v>1</v>
      </c>
      <c r="I197" s="233"/>
      <c r="J197" s="234">
        <f>ROUND(I197*H197,2)</f>
        <v>0</v>
      </c>
      <c r="K197" s="230" t="s">
        <v>23</v>
      </c>
      <c r="L197" s="235"/>
      <c r="M197" s="236" t="s">
        <v>23</v>
      </c>
      <c r="N197" s="237" t="s">
        <v>48</v>
      </c>
      <c r="O197" s="43"/>
      <c r="P197" s="211">
        <f>O197*H197</f>
        <v>0</v>
      </c>
      <c r="Q197" s="211">
        <v>1.0999999999999999E-2</v>
      </c>
      <c r="R197" s="211">
        <f>Q197*H197</f>
        <v>1.0999999999999999E-2</v>
      </c>
      <c r="S197" s="211">
        <v>0</v>
      </c>
      <c r="T197" s="212">
        <f>S197*H197</f>
        <v>0</v>
      </c>
      <c r="AR197" s="25" t="s">
        <v>669</v>
      </c>
      <c r="AT197" s="25" t="s">
        <v>302</v>
      </c>
      <c r="AU197" s="25" t="s">
        <v>88</v>
      </c>
      <c r="AY197" s="25" t="s">
        <v>191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5" t="s">
        <v>85</v>
      </c>
      <c r="BK197" s="213">
        <f>ROUND(I197*H197,2)</f>
        <v>0</v>
      </c>
      <c r="BL197" s="25" t="s">
        <v>279</v>
      </c>
      <c r="BM197" s="25" t="s">
        <v>6014</v>
      </c>
    </row>
    <row r="198" spans="2:65" s="1" customFormat="1" ht="54">
      <c r="B198" s="42"/>
      <c r="C198" s="64"/>
      <c r="D198" s="214" t="s">
        <v>205</v>
      </c>
      <c r="E198" s="64"/>
      <c r="F198" s="215" t="s">
        <v>6015</v>
      </c>
      <c r="G198" s="64"/>
      <c r="H198" s="64"/>
      <c r="I198" s="173"/>
      <c r="J198" s="64"/>
      <c r="K198" s="64"/>
      <c r="L198" s="62"/>
      <c r="M198" s="216"/>
      <c r="N198" s="43"/>
      <c r="O198" s="43"/>
      <c r="P198" s="43"/>
      <c r="Q198" s="43"/>
      <c r="R198" s="43"/>
      <c r="S198" s="43"/>
      <c r="T198" s="79"/>
      <c r="AT198" s="25" t="s">
        <v>205</v>
      </c>
      <c r="AU198" s="25" t="s">
        <v>88</v>
      </c>
    </row>
    <row r="199" spans="2:65" s="1" customFormat="1" ht="25.5" customHeight="1">
      <c r="B199" s="42"/>
      <c r="C199" s="202" t="s">
        <v>849</v>
      </c>
      <c r="D199" s="202" t="s">
        <v>194</v>
      </c>
      <c r="E199" s="203" t="s">
        <v>6016</v>
      </c>
      <c r="F199" s="204" t="s">
        <v>6017</v>
      </c>
      <c r="G199" s="205" t="s">
        <v>222</v>
      </c>
      <c r="H199" s="206">
        <v>1</v>
      </c>
      <c r="I199" s="207"/>
      <c r="J199" s="208">
        <f>ROUND(I199*H199,2)</f>
        <v>0</v>
      </c>
      <c r="K199" s="204" t="s">
        <v>203</v>
      </c>
      <c r="L199" s="62"/>
      <c r="M199" s="209" t="s">
        <v>23</v>
      </c>
      <c r="N199" s="210" t="s">
        <v>48</v>
      </c>
      <c r="O199" s="43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AR199" s="25" t="s">
        <v>279</v>
      </c>
      <c r="AT199" s="25" t="s">
        <v>194</v>
      </c>
      <c r="AU199" s="25" t="s">
        <v>88</v>
      </c>
      <c r="AY199" s="25" t="s">
        <v>191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85</v>
      </c>
      <c r="BK199" s="213">
        <f>ROUND(I199*H199,2)</f>
        <v>0</v>
      </c>
      <c r="BL199" s="25" t="s">
        <v>279</v>
      </c>
      <c r="BM199" s="25" t="s">
        <v>6018</v>
      </c>
    </row>
    <row r="200" spans="2:65" s="1" customFormat="1" ht="27">
      <c r="B200" s="42"/>
      <c r="C200" s="64"/>
      <c r="D200" s="214" t="s">
        <v>205</v>
      </c>
      <c r="E200" s="64"/>
      <c r="F200" s="215" t="s">
        <v>6019</v>
      </c>
      <c r="G200" s="64"/>
      <c r="H200" s="64"/>
      <c r="I200" s="173"/>
      <c r="J200" s="64"/>
      <c r="K200" s="64"/>
      <c r="L200" s="62"/>
      <c r="M200" s="216"/>
      <c r="N200" s="43"/>
      <c r="O200" s="43"/>
      <c r="P200" s="43"/>
      <c r="Q200" s="43"/>
      <c r="R200" s="43"/>
      <c r="S200" s="43"/>
      <c r="T200" s="79"/>
      <c r="AT200" s="25" t="s">
        <v>205</v>
      </c>
      <c r="AU200" s="25" t="s">
        <v>88</v>
      </c>
    </row>
    <row r="201" spans="2:65" s="12" customFormat="1" ht="13.5">
      <c r="B201" s="217"/>
      <c r="C201" s="218"/>
      <c r="D201" s="214" t="s">
        <v>245</v>
      </c>
      <c r="E201" s="219" t="s">
        <v>23</v>
      </c>
      <c r="F201" s="220" t="s">
        <v>6020</v>
      </c>
      <c r="G201" s="218"/>
      <c r="H201" s="221">
        <v>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245</v>
      </c>
      <c r="AU201" s="227" t="s">
        <v>88</v>
      </c>
      <c r="AV201" s="12" t="s">
        <v>88</v>
      </c>
      <c r="AW201" s="12" t="s">
        <v>40</v>
      </c>
      <c r="AX201" s="12" t="s">
        <v>85</v>
      </c>
      <c r="AY201" s="227" t="s">
        <v>191</v>
      </c>
    </row>
    <row r="202" spans="2:65" s="1" customFormat="1" ht="16.5" customHeight="1">
      <c r="B202" s="42"/>
      <c r="C202" s="228" t="s">
        <v>853</v>
      </c>
      <c r="D202" s="228" t="s">
        <v>302</v>
      </c>
      <c r="E202" s="229" t="s">
        <v>6021</v>
      </c>
      <c r="F202" s="230" t="s">
        <v>6022</v>
      </c>
      <c r="G202" s="231" t="s">
        <v>197</v>
      </c>
      <c r="H202" s="232">
        <v>1</v>
      </c>
      <c r="I202" s="233"/>
      <c r="J202" s="234">
        <f>ROUND(I202*H202,2)</f>
        <v>0</v>
      </c>
      <c r="K202" s="230" t="s">
        <v>23</v>
      </c>
      <c r="L202" s="235"/>
      <c r="M202" s="236" t="s">
        <v>23</v>
      </c>
      <c r="N202" s="237" t="s">
        <v>48</v>
      </c>
      <c r="O202" s="43"/>
      <c r="P202" s="211">
        <f>O202*H202</f>
        <v>0</v>
      </c>
      <c r="Q202" s="211">
        <v>7.8E-2</v>
      </c>
      <c r="R202" s="211">
        <f>Q202*H202</f>
        <v>7.8E-2</v>
      </c>
      <c r="S202" s="211">
        <v>0</v>
      </c>
      <c r="T202" s="212">
        <f>S202*H202</f>
        <v>0</v>
      </c>
      <c r="AR202" s="25" t="s">
        <v>669</v>
      </c>
      <c r="AT202" s="25" t="s">
        <v>302</v>
      </c>
      <c r="AU202" s="25" t="s">
        <v>88</v>
      </c>
      <c r="AY202" s="25" t="s">
        <v>191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25" t="s">
        <v>85</v>
      </c>
      <c r="BK202" s="213">
        <f>ROUND(I202*H202,2)</f>
        <v>0</v>
      </c>
      <c r="BL202" s="25" t="s">
        <v>279</v>
      </c>
      <c r="BM202" s="25" t="s">
        <v>6023</v>
      </c>
    </row>
    <row r="203" spans="2:65" s="1" customFormat="1" ht="67.5">
      <c r="B203" s="42"/>
      <c r="C203" s="64"/>
      <c r="D203" s="214" t="s">
        <v>205</v>
      </c>
      <c r="E203" s="64"/>
      <c r="F203" s="215" t="s">
        <v>6024</v>
      </c>
      <c r="G203" s="64"/>
      <c r="H203" s="64"/>
      <c r="I203" s="173"/>
      <c r="J203" s="64"/>
      <c r="K203" s="64"/>
      <c r="L203" s="62"/>
      <c r="M203" s="216"/>
      <c r="N203" s="43"/>
      <c r="O203" s="43"/>
      <c r="P203" s="43"/>
      <c r="Q203" s="43"/>
      <c r="R203" s="43"/>
      <c r="S203" s="43"/>
      <c r="T203" s="79"/>
      <c r="AT203" s="25" t="s">
        <v>205</v>
      </c>
      <c r="AU203" s="25" t="s">
        <v>88</v>
      </c>
    </row>
    <row r="204" spans="2:65" s="1" customFormat="1" ht="25.5" customHeight="1">
      <c r="B204" s="42"/>
      <c r="C204" s="202" t="s">
        <v>857</v>
      </c>
      <c r="D204" s="202" t="s">
        <v>194</v>
      </c>
      <c r="E204" s="203" t="s">
        <v>6025</v>
      </c>
      <c r="F204" s="204" t="s">
        <v>6026</v>
      </c>
      <c r="G204" s="205" t="s">
        <v>242</v>
      </c>
      <c r="H204" s="206">
        <v>10</v>
      </c>
      <c r="I204" s="207"/>
      <c r="J204" s="208">
        <f>ROUND(I204*H204,2)</f>
        <v>0</v>
      </c>
      <c r="K204" s="204" t="s">
        <v>203</v>
      </c>
      <c r="L204" s="62"/>
      <c r="M204" s="209" t="s">
        <v>23</v>
      </c>
      <c r="N204" s="210" t="s">
        <v>48</v>
      </c>
      <c r="O204" s="43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AR204" s="25" t="s">
        <v>279</v>
      </c>
      <c r="AT204" s="25" t="s">
        <v>194</v>
      </c>
      <c r="AU204" s="25" t="s">
        <v>88</v>
      </c>
      <c r="AY204" s="25" t="s">
        <v>191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25" t="s">
        <v>85</v>
      </c>
      <c r="BK204" s="213">
        <f>ROUND(I204*H204,2)</f>
        <v>0</v>
      </c>
      <c r="BL204" s="25" t="s">
        <v>279</v>
      </c>
      <c r="BM204" s="25" t="s">
        <v>6027</v>
      </c>
    </row>
    <row r="205" spans="2:65" s="1" customFormat="1" ht="25.5" customHeight="1">
      <c r="B205" s="42"/>
      <c r="C205" s="228" t="s">
        <v>863</v>
      </c>
      <c r="D205" s="228" t="s">
        <v>302</v>
      </c>
      <c r="E205" s="229" t="s">
        <v>6028</v>
      </c>
      <c r="F205" s="230" t="s">
        <v>6029</v>
      </c>
      <c r="G205" s="231" t="s">
        <v>242</v>
      </c>
      <c r="H205" s="232">
        <v>11</v>
      </c>
      <c r="I205" s="233"/>
      <c r="J205" s="234">
        <f>ROUND(I205*H205,2)</f>
        <v>0</v>
      </c>
      <c r="K205" s="230" t="s">
        <v>23</v>
      </c>
      <c r="L205" s="235"/>
      <c r="M205" s="236" t="s">
        <v>23</v>
      </c>
      <c r="N205" s="237" t="s">
        <v>48</v>
      </c>
      <c r="O205" s="43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AR205" s="25" t="s">
        <v>669</v>
      </c>
      <c r="AT205" s="25" t="s">
        <v>302</v>
      </c>
      <c r="AU205" s="25" t="s">
        <v>88</v>
      </c>
      <c r="AY205" s="25" t="s">
        <v>191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25" t="s">
        <v>85</v>
      </c>
      <c r="BK205" s="213">
        <f>ROUND(I205*H205,2)</f>
        <v>0</v>
      </c>
      <c r="BL205" s="25" t="s">
        <v>279</v>
      </c>
      <c r="BM205" s="25" t="s">
        <v>6030</v>
      </c>
    </row>
    <row r="206" spans="2:65" s="12" customFormat="1" ht="13.5">
      <c r="B206" s="217"/>
      <c r="C206" s="218"/>
      <c r="D206" s="214" t="s">
        <v>245</v>
      </c>
      <c r="E206" s="218"/>
      <c r="F206" s="220" t="s">
        <v>6031</v>
      </c>
      <c r="G206" s="218"/>
      <c r="H206" s="221">
        <v>11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245</v>
      </c>
      <c r="AU206" s="227" t="s">
        <v>88</v>
      </c>
      <c r="AV206" s="12" t="s">
        <v>88</v>
      </c>
      <c r="AW206" s="12" t="s">
        <v>6</v>
      </c>
      <c r="AX206" s="12" t="s">
        <v>85</v>
      </c>
      <c r="AY206" s="227" t="s">
        <v>191</v>
      </c>
    </row>
    <row r="207" spans="2:65" s="1" customFormat="1" ht="25.5" customHeight="1">
      <c r="B207" s="42"/>
      <c r="C207" s="202" t="s">
        <v>868</v>
      </c>
      <c r="D207" s="202" t="s">
        <v>194</v>
      </c>
      <c r="E207" s="203" t="s">
        <v>6032</v>
      </c>
      <c r="F207" s="204" t="s">
        <v>6033</v>
      </c>
      <c r="G207" s="205" t="s">
        <v>242</v>
      </c>
      <c r="H207" s="206">
        <v>20</v>
      </c>
      <c r="I207" s="207"/>
      <c r="J207" s="208">
        <f>ROUND(I207*H207,2)</f>
        <v>0</v>
      </c>
      <c r="K207" s="204" t="s">
        <v>203</v>
      </c>
      <c r="L207" s="62"/>
      <c r="M207" s="209" t="s">
        <v>23</v>
      </c>
      <c r="N207" s="210" t="s">
        <v>48</v>
      </c>
      <c r="O207" s="43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AR207" s="25" t="s">
        <v>279</v>
      </c>
      <c r="AT207" s="25" t="s">
        <v>194</v>
      </c>
      <c r="AU207" s="25" t="s">
        <v>88</v>
      </c>
      <c r="AY207" s="25" t="s">
        <v>191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5" t="s">
        <v>85</v>
      </c>
      <c r="BK207" s="213">
        <f>ROUND(I207*H207,2)</f>
        <v>0</v>
      </c>
      <c r="BL207" s="25" t="s">
        <v>279</v>
      </c>
      <c r="BM207" s="25" t="s">
        <v>6034</v>
      </c>
    </row>
    <row r="208" spans="2:65" s="1" customFormat="1" ht="25.5" customHeight="1">
      <c r="B208" s="42"/>
      <c r="C208" s="228" t="s">
        <v>873</v>
      </c>
      <c r="D208" s="228" t="s">
        <v>302</v>
      </c>
      <c r="E208" s="229" t="s">
        <v>6035</v>
      </c>
      <c r="F208" s="230" t="s">
        <v>6036</v>
      </c>
      <c r="G208" s="231" t="s">
        <v>242</v>
      </c>
      <c r="H208" s="232">
        <v>22</v>
      </c>
      <c r="I208" s="233"/>
      <c r="J208" s="234">
        <f>ROUND(I208*H208,2)</f>
        <v>0</v>
      </c>
      <c r="K208" s="230" t="s">
        <v>23</v>
      </c>
      <c r="L208" s="235"/>
      <c r="M208" s="236" t="s">
        <v>23</v>
      </c>
      <c r="N208" s="237" t="s">
        <v>48</v>
      </c>
      <c r="O208" s="43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AR208" s="25" t="s">
        <v>669</v>
      </c>
      <c r="AT208" s="25" t="s">
        <v>302</v>
      </c>
      <c r="AU208" s="25" t="s">
        <v>88</v>
      </c>
      <c r="AY208" s="25" t="s">
        <v>191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25" t="s">
        <v>85</v>
      </c>
      <c r="BK208" s="213">
        <f>ROUND(I208*H208,2)</f>
        <v>0</v>
      </c>
      <c r="BL208" s="25" t="s">
        <v>279</v>
      </c>
      <c r="BM208" s="25" t="s">
        <v>6037</v>
      </c>
    </row>
    <row r="209" spans="2:65" s="12" customFormat="1" ht="13.5">
      <c r="B209" s="217"/>
      <c r="C209" s="218"/>
      <c r="D209" s="214" t="s">
        <v>245</v>
      </c>
      <c r="E209" s="218"/>
      <c r="F209" s="220" t="s">
        <v>6038</v>
      </c>
      <c r="G209" s="218"/>
      <c r="H209" s="221">
        <v>22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245</v>
      </c>
      <c r="AU209" s="227" t="s">
        <v>88</v>
      </c>
      <c r="AV209" s="12" t="s">
        <v>88</v>
      </c>
      <c r="AW209" s="12" t="s">
        <v>6</v>
      </c>
      <c r="AX209" s="12" t="s">
        <v>85</v>
      </c>
      <c r="AY209" s="227" t="s">
        <v>191</v>
      </c>
    </row>
    <row r="210" spans="2:65" s="1" customFormat="1" ht="25.5" customHeight="1">
      <c r="B210" s="42"/>
      <c r="C210" s="202" t="s">
        <v>878</v>
      </c>
      <c r="D210" s="202" t="s">
        <v>194</v>
      </c>
      <c r="E210" s="203" t="s">
        <v>6039</v>
      </c>
      <c r="F210" s="204" t="s">
        <v>6040</v>
      </c>
      <c r="G210" s="205" t="s">
        <v>222</v>
      </c>
      <c r="H210" s="206">
        <v>1</v>
      </c>
      <c r="I210" s="207"/>
      <c r="J210" s="208">
        <f>ROUND(I210*H210,2)</f>
        <v>0</v>
      </c>
      <c r="K210" s="204" t="s">
        <v>23</v>
      </c>
      <c r="L210" s="62"/>
      <c r="M210" s="209" t="s">
        <v>23</v>
      </c>
      <c r="N210" s="210" t="s">
        <v>48</v>
      </c>
      <c r="O210" s="43"/>
      <c r="P210" s="211">
        <f>O210*H210</f>
        <v>0</v>
      </c>
      <c r="Q210" s="211">
        <v>0</v>
      </c>
      <c r="R210" s="211">
        <f>Q210*H210</f>
        <v>0</v>
      </c>
      <c r="S210" s="211">
        <v>0</v>
      </c>
      <c r="T210" s="212">
        <f>S210*H210</f>
        <v>0</v>
      </c>
      <c r="AR210" s="25" t="s">
        <v>279</v>
      </c>
      <c r="AT210" s="25" t="s">
        <v>194</v>
      </c>
      <c r="AU210" s="25" t="s">
        <v>88</v>
      </c>
      <c r="AY210" s="25" t="s">
        <v>191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25" t="s">
        <v>85</v>
      </c>
      <c r="BK210" s="213">
        <f>ROUND(I210*H210,2)</f>
        <v>0</v>
      </c>
      <c r="BL210" s="25" t="s">
        <v>279</v>
      </c>
      <c r="BM210" s="25" t="s">
        <v>6041</v>
      </c>
    </row>
    <row r="211" spans="2:65" s="1" customFormat="1" ht="38.25" customHeight="1">
      <c r="B211" s="42"/>
      <c r="C211" s="202" t="s">
        <v>883</v>
      </c>
      <c r="D211" s="202" t="s">
        <v>194</v>
      </c>
      <c r="E211" s="203" t="s">
        <v>6042</v>
      </c>
      <c r="F211" s="204" t="s">
        <v>6043</v>
      </c>
      <c r="G211" s="205" t="s">
        <v>419</v>
      </c>
      <c r="H211" s="206">
        <v>0.20100000000000001</v>
      </c>
      <c r="I211" s="207"/>
      <c r="J211" s="208">
        <f>ROUND(I211*H211,2)</f>
        <v>0</v>
      </c>
      <c r="K211" s="204" t="s">
        <v>203</v>
      </c>
      <c r="L211" s="62"/>
      <c r="M211" s="209" t="s">
        <v>23</v>
      </c>
      <c r="N211" s="210" t="s">
        <v>48</v>
      </c>
      <c r="O211" s="43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AR211" s="25" t="s">
        <v>279</v>
      </c>
      <c r="AT211" s="25" t="s">
        <v>194</v>
      </c>
      <c r="AU211" s="25" t="s">
        <v>88</v>
      </c>
      <c r="AY211" s="25" t="s">
        <v>191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5" t="s">
        <v>85</v>
      </c>
      <c r="BK211" s="213">
        <f>ROUND(I211*H211,2)</f>
        <v>0</v>
      </c>
      <c r="BL211" s="25" t="s">
        <v>279</v>
      </c>
      <c r="BM211" s="25" t="s">
        <v>6044</v>
      </c>
    </row>
    <row r="212" spans="2:65" s="1" customFormat="1" ht="38.25" customHeight="1">
      <c r="B212" s="42"/>
      <c r="C212" s="202" t="s">
        <v>887</v>
      </c>
      <c r="D212" s="202" t="s">
        <v>194</v>
      </c>
      <c r="E212" s="203" t="s">
        <v>6045</v>
      </c>
      <c r="F212" s="204" t="s">
        <v>6046</v>
      </c>
      <c r="G212" s="205" t="s">
        <v>419</v>
      </c>
      <c r="H212" s="206">
        <v>0.20100000000000001</v>
      </c>
      <c r="I212" s="207"/>
      <c r="J212" s="208">
        <f>ROUND(I212*H212,2)</f>
        <v>0</v>
      </c>
      <c r="K212" s="204" t="s">
        <v>203</v>
      </c>
      <c r="L212" s="62"/>
      <c r="M212" s="209" t="s">
        <v>23</v>
      </c>
      <c r="N212" s="210" t="s">
        <v>48</v>
      </c>
      <c r="O212" s="43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AR212" s="25" t="s">
        <v>279</v>
      </c>
      <c r="AT212" s="25" t="s">
        <v>194</v>
      </c>
      <c r="AU212" s="25" t="s">
        <v>88</v>
      </c>
      <c r="AY212" s="25" t="s">
        <v>191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5" t="s">
        <v>85</v>
      </c>
      <c r="BK212" s="213">
        <f>ROUND(I212*H212,2)</f>
        <v>0</v>
      </c>
      <c r="BL212" s="25" t="s">
        <v>279</v>
      </c>
      <c r="BM212" s="25" t="s">
        <v>6047</v>
      </c>
    </row>
    <row r="213" spans="2:65" s="1" customFormat="1" ht="38.25" customHeight="1">
      <c r="B213" s="42"/>
      <c r="C213" s="202" t="s">
        <v>891</v>
      </c>
      <c r="D213" s="202" t="s">
        <v>194</v>
      </c>
      <c r="E213" s="203" t="s">
        <v>6048</v>
      </c>
      <c r="F213" s="204" t="s">
        <v>6049</v>
      </c>
      <c r="G213" s="205" t="s">
        <v>419</v>
      </c>
      <c r="H213" s="206">
        <v>0.20100000000000001</v>
      </c>
      <c r="I213" s="207"/>
      <c r="J213" s="208">
        <f>ROUND(I213*H213,2)</f>
        <v>0</v>
      </c>
      <c r="K213" s="204" t="s">
        <v>203</v>
      </c>
      <c r="L213" s="62"/>
      <c r="M213" s="209" t="s">
        <v>23</v>
      </c>
      <c r="N213" s="210" t="s">
        <v>48</v>
      </c>
      <c r="O213" s="43"/>
      <c r="P213" s="211">
        <f>O213*H213</f>
        <v>0</v>
      </c>
      <c r="Q213" s="211">
        <v>0</v>
      </c>
      <c r="R213" s="211">
        <f>Q213*H213</f>
        <v>0</v>
      </c>
      <c r="S213" s="211">
        <v>0</v>
      </c>
      <c r="T213" s="212">
        <f>S213*H213</f>
        <v>0</v>
      </c>
      <c r="AR213" s="25" t="s">
        <v>279</v>
      </c>
      <c r="AT213" s="25" t="s">
        <v>194</v>
      </c>
      <c r="AU213" s="25" t="s">
        <v>88</v>
      </c>
      <c r="AY213" s="25" t="s">
        <v>191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25" t="s">
        <v>85</v>
      </c>
      <c r="BK213" s="213">
        <f>ROUND(I213*H213,2)</f>
        <v>0</v>
      </c>
      <c r="BL213" s="25" t="s">
        <v>279</v>
      </c>
      <c r="BM213" s="25" t="s">
        <v>6050</v>
      </c>
    </row>
    <row r="214" spans="2:65" s="11" customFormat="1" ht="29.85" customHeight="1">
      <c r="B214" s="186"/>
      <c r="C214" s="187"/>
      <c r="D214" s="188" t="s">
        <v>76</v>
      </c>
      <c r="E214" s="200" t="s">
        <v>1534</v>
      </c>
      <c r="F214" s="200" t="s">
        <v>1535</v>
      </c>
      <c r="G214" s="187"/>
      <c r="H214" s="187"/>
      <c r="I214" s="190"/>
      <c r="J214" s="201">
        <f>BK214</f>
        <v>0</v>
      </c>
      <c r="K214" s="187"/>
      <c r="L214" s="192"/>
      <c r="M214" s="193"/>
      <c r="N214" s="194"/>
      <c r="O214" s="194"/>
      <c r="P214" s="195">
        <f>SUM(P215:P221)</f>
        <v>0</v>
      </c>
      <c r="Q214" s="194"/>
      <c r="R214" s="195">
        <f>SUM(R215:R221)</f>
        <v>2.12E-2</v>
      </c>
      <c r="S214" s="194"/>
      <c r="T214" s="196">
        <f>SUM(T215:T221)</f>
        <v>0</v>
      </c>
      <c r="AR214" s="197" t="s">
        <v>88</v>
      </c>
      <c r="AT214" s="198" t="s">
        <v>76</v>
      </c>
      <c r="AU214" s="198" t="s">
        <v>85</v>
      </c>
      <c r="AY214" s="197" t="s">
        <v>191</v>
      </c>
      <c r="BK214" s="199">
        <f>SUM(BK215:BK221)</f>
        <v>0</v>
      </c>
    </row>
    <row r="215" spans="2:65" s="1" customFormat="1" ht="25.5" customHeight="1">
      <c r="B215" s="42"/>
      <c r="C215" s="202" t="s">
        <v>896</v>
      </c>
      <c r="D215" s="202" t="s">
        <v>194</v>
      </c>
      <c r="E215" s="203" t="s">
        <v>6051</v>
      </c>
      <c r="F215" s="204" t="s">
        <v>6052</v>
      </c>
      <c r="G215" s="205" t="s">
        <v>894</v>
      </c>
      <c r="H215" s="206">
        <v>20</v>
      </c>
      <c r="I215" s="207"/>
      <c r="J215" s="208">
        <f>ROUND(I215*H215,2)</f>
        <v>0</v>
      </c>
      <c r="K215" s="204" t="s">
        <v>203</v>
      </c>
      <c r="L215" s="62"/>
      <c r="M215" s="209" t="s">
        <v>23</v>
      </c>
      <c r="N215" s="210" t="s">
        <v>48</v>
      </c>
      <c r="O215" s="43"/>
      <c r="P215" s="211">
        <f>O215*H215</f>
        <v>0</v>
      </c>
      <c r="Q215" s="211">
        <v>6.0000000000000002E-5</v>
      </c>
      <c r="R215" s="211">
        <f>Q215*H215</f>
        <v>1.2000000000000001E-3</v>
      </c>
      <c r="S215" s="211">
        <v>0</v>
      </c>
      <c r="T215" s="212">
        <f>S215*H215</f>
        <v>0</v>
      </c>
      <c r="AR215" s="25" t="s">
        <v>279</v>
      </c>
      <c r="AT215" s="25" t="s">
        <v>194</v>
      </c>
      <c r="AU215" s="25" t="s">
        <v>88</v>
      </c>
      <c r="AY215" s="25" t="s">
        <v>191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25" t="s">
        <v>85</v>
      </c>
      <c r="BK215" s="213">
        <f>ROUND(I215*H215,2)</f>
        <v>0</v>
      </c>
      <c r="BL215" s="25" t="s">
        <v>279</v>
      </c>
      <c r="BM215" s="25" t="s">
        <v>6053</v>
      </c>
    </row>
    <row r="216" spans="2:65" s="12" customFormat="1" ht="13.5">
      <c r="B216" s="217"/>
      <c r="C216" s="218"/>
      <c r="D216" s="214" t="s">
        <v>245</v>
      </c>
      <c r="E216" s="219" t="s">
        <v>23</v>
      </c>
      <c r="F216" s="220" t="s">
        <v>6054</v>
      </c>
      <c r="G216" s="218"/>
      <c r="H216" s="221">
        <v>20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245</v>
      </c>
      <c r="AU216" s="227" t="s">
        <v>88</v>
      </c>
      <c r="AV216" s="12" t="s">
        <v>88</v>
      </c>
      <c r="AW216" s="12" t="s">
        <v>40</v>
      </c>
      <c r="AX216" s="12" t="s">
        <v>85</v>
      </c>
      <c r="AY216" s="227" t="s">
        <v>191</v>
      </c>
    </row>
    <row r="217" spans="2:65" s="1" customFormat="1" ht="16.5" customHeight="1">
      <c r="B217" s="42"/>
      <c r="C217" s="228" t="s">
        <v>901</v>
      </c>
      <c r="D217" s="228" t="s">
        <v>302</v>
      </c>
      <c r="E217" s="229" t="s">
        <v>6055</v>
      </c>
      <c r="F217" s="230" t="s">
        <v>6056</v>
      </c>
      <c r="G217" s="231" t="s">
        <v>197</v>
      </c>
      <c r="H217" s="232">
        <v>1</v>
      </c>
      <c r="I217" s="233"/>
      <c r="J217" s="234">
        <f>ROUND(I217*H217,2)</f>
        <v>0</v>
      </c>
      <c r="K217" s="230" t="s">
        <v>23</v>
      </c>
      <c r="L217" s="235"/>
      <c r="M217" s="236" t="s">
        <v>23</v>
      </c>
      <c r="N217" s="237" t="s">
        <v>48</v>
      </c>
      <c r="O217" s="43"/>
      <c r="P217" s="211">
        <f>O217*H217</f>
        <v>0</v>
      </c>
      <c r="Q217" s="211">
        <v>0.02</v>
      </c>
      <c r="R217" s="211">
        <f>Q217*H217</f>
        <v>0.02</v>
      </c>
      <c r="S217" s="211">
        <v>0</v>
      </c>
      <c r="T217" s="212">
        <f>S217*H217</f>
        <v>0</v>
      </c>
      <c r="AR217" s="25" t="s">
        <v>669</v>
      </c>
      <c r="AT217" s="25" t="s">
        <v>302</v>
      </c>
      <c r="AU217" s="25" t="s">
        <v>88</v>
      </c>
      <c r="AY217" s="25" t="s">
        <v>191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25" t="s">
        <v>85</v>
      </c>
      <c r="BK217" s="213">
        <f>ROUND(I217*H217,2)</f>
        <v>0</v>
      </c>
      <c r="BL217" s="25" t="s">
        <v>279</v>
      </c>
      <c r="BM217" s="25" t="s">
        <v>6057</v>
      </c>
    </row>
    <row r="218" spans="2:65" s="1" customFormat="1" ht="40.5">
      <c r="B218" s="42"/>
      <c r="C218" s="64"/>
      <c r="D218" s="214" t="s">
        <v>205</v>
      </c>
      <c r="E218" s="64"/>
      <c r="F218" s="215" t="s">
        <v>6058</v>
      </c>
      <c r="G218" s="64"/>
      <c r="H218" s="64"/>
      <c r="I218" s="173"/>
      <c r="J218" s="64"/>
      <c r="K218" s="64"/>
      <c r="L218" s="62"/>
      <c r="M218" s="216"/>
      <c r="N218" s="43"/>
      <c r="O218" s="43"/>
      <c r="P218" s="43"/>
      <c r="Q218" s="43"/>
      <c r="R218" s="43"/>
      <c r="S218" s="43"/>
      <c r="T218" s="79"/>
      <c r="AT218" s="25" t="s">
        <v>205</v>
      </c>
      <c r="AU218" s="25" t="s">
        <v>88</v>
      </c>
    </row>
    <row r="219" spans="2:65" s="1" customFormat="1" ht="38.25" customHeight="1">
      <c r="B219" s="42"/>
      <c r="C219" s="202" t="s">
        <v>905</v>
      </c>
      <c r="D219" s="202" t="s">
        <v>194</v>
      </c>
      <c r="E219" s="203" t="s">
        <v>1652</v>
      </c>
      <c r="F219" s="204" t="s">
        <v>1653</v>
      </c>
      <c r="G219" s="205" t="s">
        <v>419</v>
      </c>
      <c r="H219" s="206">
        <v>2.1000000000000001E-2</v>
      </c>
      <c r="I219" s="207"/>
      <c r="J219" s="208">
        <f>ROUND(I219*H219,2)</f>
        <v>0</v>
      </c>
      <c r="K219" s="204" t="s">
        <v>203</v>
      </c>
      <c r="L219" s="62"/>
      <c r="M219" s="209" t="s">
        <v>23</v>
      </c>
      <c r="N219" s="210" t="s">
        <v>48</v>
      </c>
      <c r="O219" s="43"/>
      <c r="P219" s="211">
        <f>O219*H219</f>
        <v>0</v>
      </c>
      <c r="Q219" s="211">
        <v>0</v>
      </c>
      <c r="R219" s="211">
        <f>Q219*H219</f>
        <v>0</v>
      </c>
      <c r="S219" s="211">
        <v>0</v>
      </c>
      <c r="T219" s="212">
        <f>S219*H219</f>
        <v>0</v>
      </c>
      <c r="AR219" s="25" t="s">
        <v>279</v>
      </c>
      <c r="AT219" s="25" t="s">
        <v>194</v>
      </c>
      <c r="AU219" s="25" t="s">
        <v>88</v>
      </c>
      <c r="AY219" s="25" t="s">
        <v>191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25" t="s">
        <v>85</v>
      </c>
      <c r="BK219" s="213">
        <f>ROUND(I219*H219,2)</f>
        <v>0</v>
      </c>
      <c r="BL219" s="25" t="s">
        <v>279</v>
      </c>
      <c r="BM219" s="25" t="s">
        <v>6059</v>
      </c>
    </row>
    <row r="220" spans="2:65" s="1" customFormat="1" ht="38.25" customHeight="1">
      <c r="B220" s="42"/>
      <c r="C220" s="202" t="s">
        <v>911</v>
      </c>
      <c r="D220" s="202" t="s">
        <v>194</v>
      </c>
      <c r="E220" s="203" t="s">
        <v>1656</v>
      </c>
      <c r="F220" s="204" t="s">
        <v>1657</v>
      </c>
      <c r="G220" s="205" t="s">
        <v>419</v>
      </c>
      <c r="H220" s="206">
        <v>2.1000000000000001E-2</v>
      </c>
      <c r="I220" s="207"/>
      <c r="J220" s="208">
        <f>ROUND(I220*H220,2)</f>
        <v>0</v>
      </c>
      <c r="K220" s="204" t="s">
        <v>203</v>
      </c>
      <c r="L220" s="62"/>
      <c r="M220" s="209" t="s">
        <v>23</v>
      </c>
      <c r="N220" s="210" t="s">
        <v>48</v>
      </c>
      <c r="O220" s="43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AR220" s="25" t="s">
        <v>279</v>
      </c>
      <c r="AT220" s="25" t="s">
        <v>194</v>
      </c>
      <c r="AU220" s="25" t="s">
        <v>88</v>
      </c>
      <c r="AY220" s="25" t="s">
        <v>191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25" t="s">
        <v>85</v>
      </c>
      <c r="BK220" s="213">
        <f>ROUND(I220*H220,2)</f>
        <v>0</v>
      </c>
      <c r="BL220" s="25" t="s">
        <v>279</v>
      </c>
      <c r="BM220" s="25" t="s">
        <v>6060</v>
      </c>
    </row>
    <row r="221" spans="2:65" s="1" customFormat="1" ht="38.25" customHeight="1">
      <c r="B221" s="42"/>
      <c r="C221" s="202" t="s">
        <v>919</v>
      </c>
      <c r="D221" s="202" t="s">
        <v>194</v>
      </c>
      <c r="E221" s="203" t="s">
        <v>1660</v>
      </c>
      <c r="F221" s="204" t="s">
        <v>1661</v>
      </c>
      <c r="G221" s="205" t="s">
        <v>419</v>
      </c>
      <c r="H221" s="206">
        <v>2.1000000000000001E-2</v>
      </c>
      <c r="I221" s="207"/>
      <c r="J221" s="208">
        <f>ROUND(I221*H221,2)</f>
        <v>0</v>
      </c>
      <c r="K221" s="204" t="s">
        <v>203</v>
      </c>
      <c r="L221" s="62"/>
      <c r="M221" s="209" t="s">
        <v>23</v>
      </c>
      <c r="N221" s="210" t="s">
        <v>48</v>
      </c>
      <c r="O221" s="43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AR221" s="25" t="s">
        <v>279</v>
      </c>
      <c r="AT221" s="25" t="s">
        <v>194</v>
      </c>
      <c r="AU221" s="25" t="s">
        <v>88</v>
      </c>
      <c r="AY221" s="25" t="s">
        <v>191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25" t="s">
        <v>85</v>
      </c>
      <c r="BK221" s="213">
        <f>ROUND(I221*H221,2)</f>
        <v>0</v>
      </c>
      <c r="BL221" s="25" t="s">
        <v>279</v>
      </c>
      <c r="BM221" s="25" t="s">
        <v>6061</v>
      </c>
    </row>
    <row r="222" spans="2:65" s="11" customFormat="1" ht="37.35" customHeight="1">
      <c r="B222" s="186"/>
      <c r="C222" s="187"/>
      <c r="D222" s="188" t="s">
        <v>76</v>
      </c>
      <c r="E222" s="189" t="s">
        <v>2326</v>
      </c>
      <c r="F222" s="189" t="s">
        <v>2327</v>
      </c>
      <c r="G222" s="187"/>
      <c r="H222" s="187"/>
      <c r="I222" s="190"/>
      <c r="J222" s="191">
        <f>BK222</f>
        <v>0</v>
      </c>
      <c r="K222" s="187"/>
      <c r="L222" s="192"/>
      <c r="M222" s="193"/>
      <c r="N222" s="194"/>
      <c r="O222" s="194"/>
      <c r="P222" s="195">
        <f>SUM(P223:P230)</f>
        <v>0</v>
      </c>
      <c r="Q222" s="194"/>
      <c r="R222" s="195">
        <f>SUM(R223:R230)</f>
        <v>0</v>
      </c>
      <c r="S222" s="194"/>
      <c r="T222" s="196">
        <f>SUM(T223:T230)</f>
        <v>0</v>
      </c>
      <c r="AR222" s="197" t="s">
        <v>215</v>
      </c>
      <c r="AT222" s="198" t="s">
        <v>76</v>
      </c>
      <c r="AU222" s="198" t="s">
        <v>77</v>
      </c>
      <c r="AY222" s="197" t="s">
        <v>191</v>
      </c>
      <c r="BK222" s="199">
        <f>SUM(BK223:BK230)</f>
        <v>0</v>
      </c>
    </row>
    <row r="223" spans="2:65" s="1" customFormat="1" ht="25.5" customHeight="1">
      <c r="B223" s="42"/>
      <c r="C223" s="202" t="s">
        <v>924</v>
      </c>
      <c r="D223" s="202" t="s">
        <v>194</v>
      </c>
      <c r="E223" s="203" t="s">
        <v>2368</v>
      </c>
      <c r="F223" s="204" t="s">
        <v>2369</v>
      </c>
      <c r="G223" s="205" t="s">
        <v>2331</v>
      </c>
      <c r="H223" s="206">
        <v>8</v>
      </c>
      <c r="I223" s="207"/>
      <c r="J223" s="208">
        <f>ROUND(I223*H223,2)</f>
        <v>0</v>
      </c>
      <c r="K223" s="204" t="s">
        <v>203</v>
      </c>
      <c r="L223" s="62"/>
      <c r="M223" s="209" t="s">
        <v>23</v>
      </c>
      <c r="N223" s="210" t="s">
        <v>48</v>
      </c>
      <c r="O223" s="43"/>
      <c r="P223" s="211">
        <f>O223*H223</f>
        <v>0</v>
      </c>
      <c r="Q223" s="211">
        <v>0</v>
      </c>
      <c r="R223" s="211">
        <f>Q223*H223</f>
        <v>0</v>
      </c>
      <c r="S223" s="211">
        <v>0</v>
      </c>
      <c r="T223" s="212">
        <f>S223*H223</f>
        <v>0</v>
      </c>
      <c r="AR223" s="25" t="s">
        <v>2332</v>
      </c>
      <c r="AT223" s="25" t="s">
        <v>194</v>
      </c>
      <c r="AU223" s="25" t="s">
        <v>85</v>
      </c>
      <c r="AY223" s="25" t="s">
        <v>191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25" t="s">
        <v>85</v>
      </c>
      <c r="BK223" s="213">
        <f>ROUND(I223*H223,2)</f>
        <v>0</v>
      </c>
      <c r="BL223" s="25" t="s">
        <v>2332</v>
      </c>
      <c r="BM223" s="25" t="s">
        <v>6062</v>
      </c>
    </row>
    <row r="224" spans="2:65" s="1" customFormat="1" ht="40.5">
      <c r="B224" s="42"/>
      <c r="C224" s="64"/>
      <c r="D224" s="214" t="s">
        <v>205</v>
      </c>
      <c r="E224" s="64"/>
      <c r="F224" s="215" t="s">
        <v>2334</v>
      </c>
      <c r="G224" s="64"/>
      <c r="H224" s="64"/>
      <c r="I224" s="173"/>
      <c r="J224" s="64"/>
      <c r="K224" s="64"/>
      <c r="L224" s="62"/>
      <c r="M224" s="216"/>
      <c r="N224" s="43"/>
      <c r="O224" s="43"/>
      <c r="P224" s="43"/>
      <c r="Q224" s="43"/>
      <c r="R224" s="43"/>
      <c r="S224" s="43"/>
      <c r="T224" s="79"/>
      <c r="AT224" s="25" t="s">
        <v>205</v>
      </c>
      <c r="AU224" s="25" t="s">
        <v>85</v>
      </c>
    </row>
    <row r="225" spans="2:65" s="1" customFormat="1" ht="25.5" customHeight="1">
      <c r="B225" s="42"/>
      <c r="C225" s="202" t="s">
        <v>930</v>
      </c>
      <c r="D225" s="202" t="s">
        <v>194</v>
      </c>
      <c r="E225" s="203" t="s">
        <v>2372</v>
      </c>
      <c r="F225" s="204" t="s">
        <v>2373</v>
      </c>
      <c r="G225" s="205" t="s">
        <v>2331</v>
      </c>
      <c r="H225" s="206">
        <v>16</v>
      </c>
      <c r="I225" s="207"/>
      <c r="J225" s="208">
        <f>ROUND(I225*H225,2)</f>
        <v>0</v>
      </c>
      <c r="K225" s="204" t="s">
        <v>203</v>
      </c>
      <c r="L225" s="62"/>
      <c r="M225" s="209" t="s">
        <v>23</v>
      </c>
      <c r="N225" s="210" t="s">
        <v>48</v>
      </c>
      <c r="O225" s="43"/>
      <c r="P225" s="211">
        <f>O225*H225</f>
        <v>0</v>
      </c>
      <c r="Q225" s="211">
        <v>0</v>
      </c>
      <c r="R225" s="211">
        <f>Q225*H225</f>
        <v>0</v>
      </c>
      <c r="S225" s="211">
        <v>0</v>
      </c>
      <c r="T225" s="212">
        <f>S225*H225</f>
        <v>0</v>
      </c>
      <c r="AR225" s="25" t="s">
        <v>2332</v>
      </c>
      <c r="AT225" s="25" t="s">
        <v>194</v>
      </c>
      <c r="AU225" s="25" t="s">
        <v>85</v>
      </c>
      <c r="AY225" s="25" t="s">
        <v>191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25" t="s">
        <v>85</v>
      </c>
      <c r="BK225" s="213">
        <f>ROUND(I225*H225,2)</f>
        <v>0</v>
      </c>
      <c r="BL225" s="25" t="s">
        <v>2332</v>
      </c>
      <c r="BM225" s="25" t="s">
        <v>6063</v>
      </c>
    </row>
    <row r="226" spans="2:65" s="1" customFormat="1" ht="40.5">
      <c r="B226" s="42"/>
      <c r="C226" s="64"/>
      <c r="D226" s="214" t="s">
        <v>205</v>
      </c>
      <c r="E226" s="64"/>
      <c r="F226" s="215" t="s">
        <v>6064</v>
      </c>
      <c r="G226" s="64"/>
      <c r="H226" s="64"/>
      <c r="I226" s="173"/>
      <c r="J226" s="64"/>
      <c r="K226" s="64"/>
      <c r="L226" s="62"/>
      <c r="M226" s="216"/>
      <c r="N226" s="43"/>
      <c r="O226" s="43"/>
      <c r="P226" s="43"/>
      <c r="Q226" s="43"/>
      <c r="R226" s="43"/>
      <c r="S226" s="43"/>
      <c r="T226" s="79"/>
      <c r="AT226" s="25" t="s">
        <v>205</v>
      </c>
      <c r="AU226" s="25" t="s">
        <v>85</v>
      </c>
    </row>
    <row r="227" spans="2:65" s="12" customFormat="1" ht="13.5">
      <c r="B227" s="217"/>
      <c r="C227" s="218"/>
      <c r="D227" s="214" t="s">
        <v>245</v>
      </c>
      <c r="E227" s="219" t="s">
        <v>23</v>
      </c>
      <c r="F227" s="220" t="s">
        <v>6065</v>
      </c>
      <c r="G227" s="218"/>
      <c r="H227" s="221">
        <v>16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245</v>
      </c>
      <c r="AU227" s="227" t="s">
        <v>85</v>
      </c>
      <c r="AV227" s="12" t="s">
        <v>88</v>
      </c>
      <c r="AW227" s="12" t="s">
        <v>40</v>
      </c>
      <c r="AX227" s="12" t="s">
        <v>85</v>
      </c>
      <c r="AY227" s="227" t="s">
        <v>191</v>
      </c>
    </row>
    <row r="228" spans="2:65" s="1" customFormat="1" ht="25.5" customHeight="1">
      <c r="B228" s="42"/>
      <c r="C228" s="202" t="s">
        <v>935</v>
      </c>
      <c r="D228" s="202" t="s">
        <v>194</v>
      </c>
      <c r="E228" s="203" t="s">
        <v>6066</v>
      </c>
      <c r="F228" s="204" t="s">
        <v>6067</v>
      </c>
      <c r="G228" s="205" t="s">
        <v>2331</v>
      </c>
      <c r="H228" s="206">
        <v>2</v>
      </c>
      <c r="I228" s="207"/>
      <c r="J228" s="208">
        <f>ROUND(I228*H228,2)</f>
        <v>0</v>
      </c>
      <c r="K228" s="204" t="s">
        <v>203</v>
      </c>
      <c r="L228" s="62"/>
      <c r="M228" s="209" t="s">
        <v>23</v>
      </c>
      <c r="N228" s="210" t="s">
        <v>48</v>
      </c>
      <c r="O228" s="43"/>
      <c r="P228" s="211">
        <f>O228*H228</f>
        <v>0</v>
      </c>
      <c r="Q228" s="211">
        <v>0</v>
      </c>
      <c r="R228" s="211">
        <f>Q228*H228</f>
        <v>0</v>
      </c>
      <c r="S228" s="211">
        <v>0</v>
      </c>
      <c r="T228" s="212">
        <f>S228*H228</f>
        <v>0</v>
      </c>
      <c r="AR228" s="25" t="s">
        <v>2332</v>
      </c>
      <c r="AT228" s="25" t="s">
        <v>194</v>
      </c>
      <c r="AU228" s="25" t="s">
        <v>85</v>
      </c>
      <c r="AY228" s="25" t="s">
        <v>191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85</v>
      </c>
      <c r="BK228" s="213">
        <f>ROUND(I228*H228,2)</f>
        <v>0</v>
      </c>
      <c r="BL228" s="25" t="s">
        <v>2332</v>
      </c>
      <c r="BM228" s="25" t="s">
        <v>6068</v>
      </c>
    </row>
    <row r="229" spans="2:65" s="12" customFormat="1" ht="13.5">
      <c r="B229" s="217"/>
      <c r="C229" s="218"/>
      <c r="D229" s="214" t="s">
        <v>245</v>
      </c>
      <c r="E229" s="219" t="s">
        <v>23</v>
      </c>
      <c r="F229" s="220" t="s">
        <v>6069</v>
      </c>
      <c r="G229" s="218"/>
      <c r="H229" s="221">
        <v>2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245</v>
      </c>
      <c r="AU229" s="227" t="s">
        <v>85</v>
      </c>
      <c r="AV229" s="12" t="s">
        <v>88</v>
      </c>
      <c r="AW229" s="12" t="s">
        <v>40</v>
      </c>
      <c r="AX229" s="12" t="s">
        <v>77</v>
      </c>
      <c r="AY229" s="227" t="s">
        <v>191</v>
      </c>
    </row>
    <row r="230" spans="2:65" s="15" customFormat="1" ht="13.5">
      <c r="B230" s="265"/>
      <c r="C230" s="266"/>
      <c r="D230" s="214" t="s">
        <v>245</v>
      </c>
      <c r="E230" s="267" t="s">
        <v>23</v>
      </c>
      <c r="F230" s="268" t="s">
        <v>388</v>
      </c>
      <c r="G230" s="266"/>
      <c r="H230" s="269">
        <v>2</v>
      </c>
      <c r="I230" s="270"/>
      <c r="J230" s="266"/>
      <c r="K230" s="266"/>
      <c r="L230" s="271"/>
      <c r="M230" s="277"/>
      <c r="N230" s="278"/>
      <c r="O230" s="278"/>
      <c r="P230" s="278"/>
      <c r="Q230" s="278"/>
      <c r="R230" s="278"/>
      <c r="S230" s="278"/>
      <c r="T230" s="279"/>
      <c r="AT230" s="275" t="s">
        <v>245</v>
      </c>
      <c r="AU230" s="275" t="s">
        <v>85</v>
      </c>
      <c r="AV230" s="15" t="s">
        <v>215</v>
      </c>
      <c r="AW230" s="15" t="s">
        <v>40</v>
      </c>
      <c r="AX230" s="15" t="s">
        <v>85</v>
      </c>
      <c r="AY230" s="275" t="s">
        <v>191</v>
      </c>
    </row>
    <row r="231" spans="2:65" s="1" customFormat="1" ht="6.95" customHeight="1">
      <c r="B231" s="57"/>
      <c r="C231" s="58"/>
      <c r="D231" s="58"/>
      <c r="E231" s="58"/>
      <c r="F231" s="58"/>
      <c r="G231" s="58"/>
      <c r="H231" s="58"/>
      <c r="I231" s="149"/>
      <c r="J231" s="58"/>
      <c r="K231" s="58"/>
      <c r="L231" s="62"/>
    </row>
  </sheetData>
  <sheetProtection algorithmName="SHA-512" hashValue="nzusYOMc7YNkxLEoCygynoYz938OTAxgCyC7ypMfD88DF9TYmAQQmrCwteIxqVEIgQhfZ555fzkpYL2fMua31g==" saltValue="g8V5bpHBKAxA5TrFlAxsWr6rPm0o6Z+weRINxE0GDTnOsvkj+6ZcYtEwGya1HTAyPGGzjFZBBGmZz26EUdkWZA==" spinCount="100000" sheet="1" objects="1" scenarios="1" formatColumns="0" formatRows="0" autoFilter="0"/>
  <autoFilter ref="C90:K230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125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340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6070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ROUND(J85,2)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ROUND(SUM(BE85:BE97), 2)</f>
        <v>0</v>
      </c>
      <c r="G32" s="43"/>
      <c r="H32" s="43"/>
      <c r="I32" s="141">
        <v>0.21</v>
      </c>
      <c r="J32" s="140">
        <f>ROUND(ROUND((SUM(BE85:BE97)),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ROUND(SUM(BF85:BF97), 2)</f>
        <v>0</v>
      </c>
      <c r="G33" s="43"/>
      <c r="H33" s="43"/>
      <c r="I33" s="141">
        <v>0.15</v>
      </c>
      <c r="J33" s="140">
        <f>ROUND(ROUND((SUM(BF85:BF97)),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ROUND(SUM(BG85:BG97),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ROUND(SUM(BH85:BH97),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ROUND(SUM(BI85:BI97),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340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TI-007 - Technické vybavení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J85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4303</v>
      </c>
      <c r="E61" s="162"/>
      <c r="F61" s="162"/>
      <c r="G61" s="162"/>
      <c r="H61" s="162"/>
      <c r="I61" s="163"/>
      <c r="J61" s="164">
        <f>J86</f>
        <v>0</v>
      </c>
      <c r="K61" s="165"/>
    </row>
    <row r="62" spans="2:47" s="9" customFormat="1" ht="19.899999999999999" customHeight="1">
      <c r="B62" s="166"/>
      <c r="C62" s="167"/>
      <c r="D62" s="168" t="s">
        <v>6071</v>
      </c>
      <c r="E62" s="169"/>
      <c r="F62" s="169"/>
      <c r="G62" s="169"/>
      <c r="H62" s="169"/>
      <c r="I62" s="170"/>
      <c r="J62" s="171">
        <f>J87</f>
        <v>0</v>
      </c>
      <c r="K62" s="172"/>
    </row>
    <row r="63" spans="2:47" s="8" customFormat="1" ht="24.95" customHeight="1">
      <c r="B63" s="159"/>
      <c r="C63" s="160"/>
      <c r="D63" s="161" t="s">
        <v>360</v>
      </c>
      <c r="E63" s="162"/>
      <c r="F63" s="162"/>
      <c r="G63" s="162"/>
      <c r="H63" s="162"/>
      <c r="I63" s="163"/>
      <c r="J63" s="164">
        <f>J91</f>
        <v>0</v>
      </c>
      <c r="K63" s="165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28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49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52"/>
      <c r="J69" s="61"/>
      <c r="K69" s="61"/>
      <c r="L69" s="62"/>
    </row>
    <row r="70" spans="2:12" s="1" customFormat="1" ht="36.950000000000003" customHeight="1">
      <c r="B70" s="42"/>
      <c r="C70" s="63" t="s">
        <v>175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4.45" customHeight="1">
      <c r="B72" s="42"/>
      <c r="C72" s="66" t="s">
        <v>18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6.5" customHeight="1">
      <c r="B73" s="42"/>
      <c r="C73" s="64"/>
      <c r="D73" s="64"/>
      <c r="E73" s="408" t="str">
        <f>E7</f>
        <v>Výstavba poradenského centra UJEP, č.p. 771, ul. Pasteurova - Rekonstrukce</v>
      </c>
      <c r="F73" s="409"/>
      <c r="G73" s="409"/>
      <c r="H73" s="409"/>
      <c r="I73" s="173"/>
      <c r="J73" s="64"/>
      <c r="K73" s="64"/>
      <c r="L73" s="62"/>
    </row>
    <row r="74" spans="2:12">
      <c r="B74" s="29"/>
      <c r="C74" s="66" t="s">
        <v>161</v>
      </c>
      <c r="D74" s="242"/>
      <c r="E74" s="242"/>
      <c r="F74" s="242"/>
      <c r="G74" s="242"/>
      <c r="H74" s="242"/>
      <c r="J74" s="242"/>
      <c r="K74" s="242"/>
      <c r="L74" s="243"/>
    </row>
    <row r="75" spans="2:12" s="1" customFormat="1" ht="16.5" customHeight="1">
      <c r="B75" s="42"/>
      <c r="C75" s="64"/>
      <c r="D75" s="64"/>
      <c r="E75" s="408" t="s">
        <v>340</v>
      </c>
      <c r="F75" s="410"/>
      <c r="G75" s="410"/>
      <c r="H75" s="410"/>
      <c r="I75" s="173"/>
      <c r="J75" s="64"/>
      <c r="K75" s="64"/>
      <c r="L75" s="62"/>
    </row>
    <row r="76" spans="2:12" s="1" customFormat="1" ht="14.45" customHeight="1">
      <c r="B76" s="42"/>
      <c r="C76" s="66" t="s">
        <v>341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7.25" customHeight="1">
      <c r="B77" s="42"/>
      <c r="C77" s="64"/>
      <c r="D77" s="64"/>
      <c r="E77" s="379" t="str">
        <f>E11</f>
        <v>TI-007 - Technické vybavení</v>
      </c>
      <c r="F77" s="410"/>
      <c r="G77" s="410"/>
      <c r="H77" s="410"/>
      <c r="I77" s="173"/>
      <c r="J77" s="64"/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8" customHeight="1">
      <c r="B79" s="42"/>
      <c r="C79" s="66" t="s">
        <v>24</v>
      </c>
      <c r="D79" s="64"/>
      <c r="E79" s="64"/>
      <c r="F79" s="174" t="str">
        <f>F14</f>
        <v>Ústí nad Labem</v>
      </c>
      <c r="G79" s="64"/>
      <c r="H79" s="64"/>
      <c r="I79" s="175" t="s">
        <v>26</v>
      </c>
      <c r="J79" s="74" t="str">
        <f>IF(J14="","",J14)</f>
        <v>19. 7. 2018</v>
      </c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>
      <c r="B81" s="42"/>
      <c r="C81" s="66" t="s">
        <v>28</v>
      </c>
      <c r="D81" s="64"/>
      <c r="E81" s="64"/>
      <c r="F81" s="174" t="str">
        <f>E17</f>
        <v>UJEP Pasteurova 3544/1, 400 96 ÚnL</v>
      </c>
      <c r="G81" s="64"/>
      <c r="H81" s="64"/>
      <c r="I81" s="175" t="s">
        <v>36</v>
      </c>
      <c r="J81" s="174" t="str">
        <f>E23</f>
        <v>Correct BC, s.r.o.</v>
      </c>
      <c r="K81" s="64"/>
      <c r="L81" s="62"/>
    </row>
    <row r="82" spans="2:65" s="1" customFormat="1" ht="14.45" customHeight="1">
      <c r="B82" s="42"/>
      <c r="C82" s="66" t="s">
        <v>34</v>
      </c>
      <c r="D82" s="64"/>
      <c r="E82" s="64"/>
      <c r="F82" s="174" t="str">
        <f>IF(E20="","",E20)</f>
        <v/>
      </c>
      <c r="G82" s="64"/>
      <c r="H82" s="64"/>
      <c r="I82" s="173"/>
      <c r="J82" s="64"/>
      <c r="K82" s="64"/>
      <c r="L82" s="62"/>
    </row>
    <row r="83" spans="2:65" s="1" customFormat="1" ht="10.3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0" customFormat="1" ht="29.25" customHeight="1">
      <c r="B84" s="176"/>
      <c r="C84" s="177" t="s">
        <v>176</v>
      </c>
      <c r="D84" s="178" t="s">
        <v>62</v>
      </c>
      <c r="E84" s="178" t="s">
        <v>58</v>
      </c>
      <c r="F84" s="178" t="s">
        <v>177</v>
      </c>
      <c r="G84" s="178" t="s">
        <v>178</v>
      </c>
      <c r="H84" s="178" t="s">
        <v>179</v>
      </c>
      <c r="I84" s="179" t="s">
        <v>180</v>
      </c>
      <c r="J84" s="178" t="s">
        <v>166</v>
      </c>
      <c r="K84" s="180" t="s">
        <v>181</v>
      </c>
      <c r="L84" s="181"/>
      <c r="M84" s="82" t="s">
        <v>182</v>
      </c>
      <c r="N84" s="83" t="s">
        <v>47</v>
      </c>
      <c r="O84" s="83" t="s">
        <v>183</v>
      </c>
      <c r="P84" s="83" t="s">
        <v>184</v>
      </c>
      <c r="Q84" s="83" t="s">
        <v>185</v>
      </c>
      <c r="R84" s="83" t="s">
        <v>186</v>
      </c>
      <c r="S84" s="83" t="s">
        <v>187</v>
      </c>
      <c r="T84" s="84" t="s">
        <v>188</v>
      </c>
    </row>
    <row r="85" spans="2:65" s="1" customFormat="1" ht="29.25" customHeight="1">
      <c r="B85" s="42"/>
      <c r="C85" s="88" t="s">
        <v>167</v>
      </c>
      <c r="D85" s="64"/>
      <c r="E85" s="64"/>
      <c r="F85" s="64"/>
      <c r="G85" s="64"/>
      <c r="H85" s="64"/>
      <c r="I85" s="173"/>
      <c r="J85" s="182">
        <f>BK85</f>
        <v>0</v>
      </c>
      <c r="K85" s="64"/>
      <c r="L85" s="62"/>
      <c r="M85" s="85"/>
      <c r="N85" s="86"/>
      <c r="O85" s="86"/>
      <c r="P85" s="183">
        <f>P86+P91</f>
        <v>0</v>
      </c>
      <c r="Q85" s="86"/>
      <c r="R85" s="183">
        <f>R86+R91</f>
        <v>0.29870999999999998</v>
      </c>
      <c r="S85" s="86"/>
      <c r="T85" s="184">
        <f>T86+T91</f>
        <v>0</v>
      </c>
      <c r="AT85" s="25" t="s">
        <v>76</v>
      </c>
      <c r="AU85" s="25" t="s">
        <v>168</v>
      </c>
      <c r="BK85" s="185">
        <f>BK86+BK91</f>
        <v>0</v>
      </c>
    </row>
    <row r="86" spans="2:65" s="11" customFormat="1" ht="37.35" customHeight="1">
      <c r="B86" s="186"/>
      <c r="C86" s="187"/>
      <c r="D86" s="188" t="s">
        <v>76</v>
      </c>
      <c r="E86" s="189" t="s">
        <v>302</v>
      </c>
      <c r="F86" s="189" t="s">
        <v>4406</v>
      </c>
      <c r="G86" s="187"/>
      <c r="H86" s="187"/>
      <c r="I86" s="190"/>
      <c r="J86" s="191">
        <f>BK86</f>
        <v>0</v>
      </c>
      <c r="K86" s="187"/>
      <c r="L86" s="192"/>
      <c r="M86" s="193"/>
      <c r="N86" s="194"/>
      <c r="O86" s="194"/>
      <c r="P86" s="195">
        <f>P87</f>
        <v>0</v>
      </c>
      <c r="Q86" s="194"/>
      <c r="R86" s="195">
        <f>R87</f>
        <v>0.29870999999999998</v>
      </c>
      <c r="S86" s="194"/>
      <c r="T86" s="196">
        <f>T87</f>
        <v>0</v>
      </c>
      <c r="AR86" s="197" t="s">
        <v>207</v>
      </c>
      <c r="AT86" s="198" t="s">
        <v>76</v>
      </c>
      <c r="AU86" s="198" t="s">
        <v>77</v>
      </c>
      <c r="AY86" s="197" t="s">
        <v>191</v>
      </c>
      <c r="BK86" s="199">
        <f>BK87</f>
        <v>0</v>
      </c>
    </row>
    <row r="87" spans="2:65" s="11" customFormat="1" ht="19.899999999999999" customHeight="1">
      <c r="B87" s="186"/>
      <c r="C87" s="187"/>
      <c r="D87" s="188" t="s">
        <v>76</v>
      </c>
      <c r="E87" s="200" t="s">
        <v>6072</v>
      </c>
      <c r="F87" s="200" t="s">
        <v>6073</v>
      </c>
      <c r="G87" s="187"/>
      <c r="H87" s="187"/>
      <c r="I87" s="190"/>
      <c r="J87" s="201">
        <f>BK87</f>
        <v>0</v>
      </c>
      <c r="K87" s="187"/>
      <c r="L87" s="192"/>
      <c r="M87" s="193"/>
      <c r="N87" s="194"/>
      <c r="O87" s="194"/>
      <c r="P87" s="195">
        <f>SUM(P88:P90)</f>
        <v>0</v>
      </c>
      <c r="Q87" s="194"/>
      <c r="R87" s="195">
        <f>SUM(R88:R90)</f>
        <v>0.29870999999999998</v>
      </c>
      <c r="S87" s="194"/>
      <c r="T87" s="196">
        <f>SUM(T88:T90)</f>
        <v>0</v>
      </c>
      <c r="AR87" s="197" t="s">
        <v>207</v>
      </c>
      <c r="AT87" s="198" t="s">
        <v>76</v>
      </c>
      <c r="AU87" s="198" t="s">
        <v>85</v>
      </c>
      <c r="AY87" s="197" t="s">
        <v>191</v>
      </c>
      <c r="BK87" s="199">
        <f>SUM(BK88:BK90)</f>
        <v>0</v>
      </c>
    </row>
    <row r="88" spans="2:65" s="1" customFormat="1" ht="25.5" customHeight="1">
      <c r="B88" s="42"/>
      <c r="C88" s="202" t="s">
        <v>85</v>
      </c>
      <c r="D88" s="202" t="s">
        <v>194</v>
      </c>
      <c r="E88" s="203" t="s">
        <v>6074</v>
      </c>
      <c r="F88" s="204" t="s">
        <v>6075</v>
      </c>
      <c r="G88" s="205" t="s">
        <v>222</v>
      </c>
      <c r="H88" s="206">
        <v>1</v>
      </c>
      <c r="I88" s="207"/>
      <c r="J88" s="208">
        <f>ROUND(I88*H88,2)</f>
        <v>0</v>
      </c>
      <c r="K88" s="204" t="s">
        <v>23</v>
      </c>
      <c r="L88" s="62"/>
      <c r="M88" s="209" t="s">
        <v>23</v>
      </c>
      <c r="N88" s="210" t="s">
        <v>48</v>
      </c>
      <c r="O88" s="43"/>
      <c r="P88" s="211">
        <f>O88*H88</f>
        <v>0</v>
      </c>
      <c r="Q88" s="211">
        <v>0.29718</v>
      </c>
      <c r="R88" s="211">
        <f>Q88*H88</f>
        <v>0.29718</v>
      </c>
      <c r="S88" s="211">
        <v>0</v>
      </c>
      <c r="T88" s="212">
        <f>S88*H88</f>
        <v>0</v>
      </c>
      <c r="AR88" s="25" t="s">
        <v>919</v>
      </c>
      <c r="AT88" s="25" t="s">
        <v>194</v>
      </c>
      <c r="AU88" s="25" t="s">
        <v>88</v>
      </c>
      <c r="AY88" s="25" t="s">
        <v>191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25" t="s">
        <v>85</v>
      </c>
      <c r="BK88" s="213">
        <f>ROUND(I88*H88,2)</f>
        <v>0</v>
      </c>
      <c r="BL88" s="25" t="s">
        <v>919</v>
      </c>
      <c r="BM88" s="25" t="s">
        <v>6076</v>
      </c>
    </row>
    <row r="89" spans="2:65" s="1" customFormat="1" ht="256.5">
      <c r="B89" s="42"/>
      <c r="C89" s="64"/>
      <c r="D89" s="214" t="s">
        <v>205</v>
      </c>
      <c r="E89" s="64"/>
      <c r="F89" s="215" t="s">
        <v>6077</v>
      </c>
      <c r="G89" s="64"/>
      <c r="H89" s="64"/>
      <c r="I89" s="173"/>
      <c r="J89" s="64"/>
      <c r="K89" s="64"/>
      <c r="L89" s="62"/>
      <c r="M89" s="216"/>
      <c r="N89" s="43"/>
      <c r="O89" s="43"/>
      <c r="P89" s="43"/>
      <c r="Q89" s="43"/>
      <c r="R89" s="43"/>
      <c r="S89" s="43"/>
      <c r="T89" s="79"/>
      <c r="AT89" s="25" t="s">
        <v>205</v>
      </c>
      <c r="AU89" s="25" t="s">
        <v>88</v>
      </c>
    </row>
    <row r="90" spans="2:65" s="1" customFormat="1" ht="16.5" customHeight="1">
      <c r="B90" s="42"/>
      <c r="C90" s="202" t="s">
        <v>88</v>
      </c>
      <c r="D90" s="202" t="s">
        <v>194</v>
      </c>
      <c r="E90" s="203" t="s">
        <v>6078</v>
      </c>
      <c r="F90" s="204" t="s">
        <v>6079</v>
      </c>
      <c r="G90" s="205" t="s">
        <v>222</v>
      </c>
      <c r="H90" s="206">
        <v>1</v>
      </c>
      <c r="I90" s="207"/>
      <c r="J90" s="208">
        <f>ROUND(I90*H90,2)</f>
        <v>0</v>
      </c>
      <c r="K90" s="204" t="s">
        <v>23</v>
      </c>
      <c r="L90" s="62"/>
      <c r="M90" s="209" t="s">
        <v>23</v>
      </c>
      <c r="N90" s="210" t="s">
        <v>48</v>
      </c>
      <c r="O90" s="43"/>
      <c r="P90" s="211">
        <f>O90*H90</f>
        <v>0</v>
      </c>
      <c r="Q90" s="211">
        <v>1.5299999999999999E-3</v>
      </c>
      <c r="R90" s="211">
        <f>Q90*H90</f>
        <v>1.5299999999999999E-3</v>
      </c>
      <c r="S90" s="211">
        <v>0</v>
      </c>
      <c r="T90" s="212">
        <f>S90*H90</f>
        <v>0</v>
      </c>
      <c r="AR90" s="25" t="s">
        <v>919</v>
      </c>
      <c r="AT90" s="25" t="s">
        <v>194</v>
      </c>
      <c r="AU90" s="25" t="s">
        <v>88</v>
      </c>
      <c r="AY90" s="25" t="s">
        <v>191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5" t="s">
        <v>85</v>
      </c>
      <c r="BK90" s="213">
        <f>ROUND(I90*H90,2)</f>
        <v>0</v>
      </c>
      <c r="BL90" s="25" t="s">
        <v>919</v>
      </c>
      <c r="BM90" s="25" t="s">
        <v>6080</v>
      </c>
    </row>
    <row r="91" spans="2:65" s="11" customFormat="1" ht="37.35" customHeight="1">
      <c r="B91" s="186"/>
      <c r="C91" s="187"/>
      <c r="D91" s="188" t="s">
        <v>76</v>
      </c>
      <c r="E91" s="189" t="s">
        <v>2326</v>
      </c>
      <c r="F91" s="189" t="s">
        <v>2327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SUM(P92:P97)</f>
        <v>0</v>
      </c>
      <c r="Q91" s="194"/>
      <c r="R91" s="195">
        <f>SUM(R92:R97)</f>
        <v>0</v>
      </c>
      <c r="S91" s="194"/>
      <c r="T91" s="196">
        <f>SUM(T92:T97)</f>
        <v>0</v>
      </c>
      <c r="AR91" s="197" t="s">
        <v>215</v>
      </c>
      <c r="AT91" s="198" t="s">
        <v>76</v>
      </c>
      <c r="AU91" s="198" t="s">
        <v>77</v>
      </c>
      <c r="AY91" s="197" t="s">
        <v>191</v>
      </c>
      <c r="BK91" s="199">
        <f>SUM(BK92:BK97)</f>
        <v>0</v>
      </c>
    </row>
    <row r="92" spans="2:65" s="1" customFormat="1" ht="25.5" customHeight="1">
      <c r="B92" s="42"/>
      <c r="C92" s="202" t="s">
        <v>207</v>
      </c>
      <c r="D92" s="202" t="s">
        <v>194</v>
      </c>
      <c r="E92" s="203" t="s">
        <v>6081</v>
      </c>
      <c r="F92" s="204" t="s">
        <v>6082</v>
      </c>
      <c r="G92" s="205" t="s">
        <v>2331</v>
      </c>
      <c r="H92" s="206">
        <v>10</v>
      </c>
      <c r="I92" s="207"/>
      <c r="J92" s="208">
        <f>ROUND(I92*H92,2)</f>
        <v>0</v>
      </c>
      <c r="K92" s="204" t="s">
        <v>203</v>
      </c>
      <c r="L92" s="62"/>
      <c r="M92" s="209" t="s">
        <v>23</v>
      </c>
      <c r="N92" s="210" t="s">
        <v>48</v>
      </c>
      <c r="O92" s="43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25" t="s">
        <v>2332</v>
      </c>
      <c r="AT92" s="25" t="s">
        <v>194</v>
      </c>
      <c r="AU92" s="25" t="s">
        <v>85</v>
      </c>
      <c r="AY92" s="25" t="s">
        <v>191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5" t="s">
        <v>85</v>
      </c>
      <c r="BK92" s="213">
        <f>ROUND(I92*H92,2)</f>
        <v>0</v>
      </c>
      <c r="BL92" s="25" t="s">
        <v>2332</v>
      </c>
      <c r="BM92" s="25" t="s">
        <v>6083</v>
      </c>
    </row>
    <row r="93" spans="2:65" s="1" customFormat="1" ht="27">
      <c r="B93" s="42"/>
      <c r="C93" s="64"/>
      <c r="D93" s="214" t="s">
        <v>205</v>
      </c>
      <c r="E93" s="64"/>
      <c r="F93" s="215" t="s">
        <v>6084</v>
      </c>
      <c r="G93" s="64"/>
      <c r="H93" s="64"/>
      <c r="I93" s="173"/>
      <c r="J93" s="64"/>
      <c r="K93" s="64"/>
      <c r="L93" s="62"/>
      <c r="M93" s="216"/>
      <c r="N93" s="43"/>
      <c r="O93" s="43"/>
      <c r="P93" s="43"/>
      <c r="Q93" s="43"/>
      <c r="R93" s="43"/>
      <c r="S93" s="43"/>
      <c r="T93" s="79"/>
      <c r="AT93" s="25" t="s">
        <v>205</v>
      </c>
      <c r="AU93" s="25" t="s">
        <v>85</v>
      </c>
    </row>
    <row r="94" spans="2:65" s="1" customFormat="1" ht="25.5" customHeight="1">
      <c r="B94" s="42"/>
      <c r="C94" s="202" t="s">
        <v>215</v>
      </c>
      <c r="D94" s="202" t="s">
        <v>194</v>
      </c>
      <c r="E94" s="203" t="s">
        <v>6085</v>
      </c>
      <c r="F94" s="204" t="s">
        <v>6086</v>
      </c>
      <c r="G94" s="205" t="s">
        <v>2331</v>
      </c>
      <c r="H94" s="206">
        <v>10</v>
      </c>
      <c r="I94" s="207"/>
      <c r="J94" s="208">
        <f>ROUND(I94*H94,2)</f>
        <v>0</v>
      </c>
      <c r="K94" s="204" t="s">
        <v>203</v>
      </c>
      <c r="L94" s="62"/>
      <c r="M94" s="209" t="s">
        <v>23</v>
      </c>
      <c r="N94" s="210" t="s">
        <v>48</v>
      </c>
      <c r="O94" s="43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2332</v>
      </c>
      <c r="AT94" s="25" t="s">
        <v>194</v>
      </c>
      <c r="AU94" s="25" t="s">
        <v>85</v>
      </c>
      <c r="AY94" s="25" t="s">
        <v>191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85</v>
      </c>
      <c r="BK94" s="213">
        <f>ROUND(I94*H94,2)</f>
        <v>0</v>
      </c>
      <c r="BL94" s="25" t="s">
        <v>2332</v>
      </c>
      <c r="BM94" s="25" t="s">
        <v>6087</v>
      </c>
    </row>
    <row r="95" spans="2:65" s="1" customFormat="1" ht="27">
      <c r="B95" s="42"/>
      <c r="C95" s="64"/>
      <c r="D95" s="214" t="s">
        <v>205</v>
      </c>
      <c r="E95" s="64"/>
      <c r="F95" s="215" t="s">
        <v>6084</v>
      </c>
      <c r="G95" s="64"/>
      <c r="H95" s="64"/>
      <c r="I95" s="173"/>
      <c r="J95" s="64"/>
      <c r="K95" s="64"/>
      <c r="L95" s="62"/>
      <c r="M95" s="216"/>
      <c r="N95" s="43"/>
      <c r="O95" s="43"/>
      <c r="P95" s="43"/>
      <c r="Q95" s="43"/>
      <c r="R95" s="43"/>
      <c r="S95" s="43"/>
      <c r="T95" s="79"/>
      <c r="AT95" s="25" t="s">
        <v>205</v>
      </c>
      <c r="AU95" s="25" t="s">
        <v>85</v>
      </c>
    </row>
    <row r="96" spans="2:65" s="1" customFormat="1" ht="25.5" customHeight="1">
      <c r="B96" s="42"/>
      <c r="C96" s="202" t="s">
        <v>190</v>
      </c>
      <c r="D96" s="202" t="s">
        <v>194</v>
      </c>
      <c r="E96" s="203" t="s">
        <v>6088</v>
      </c>
      <c r="F96" s="204" t="s">
        <v>6089</v>
      </c>
      <c r="G96" s="205" t="s">
        <v>2331</v>
      </c>
      <c r="H96" s="206">
        <v>5</v>
      </c>
      <c r="I96" s="207"/>
      <c r="J96" s="208">
        <f>ROUND(I96*H96,2)</f>
        <v>0</v>
      </c>
      <c r="K96" s="204" t="s">
        <v>203</v>
      </c>
      <c r="L96" s="62"/>
      <c r="M96" s="209" t="s">
        <v>23</v>
      </c>
      <c r="N96" s="210" t="s">
        <v>48</v>
      </c>
      <c r="O96" s="43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5" t="s">
        <v>2332</v>
      </c>
      <c r="AT96" s="25" t="s">
        <v>194</v>
      </c>
      <c r="AU96" s="25" t="s">
        <v>85</v>
      </c>
      <c r="AY96" s="25" t="s">
        <v>191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85</v>
      </c>
      <c r="BK96" s="213">
        <f>ROUND(I96*H96,2)</f>
        <v>0</v>
      </c>
      <c r="BL96" s="25" t="s">
        <v>2332</v>
      </c>
      <c r="BM96" s="25" t="s">
        <v>6090</v>
      </c>
    </row>
    <row r="97" spans="2:47" s="1" customFormat="1" ht="27">
      <c r="B97" s="42"/>
      <c r="C97" s="64"/>
      <c r="D97" s="214" t="s">
        <v>205</v>
      </c>
      <c r="E97" s="64"/>
      <c r="F97" s="215" t="s">
        <v>6091</v>
      </c>
      <c r="G97" s="64"/>
      <c r="H97" s="64"/>
      <c r="I97" s="173"/>
      <c r="J97" s="64"/>
      <c r="K97" s="64"/>
      <c r="L97" s="62"/>
      <c r="M97" s="238"/>
      <c r="N97" s="239"/>
      <c r="O97" s="239"/>
      <c r="P97" s="239"/>
      <c r="Q97" s="239"/>
      <c r="R97" s="239"/>
      <c r="S97" s="239"/>
      <c r="T97" s="240"/>
      <c r="AT97" s="25" t="s">
        <v>205</v>
      </c>
      <c r="AU97" s="25" t="s">
        <v>85</v>
      </c>
    </row>
    <row r="98" spans="2:47" s="1" customFormat="1" ht="6.95" customHeight="1">
      <c r="B98" s="57"/>
      <c r="C98" s="58"/>
      <c r="D98" s="58"/>
      <c r="E98" s="58"/>
      <c r="F98" s="58"/>
      <c r="G98" s="58"/>
      <c r="H98" s="58"/>
      <c r="I98" s="149"/>
      <c r="J98" s="58"/>
      <c r="K98" s="58"/>
      <c r="L98" s="62"/>
    </row>
  </sheetData>
  <sheetProtection algorithmName="SHA-512" hashValue="sdxqMSThIpcHM8DrhqU2bJCYNiy75jQcgtS+Y7KRCif9Q9ivvw01bF8Zx60gjtHhGWUbqdFIwbAGPVEs7qvA/A==" saltValue="SDCaqFxI9GRcET+plkKS9A0Wlx0uHaKA41Z1GgzX7qxBfXsZZpscphkNiK3cCyDkrNM3BtbOvkMMv41ELhQIOA==" spinCount="100000" sheet="1" objects="1" scenarios="1" formatColumns="0" formatRows="0" autoFilter="0"/>
  <autoFilter ref="C84:K97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128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 s="1" customFormat="1">
      <c r="B8" s="42"/>
      <c r="C8" s="43"/>
      <c r="D8" s="38" t="s">
        <v>161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6092</v>
      </c>
      <c r="F9" s="406"/>
      <c r="G9" s="406"/>
      <c r="H9" s="406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19. 7. 2018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30</v>
      </c>
      <c r="K14" s="46"/>
    </row>
    <row r="15" spans="1:70" s="1" customFormat="1" ht="18" customHeight="1">
      <c r="B15" s="42"/>
      <c r="C15" s="43"/>
      <c r="D15" s="43"/>
      <c r="E15" s="36" t="s">
        <v>31</v>
      </c>
      <c r="F15" s="43"/>
      <c r="G15" s="43"/>
      <c r="H15" s="43"/>
      <c r="I15" s="129" t="s">
        <v>32</v>
      </c>
      <c r="J15" s="36" t="s">
        <v>33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34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32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36</v>
      </c>
      <c r="E20" s="43"/>
      <c r="F20" s="43"/>
      <c r="G20" s="43"/>
      <c r="H20" s="43"/>
      <c r="I20" s="129" t="s">
        <v>29</v>
      </c>
      <c r="J20" s="36" t="s">
        <v>37</v>
      </c>
      <c r="K20" s="46"/>
    </row>
    <row r="21" spans="2:11" s="1" customFormat="1" ht="18" customHeight="1">
      <c r="B21" s="42"/>
      <c r="C21" s="43"/>
      <c r="D21" s="43"/>
      <c r="E21" s="36" t="s">
        <v>38</v>
      </c>
      <c r="F21" s="43"/>
      <c r="G21" s="43"/>
      <c r="H21" s="43"/>
      <c r="I21" s="129" t="s">
        <v>32</v>
      </c>
      <c r="J21" s="36" t="s">
        <v>39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41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68" t="s">
        <v>23</v>
      </c>
      <c r="F24" s="368"/>
      <c r="G24" s="368"/>
      <c r="H24" s="368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43</v>
      </c>
      <c r="E27" s="43"/>
      <c r="F27" s="43"/>
      <c r="G27" s="43"/>
      <c r="H27" s="43"/>
      <c r="I27" s="128"/>
      <c r="J27" s="138">
        <f>ROUND(J92,2)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9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40">
        <f>ROUND(SUM(BE92:BE248), 2)</f>
        <v>0</v>
      </c>
      <c r="G30" s="43"/>
      <c r="H30" s="43"/>
      <c r="I30" s="141">
        <v>0.21</v>
      </c>
      <c r="J30" s="140">
        <f>ROUND(ROUND((SUM(BE92:BE248)),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40">
        <f>ROUND(SUM(BF92:BF248), 2)</f>
        <v>0</v>
      </c>
      <c r="G31" s="43"/>
      <c r="H31" s="43"/>
      <c r="I31" s="141">
        <v>0.15</v>
      </c>
      <c r="J31" s="140">
        <f>ROUND(ROUND((SUM(BF92:BF248)),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40">
        <f>ROUND(SUM(BG92:BG248),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40">
        <f>ROUND(SUM(BH92:BH248),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40">
        <f>ROUND(SUM(BI92:BI248),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53</v>
      </c>
      <c r="E36" s="80"/>
      <c r="F36" s="80"/>
      <c r="G36" s="144" t="s">
        <v>54</v>
      </c>
      <c r="H36" s="145" t="s">
        <v>55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164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Výstavba poradenského centra UJEP, č.p. 771, ul. Pasteurova - Rekonstrukce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161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SO-02 - kanalizace výměna potrubí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Ústí nad Labem</v>
      </c>
      <c r="G49" s="43"/>
      <c r="H49" s="43"/>
      <c r="I49" s="129" t="s">
        <v>26</v>
      </c>
      <c r="J49" s="130" t="str">
        <f>IF(J12="","",J12)</f>
        <v>19. 7. 2018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28</v>
      </c>
      <c r="D51" s="43"/>
      <c r="E51" s="43"/>
      <c r="F51" s="36" t="str">
        <f>E15</f>
        <v>UJEP Pasteurova 3544/1, 400 96 ÚnL</v>
      </c>
      <c r="G51" s="43"/>
      <c r="H51" s="43"/>
      <c r="I51" s="129" t="s">
        <v>36</v>
      </c>
      <c r="J51" s="368" t="str">
        <f>E21</f>
        <v>Correct BC, s.r.o.</v>
      </c>
      <c r="K51" s="46"/>
    </row>
    <row r="52" spans="2:47" s="1" customFormat="1" ht="14.45" customHeight="1">
      <c r="B52" s="42"/>
      <c r="C52" s="38" t="s">
        <v>34</v>
      </c>
      <c r="D52" s="43"/>
      <c r="E52" s="43"/>
      <c r="F52" s="36" t="str">
        <f>IF(E18="","",E18)</f>
        <v/>
      </c>
      <c r="G52" s="43"/>
      <c r="H52" s="43"/>
      <c r="I52" s="128"/>
      <c r="J52" s="407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165</v>
      </c>
      <c r="D54" s="142"/>
      <c r="E54" s="142"/>
      <c r="F54" s="142"/>
      <c r="G54" s="142"/>
      <c r="H54" s="142"/>
      <c r="I54" s="155"/>
      <c r="J54" s="156" t="s">
        <v>166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167</v>
      </c>
      <c r="D56" s="43"/>
      <c r="E56" s="43"/>
      <c r="F56" s="43"/>
      <c r="G56" s="43"/>
      <c r="H56" s="43"/>
      <c r="I56" s="128"/>
      <c r="J56" s="138">
        <f>J92</f>
        <v>0</v>
      </c>
      <c r="K56" s="46"/>
      <c r="AU56" s="25" t="s">
        <v>168</v>
      </c>
    </row>
    <row r="57" spans="2:47" s="8" customFormat="1" ht="24.95" customHeight="1">
      <c r="B57" s="159"/>
      <c r="C57" s="160"/>
      <c r="D57" s="161" t="s">
        <v>343</v>
      </c>
      <c r="E57" s="162"/>
      <c r="F57" s="162"/>
      <c r="G57" s="162"/>
      <c r="H57" s="162"/>
      <c r="I57" s="163"/>
      <c r="J57" s="164">
        <f>J93</f>
        <v>0</v>
      </c>
      <c r="K57" s="165"/>
    </row>
    <row r="58" spans="2:47" s="9" customFormat="1" ht="19.899999999999999" customHeight="1">
      <c r="B58" s="166"/>
      <c r="C58" s="167"/>
      <c r="D58" s="168" t="s">
        <v>2376</v>
      </c>
      <c r="E58" s="169"/>
      <c r="F58" s="169"/>
      <c r="G58" s="169"/>
      <c r="H58" s="169"/>
      <c r="I58" s="170"/>
      <c r="J58" s="171">
        <f>J94</f>
        <v>0</v>
      </c>
      <c r="K58" s="172"/>
    </row>
    <row r="59" spans="2:47" s="9" customFormat="1" ht="19.899999999999999" customHeight="1">
      <c r="B59" s="166"/>
      <c r="C59" s="167"/>
      <c r="D59" s="168" t="s">
        <v>344</v>
      </c>
      <c r="E59" s="169"/>
      <c r="F59" s="169"/>
      <c r="G59" s="169"/>
      <c r="H59" s="169"/>
      <c r="I59" s="170"/>
      <c r="J59" s="171">
        <f>J146</f>
        <v>0</v>
      </c>
      <c r="K59" s="172"/>
    </row>
    <row r="60" spans="2:47" s="9" customFormat="1" ht="19.899999999999999" customHeight="1">
      <c r="B60" s="166"/>
      <c r="C60" s="167"/>
      <c r="D60" s="168" t="s">
        <v>2378</v>
      </c>
      <c r="E60" s="169"/>
      <c r="F60" s="169"/>
      <c r="G60" s="169"/>
      <c r="H60" s="169"/>
      <c r="I60" s="170"/>
      <c r="J60" s="171">
        <f>J148</f>
        <v>0</v>
      </c>
      <c r="K60" s="172"/>
    </row>
    <row r="61" spans="2:47" s="9" customFormat="1" ht="19.899999999999999" customHeight="1">
      <c r="B61" s="166"/>
      <c r="C61" s="167"/>
      <c r="D61" s="168" t="s">
        <v>2379</v>
      </c>
      <c r="E61" s="169"/>
      <c r="F61" s="169"/>
      <c r="G61" s="169"/>
      <c r="H61" s="169"/>
      <c r="I61" s="170"/>
      <c r="J61" s="171">
        <f>J152</f>
        <v>0</v>
      </c>
      <c r="K61" s="172"/>
    </row>
    <row r="62" spans="2:47" s="9" customFormat="1" ht="19.899999999999999" customHeight="1">
      <c r="B62" s="166"/>
      <c r="C62" s="167"/>
      <c r="D62" s="168" t="s">
        <v>345</v>
      </c>
      <c r="E62" s="169"/>
      <c r="F62" s="169"/>
      <c r="G62" s="169"/>
      <c r="H62" s="169"/>
      <c r="I62" s="170"/>
      <c r="J62" s="171">
        <f>J167</f>
        <v>0</v>
      </c>
      <c r="K62" s="172"/>
    </row>
    <row r="63" spans="2:47" s="9" customFormat="1" ht="19.899999999999999" customHeight="1">
      <c r="B63" s="166"/>
      <c r="C63" s="167"/>
      <c r="D63" s="168" t="s">
        <v>4953</v>
      </c>
      <c r="E63" s="169"/>
      <c r="F63" s="169"/>
      <c r="G63" s="169"/>
      <c r="H63" s="169"/>
      <c r="I63" s="170"/>
      <c r="J63" s="171">
        <f>J169</f>
        <v>0</v>
      </c>
      <c r="K63" s="172"/>
    </row>
    <row r="64" spans="2:47" s="9" customFormat="1" ht="19.899999999999999" customHeight="1">
      <c r="B64" s="166"/>
      <c r="C64" s="167"/>
      <c r="D64" s="168" t="s">
        <v>346</v>
      </c>
      <c r="E64" s="169"/>
      <c r="F64" s="169"/>
      <c r="G64" s="169"/>
      <c r="H64" s="169"/>
      <c r="I64" s="170"/>
      <c r="J64" s="171">
        <f>J190</f>
        <v>0</v>
      </c>
      <c r="K64" s="172"/>
    </row>
    <row r="65" spans="2:12" s="9" customFormat="1" ht="19.899999999999999" customHeight="1">
      <c r="B65" s="166"/>
      <c r="C65" s="167"/>
      <c r="D65" s="168" t="s">
        <v>2759</v>
      </c>
      <c r="E65" s="169"/>
      <c r="F65" s="169"/>
      <c r="G65" s="169"/>
      <c r="H65" s="169"/>
      <c r="I65" s="170"/>
      <c r="J65" s="171">
        <f>J211</f>
        <v>0</v>
      </c>
      <c r="K65" s="172"/>
    </row>
    <row r="66" spans="2:12" s="9" customFormat="1" ht="19.899999999999999" customHeight="1">
      <c r="B66" s="166"/>
      <c r="C66" s="167"/>
      <c r="D66" s="168" t="s">
        <v>347</v>
      </c>
      <c r="E66" s="169"/>
      <c r="F66" s="169"/>
      <c r="G66" s="169"/>
      <c r="H66" s="169"/>
      <c r="I66" s="170"/>
      <c r="J66" s="171">
        <f>J232</f>
        <v>0</v>
      </c>
      <c r="K66" s="172"/>
    </row>
    <row r="67" spans="2:12" s="8" customFormat="1" ht="24.95" customHeight="1">
      <c r="B67" s="159"/>
      <c r="C67" s="160"/>
      <c r="D67" s="161" t="s">
        <v>348</v>
      </c>
      <c r="E67" s="162"/>
      <c r="F67" s="162"/>
      <c r="G67" s="162"/>
      <c r="H67" s="162"/>
      <c r="I67" s="163"/>
      <c r="J67" s="164">
        <f>J234</f>
        <v>0</v>
      </c>
      <c r="K67" s="165"/>
    </row>
    <row r="68" spans="2:12" s="9" customFormat="1" ht="19.899999999999999" customHeight="1">
      <c r="B68" s="166"/>
      <c r="C68" s="167"/>
      <c r="D68" s="168" t="s">
        <v>2380</v>
      </c>
      <c r="E68" s="169"/>
      <c r="F68" s="169"/>
      <c r="G68" s="169"/>
      <c r="H68" s="169"/>
      <c r="I68" s="170"/>
      <c r="J68" s="171">
        <f>J235</f>
        <v>0</v>
      </c>
      <c r="K68" s="172"/>
    </row>
    <row r="69" spans="2:12" s="8" customFormat="1" ht="24.95" customHeight="1">
      <c r="B69" s="159"/>
      <c r="C69" s="160"/>
      <c r="D69" s="161" t="s">
        <v>169</v>
      </c>
      <c r="E69" s="162"/>
      <c r="F69" s="162"/>
      <c r="G69" s="162"/>
      <c r="H69" s="162"/>
      <c r="I69" s="163"/>
      <c r="J69" s="164">
        <f>J240</f>
        <v>0</v>
      </c>
      <c r="K69" s="165"/>
    </row>
    <row r="70" spans="2:12" s="9" customFormat="1" ht="19.899999999999999" customHeight="1">
      <c r="B70" s="166"/>
      <c r="C70" s="167"/>
      <c r="D70" s="168" t="s">
        <v>170</v>
      </c>
      <c r="E70" s="169"/>
      <c r="F70" s="169"/>
      <c r="G70" s="169"/>
      <c r="H70" s="169"/>
      <c r="I70" s="170"/>
      <c r="J70" s="171">
        <f>J241</f>
        <v>0</v>
      </c>
      <c r="K70" s="172"/>
    </row>
    <row r="71" spans="2:12" s="9" customFormat="1" ht="19.899999999999999" customHeight="1">
      <c r="B71" s="166"/>
      <c r="C71" s="167"/>
      <c r="D71" s="168" t="s">
        <v>172</v>
      </c>
      <c r="E71" s="169"/>
      <c r="F71" s="169"/>
      <c r="G71" s="169"/>
      <c r="H71" s="169"/>
      <c r="I71" s="170"/>
      <c r="J71" s="171">
        <f>J243</f>
        <v>0</v>
      </c>
      <c r="K71" s="172"/>
    </row>
    <row r="72" spans="2:12" s="9" customFormat="1" ht="19.899999999999999" customHeight="1">
      <c r="B72" s="166"/>
      <c r="C72" s="167"/>
      <c r="D72" s="168" t="s">
        <v>174</v>
      </c>
      <c r="E72" s="169"/>
      <c r="F72" s="169"/>
      <c r="G72" s="169"/>
      <c r="H72" s="169"/>
      <c r="I72" s="170"/>
      <c r="J72" s="171">
        <f>J245</f>
        <v>0</v>
      </c>
      <c r="K72" s="172"/>
    </row>
    <row r="73" spans="2:12" s="1" customFormat="1" ht="21.75" customHeight="1">
      <c r="B73" s="42"/>
      <c r="C73" s="43"/>
      <c r="D73" s="43"/>
      <c r="E73" s="43"/>
      <c r="F73" s="43"/>
      <c r="G73" s="43"/>
      <c r="H73" s="43"/>
      <c r="I73" s="128"/>
      <c r="J73" s="43"/>
      <c r="K73" s="4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49"/>
      <c r="J74" s="58"/>
      <c r="K74" s="59"/>
    </row>
    <row r="78" spans="2:12" s="1" customFormat="1" ht="6.95" customHeight="1">
      <c r="B78" s="60"/>
      <c r="C78" s="61"/>
      <c r="D78" s="61"/>
      <c r="E78" s="61"/>
      <c r="F78" s="61"/>
      <c r="G78" s="61"/>
      <c r="H78" s="61"/>
      <c r="I78" s="152"/>
      <c r="J78" s="61"/>
      <c r="K78" s="61"/>
      <c r="L78" s="62"/>
    </row>
    <row r="79" spans="2:12" s="1" customFormat="1" ht="36.950000000000003" customHeight="1">
      <c r="B79" s="42"/>
      <c r="C79" s="63" t="s">
        <v>175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4.45" customHeight="1">
      <c r="B81" s="42"/>
      <c r="C81" s="66" t="s">
        <v>18</v>
      </c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6.5" customHeight="1">
      <c r="B82" s="42"/>
      <c r="C82" s="64"/>
      <c r="D82" s="64"/>
      <c r="E82" s="408" t="str">
        <f>E7</f>
        <v>Výstavba poradenského centra UJEP, č.p. 771, ul. Pasteurova - Rekonstrukce</v>
      </c>
      <c r="F82" s="409"/>
      <c r="G82" s="409"/>
      <c r="H82" s="409"/>
      <c r="I82" s="173"/>
      <c r="J82" s="64"/>
      <c r="K82" s="64"/>
      <c r="L82" s="62"/>
    </row>
    <row r="83" spans="2:65" s="1" customFormat="1" ht="14.45" customHeight="1">
      <c r="B83" s="42"/>
      <c r="C83" s="66" t="s">
        <v>161</v>
      </c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 ht="17.25" customHeight="1">
      <c r="B84" s="42"/>
      <c r="C84" s="64"/>
      <c r="D84" s="64"/>
      <c r="E84" s="379" t="str">
        <f>E9</f>
        <v>SO-02 - kanalizace výměna potrubí</v>
      </c>
      <c r="F84" s="410"/>
      <c r="G84" s="410"/>
      <c r="H84" s="410"/>
      <c r="I84" s="173"/>
      <c r="J84" s="64"/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" customFormat="1" ht="18" customHeight="1">
      <c r="B86" s="42"/>
      <c r="C86" s="66" t="s">
        <v>24</v>
      </c>
      <c r="D86" s="64"/>
      <c r="E86" s="64"/>
      <c r="F86" s="174" t="str">
        <f>F12</f>
        <v>Ústí nad Labem</v>
      </c>
      <c r="G86" s="64"/>
      <c r="H86" s="64"/>
      <c r="I86" s="175" t="s">
        <v>26</v>
      </c>
      <c r="J86" s="74" t="str">
        <f>IF(J12="","",J12)</f>
        <v>19. 7. 2018</v>
      </c>
      <c r="K86" s="64"/>
      <c r="L86" s="62"/>
    </row>
    <row r="87" spans="2:65" s="1" customFormat="1" ht="6.95" customHeight="1">
      <c r="B87" s="42"/>
      <c r="C87" s="64"/>
      <c r="D87" s="64"/>
      <c r="E87" s="64"/>
      <c r="F87" s="64"/>
      <c r="G87" s="64"/>
      <c r="H87" s="64"/>
      <c r="I87" s="173"/>
      <c r="J87" s="64"/>
      <c r="K87" s="64"/>
      <c r="L87" s="62"/>
    </row>
    <row r="88" spans="2:65" s="1" customFormat="1">
      <c r="B88" s="42"/>
      <c r="C88" s="66" t="s">
        <v>28</v>
      </c>
      <c r="D88" s="64"/>
      <c r="E88" s="64"/>
      <c r="F88" s="174" t="str">
        <f>E15</f>
        <v>UJEP Pasteurova 3544/1, 400 96 ÚnL</v>
      </c>
      <c r="G88" s="64"/>
      <c r="H88" s="64"/>
      <c r="I88" s="175" t="s">
        <v>36</v>
      </c>
      <c r="J88" s="174" t="str">
        <f>E21</f>
        <v>Correct BC, s.r.o.</v>
      </c>
      <c r="K88" s="64"/>
      <c r="L88" s="62"/>
    </row>
    <row r="89" spans="2:65" s="1" customFormat="1" ht="14.45" customHeight="1">
      <c r="B89" s="42"/>
      <c r="C89" s="66" t="s">
        <v>34</v>
      </c>
      <c r="D89" s="64"/>
      <c r="E89" s="64"/>
      <c r="F89" s="174" t="str">
        <f>IF(E18="","",E18)</f>
        <v/>
      </c>
      <c r="G89" s="64"/>
      <c r="H89" s="64"/>
      <c r="I89" s="173"/>
      <c r="J89" s="64"/>
      <c r="K89" s="64"/>
      <c r="L89" s="62"/>
    </row>
    <row r="90" spans="2:65" s="1" customFormat="1" ht="10.35" customHeight="1">
      <c r="B90" s="42"/>
      <c r="C90" s="64"/>
      <c r="D90" s="64"/>
      <c r="E90" s="64"/>
      <c r="F90" s="64"/>
      <c r="G90" s="64"/>
      <c r="H90" s="64"/>
      <c r="I90" s="173"/>
      <c r="J90" s="64"/>
      <c r="K90" s="64"/>
      <c r="L90" s="62"/>
    </row>
    <row r="91" spans="2:65" s="10" customFormat="1" ht="29.25" customHeight="1">
      <c r="B91" s="176"/>
      <c r="C91" s="177" t="s">
        <v>176</v>
      </c>
      <c r="D91" s="178" t="s">
        <v>62</v>
      </c>
      <c r="E91" s="178" t="s">
        <v>58</v>
      </c>
      <c r="F91" s="178" t="s">
        <v>177</v>
      </c>
      <c r="G91" s="178" t="s">
        <v>178</v>
      </c>
      <c r="H91" s="178" t="s">
        <v>179</v>
      </c>
      <c r="I91" s="179" t="s">
        <v>180</v>
      </c>
      <c r="J91" s="178" t="s">
        <v>166</v>
      </c>
      <c r="K91" s="180" t="s">
        <v>181</v>
      </c>
      <c r="L91" s="181"/>
      <c r="M91" s="82" t="s">
        <v>182</v>
      </c>
      <c r="N91" s="83" t="s">
        <v>47</v>
      </c>
      <c r="O91" s="83" t="s">
        <v>183</v>
      </c>
      <c r="P91" s="83" t="s">
        <v>184</v>
      </c>
      <c r="Q91" s="83" t="s">
        <v>185</v>
      </c>
      <c r="R91" s="83" t="s">
        <v>186</v>
      </c>
      <c r="S91" s="83" t="s">
        <v>187</v>
      </c>
      <c r="T91" s="84" t="s">
        <v>188</v>
      </c>
    </row>
    <row r="92" spans="2:65" s="1" customFormat="1" ht="29.25" customHeight="1">
      <c r="B92" s="42"/>
      <c r="C92" s="88" t="s">
        <v>167</v>
      </c>
      <c r="D92" s="64"/>
      <c r="E92" s="64"/>
      <c r="F92" s="64"/>
      <c r="G92" s="64"/>
      <c r="H92" s="64"/>
      <c r="I92" s="173"/>
      <c r="J92" s="182">
        <f>BK92</f>
        <v>0</v>
      </c>
      <c r="K92" s="64"/>
      <c r="L92" s="62"/>
      <c r="M92" s="85"/>
      <c r="N92" s="86"/>
      <c r="O92" s="86"/>
      <c r="P92" s="183">
        <f>P93+P234+P240</f>
        <v>0</v>
      </c>
      <c r="Q92" s="86"/>
      <c r="R92" s="183">
        <f>R93+R234+R240</f>
        <v>29.916006109999998</v>
      </c>
      <c r="S92" s="86"/>
      <c r="T92" s="184">
        <f>T93+T234+T240</f>
        <v>9.130510000000001</v>
      </c>
      <c r="AT92" s="25" t="s">
        <v>76</v>
      </c>
      <c r="AU92" s="25" t="s">
        <v>168</v>
      </c>
      <c r="BK92" s="185">
        <f>BK93+BK234+BK240</f>
        <v>0</v>
      </c>
    </row>
    <row r="93" spans="2:65" s="11" customFormat="1" ht="37.35" customHeight="1">
      <c r="B93" s="186"/>
      <c r="C93" s="187"/>
      <c r="D93" s="188" t="s">
        <v>76</v>
      </c>
      <c r="E93" s="189" t="s">
        <v>361</v>
      </c>
      <c r="F93" s="189" t="s">
        <v>362</v>
      </c>
      <c r="G93" s="187"/>
      <c r="H93" s="187"/>
      <c r="I93" s="190"/>
      <c r="J93" s="191">
        <f>BK93</f>
        <v>0</v>
      </c>
      <c r="K93" s="187"/>
      <c r="L93" s="192"/>
      <c r="M93" s="193"/>
      <c r="N93" s="194"/>
      <c r="O93" s="194"/>
      <c r="P93" s="195">
        <f>P94+P146+P148+P152+P167+P169+P190+P211+P232</f>
        <v>0</v>
      </c>
      <c r="Q93" s="194"/>
      <c r="R93" s="195">
        <f>R94+R146+R148+R152+R167+R169+R190+R211+R232</f>
        <v>29.913976109999997</v>
      </c>
      <c r="S93" s="194"/>
      <c r="T93" s="196">
        <f>T94+T146+T148+T152+T167+T169+T190+T211+T232</f>
        <v>9.130510000000001</v>
      </c>
      <c r="AR93" s="197" t="s">
        <v>85</v>
      </c>
      <c r="AT93" s="198" t="s">
        <v>76</v>
      </c>
      <c r="AU93" s="198" t="s">
        <v>77</v>
      </c>
      <c r="AY93" s="197" t="s">
        <v>191</v>
      </c>
      <c r="BK93" s="199">
        <f>BK94+BK146+BK148+BK152+BK167+BK169+BK190+BK211+BK232</f>
        <v>0</v>
      </c>
    </row>
    <row r="94" spans="2:65" s="11" customFormat="1" ht="19.899999999999999" customHeight="1">
      <c r="B94" s="186"/>
      <c r="C94" s="187"/>
      <c r="D94" s="188" t="s">
        <v>76</v>
      </c>
      <c r="E94" s="200" t="s">
        <v>85</v>
      </c>
      <c r="F94" s="200" t="s">
        <v>2381</v>
      </c>
      <c r="G94" s="187"/>
      <c r="H94" s="187"/>
      <c r="I94" s="190"/>
      <c r="J94" s="201">
        <f>BK94</f>
        <v>0</v>
      </c>
      <c r="K94" s="187"/>
      <c r="L94" s="192"/>
      <c r="M94" s="193"/>
      <c r="N94" s="194"/>
      <c r="O94" s="194"/>
      <c r="P94" s="195">
        <f>SUM(P95:P145)</f>
        <v>0</v>
      </c>
      <c r="Q94" s="194"/>
      <c r="R94" s="195">
        <f>SUM(R95:R145)</f>
        <v>16.263491999999999</v>
      </c>
      <c r="S94" s="194"/>
      <c r="T94" s="196">
        <f>SUM(T95:T145)</f>
        <v>8.5923600000000011</v>
      </c>
      <c r="AR94" s="197" t="s">
        <v>85</v>
      </c>
      <c r="AT94" s="198" t="s">
        <v>76</v>
      </c>
      <c r="AU94" s="198" t="s">
        <v>85</v>
      </c>
      <c r="AY94" s="197" t="s">
        <v>191</v>
      </c>
      <c r="BK94" s="199">
        <f>SUM(BK95:BK145)</f>
        <v>0</v>
      </c>
    </row>
    <row r="95" spans="2:65" s="1" customFormat="1" ht="51" customHeight="1">
      <c r="B95" s="42"/>
      <c r="C95" s="202" t="s">
        <v>85</v>
      </c>
      <c r="D95" s="202" t="s">
        <v>194</v>
      </c>
      <c r="E95" s="203" t="s">
        <v>6093</v>
      </c>
      <c r="F95" s="204" t="s">
        <v>6094</v>
      </c>
      <c r="G95" s="205" t="s">
        <v>218</v>
      </c>
      <c r="H95" s="206">
        <v>1.8</v>
      </c>
      <c r="I95" s="207"/>
      <c r="J95" s="208">
        <f>ROUND(I95*H95,2)</f>
        <v>0</v>
      </c>
      <c r="K95" s="204" t="s">
        <v>203</v>
      </c>
      <c r="L95" s="62"/>
      <c r="M95" s="209" t="s">
        <v>23</v>
      </c>
      <c r="N95" s="210" t="s">
        <v>48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0.19</v>
      </c>
      <c r="T95" s="212">
        <f>S95*H95</f>
        <v>0.34200000000000003</v>
      </c>
      <c r="AR95" s="25" t="s">
        <v>215</v>
      </c>
      <c r="AT95" s="25" t="s">
        <v>194</v>
      </c>
      <c r="AU95" s="25" t="s">
        <v>88</v>
      </c>
      <c r="AY95" s="25" t="s">
        <v>191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85</v>
      </c>
      <c r="BK95" s="213">
        <f>ROUND(I95*H95,2)</f>
        <v>0</v>
      </c>
      <c r="BL95" s="25" t="s">
        <v>215</v>
      </c>
      <c r="BM95" s="25" t="s">
        <v>6095</v>
      </c>
    </row>
    <row r="96" spans="2:65" s="12" customFormat="1" ht="13.5">
      <c r="B96" s="217"/>
      <c r="C96" s="218"/>
      <c r="D96" s="214" t="s">
        <v>245</v>
      </c>
      <c r="E96" s="219" t="s">
        <v>23</v>
      </c>
      <c r="F96" s="220" t="s">
        <v>6096</v>
      </c>
      <c r="G96" s="218"/>
      <c r="H96" s="221">
        <v>1.8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245</v>
      </c>
      <c r="AU96" s="227" t="s">
        <v>88</v>
      </c>
      <c r="AV96" s="12" t="s">
        <v>88</v>
      </c>
      <c r="AW96" s="12" t="s">
        <v>40</v>
      </c>
      <c r="AX96" s="12" t="s">
        <v>77</v>
      </c>
      <c r="AY96" s="227" t="s">
        <v>191</v>
      </c>
    </row>
    <row r="97" spans="2:65" s="15" customFormat="1" ht="13.5">
      <c r="B97" s="265"/>
      <c r="C97" s="266"/>
      <c r="D97" s="214" t="s">
        <v>245</v>
      </c>
      <c r="E97" s="267" t="s">
        <v>23</v>
      </c>
      <c r="F97" s="268" t="s">
        <v>388</v>
      </c>
      <c r="G97" s="266"/>
      <c r="H97" s="269">
        <v>1.8</v>
      </c>
      <c r="I97" s="270"/>
      <c r="J97" s="266"/>
      <c r="K97" s="266"/>
      <c r="L97" s="271"/>
      <c r="M97" s="272"/>
      <c r="N97" s="273"/>
      <c r="O97" s="273"/>
      <c r="P97" s="273"/>
      <c r="Q97" s="273"/>
      <c r="R97" s="273"/>
      <c r="S97" s="273"/>
      <c r="T97" s="274"/>
      <c r="AT97" s="275" t="s">
        <v>245</v>
      </c>
      <c r="AU97" s="275" t="s">
        <v>88</v>
      </c>
      <c r="AV97" s="15" t="s">
        <v>215</v>
      </c>
      <c r="AW97" s="15" t="s">
        <v>40</v>
      </c>
      <c r="AX97" s="15" t="s">
        <v>85</v>
      </c>
      <c r="AY97" s="275" t="s">
        <v>191</v>
      </c>
    </row>
    <row r="98" spans="2:65" s="1" customFormat="1" ht="51" customHeight="1">
      <c r="B98" s="42"/>
      <c r="C98" s="202" t="s">
        <v>88</v>
      </c>
      <c r="D98" s="202" t="s">
        <v>194</v>
      </c>
      <c r="E98" s="203" t="s">
        <v>6097</v>
      </c>
      <c r="F98" s="204" t="s">
        <v>6098</v>
      </c>
      <c r="G98" s="205" t="s">
        <v>218</v>
      </c>
      <c r="H98" s="206">
        <v>6.72</v>
      </c>
      <c r="I98" s="207"/>
      <c r="J98" s="208">
        <f>ROUND(I98*H98,2)</f>
        <v>0</v>
      </c>
      <c r="K98" s="204" t="s">
        <v>203</v>
      </c>
      <c r="L98" s="62"/>
      <c r="M98" s="209" t="s">
        <v>23</v>
      </c>
      <c r="N98" s="210" t="s">
        <v>48</v>
      </c>
      <c r="O98" s="43"/>
      <c r="P98" s="211">
        <f>O98*H98</f>
        <v>0</v>
      </c>
      <c r="Q98" s="211">
        <v>0</v>
      </c>
      <c r="R98" s="211">
        <f>Q98*H98</f>
        <v>0</v>
      </c>
      <c r="S98" s="211">
        <v>0.28999999999999998</v>
      </c>
      <c r="T98" s="212">
        <f>S98*H98</f>
        <v>1.9487999999999999</v>
      </c>
      <c r="AR98" s="25" t="s">
        <v>215</v>
      </c>
      <c r="AT98" s="25" t="s">
        <v>194</v>
      </c>
      <c r="AU98" s="25" t="s">
        <v>88</v>
      </c>
      <c r="AY98" s="25" t="s">
        <v>191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85</v>
      </c>
      <c r="BK98" s="213">
        <f>ROUND(I98*H98,2)</f>
        <v>0</v>
      </c>
      <c r="BL98" s="25" t="s">
        <v>215</v>
      </c>
      <c r="BM98" s="25" t="s">
        <v>6099</v>
      </c>
    </row>
    <row r="99" spans="2:65" s="12" customFormat="1" ht="13.5">
      <c r="B99" s="217"/>
      <c r="C99" s="218"/>
      <c r="D99" s="214" t="s">
        <v>245</v>
      </c>
      <c r="E99" s="219" t="s">
        <v>23</v>
      </c>
      <c r="F99" s="220" t="s">
        <v>6100</v>
      </c>
      <c r="G99" s="218"/>
      <c r="H99" s="221">
        <v>6.72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245</v>
      </c>
      <c r="AU99" s="227" t="s">
        <v>88</v>
      </c>
      <c r="AV99" s="12" t="s">
        <v>88</v>
      </c>
      <c r="AW99" s="12" t="s">
        <v>40</v>
      </c>
      <c r="AX99" s="12" t="s">
        <v>77</v>
      </c>
      <c r="AY99" s="227" t="s">
        <v>191</v>
      </c>
    </row>
    <row r="100" spans="2:65" s="15" customFormat="1" ht="13.5">
      <c r="B100" s="265"/>
      <c r="C100" s="266"/>
      <c r="D100" s="214" t="s">
        <v>245</v>
      </c>
      <c r="E100" s="267" t="s">
        <v>23</v>
      </c>
      <c r="F100" s="268" t="s">
        <v>388</v>
      </c>
      <c r="G100" s="266"/>
      <c r="H100" s="269">
        <v>6.72</v>
      </c>
      <c r="I100" s="270"/>
      <c r="J100" s="266"/>
      <c r="K100" s="266"/>
      <c r="L100" s="271"/>
      <c r="M100" s="272"/>
      <c r="N100" s="273"/>
      <c r="O100" s="273"/>
      <c r="P100" s="273"/>
      <c r="Q100" s="273"/>
      <c r="R100" s="273"/>
      <c r="S100" s="273"/>
      <c r="T100" s="274"/>
      <c r="AT100" s="275" t="s">
        <v>245</v>
      </c>
      <c r="AU100" s="275" t="s">
        <v>88</v>
      </c>
      <c r="AV100" s="15" t="s">
        <v>215</v>
      </c>
      <c r="AW100" s="15" t="s">
        <v>40</v>
      </c>
      <c r="AX100" s="15" t="s">
        <v>85</v>
      </c>
      <c r="AY100" s="275" t="s">
        <v>191</v>
      </c>
    </row>
    <row r="101" spans="2:65" s="1" customFormat="1" ht="51" customHeight="1">
      <c r="B101" s="42"/>
      <c r="C101" s="202" t="s">
        <v>207</v>
      </c>
      <c r="D101" s="202" t="s">
        <v>194</v>
      </c>
      <c r="E101" s="203" t="s">
        <v>6101</v>
      </c>
      <c r="F101" s="204" t="s">
        <v>6102</v>
      </c>
      <c r="G101" s="205" t="s">
        <v>218</v>
      </c>
      <c r="H101" s="206">
        <v>1.8</v>
      </c>
      <c r="I101" s="207"/>
      <c r="J101" s="208">
        <f>ROUND(I101*H101,2)</f>
        <v>0</v>
      </c>
      <c r="K101" s="204" t="s">
        <v>203</v>
      </c>
      <c r="L101" s="62"/>
      <c r="M101" s="209" t="s">
        <v>23</v>
      </c>
      <c r="N101" s="210" t="s">
        <v>48</v>
      </c>
      <c r="O101" s="43"/>
      <c r="P101" s="211">
        <f>O101*H101</f>
        <v>0</v>
      </c>
      <c r="Q101" s="211">
        <v>0</v>
      </c>
      <c r="R101" s="211">
        <f>Q101*H101</f>
        <v>0</v>
      </c>
      <c r="S101" s="211">
        <v>0.24299999999999999</v>
      </c>
      <c r="T101" s="212">
        <f>S101*H101</f>
        <v>0.43740000000000001</v>
      </c>
      <c r="AR101" s="25" t="s">
        <v>215</v>
      </c>
      <c r="AT101" s="25" t="s">
        <v>194</v>
      </c>
      <c r="AU101" s="25" t="s">
        <v>88</v>
      </c>
      <c r="AY101" s="25" t="s">
        <v>191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5" t="s">
        <v>85</v>
      </c>
      <c r="BK101" s="213">
        <f>ROUND(I101*H101,2)</f>
        <v>0</v>
      </c>
      <c r="BL101" s="25" t="s">
        <v>215</v>
      </c>
      <c r="BM101" s="25" t="s">
        <v>6103</v>
      </c>
    </row>
    <row r="102" spans="2:65" s="12" customFormat="1" ht="13.5">
      <c r="B102" s="217"/>
      <c r="C102" s="218"/>
      <c r="D102" s="214" t="s">
        <v>245</v>
      </c>
      <c r="E102" s="219" t="s">
        <v>23</v>
      </c>
      <c r="F102" s="220" t="s">
        <v>6104</v>
      </c>
      <c r="G102" s="218"/>
      <c r="H102" s="221">
        <v>1.8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245</v>
      </c>
      <c r="AU102" s="227" t="s">
        <v>88</v>
      </c>
      <c r="AV102" s="12" t="s">
        <v>88</v>
      </c>
      <c r="AW102" s="12" t="s">
        <v>40</v>
      </c>
      <c r="AX102" s="12" t="s">
        <v>77</v>
      </c>
      <c r="AY102" s="227" t="s">
        <v>191</v>
      </c>
    </row>
    <row r="103" spans="2:65" s="15" customFormat="1" ht="13.5">
      <c r="B103" s="265"/>
      <c r="C103" s="266"/>
      <c r="D103" s="214" t="s">
        <v>245</v>
      </c>
      <c r="E103" s="267" t="s">
        <v>23</v>
      </c>
      <c r="F103" s="268" t="s">
        <v>388</v>
      </c>
      <c r="G103" s="266"/>
      <c r="H103" s="269">
        <v>1.8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AT103" s="275" t="s">
        <v>245</v>
      </c>
      <c r="AU103" s="275" t="s">
        <v>88</v>
      </c>
      <c r="AV103" s="15" t="s">
        <v>215</v>
      </c>
      <c r="AW103" s="15" t="s">
        <v>40</v>
      </c>
      <c r="AX103" s="15" t="s">
        <v>85</v>
      </c>
      <c r="AY103" s="275" t="s">
        <v>191</v>
      </c>
    </row>
    <row r="104" spans="2:65" s="1" customFormat="1" ht="51" customHeight="1">
      <c r="B104" s="42"/>
      <c r="C104" s="202" t="s">
        <v>215</v>
      </c>
      <c r="D104" s="202" t="s">
        <v>194</v>
      </c>
      <c r="E104" s="203" t="s">
        <v>6105</v>
      </c>
      <c r="F104" s="204" t="s">
        <v>6106</v>
      </c>
      <c r="G104" s="205" t="s">
        <v>218</v>
      </c>
      <c r="H104" s="206">
        <v>6.72</v>
      </c>
      <c r="I104" s="207"/>
      <c r="J104" s="208">
        <f>ROUND(I104*H104,2)</f>
        <v>0</v>
      </c>
      <c r="K104" s="204" t="s">
        <v>203</v>
      </c>
      <c r="L104" s="62"/>
      <c r="M104" s="209" t="s">
        <v>23</v>
      </c>
      <c r="N104" s="210" t="s">
        <v>48</v>
      </c>
      <c r="O104" s="43"/>
      <c r="P104" s="211">
        <f>O104*H104</f>
        <v>0</v>
      </c>
      <c r="Q104" s="211">
        <v>0</v>
      </c>
      <c r="R104" s="211">
        <f>Q104*H104</f>
        <v>0</v>
      </c>
      <c r="S104" s="211">
        <v>0.33</v>
      </c>
      <c r="T104" s="212">
        <f>S104*H104</f>
        <v>2.2176</v>
      </c>
      <c r="AR104" s="25" t="s">
        <v>215</v>
      </c>
      <c r="AT104" s="25" t="s">
        <v>194</v>
      </c>
      <c r="AU104" s="25" t="s">
        <v>88</v>
      </c>
      <c r="AY104" s="25" t="s">
        <v>191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85</v>
      </c>
      <c r="BK104" s="213">
        <f>ROUND(I104*H104,2)</f>
        <v>0</v>
      </c>
      <c r="BL104" s="25" t="s">
        <v>215</v>
      </c>
      <c r="BM104" s="25" t="s">
        <v>6107</v>
      </c>
    </row>
    <row r="105" spans="2:65" s="12" customFormat="1" ht="13.5">
      <c r="B105" s="217"/>
      <c r="C105" s="218"/>
      <c r="D105" s="214" t="s">
        <v>245</v>
      </c>
      <c r="E105" s="219" t="s">
        <v>23</v>
      </c>
      <c r="F105" s="220" t="s">
        <v>6100</v>
      </c>
      <c r="G105" s="218"/>
      <c r="H105" s="221">
        <v>6.72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245</v>
      </c>
      <c r="AU105" s="227" t="s">
        <v>88</v>
      </c>
      <c r="AV105" s="12" t="s">
        <v>88</v>
      </c>
      <c r="AW105" s="12" t="s">
        <v>40</v>
      </c>
      <c r="AX105" s="12" t="s">
        <v>77</v>
      </c>
      <c r="AY105" s="227" t="s">
        <v>191</v>
      </c>
    </row>
    <row r="106" spans="2:65" s="15" customFormat="1" ht="13.5">
      <c r="B106" s="265"/>
      <c r="C106" s="266"/>
      <c r="D106" s="214" t="s">
        <v>245</v>
      </c>
      <c r="E106" s="267" t="s">
        <v>23</v>
      </c>
      <c r="F106" s="268" t="s">
        <v>388</v>
      </c>
      <c r="G106" s="266"/>
      <c r="H106" s="269">
        <v>6.72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AT106" s="275" t="s">
        <v>245</v>
      </c>
      <c r="AU106" s="275" t="s">
        <v>88</v>
      </c>
      <c r="AV106" s="15" t="s">
        <v>215</v>
      </c>
      <c r="AW106" s="15" t="s">
        <v>40</v>
      </c>
      <c r="AX106" s="15" t="s">
        <v>85</v>
      </c>
      <c r="AY106" s="275" t="s">
        <v>191</v>
      </c>
    </row>
    <row r="107" spans="2:65" s="1" customFormat="1" ht="38.25" customHeight="1">
      <c r="B107" s="42"/>
      <c r="C107" s="202" t="s">
        <v>190</v>
      </c>
      <c r="D107" s="202" t="s">
        <v>194</v>
      </c>
      <c r="E107" s="203" t="s">
        <v>6108</v>
      </c>
      <c r="F107" s="204" t="s">
        <v>6109</v>
      </c>
      <c r="G107" s="205" t="s">
        <v>218</v>
      </c>
      <c r="H107" s="206">
        <v>2.4</v>
      </c>
      <c r="I107" s="207"/>
      <c r="J107" s="208">
        <f>ROUND(I107*H107,2)</f>
        <v>0</v>
      </c>
      <c r="K107" s="204" t="s">
        <v>203</v>
      </c>
      <c r="L107" s="62"/>
      <c r="M107" s="209" t="s">
        <v>23</v>
      </c>
      <c r="N107" s="210" t="s">
        <v>48</v>
      </c>
      <c r="O107" s="43"/>
      <c r="P107" s="211">
        <f>O107*H107</f>
        <v>0</v>
      </c>
      <c r="Q107" s="211">
        <v>0</v>
      </c>
      <c r="R107" s="211">
        <f>Q107*H107</f>
        <v>0</v>
      </c>
      <c r="S107" s="211">
        <v>9.8000000000000004E-2</v>
      </c>
      <c r="T107" s="212">
        <f>S107*H107</f>
        <v>0.23519999999999999</v>
      </c>
      <c r="AR107" s="25" t="s">
        <v>215</v>
      </c>
      <c r="AT107" s="25" t="s">
        <v>194</v>
      </c>
      <c r="AU107" s="25" t="s">
        <v>88</v>
      </c>
      <c r="AY107" s="25" t="s">
        <v>191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85</v>
      </c>
      <c r="BK107" s="213">
        <f>ROUND(I107*H107,2)</f>
        <v>0</v>
      </c>
      <c r="BL107" s="25" t="s">
        <v>215</v>
      </c>
      <c r="BM107" s="25" t="s">
        <v>6110</v>
      </c>
    </row>
    <row r="108" spans="2:65" s="12" customFormat="1" ht="13.5">
      <c r="B108" s="217"/>
      <c r="C108" s="218"/>
      <c r="D108" s="214" t="s">
        <v>245</v>
      </c>
      <c r="E108" s="219" t="s">
        <v>23</v>
      </c>
      <c r="F108" s="220" t="s">
        <v>6111</v>
      </c>
      <c r="G108" s="218"/>
      <c r="H108" s="221">
        <v>2.4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245</v>
      </c>
      <c r="AU108" s="227" t="s">
        <v>88</v>
      </c>
      <c r="AV108" s="12" t="s">
        <v>88</v>
      </c>
      <c r="AW108" s="12" t="s">
        <v>40</v>
      </c>
      <c r="AX108" s="12" t="s">
        <v>77</v>
      </c>
      <c r="AY108" s="227" t="s">
        <v>191</v>
      </c>
    </row>
    <row r="109" spans="2:65" s="15" customFormat="1" ht="13.5">
      <c r="B109" s="265"/>
      <c r="C109" s="266"/>
      <c r="D109" s="214" t="s">
        <v>245</v>
      </c>
      <c r="E109" s="267" t="s">
        <v>23</v>
      </c>
      <c r="F109" s="268" t="s">
        <v>388</v>
      </c>
      <c r="G109" s="266"/>
      <c r="H109" s="269">
        <v>2.4</v>
      </c>
      <c r="I109" s="270"/>
      <c r="J109" s="266"/>
      <c r="K109" s="266"/>
      <c r="L109" s="271"/>
      <c r="M109" s="272"/>
      <c r="N109" s="273"/>
      <c r="O109" s="273"/>
      <c r="P109" s="273"/>
      <c r="Q109" s="273"/>
      <c r="R109" s="273"/>
      <c r="S109" s="273"/>
      <c r="T109" s="274"/>
      <c r="AT109" s="275" t="s">
        <v>245</v>
      </c>
      <c r="AU109" s="275" t="s">
        <v>88</v>
      </c>
      <c r="AV109" s="15" t="s">
        <v>215</v>
      </c>
      <c r="AW109" s="15" t="s">
        <v>40</v>
      </c>
      <c r="AX109" s="15" t="s">
        <v>85</v>
      </c>
      <c r="AY109" s="275" t="s">
        <v>191</v>
      </c>
    </row>
    <row r="110" spans="2:65" s="1" customFormat="1" ht="51" customHeight="1">
      <c r="B110" s="42"/>
      <c r="C110" s="202" t="s">
        <v>225</v>
      </c>
      <c r="D110" s="202" t="s">
        <v>194</v>
      </c>
      <c r="E110" s="203" t="s">
        <v>6112</v>
      </c>
      <c r="F110" s="204" t="s">
        <v>6113</v>
      </c>
      <c r="G110" s="205" t="s">
        <v>218</v>
      </c>
      <c r="H110" s="206">
        <v>8.9600000000000009</v>
      </c>
      <c r="I110" s="207"/>
      <c r="J110" s="208">
        <f>ROUND(I110*H110,2)</f>
        <v>0</v>
      </c>
      <c r="K110" s="204" t="s">
        <v>203</v>
      </c>
      <c r="L110" s="62"/>
      <c r="M110" s="209" t="s">
        <v>23</v>
      </c>
      <c r="N110" s="210" t="s">
        <v>48</v>
      </c>
      <c r="O110" s="43"/>
      <c r="P110" s="211">
        <f>O110*H110</f>
        <v>0</v>
      </c>
      <c r="Q110" s="211">
        <v>0</v>
      </c>
      <c r="R110" s="211">
        <f>Q110*H110</f>
        <v>0</v>
      </c>
      <c r="S110" s="211">
        <v>0.316</v>
      </c>
      <c r="T110" s="212">
        <f>S110*H110</f>
        <v>2.8313600000000001</v>
      </c>
      <c r="AR110" s="25" t="s">
        <v>215</v>
      </c>
      <c r="AT110" s="25" t="s">
        <v>194</v>
      </c>
      <c r="AU110" s="25" t="s">
        <v>88</v>
      </c>
      <c r="AY110" s="25" t="s">
        <v>191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85</v>
      </c>
      <c r="BK110" s="213">
        <f>ROUND(I110*H110,2)</f>
        <v>0</v>
      </c>
      <c r="BL110" s="25" t="s">
        <v>215</v>
      </c>
      <c r="BM110" s="25" t="s">
        <v>6114</v>
      </c>
    </row>
    <row r="111" spans="2:65" s="12" customFormat="1" ht="13.5">
      <c r="B111" s="217"/>
      <c r="C111" s="218"/>
      <c r="D111" s="214" t="s">
        <v>245</v>
      </c>
      <c r="E111" s="219" t="s">
        <v>23</v>
      </c>
      <c r="F111" s="220" t="s">
        <v>6115</v>
      </c>
      <c r="G111" s="218"/>
      <c r="H111" s="221">
        <v>8.9600000000000009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245</v>
      </c>
      <c r="AU111" s="227" t="s">
        <v>88</v>
      </c>
      <c r="AV111" s="12" t="s">
        <v>88</v>
      </c>
      <c r="AW111" s="12" t="s">
        <v>40</v>
      </c>
      <c r="AX111" s="12" t="s">
        <v>77</v>
      </c>
      <c r="AY111" s="227" t="s">
        <v>191</v>
      </c>
    </row>
    <row r="112" spans="2:65" s="15" customFormat="1" ht="13.5">
      <c r="B112" s="265"/>
      <c r="C112" s="266"/>
      <c r="D112" s="214" t="s">
        <v>245</v>
      </c>
      <c r="E112" s="267" t="s">
        <v>23</v>
      </c>
      <c r="F112" s="268" t="s">
        <v>388</v>
      </c>
      <c r="G112" s="266"/>
      <c r="H112" s="269">
        <v>8.9600000000000009</v>
      </c>
      <c r="I112" s="270"/>
      <c r="J112" s="266"/>
      <c r="K112" s="266"/>
      <c r="L112" s="271"/>
      <c r="M112" s="272"/>
      <c r="N112" s="273"/>
      <c r="O112" s="273"/>
      <c r="P112" s="273"/>
      <c r="Q112" s="273"/>
      <c r="R112" s="273"/>
      <c r="S112" s="273"/>
      <c r="T112" s="274"/>
      <c r="AT112" s="275" t="s">
        <v>245</v>
      </c>
      <c r="AU112" s="275" t="s">
        <v>88</v>
      </c>
      <c r="AV112" s="15" t="s">
        <v>215</v>
      </c>
      <c r="AW112" s="15" t="s">
        <v>40</v>
      </c>
      <c r="AX112" s="15" t="s">
        <v>85</v>
      </c>
      <c r="AY112" s="275" t="s">
        <v>191</v>
      </c>
    </row>
    <row r="113" spans="2:65" s="1" customFormat="1" ht="38.25" customHeight="1">
      <c r="B113" s="42"/>
      <c r="C113" s="202" t="s">
        <v>229</v>
      </c>
      <c r="D113" s="202" t="s">
        <v>194</v>
      </c>
      <c r="E113" s="203" t="s">
        <v>6116</v>
      </c>
      <c r="F113" s="204" t="s">
        <v>6117</v>
      </c>
      <c r="G113" s="205" t="s">
        <v>242</v>
      </c>
      <c r="H113" s="206">
        <v>2</v>
      </c>
      <c r="I113" s="207"/>
      <c r="J113" s="208">
        <f>ROUND(I113*H113,2)</f>
        <v>0</v>
      </c>
      <c r="K113" s="204" t="s">
        <v>203</v>
      </c>
      <c r="L113" s="62"/>
      <c r="M113" s="209" t="s">
        <v>23</v>
      </c>
      <c r="N113" s="210" t="s">
        <v>48</v>
      </c>
      <c r="O113" s="43"/>
      <c r="P113" s="211">
        <f>O113*H113</f>
        <v>0</v>
      </c>
      <c r="Q113" s="211">
        <v>0</v>
      </c>
      <c r="R113" s="211">
        <f>Q113*H113</f>
        <v>0</v>
      </c>
      <c r="S113" s="211">
        <v>0.28999999999999998</v>
      </c>
      <c r="T113" s="212">
        <f>S113*H113</f>
        <v>0.57999999999999996</v>
      </c>
      <c r="AR113" s="25" t="s">
        <v>215</v>
      </c>
      <c r="AT113" s="25" t="s">
        <v>194</v>
      </c>
      <c r="AU113" s="25" t="s">
        <v>88</v>
      </c>
      <c r="AY113" s="25" t="s">
        <v>191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85</v>
      </c>
      <c r="BK113" s="213">
        <f>ROUND(I113*H113,2)</f>
        <v>0</v>
      </c>
      <c r="BL113" s="25" t="s">
        <v>215</v>
      </c>
      <c r="BM113" s="25" t="s">
        <v>6118</v>
      </c>
    </row>
    <row r="114" spans="2:65" s="1" customFormat="1" ht="25.5" customHeight="1">
      <c r="B114" s="42"/>
      <c r="C114" s="202" t="s">
        <v>234</v>
      </c>
      <c r="D114" s="202" t="s">
        <v>194</v>
      </c>
      <c r="E114" s="203" t="s">
        <v>6119</v>
      </c>
      <c r="F114" s="204" t="s">
        <v>6120</v>
      </c>
      <c r="G114" s="205" t="s">
        <v>218</v>
      </c>
      <c r="H114" s="206">
        <v>15</v>
      </c>
      <c r="I114" s="207"/>
      <c r="J114" s="208">
        <f>ROUND(I114*H114,2)</f>
        <v>0</v>
      </c>
      <c r="K114" s="204" t="s">
        <v>203</v>
      </c>
      <c r="L114" s="62"/>
      <c r="M114" s="209" t="s">
        <v>23</v>
      </c>
      <c r="N114" s="210" t="s">
        <v>48</v>
      </c>
      <c r="O114" s="43"/>
      <c r="P114" s="211">
        <f>O114*H114</f>
        <v>0</v>
      </c>
      <c r="Q114" s="211">
        <v>6.4000000000000005E-4</v>
      </c>
      <c r="R114" s="211">
        <f>Q114*H114</f>
        <v>9.6000000000000009E-3</v>
      </c>
      <c r="S114" s="211">
        <v>0</v>
      </c>
      <c r="T114" s="212">
        <f>S114*H114</f>
        <v>0</v>
      </c>
      <c r="AR114" s="25" t="s">
        <v>215</v>
      </c>
      <c r="AT114" s="25" t="s">
        <v>194</v>
      </c>
      <c r="AU114" s="25" t="s">
        <v>88</v>
      </c>
      <c r="AY114" s="25" t="s">
        <v>191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85</v>
      </c>
      <c r="BK114" s="213">
        <f>ROUND(I114*H114,2)</f>
        <v>0</v>
      </c>
      <c r="BL114" s="25" t="s">
        <v>215</v>
      </c>
      <c r="BM114" s="25" t="s">
        <v>6121</v>
      </c>
    </row>
    <row r="115" spans="2:65" s="1" customFormat="1" ht="25.5" customHeight="1">
      <c r="B115" s="42"/>
      <c r="C115" s="202" t="s">
        <v>239</v>
      </c>
      <c r="D115" s="202" t="s">
        <v>194</v>
      </c>
      <c r="E115" s="203" t="s">
        <v>6122</v>
      </c>
      <c r="F115" s="204" t="s">
        <v>6123</v>
      </c>
      <c r="G115" s="205" t="s">
        <v>218</v>
      </c>
      <c r="H115" s="206">
        <v>15</v>
      </c>
      <c r="I115" s="207"/>
      <c r="J115" s="208">
        <f>ROUND(I115*H115,2)</f>
        <v>0</v>
      </c>
      <c r="K115" s="204" t="s">
        <v>203</v>
      </c>
      <c r="L115" s="62"/>
      <c r="M115" s="209" t="s">
        <v>23</v>
      </c>
      <c r="N115" s="210" t="s">
        <v>48</v>
      </c>
      <c r="O115" s="43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25" t="s">
        <v>215</v>
      </c>
      <c r="AT115" s="25" t="s">
        <v>194</v>
      </c>
      <c r="AU115" s="25" t="s">
        <v>88</v>
      </c>
      <c r="AY115" s="25" t="s">
        <v>191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85</v>
      </c>
      <c r="BK115" s="213">
        <f>ROUND(I115*H115,2)</f>
        <v>0</v>
      </c>
      <c r="BL115" s="25" t="s">
        <v>215</v>
      </c>
      <c r="BM115" s="25" t="s">
        <v>6124</v>
      </c>
    </row>
    <row r="116" spans="2:65" s="1" customFormat="1" ht="38.25" customHeight="1">
      <c r="B116" s="42"/>
      <c r="C116" s="202" t="s">
        <v>247</v>
      </c>
      <c r="D116" s="202" t="s">
        <v>194</v>
      </c>
      <c r="E116" s="203" t="s">
        <v>4972</v>
      </c>
      <c r="F116" s="204" t="s">
        <v>4973</v>
      </c>
      <c r="G116" s="205" t="s">
        <v>366</v>
      </c>
      <c r="H116" s="206">
        <v>8.9700000000000006</v>
      </c>
      <c r="I116" s="207"/>
      <c r="J116" s="208">
        <f>ROUND(I116*H116,2)</f>
        <v>0</v>
      </c>
      <c r="K116" s="204" t="s">
        <v>203</v>
      </c>
      <c r="L116" s="62"/>
      <c r="M116" s="209" t="s">
        <v>23</v>
      </c>
      <c r="N116" s="210" t="s">
        <v>48</v>
      </c>
      <c r="O116" s="43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25" t="s">
        <v>215</v>
      </c>
      <c r="AT116" s="25" t="s">
        <v>194</v>
      </c>
      <c r="AU116" s="25" t="s">
        <v>88</v>
      </c>
      <c r="AY116" s="25" t="s">
        <v>191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85</v>
      </c>
      <c r="BK116" s="213">
        <f>ROUND(I116*H116,2)</f>
        <v>0</v>
      </c>
      <c r="BL116" s="25" t="s">
        <v>215</v>
      </c>
      <c r="BM116" s="25" t="s">
        <v>6125</v>
      </c>
    </row>
    <row r="117" spans="2:65" s="12" customFormat="1" ht="13.5">
      <c r="B117" s="217"/>
      <c r="C117" s="218"/>
      <c r="D117" s="214" t="s">
        <v>245</v>
      </c>
      <c r="E117" s="219" t="s">
        <v>23</v>
      </c>
      <c r="F117" s="220" t="s">
        <v>6126</v>
      </c>
      <c r="G117" s="218"/>
      <c r="H117" s="221">
        <v>6.72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245</v>
      </c>
      <c r="AU117" s="227" t="s">
        <v>88</v>
      </c>
      <c r="AV117" s="12" t="s">
        <v>88</v>
      </c>
      <c r="AW117" s="12" t="s">
        <v>40</v>
      </c>
      <c r="AX117" s="12" t="s">
        <v>77</v>
      </c>
      <c r="AY117" s="227" t="s">
        <v>191</v>
      </c>
    </row>
    <row r="118" spans="2:65" s="12" customFormat="1" ht="13.5">
      <c r="B118" s="217"/>
      <c r="C118" s="218"/>
      <c r="D118" s="214" t="s">
        <v>245</v>
      </c>
      <c r="E118" s="219" t="s">
        <v>23</v>
      </c>
      <c r="F118" s="220" t="s">
        <v>6127</v>
      </c>
      <c r="G118" s="218"/>
      <c r="H118" s="221">
        <v>2.25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245</v>
      </c>
      <c r="AU118" s="227" t="s">
        <v>88</v>
      </c>
      <c r="AV118" s="12" t="s">
        <v>88</v>
      </c>
      <c r="AW118" s="12" t="s">
        <v>40</v>
      </c>
      <c r="AX118" s="12" t="s">
        <v>77</v>
      </c>
      <c r="AY118" s="227" t="s">
        <v>191</v>
      </c>
    </row>
    <row r="119" spans="2:65" s="15" customFormat="1" ht="13.5">
      <c r="B119" s="265"/>
      <c r="C119" s="266"/>
      <c r="D119" s="214" t="s">
        <v>245</v>
      </c>
      <c r="E119" s="267" t="s">
        <v>23</v>
      </c>
      <c r="F119" s="268" t="s">
        <v>388</v>
      </c>
      <c r="G119" s="266"/>
      <c r="H119" s="269">
        <v>8.9700000000000006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AT119" s="275" t="s">
        <v>245</v>
      </c>
      <c r="AU119" s="275" t="s">
        <v>88</v>
      </c>
      <c r="AV119" s="15" t="s">
        <v>215</v>
      </c>
      <c r="AW119" s="15" t="s">
        <v>40</v>
      </c>
      <c r="AX119" s="15" t="s">
        <v>85</v>
      </c>
      <c r="AY119" s="275" t="s">
        <v>191</v>
      </c>
    </row>
    <row r="120" spans="2:65" s="1" customFormat="1" ht="38.25" customHeight="1">
      <c r="B120" s="42"/>
      <c r="C120" s="202" t="s">
        <v>251</v>
      </c>
      <c r="D120" s="202" t="s">
        <v>194</v>
      </c>
      <c r="E120" s="203" t="s">
        <v>4979</v>
      </c>
      <c r="F120" s="204" t="s">
        <v>4980</v>
      </c>
      <c r="G120" s="205" t="s">
        <v>366</v>
      </c>
      <c r="H120" s="206">
        <v>8.9700000000000006</v>
      </c>
      <c r="I120" s="207"/>
      <c r="J120" s="208">
        <f>ROUND(I120*H120,2)</f>
        <v>0</v>
      </c>
      <c r="K120" s="204" t="s">
        <v>203</v>
      </c>
      <c r="L120" s="62"/>
      <c r="M120" s="209" t="s">
        <v>23</v>
      </c>
      <c r="N120" s="210" t="s">
        <v>48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215</v>
      </c>
      <c r="AT120" s="25" t="s">
        <v>194</v>
      </c>
      <c r="AU120" s="25" t="s">
        <v>88</v>
      </c>
      <c r="AY120" s="25" t="s">
        <v>191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85</v>
      </c>
      <c r="BK120" s="213">
        <f>ROUND(I120*H120,2)</f>
        <v>0</v>
      </c>
      <c r="BL120" s="25" t="s">
        <v>215</v>
      </c>
      <c r="BM120" s="25" t="s">
        <v>6128</v>
      </c>
    </row>
    <row r="121" spans="2:65" s="1" customFormat="1" ht="25.5" customHeight="1">
      <c r="B121" s="42"/>
      <c r="C121" s="202" t="s">
        <v>256</v>
      </c>
      <c r="D121" s="202" t="s">
        <v>194</v>
      </c>
      <c r="E121" s="203" t="s">
        <v>2398</v>
      </c>
      <c r="F121" s="204" t="s">
        <v>2399</v>
      </c>
      <c r="G121" s="205" t="s">
        <v>218</v>
      </c>
      <c r="H121" s="206">
        <v>21.3</v>
      </c>
      <c r="I121" s="207"/>
      <c r="J121" s="208">
        <f>ROUND(I121*H121,2)</f>
        <v>0</v>
      </c>
      <c r="K121" s="204" t="s">
        <v>203</v>
      </c>
      <c r="L121" s="62"/>
      <c r="M121" s="209" t="s">
        <v>23</v>
      </c>
      <c r="N121" s="210" t="s">
        <v>48</v>
      </c>
      <c r="O121" s="43"/>
      <c r="P121" s="211">
        <f>O121*H121</f>
        <v>0</v>
      </c>
      <c r="Q121" s="211">
        <v>8.4000000000000003E-4</v>
      </c>
      <c r="R121" s="211">
        <f>Q121*H121</f>
        <v>1.7892000000000002E-2</v>
      </c>
      <c r="S121" s="211">
        <v>0</v>
      </c>
      <c r="T121" s="212">
        <f>S121*H121</f>
        <v>0</v>
      </c>
      <c r="AR121" s="25" t="s">
        <v>215</v>
      </c>
      <c r="AT121" s="25" t="s">
        <v>194</v>
      </c>
      <c r="AU121" s="25" t="s">
        <v>88</v>
      </c>
      <c r="AY121" s="25" t="s">
        <v>191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85</v>
      </c>
      <c r="BK121" s="213">
        <f>ROUND(I121*H121,2)</f>
        <v>0</v>
      </c>
      <c r="BL121" s="25" t="s">
        <v>215</v>
      </c>
      <c r="BM121" s="25" t="s">
        <v>6129</v>
      </c>
    </row>
    <row r="122" spans="2:65" s="12" customFormat="1" ht="13.5">
      <c r="B122" s="217"/>
      <c r="C122" s="218"/>
      <c r="D122" s="214" t="s">
        <v>245</v>
      </c>
      <c r="E122" s="219" t="s">
        <v>23</v>
      </c>
      <c r="F122" s="220" t="s">
        <v>6130</v>
      </c>
      <c r="G122" s="218"/>
      <c r="H122" s="221">
        <v>21.3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245</v>
      </c>
      <c r="AU122" s="227" t="s">
        <v>88</v>
      </c>
      <c r="AV122" s="12" t="s">
        <v>88</v>
      </c>
      <c r="AW122" s="12" t="s">
        <v>40</v>
      </c>
      <c r="AX122" s="12" t="s">
        <v>77</v>
      </c>
      <c r="AY122" s="227" t="s">
        <v>191</v>
      </c>
    </row>
    <row r="123" spans="2:65" s="15" customFormat="1" ht="13.5">
      <c r="B123" s="265"/>
      <c r="C123" s="266"/>
      <c r="D123" s="214" t="s">
        <v>245</v>
      </c>
      <c r="E123" s="267" t="s">
        <v>23</v>
      </c>
      <c r="F123" s="268" t="s">
        <v>388</v>
      </c>
      <c r="G123" s="266"/>
      <c r="H123" s="269">
        <v>21.3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245</v>
      </c>
      <c r="AU123" s="275" t="s">
        <v>88</v>
      </c>
      <c r="AV123" s="15" t="s">
        <v>215</v>
      </c>
      <c r="AW123" s="15" t="s">
        <v>40</v>
      </c>
      <c r="AX123" s="15" t="s">
        <v>85</v>
      </c>
      <c r="AY123" s="275" t="s">
        <v>191</v>
      </c>
    </row>
    <row r="124" spans="2:65" s="1" customFormat="1" ht="25.5" customHeight="1">
      <c r="B124" s="42"/>
      <c r="C124" s="202" t="s">
        <v>263</v>
      </c>
      <c r="D124" s="202" t="s">
        <v>194</v>
      </c>
      <c r="E124" s="203" t="s">
        <v>2402</v>
      </c>
      <c r="F124" s="204" t="s">
        <v>2403</v>
      </c>
      <c r="G124" s="205" t="s">
        <v>218</v>
      </c>
      <c r="H124" s="206">
        <v>21.3</v>
      </c>
      <c r="I124" s="207"/>
      <c r="J124" s="208">
        <f>ROUND(I124*H124,2)</f>
        <v>0</v>
      </c>
      <c r="K124" s="204" t="s">
        <v>203</v>
      </c>
      <c r="L124" s="62"/>
      <c r="M124" s="209" t="s">
        <v>23</v>
      </c>
      <c r="N124" s="210" t="s">
        <v>48</v>
      </c>
      <c r="O124" s="43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215</v>
      </c>
      <c r="AT124" s="25" t="s">
        <v>194</v>
      </c>
      <c r="AU124" s="25" t="s">
        <v>88</v>
      </c>
      <c r="AY124" s="25" t="s">
        <v>191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85</v>
      </c>
      <c r="BK124" s="213">
        <f>ROUND(I124*H124,2)</f>
        <v>0</v>
      </c>
      <c r="BL124" s="25" t="s">
        <v>215</v>
      </c>
      <c r="BM124" s="25" t="s">
        <v>6131</v>
      </c>
    </row>
    <row r="125" spans="2:65" s="1" customFormat="1" ht="38.25" customHeight="1">
      <c r="B125" s="42"/>
      <c r="C125" s="202" t="s">
        <v>268</v>
      </c>
      <c r="D125" s="202" t="s">
        <v>194</v>
      </c>
      <c r="E125" s="203" t="s">
        <v>2405</v>
      </c>
      <c r="F125" s="204" t="s">
        <v>2406</v>
      </c>
      <c r="G125" s="205" t="s">
        <v>366</v>
      </c>
      <c r="H125" s="206">
        <v>8.9700000000000006</v>
      </c>
      <c r="I125" s="207"/>
      <c r="J125" s="208">
        <f>ROUND(I125*H125,2)</f>
        <v>0</v>
      </c>
      <c r="K125" s="204" t="s">
        <v>203</v>
      </c>
      <c r="L125" s="62"/>
      <c r="M125" s="209" t="s">
        <v>23</v>
      </c>
      <c r="N125" s="210" t="s">
        <v>48</v>
      </c>
      <c r="O125" s="43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215</v>
      </c>
      <c r="AT125" s="25" t="s">
        <v>194</v>
      </c>
      <c r="AU125" s="25" t="s">
        <v>88</v>
      </c>
      <c r="AY125" s="25" t="s">
        <v>191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85</v>
      </c>
      <c r="BK125" s="213">
        <f>ROUND(I125*H125,2)</f>
        <v>0</v>
      </c>
      <c r="BL125" s="25" t="s">
        <v>215</v>
      </c>
      <c r="BM125" s="25" t="s">
        <v>6132</v>
      </c>
    </row>
    <row r="126" spans="2:65" s="1" customFormat="1" ht="38.25" customHeight="1">
      <c r="B126" s="42"/>
      <c r="C126" s="202" t="s">
        <v>10</v>
      </c>
      <c r="D126" s="202" t="s">
        <v>194</v>
      </c>
      <c r="E126" s="203" t="s">
        <v>6133</v>
      </c>
      <c r="F126" s="204" t="s">
        <v>6134</v>
      </c>
      <c r="G126" s="205" t="s">
        <v>366</v>
      </c>
      <c r="H126" s="206">
        <v>8.9700000000000006</v>
      </c>
      <c r="I126" s="207"/>
      <c r="J126" s="208">
        <f>ROUND(I126*H126,2)</f>
        <v>0</v>
      </c>
      <c r="K126" s="204" t="s">
        <v>203</v>
      </c>
      <c r="L126" s="62"/>
      <c r="M126" s="209" t="s">
        <v>23</v>
      </c>
      <c r="N126" s="210" t="s">
        <v>48</v>
      </c>
      <c r="O126" s="43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AR126" s="25" t="s">
        <v>215</v>
      </c>
      <c r="AT126" s="25" t="s">
        <v>194</v>
      </c>
      <c r="AU126" s="25" t="s">
        <v>88</v>
      </c>
      <c r="AY126" s="25" t="s">
        <v>191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5" t="s">
        <v>85</v>
      </c>
      <c r="BK126" s="213">
        <f>ROUND(I126*H126,2)</f>
        <v>0</v>
      </c>
      <c r="BL126" s="25" t="s">
        <v>215</v>
      </c>
      <c r="BM126" s="25" t="s">
        <v>6135</v>
      </c>
    </row>
    <row r="127" spans="2:65" s="12" customFormat="1" ht="13.5">
      <c r="B127" s="217"/>
      <c r="C127" s="218"/>
      <c r="D127" s="214" t="s">
        <v>245</v>
      </c>
      <c r="E127" s="219" t="s">
        <v>23</v>
      </c>
      <c r="F127" s="220" t="s">
        <v>6136</v>
      </c>
      <c r="G127" s="218"/>
      <c r="H127" s="221">
        <v>8.9700000000000006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245</v>
      </c>
      <c r="AU127" s="227" t="s">
        <v>88</v>
      </c>
      <c r="AV127" s="12" t="s">
        <v>88</v>
      </c>
      <c r="AW127" s="12" t="s">
        <v>40</v>
      </c>
      <c r="AX127" s="12" t="s">
        <v>77</v>
      </c>
      <c r="AY127" s="227" t="s">
        <v>191</v>
      </c>
    </row>
    <row r="128" spans="2:65" s="15" customFormat="1" ht="13.5">
      <c r="B128" s="265"/>
      <c r="C128" s="266"/>
      <c r="D128" s="214" t="s">
        <v>245</v>
      </c>
      <c r="E128" s="267" t="s">
        <v>23</v>
      </c>
      <c r="F128" s="268" t="s">
        <v>388</v>
      </c>
      <c r="G128" s="266"/>
      <c r="H128" s="269">
        <v>8.9700000000000006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AT128" s="275" t="s">
        <v>245</v>
      </c>
      <c r="AU128" s="275" t="s">
        <v>88</v>
      </c>
      <c r="AV128" s="15" t="s">
        <v>215</v>
      </c>
      <c r="AW128" s="15" t="s">
        <v>40</v>
      </c>
      <c r="AX128" s="15" t="s">
        <v>85</v>
      </c>
      <c r="AY128" s="275" t="s">
        <v>191</v>
      </c>
    </row>
    <row r="129" spans="2:65" s="1" customFormat="1" ht="16.5" customHeight="1">
      <c r="B129" s="42"/>
      <c r="C129" s="202" t="s">
        <v>279</v>
      </c>
      <c r="D129" s="202" t="s">
        <v>194</v>
      </c>
      <c r="E129" s="203" t="s">
        <v>2423</v>
      </c>
      <c r="F129" s="204" t="s">
        <v>2424</v>
      </c>
      <c r="G129" s="205" t="s">
        <v>366</v>
      </c>
      <c r="H129" s="206">
        <v>8.9700000000000006</v>
      </c>
      <c r="I129" s="207"/>
      <c r="J129" s="208">
        <f>ROUND(I129*H129,2)</f>
        <v>0</v>
      </c>
      <c r="K129" s="204" t="s">
        <v>203</v>
      </c>
      <c r="L129" s="62"/>
      <c r="M129" s="209" t="s">
        <v>23</v>
      </c>
      <c r="N129" s="210" t="s">
        <v>48</v>
      </c>
      <c r="O129" s="43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25" t="s">
        <v>215</v>
      </c>
      <c r="AT129" s="25" t="s">
        <v>194</v>
      </c>
      <c r="AU129" s="25" t="s">
        <v>88</v>
      </c>
      <c r="AY129" s="25" t="s">
        <v>191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85</v>
      </c>
      <c r="BK129" s="213">
        <f>ROUND(I129*H129,2)</f>
        <v>0</v>
      </c>
      <c r="BL129" s="25" t="s">
        <v>215</v>
      </c>
      <c r="BM129" s="25" t="s">
        <v>6137</v>
      </c>
    </row>
    <row r="130" spans="2:65" s="1" customFormat="1" ht="16.5" customHeight="1">
      <c r="B130" s="42"/>
      <c r="C130" s="202" t="s">
        <v>284</v>
      </c>
      <c r="D130" s="202" t="s">
        <v>194</v>
      </c>
      <c r="E130" s="203" t="s">
        <v>2427</v>
      </c>
      <c r="F130" s="204" t="s">
        <v>2428</v>
      </c>
      <c r="G130" s="205" t="s">
        <v>419</v>
      </c>
      <c r="H130" s="206">
        <v>17.940000000000001</v>
      </c>
      <c r="I130" s="207"/>
      <c r="J130" s="208">
        <f>ROUND(I130*H130,2)</f>
        <v>0</v>
      </c>
      <c r="K130" s="204" t="s">
        <v>203</v>
      </c>
      <c r="L130" s="62"/>
      <c r="M130" s="209" t="s">
        <v>23</v>
      </c>
      <c r="N130" s="210" t="s">
        <v>48</v>
      </c>
      <c r="O130" s="43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AR130" s="25" t="s">
        <v>215</v>
      </c>
      <c r="AT130" s="25" t="s">
        <v>194</v>
      </c>
      <c r="AU130" s="25" t="s">
        <v>88</v>
      </c>
      <c r="AY130" s="25" t="s">
        <v>191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85</v>
      </c>
      <c r="BK130" s="213">
        <f>ROUND(I130*H130,2)</f>
        <v>0</v>
      </c>
      <c r="BL130" s="25" t="s">
        <v>215</v>
      </c>
      <c r="BM130" s="25" t="s">
        <v>6138</v>
      </c>
    </row>
    <row r="131" spans="2:65" s="12" customFormat="1" ht="13.5">
      <c r="B131" s="217"/>
      <c r="C131" s="218"/>
      <c r="D131" s="214" t="s">
        <v>245</v>
      </c>
      <c r="E131" s="219" t="s">
        <v>23</v>
      </c>
      <c r="F131" s="220" t="s">
        <v>6139</v>
      </c>
      <c r="G131" s="218"/>
      <c r="H131" s="221">
        <v>17.940000000000001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245</v>
      </c>
      <c r="AU131" s="227" t="s">
        <v>88</v>
      </c>
      <c r="AV131" s="12" t="s">
        <v>88</v>
      </c>
      <c r="AW131" s="12" t="s">
        <v>40</v>
      </c>
      <c r="AX131" s="12" t="s">
        <v>77</v>
      </c>
      <c r="AY131" s="227" t="s">
        <v>191</v>
      </c>
    </row>
    <row r="132" spans="2:65" s="15" customFormat="1" ht="13.5">
      <c r="B132" s="265"/>
      <c r="C132" s="266"/>
      <c r="D132" s="214" t="s">
        <v>245</v>
      </c>
      <c r="E132" s="267" t="s">
        <v>23</v>
      </c>
      <c r="F132" s="268" t="s">
        <v>388</v>
      </c>
      <c r="G132" s="266"/>
      <c r="H132" s="269">
        <v>17.940000000000001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AT132" s="275" t="s">
        <v>245</v>
      </c>
      <c r="AU132" s="275" t="s">
        <v>88</v>
      </c>
      <c r="AV132" s="15" t="s">
        <v>215</v>
      </c>
      <c r="AW132" s="15" t="s">
        <v>40</v>
      </c>
      <c r="AX132" s="15" t="s">
        <v>85</v>
      </c>
      <c r="AY132" s="275" t="s">
        <v>191</v>
      </c>
    </row>
    <row r="133" spans="2:65" s="1" customFormat="1" ht="25.5" customHeight="1">
      <c r="B133" s="42"/>
      <c r="C133" s="202" t="s">
        <v>289</v>
      </c>
      <c r="D133" s="202" t="s">
        <v>194</v>
      </c>
      <c r="E133" s="203" t="s">
        <v>5015</v>
      </c>
      <c r="F133" s="204" t="s">
        <v>5016</v>
      </c>
      <c r="G133" s="205" t="s">
        <v>366</v>
      </c>
      <c r="H133" s="206">
        <v>4.71</v>
      </c>
      <c r="I133" s="207"/>
      <c r="J133" s="208">
        <f>ROUND(I133*H133,2)</f>
        <v>0</v>
      </c>
      <c r="K133" s="204" t="s">
        <v>203</v>
      </c>
      <c r="L133" s="62"/>
      <c r="M133" s="209" t="s">
        <v>23</v>
      </c>
      <c r="N133" s="210" t="s">
        <v>48</v>
      </c>
      <c r="O133" s="43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215</v>
      </c>
      <c r="AT133" s="25" t="s">
        <v>194</v>
      </c>
      <c r="AU133" s="25" t="s">
        <v>88</v>
      </c>
      <c r="AY133" s="25" t="s">
        <v>191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85</v>
      </c>
      <c r="BK133" s="213">
        <f>ROUND(I133*H133,2)</f>
        <v>0</v>
      </c>
      <c r="BL133" s="25" t="s">
        <v>215</v>
      </c>
      <c r="BM133" s="25" t="s">
        <v>6140</v>
      </c>
    </row>
    <row r="134" spans="2:65" s="12" customFormat="1" ht="13.5">
      <c r="B134" s="217"/>
      <c r="C134" s="218"/>
      <c r="D134" s="214" t="s">
        <v>245</v>
      </c>
      <c r="E134" s="219" t="s">
        <v>23</v>
      </c>
      <c r="F134" s="220" t="s">
        <v>6141</v>
      </c>
      <c r="G134" s="218"/>
      <c r="H134" s="221">
        <v>1.35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245</v>
      </c>
      <c r="AU134" s="227" t="s">
        <v>88</v>
      </c>
      <c r="AV134" s="12" t="s">
        <v>88</v>
      </c>
      <c r="AW134" s="12" t="s">
        <v>40</v>
      </c>
      <c r="AX134" s="12" t="s">
        <v>77</v>
      </c>
      <c r="AY134" s="227" t="s">
        <v>191</v>
      </c>
    </row>
    <row r="135" spans="2:65" s="12" customFormat="1" ht="13.5">
      <c r="B135" s="217"/>
      <c r="C135" s="218"/>
      <c r="D135" s="214" t="s">
        <v>245</v>
      </c>
      <c r="E135" s="219" t="s">
        <v>23</v>
      </c>
      <c r="F135" s="220" t="s">
        <v>6142</v>
      </c>
      <c r="G135" s="218"/>
      <c r="H135" s="221">
        <v>3.36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245</v>
      </c>
      <c r="AU135" s="227" t="s">
        <v>88</v>
      </c>
      <c r="AV135" s="12" t="s">
        <v>88</v>
      </c>
      <c r="AW135" s="12" t="s">
        <v>40</v>
      </c>
      <c r="AX135" s="12" t="s">
        <v>77</v>
      </c>
      <c r="AY135" s="227" t="s">
        <v>191</v>
      </c>
    </row>
    <row r="136" spans="2:65" s="15" customFormat="1" ht="13.5">
      <c r="B136" s="265"/>
      <c r="C136" s="266"/>
      <c r="D136" s="214" t="s">
        <v>245</v>
      </c>
      <c r="E136" s="267" t="s">
        <v>23</v>
      </c>
      <c r="F136" s="268" t="s">
        <v>388</v>
      </c>
      <c r="G136" s="266"/>
      <c r="H136" s="269">
        <v>4.71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AT136" s="275" t="s">
        <v>245</v>
      </c>
      <c r="AU136" s="275" t="s">
        <v>88</v>
      </c>
      <c r="AV136" s="15" t="s">
        <v>215</v>
      </c>
      <c r="AW136" s="15" t="s">
        <v>40</v>
      </c>
      <c r="AX136" s="15" t="s">
        <v>85</v>
      </c>
      <c r="AY136" s="275" t="s">
        <v>191</v>
      </c>
    </row>
    <row r="137" spans="2:65" s="1" customFormat="1" ht="16.5" customHeight="1">
      <c r="B137" s="42"/>
      <c r="C137" s="228" t="s">
        <v>296</v>
      </c>
      <c r="D137" s="228" t="s">
        <v>302</v>
      </c>
      <c r="E137" s="229" t="s">
        <v>5026</v>
      </c>
      <c r="F137" s="230" t="s">
        <v>5027</v>
      </c>
      <c r="G137" s="231" t="s">
        <v>419</v>
      </c>
      <c r="H137" s="232">
        <v>9.42</v>
      </c>
      <c r="I137" s="233"/>
      <c r="J137" s="234">
        <f>ROUND(I137*H137,2)</f>
        <v>0</v>
      </c>
      <c r="K137" s="230" t="s">
        <v>203</v>
      </c>
      <c r="L137" s="235"/>
      <c r="M137" s="236" t="s">
        <v>23</v>
      </c>
      <c r="N137" s="237" t="s">
        <v>48</v>
      </c>
      <c r="O137" s="43"/>
      <c r="P137" s="211">
        <f>O137*H137</f>
        <v>0</v>
      </c>
      <c r="Q137" s="211">
        <v>1</v>
      </c>
      <c r="R137" s="211">
        <f>Q137*H137</f>
        <v>9.42</v>
      </c>
      <c r="S137" s="211">
        <v>0</v>
      </c>
      <c r="T137" s="212">
        <f>S137*H137</f>
        <v>0</v>
      </c>
      <c r="AR137" s="25" t="s">
        <v>234</v>
      </c>
      <c r="AT137" s="25" t="s">
        <v>302</v>
      </c>
      <c r="AU137" s="25" t="s">
        <v>88</v>
      </c>
      <c r="AY137" s="25" t="s">
        <v>191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5" t="s">
        <v>85</v>
      </c>
      <c r="BK137" s="213">
        <f>ROUND(I137*H137,2)</f>
        <v>0</v>
      </c>
      <c r="BL137" s="25" t="s">
        <v>215</v>
      </c>
      <c r="BM137" s="25" t="s">
        <v>6143</v>
      </c>
    </row>
    <row r="138" spans="2:65" s="12" customFormat="1" ht="13.5">
      <c r="B138" s="217"/>
      <c r="C138" s="218"/>
      <c r="D138" s="214" t="s">
        <v>245</v>
      </c>
      <c r="E138" s="219" t="s">
        <v>23</v>
      </c>
      <c r="F138" s="220" t="s">
        <v>6144</v>
      </c>
      <c r="G138" s="218"/>
      <c r="H138" s="221">
        <v>9.42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245</v>
      </c>
      <c r="AU138" s="227" t="s">
        <v>88</v>
      </c>
      <c r="AV138" s="12" t="s">
        <v>88</v>
      </c>
      <c r="AW138" s="12" t="s">
        <v>40</v>
      </c>
      <c r="AX138" s="12" t="s">
        <v>77</v>
      </c>
      <c r="AY138" s="227" t="s">
        <v>191</v>
      </c>
    </row>
    <row r="139" spans="2:65" s="15" customFormat="1" ht="13.5">
      <c r="B139" s="265"/>
      <c r="C139" s="266"/>
      <c r="D139" s="214" t="s">
        <v>245</v>
      </c>
      <c r="E139" s="267" t="s">
        <v>23</v>
      </c>
      <c r="F139" s="268" t="s">
        <v>388</v>
      </c>
      <c r="G139" s="266"/>
      <c r="H139" s="269">
        <v>9.42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AT139" s="275" t="s">
        <v>245</v>
      </c>
      <c r="AU139" s="275" t="s">
        <v>88</v>
      </c>
      <c r="AV139" s="15" t="s">
        <v>215</v>
      </c>
      <c r="AW139" s="15" t="s">
        <v>40</v>
      </c>
      <c r="AX139" s="15" t="s">
        <v>85</v>
      </c>
      <c r="AY139" s="275" t="s">
        <v>191</v>
      </c>
    </row>
    <row r="140" spans="2:65" s="1" customFormat="1" ht="38.25" customHeight="1">
      <c r="B140" s="42"/>
      <c r="C140" s="202" t="s">
        <v>301</v>
      </c>
      <c r="D140" s="202" t="s">
        <v>194</v>
      </c>
      <c r="E140" s="203" t="s">
        <v>5031</v>
      </c>
      <c r="F140" s="204" t="s">
        <v>5032</v>
      </c>
      <c r="G140" s="205" t="s">
        <v>366</v>
      </c>
      <c r="H140" s="206">
        <v>3.4079999999999999</v>
      </c>
      <c r="I140" s="207"/>
      <c r="J140" s="208">
        <f>ROUND(I140*H140,2)</f>
        <v>0</v>
      </c>
      <c r="K140" s="204" t="s">
        <v>203</v>
      </c>
      <c r="L140" s="62"/>
      <c r="M140" s="209" t="s">
        <v>23</v>
      </c>
      <c r="N140" s="210" t="s">
        <v>48</v>
      </c>
      <c r="O140" s="43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215</v>
      </c>
      <c r="AT140" s="25" t="s">
        <v>194</v>
      </c>
      <c r="AU140" s="25" t="s">
        <v>88</v>
      </c>
      <c r="AY140" s="25" t="s">
        <v>191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85</v>
      </c>
      <c r="BK140" s="213">
        <f>ROUND(I140*H140,2)</f>
        <v>0</v>
      </c>
      <c r="BL140" s="25" t="s">
        <v>215</v>
      </c>
      <c r="BM140" s="25" t="s">
        <v>6145</v>
      </c>
    </row>
    <row r="141" spans="2:65" s="12" customFormat="1" ht="13.5">
      <c r="B141" s="217"/>
      <c r="C141" s="218"/>
      <c r="D141" s="214" t="s">
        <v>245</v>
      </c>
      <c r="E141" s="219" t="s">
        <v>23</v>
      </c>
      <c r="F141" s="220" t="s">
        <v>6146</v>
      </c>
      <c r="G141" s="218"/>
      <c r="H141" s="221">
        <v>3.4079999999999999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245</v>
      </c>
      <c r="AU141" s="227" t="s">
        <v>88</v>
      </c>
      <c r="AV141" s="12" t="s">
        <v>88</v>
      </c>
      <c r="AW141" s="12" t="s">
        <v>40</v>
      </c>
      <c r="AX141" s="12" t="s">
        <v>77</v>
      </c>
      <c r="AY141" s="227" t="s">
        <v>191</v>
      </c>
    </row>
    <row r="142" spans="2:65" s="15" customFormat="1" ht="13.5">
      <c r="B142" s="265"/>
      <c r="C142" s="266"/>
      <c r="D142" s="214" t="s">
        <v>245</v>
      </c>
      <c r="E142" s="267" t="s">
        <v>23</v>
      </c>
      <c r="F142" s="268" t="s">
        <v>388</v>
      </c>
      <c r="G142" s="266"/>
      <c r="H142" s="269">
        <v>3.4079999999999999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AT142" s="275" t="s">
        <v>245</v>
      </c>
      <c r="AU142" s="275" t="s">
        <v>88</v>
      </c>
      <c r="AV142" s="15" t="s">
        <v>215</v>
      </c>
      <c r="AW142" s="15" t="s">
        <v>40</v>
      </c>
      <c r="AX142" s="15" t="s">
        <v>85</v>
      </c>
      <c r="AY142" s="275" t="s">
        <v>191</v>
      </c>
    </row>
    <row r="143" spans="2:65" s="1" customFormat="1" ht="16.5" customHeight="1">
      <c r="B143" s="42"/>
      <c r="C143" s="228" t="s">
        <v>9</v>
      </c>
      <c r="D143" s="228" t="s">
        <v>302</v>
      </c>
      <c r="E143" s="229" t="s">
        <v>5038</v>
      </c>
      <c r="F143" s="230" t="s">
        <v>5039</v>
      </c>
      <c r="G143" s="231" t="s">
        <v>419</v>
      </c>
      <c r="H143" s="232">
        <v>6.8159999999999998</v>
      </c>
      <c r="I143" s="233"/>
      <c r="J143" s="234">
        <f>ROUND(I143*H143,2)</f>
        <v>0</v>
      </c>
      <c r="K143" s="230" t="s">
        <v>203</v>
      </c>
      <c r="L143" s="235"/>
      <c r="M143" s="236" t="s">
        <v>23</v>
      </c>
      <c r="N143" s="237" t="s">
        <v>48</v>
      </c>
      <c r="O143" s="43"/>
      <c r="P143" s="211">
        <f>O143*H143</f>
        <v>0</v>
      </c>
      <c r="Q143" s="211">
        <v>1</v>
      </c>
      <c r="R143" s="211">
        <f>Q143*H143</f>
        <v>6.8159999999999998</v>
      </c>
      <c r="S143" s="211">
        <v>0</v>
      </c>
      <c r="T143" s="212">
        <f>S143*H143</f>
        <v>0</v>
      </c>
      <c r="AR143" s="25" t="s">
        <v>234</v>
      </c>
      <c r="AT143" s="25" t="s">
        <v>302</v>
      </c>
      <c r="AU143" s="25" t="s">
        <v>88</v>
      </c>
      <c r="AY143" s="25" t="s">
        <v>191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85</v>
      </c>
      <c r="BK143" s="213">
        <f>ROUND(I143*H143,2)</f>
        <v>0</v>
      </c>
      <c r="BL143" s="25" t="s">
        <v>215</v>
      </c>
      <c r="BM143" s="25" t="s">
        <v>6147</v>
      </c>
    </row>
    <row r="144" spans="2:65" s="12" customFormat="1" ht="13.5">
      <c r="B144" s="217"/>
      <c r="C144" s="218"/>
      <c r="D144" s="214" t="s">
        <v>245</v>
      </c>
      <c r="E144" s="219" t="s">
        <v>23</v>
      </c>
      <c r="F144" s="220" t="s">
        <v>6148</v>
      </c>
      <c r="G144" s="218"/>
      <c r="H144" s="221">
        <v>6.8159999999999998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245</v>
      </c>
      <c r="AU144" s="227" t="s">
        <v>88</v>
      </c>
      <c r="AV144" s="12" t="s">
        <v>88</v>
      </c>
      <c r="AW144" s="12" t="s">
        <v>40</v>
      </c>
      <c r="AX144" s="12" t="s">
        <v>77</v>
      </c>
      <c r="AY144" s="227" t="s">
        <v>191</v>
      </c>
    </row>
    <row r="145" spans="2:65" s="15" customFormat="1" ht="13.5">
      <c r="B145" s="265"/>
      <c r="C145" s="266"/>
      <c r="D145" s="214" t="s">
        <v>245</v>
      </c>
      <c r="E145" s="267" t="s">
        <v>23</v>
      </c>
      <c r="F145" s="268" t="s">
        <v>388</v>
      </c>
      <c r="G145" s="266"/>
      <c r="H145" s="269">
        <v>6.8159999999999998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AT145" s="275" t="s">
        <v>245</v>
      </c>
      <c r="AU145" s="275" t="s">
        <v>88</v>
      </c>
      <c r="AV145" s="15" t="s">
        <v>215</v>
      </c>
      <c r="AW145" s="15" t="s">
        <v>40</v>
      </c>
      <c r="AX145" s="15" t="s">
        <v>85</v>
      </c>
      <c r="AY145" s="275" t="s">
        <v>191</v>
      </c>
    </row>
    <row r="146" spans="2:65" s="11" customFormat="1" ht="29.85" customHeight="1">
      <c r="B146" s="186"/>
      <c r="C146" s="187"/>
      <c r="D146" s="188" t="s">
        <v>76</v>
      </c>
      <c r="E146" s="200" t="s">
        <v>207</v>
      </c>
      <c r="F146" s="200" t="s">
        <v>363</v>
      </c>
      <c r="G146" s="187"/>
      <c r="H146" s="187"/>
      <c r="I146" s="190"/>
      <c r="J146" s="201">
        <f>BK146</f>
        <v>0</v>
      </c>
      <c r="K146" s="187"/>
      <c r="L146" s="192"/>
      <c r="M146" s="193"/>
      <c r="N146" s="194"/>
      <c r="O146" s="194"/>
      <c r="P146" s="195">
        <f>P147</f>
        <v>0</v>
      </c>
      <c r="Q146" s="194"/>
      <c r="R146" s="195">
        <f>R147</f>
        <v>0.39563999999999999</v>
      </c>
      <c r="S146" s="194"/>
      <c r="T146" s="196">
        <f>T147</f>
        <v>0</v>
      </c>
      <c r="AR146" s="197" t="s">
        <v>85</v>
      </c>
      <c r="AT146" s="198" t="s">
        <v>76</v>
      </c>
      <c r="AU146" s="198" t="s">
        <v>85</v>
      </c>
      <c r="AY146" s="197" t="s">
        <v>191</v>
      </c>
      <c r="BK146" s="199">
        <f>BK147</f>
        <v>0</v>
      </c>
    </row>
    <row r="147" spans="2:65" s="1" customFormat="1" ht="25.5" customHeight="1">
      <c r="B147" s="42"/>
      <c r="C147" s="202" t="s">
        <v>311</v>
      </c>
      <c r="D147" s="202" t="s">
        <v>194</v>
      </c>
      <c r="E147" s="203" t="s">
        <v>6149</v>
      </c>
      <c r="F147" s="204" t="s">
        <v>6150</v>
      </c>
      <c r="G147" s="205" t="s">
        <v>222</v>
      </c>
      <c r="H147" s="206">
        <v>1</v>
      </c>
      <c r="I147" s="207"/>
      <c r="J147" s="208">
        <f>ROUND(I147*H147,2)</f>
        <v>0</v>
      </c>
      <c r="K147" s="204" t="s">
        <v>203</v>
      </c>
      <c r="L147" s="62"/>
      <c r="M147" s="209" t="s">
        <v>23</v>
      </c>
      <c r="N147" s="210" t="s">
        <v>48</v>
      </c>
      <c r="O147" s="43"/>
      <c r="P147" s="211">
        <f>O147*H147</f>
        <v>0</v>
      </c>
      <c r="Q147" s="211">
        <v>0.39563999999999999</v>
      </c>
      <c r="R147" s="211">
        <f>Q147*H147</f>
        <v>0.39563999999999999</v>
      </c>
      <c r="S147" s="211">
        <v>0</v>
      </c>
      <c r="T147" s="212">
        <f>S147*H147</f>
        <v>0</v>
      </c>
      <c r="AR147" s="25" t="s">
        <v>215</v>
      </c>
      <c r="AT147" s="25" t="s">
        <v>194</v>
      </c>
      <c r="AU147" s="25" t="s">
        <v>88</v>
      </c>
      <c r="AY147" s="25" t="s">
        <v>191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25" t="s">
        <v>85</v>
      </c>
      <c r="BK147" s="213">
        <f>ROUND(I147*H147,2)</f>
        <v>0</v>
      </c>
      <c r="BL147" s="25" t="s">
        <v>215</v>
      </c>
      <c r="BM147" s="25" t="s">
        <v>6151</v>
      </c>
    </row>
    <row r="148" spans="2:65" s="11" customFormat="1" ht="29.85" customHeight="1">
      <c r="B148" s="186"/>
      <c r="C148" s="187"/>
      <c r="D148" s="188" t="s">
        <v>76</v>
      </c>
      <c r="E148" s="200" t="s">
        <v>215</v>
      </c>
      <c r="F148" s="200" t="s">
        <v>2486</v>
      </c>
      <c r="G148" s="187"/>
      <c r="H148" s="187"/>
      <c r="I148" s="190"/>
      <c r="J148" s="201">
        <f>BK148</f>
        <v>0</v>
      </c>
      <c r="K148" s="187"/>
      <c r="L148" s="192"/>
      <c r="M148" s="193"/>
      <c r="N148" s="194"/>
      <c r="O148" s="194"/>
      <c r="P148" s="195">
        <f>SUM(P149:P151)</f>
        <v>0</v>
      </c>
      <c r="Q148" s="194"/>
      <c r="R148" s="195">
        <f>SUM(R149:R151)</f>
        <v>1.6109360400000001</v>
      </c>
      <c r="S148" s="194"/>
      <c r="T148" s="196">
        <f>SUM(T149:T151)</f>
        <v>0</v>
      </c>
      <c r="AR148" s="197" t="s">
        <v>85</v>
      </c>
      <c r="AT148" s="198" t="s">
        <v>76</v>
      </c>
      <c r="AU148" s="198" t="s">
        <v>85</v>
      </c>
      <c r="AY148" s="197" t="s">
        <v>191</v>
      </c>
      <c r="BK148" s="199">
        <f>SUM(BK149:BK151)</f>
        <v>0</v>
      </c>
    </row>
    <row r="149" spans="2:65" s="1" customFormat="1" ht="25.5" customHeight="1">
      <c r="B149" s="42"/>
      <c r="C149" s="202" t="s">
        <v>317</v>
      </c>
      <c r="D149" s="202" t="s">
        <v>194</v>
      </c>
      <c r="E149" s="203" t="s">
        <v>5065</v>
      </c>
      <c r="F149" s="204" t="s">
        <v>5066</v>
      </c>
      <c r="G149" s="205" t="s">
        <v>366</v>
      </c>
      <c r="H149" s="206">
        <v>0.85199999999999998</v>
      </c>
      <c r="I149" s="207"/>
      <c r="J149" s="208">
        <f>ROUND(I149*H149,2)</f>
        <v>0</v>
      </c>
      <c r="K149" s="204" t="s">
        <v>203</v>
      </c>
      <c r="L149" s="62"/>
      <c r="M149" s="209" t="s">
        <v>23</v>
      </c>
      <c r="N149" s="210" t="s">
        <v>48</v>
      </c>
      <c r="O149" s="43"/>
      <c r="P149" s="211">
        <f>O149*H149</f>
        <v>0</v>
      </c>
      <c r="Q149" s="211">
        <v>1.8907700000000001</v>
      </c>
      <c r="R149" s="211">
        <f>Q149*H149</f>
        <v>1.6109360400000001</v>
      </c>
      <c r="S149" s="211">
        <v>0</v>
      </c>
      <c r="T149" s="212">
        <f>S149*H149</f>
        <v>0</v>
      </c>
      <c r="AR149" s="25" t="s">
        <v>215</v>
      </c>
      <c r="AT149" s="25" t="s">
        <v>194</v>
      </c>
      <c r="AU149" s="25" t="s">
        <v>88</v>
      </c>
      <c r="AY149" s="25" t="s">
        <v>191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85</v>
      </c>
      <c r="BK149" s="213">
        <f>ROUND(I149*H149,2)</f>
        <v>0</v>
      </c>
      <c r="BL149" s="25" t="s">
        <v>215</v>
      </c>
      <c r="BM149" s="25" t="s">
        <v>6152</v>
      </c>
    </row>
    <row r="150" spans="2:65" s="12" customFormat="1" ht="13.5">
      <c r="B150" s="217"/>
      <c r="C150" s="218"/>
      <c r="D150" s="214" t="s">
        <v>245</v>
      </c>
      <c r="E150" s="219" t="s">
        <v>23</v>
      </c>
      <c r="F150" s="220" t="s">
        <v>6153</v>
      </c>
      <c r="G150" s="218"/>
      <c r="H150" s="221">
        <v>0.85199999999999998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245</v>
      </c>
      <c r="AU150" s="227" t="s">
        <v>88</v>
      </c>
      <c r="AV150" s="12" t="s">
        <v>88</v>
      </c>
      <c r="AW150" s="12" t="s">
        <v>40</v>
      </c>
      <c r="AX150" s="12" t="s">
        <v>77</v>
      </c>
      <c r="AY150" s="227" t="s">
        <v>191</v>
      </c>
    </row>
    <row r="151" spans="2:65" s="15" customFormat="1" ht="13.5">
      <c r="B151" s="265"/>
      <c r="C151" s="266"/>
      <c r="D151" s="214" t="s">
        <v>245</v>
      </c>
      <c r="E151" s="267" t="s">
        <v>23</v>
      </c>
      <c r="F151" s="268" t="s">
        <v>388</v>
      </c>
      <c r="G151" s="266"/>
      <c r="H151" s="269">
        <v>0.85199999999999998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245</v>
      </c>
      <c r="AU151" s="275" t="s">
        <v>88</v>
      </c>
      <c r="AV151" s="15" t="s">
        <v>215</v>
      </c>
      <c r="AW151" s="15" t="s">
        <v>40</v>
      </c>
      <c r="AX151" s="15" t="s">
        <v>85</v>
      </c>
      <c r="AY151" s="275" t="s">
        <v>191</v>
      </c>
    </row>
    <row r="152" spans="2:65" s="11" customFormat="1" ht="29.85" customHeight="1">
      <c r="B152" s="186"/>
      <c r="C152" s="187"/>
      <c r="D152" s="188" t="s">
        <v>76</v>
      </c>
      <c r="E152" s="200" t="s">
        <v>190</v>
      </c>
      <c r="F152" s="200" t="s">
        <v>2542</v>
      </c>
      <c r="G152" s="187"/>
      <c r="H152" s="187"/>
      <c r="I152" s="190"/>
      <c r="J152" s="201">
        <f>BK152</f>
        <v>0</v>
      </c>
      <c r="K152" s="187"/>
      <c r="L152" s="192"/>
      <c r="M152" s="193"/>
      <c r="N152" s="194"/>
      <c r="O152" s="194"/>
      <c r="P152" s="195">
        <f>SUM(P153:P166)</f>
        <v>0</v>
      </c>
      <c r="Q152" s="194"/>
      <c r="R152" s="195">
        <f>SUM(R153:R166)</f>
        <v>9.1220140000000001</v>
      </c>
      <c r="S152" s="194"/>
      <c r="T152" s="196">
        <f>SUM(T153:T166)</f>
        <v>0</v>
      </c>
      <c r="AR152" s="197" t="s">
        <v>85</v>
      </c>
      <c r="AT152" s="198" t="s">
        <v>76</v>
      </c>
      <c r="AU152" s="198" t="s">
        <v>85</v>
      </c>
      <c r="AY152" s="197" t="s">
        <v>191</v>
      </c>
      <c r="BK152" s="199">
        <f>SUM(BK153:BK166)</f>
        <v>0</v>
      </c>
    </row>
    <row r="153" spans="2:65" s="1" customFormat="1" ht="25.5" customHeight="1">
      <c r="B153" s="42"/>
      <c r="C153" s="202" t="s">
        <v>327</v>
      </c>
      <c r="D153" s="202" t="s">
        <v>194</v>
      </c>
      <c r="E153" s="203" t="s">
        <v>6154</v>
      </c>
      <c r="F153" s="204" t="s">
        <v>6155</v>
      </c>
      <c r="G153" s="205" t="s">
        <v>218</v>
      </c>
      <c r="H153" s="206">
        <v>1.8</v>
      </c>
      <c r="I153" s="207"/>
      <c r="J153" s="208">
        <f>ROUND(I153*H153,2)</f>
        <v>0</v>
      </c>
      <c r="K153" s="204" t="s">
        <v>203</v>
      </c>
      <c r="L153" s="62"/>
      <c r="M153" s="209" t="s">
        <v>23</v>
      </c>
      <c r="N153" s="210" t="s">
        <v>48</v>
      </c>
      <c r="O153" s="43"/>
      <c r="P153" s="211">
        <f>O153*H153</f>
        <v>0</v>
      </c>
      <c r="Q153" s="211">
        <v>0.17157</v>
      </c>
      <c r="R153" s="211">
        <f>Q153*H153</f>
        <v>0.30882599999999999</v>
      </c>
      <c r="S153" s="211">
        <v>0</v>
      </c>
      <c r="T153" s="212">
        <f>S153*H153</f>
        <v>0</v>
      </c>
      <c r="AR153" s="25" t="s">
        <v>215</v>
      </c>
      <c r="AT153" s="25" t="s">
        <v>194</v>
      </c>
      <c r="AU153" s="25" t="s">
        <v>88</v>
      </c>
      <c r="AY153" s="25" t="s">
        <v>191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85</v>
      </c>
      <c r="BK153" s="213">
        <f>ROUND(I153*H153,2)</f>
        <v>0</v>
      </c>
      <c r="BL153" s="25" t="s">
        <v>215</v>
      </c>
      <c r="BM153" s="25" t="s">
        <v>6156</v>
      </c>
    </row>
    <row r="154" spans="2:65" s="1" customFormat="1" ht="25.5" customHeight="1">
      <c r="B154" s="42"/>
      <c r="C154" s="202" t="s">
        <v>322</v>
      </c>
      <c r="D154" s="202" t="s">
        <v>194</v>
      </c>
      <c r="E154" s="203" t="s">
        <v>6157</v>
      </c>
      <c r="F154" s="204" t="s">
        <v>6158</v>
      </c>
      <c r="G154" s="205" t="s">
        <v>218</v>
      </c>
      <c r="H154" s="206">
        <v>6.72</v>
      </c>
      <c r="I154" s="207"/>
      <c r="J154" s="208">
        <f>ROUND(I154*H154,2)</f>
        <v>0</v>
      </c>
      <c r="K154" s="204" t="s">
        <v>203</v>
      </c>
      <c r="L154" s="62"/>
      <c r="M154" s="209" t="s">
        <v>23</v>
      </c>
      <c r="N154" s="210" t="s">
        <v>48</v>
      </c>
      <c r="O154" s="43"/>
      <c r="P154" s="211">
        <f>O154*H154</f>
        <v>0</v>
      </c>
      <c r="Q154" s="211">
        <v>0.26244000000000001</v>
      </c>
      <c r="R154" s="211">
        <f>Q154*H154</f>
        <v>1.7635968</v>
      </c>
      <c r="S154" s="211">
        <v>0</v>
      </c>
      <c r="T154" s="212">
        <f>S154*H154</f>
        <v>0</v>
      </c>
      <c r="AR154" s="25" t="s">
        <v>215</v>
      </c>
      <c r="AT154" s="25" t="s">
        <v>194</v>
      </c>
      <c r="AU154" s="25" t="s">
        <v>88</v>
      </c>
      <c r="AY154" s="25" t="s">
        <v>191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85</v>
      </c>
      <c r="BK154" s="213">
        <f>ROUND(I154*H154,2)</f>
        <v>0</v>
      </c>
      <c r="BL154" s="25" t="s">
        <v>215</v>
      </c>
      <c r="BM154" s="25" t="s">
        <v>6159</v>
      </c>
    </row>
    <row r="155" spans="2:65" s="1" customFormat="1" ht="25.5" customHeight="1">
      <c r="B155" s="42"/>
      <c r="C155" s="202" t="s">
        <v>574</v>
      </c>
      <c r="D155" s="202" t="s">
        <v>194</v>
      </c>
      <c r="E155" s="203" t="s">
        <v>6160</v>
      </c>
      <c r="F155" s="204" t="s">
        <v>6161</v>
      </c>
      <c r="G155" s="205" t="s">
        <v>218</v>
      </c>
      <c r="H155" s="206">
        <v>17.920000000000002</v>
      </c>
      <c r="I155" s="207"/>
      <c r="J155" s="208">
        <f>ROUND(I155*H155,2)</f>
        <v>0</v>
      </c>
      <c r="K155" s="204" t="s">
        <v>203</v>
      </c>
      <c r="L155" s="62"/>
      <c r="M155" s="209" t="s">
        <v>23</v>
      </c>
      <c r="N155" s="210" t="s">
        <v>48</v>
      </c>
      <c r="O155" s="43"/>
      <c r="P155" s="211">
        <f>O155*H155</f>
        <v>0</v>
      </c>
      <c r="Q155" s="211">
        <v>0.20745</v>
      </c>
      <c r="R155" s="211">
        <f>Q155*H155</f>
        <v>3.7175040000000004</v>
      </c>
      <c r="S155" s="211">
        <v>0</v>
      </c>
      <c r="T155" s="212">
        <f>S155*H155</f>
        <v>0</v>
      </c>
      <c r="AR155" s="25" t="s">
        <v>215</v>
      </c>
      <c r="AT155" s="25" t="s">
        <v>194</v>
      </c>
      <c r="AU155" s="25" t="s">
        <v>88</v>
      </c>
      <c r="AY155" s="25" t="s">
        <v>191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5" t="s">
        <v>85</v>
      </c>
      <c r="BK155" s="213">
        <f>ROUND(I155*H155,2)</f>
        <v>0</v>
      </c>
      <c r="BL155" s="25" t="s">
        <v>215</v>
      </c>
      <c r="BM155" s="25" t="s">
        <v>6162</v>
      </c>
    </row>
    <row r="156" spans="2:65" s="12" customFormat="1" ht="13.5">
      <c r="B156" s="217"/>
      <c r="C156" s="218"/>
      <c r="D156" s="214" t="s">
        <v>245</v>
      </c>
      <c r="E156" s="219" t="s">
        <v>23</v>
      </c>
      <c r="F156" s="220" t="s">
        <v>6163</v>
      </c>
      <c r="G156" s="218"/>
      <c r="H156" s="221">
        <v>17.920000000000002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245</v>
      </c>
      <c r="AU156" s="227" t="s">
        <v>88</v>
      </c>
      <c r="AV156" s="12" t="s">
        <v>88</v>
      </c>
      <c r="AW156" s="12" t="s">
        <v>40</v>
      </c>
      <c r="AX156" s="12" t="s">
        <v>77</v>
      </c>
      <c r="AY156" s="227" t="s">
        <v>191</v>
      </c>
    </row>
    <row r="157" spans="2:65" s="15" customFormat="1" ht="13.5">
      <c r="B157" s="265"/>
      <c r="C157" s="266"/>
      <c r="D157" s="214" t="s">
        <v>245</v>
      </c>
      <c r="E157" s="267" t="s">
        <v>23</v>
      </c>
      <c r="F157" s="268" t="s">
        <v>388</v>
      </c>
      <c r="G157" s="266"/>
      <c r="H157" s="269">
        <v>17.920000000000002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245</v>
      </c>
      <c r="AU157" s="275" t="s">
        <v>88</v>
      </c>
      <c r="AV157" s="15" t="s">
        <v>215</v>
      </c>
      <c r="AW157" s="15" t="s">
        <v>40</v>
      </c>
      <c r="AX157" s="15" t="s">
        <v>85</v>
      </c>
      <c r="AY157" s="275" t="s">
        <v>191</v>
      </c>
    </row>
    <row r="158" spans="2:65" s="1" customFormat="1" ht="25.5" customHeight="1">
      <c r="B158" s="42"/>
      <c r="C158" s="202" t="s">
        <v>578</v>
      </c>
      <c r="D158" s="202" t="s">
        <v>194</v>
      </c>
      <c r="E158" s="203" t="s">
        <v>6164</v>
      </c>
      <c r="F158" s="204" t="s">
        <v>6165</v>
      </c>
      <c r="G158" s="205" t="s">
        <v>218</v>
      </c>
      <c r="H158" s="206">
        <v>2.4</v>
      </c>
      <c r="I158" s="207"/>
      <c r="J158" s="208">
        <f>ROUND(I158*H158,2)</f>
        <v>0</v>
      </c>
      <c r="K158" s="204" t="s">
        <v>203</v>
      </c>
      <c r="L158" s="62"/>
      <c r="M158" s="209" t="s">
        <v>23</v>
      </c>
      <c r="N158" s="210" t="s">
        <v>48</v>
      </c>
      <c r="O158" s="43"/>
      <c r="P158" s="211">
        <f>O158*H158</f>
        <v>0</v>
      </c>
      <c r="Q158" s="211">
        <v>0.14688000000000001</v>
      </c>
      <c r="R158" s="211">
        <f>Q158*H158</f>
        <v>0.35251199999999999</v>
      </c>
      <c r="S158" s="211">
        <v>0</v>
      </c>
      <c r="T158" s="212">
        <f>S158*H158</f>
        <v>0</v>
      </c>
      <c r="AR158" s="25" t="s">
        <v>215</v>
      </c>
      <c r="AT158" s="25" t="s">
        <v>194</v>
      </c>
      <c r="AU158" s="25" t="s">
        <v>88</v>
      </c>
      <c r="AY158" s="25" t="s">
        <v>191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5" t="s">
        <v>85</v>
      </c>
      <c r="BK158" s="213">
        <f>ROUND(I158*H158,2)</f>
        <v>0</v>
      </c>
      <c r="BL158" s="25" t="s">
        <v>215</v>
      </c>
      <c r="BM158" s="25" t="s">
        <v>6166</v>
      </c>
    </row>
    <row r="159" spans="2:65" s="1" customFormat="1" ht="25.5" customHeight="1">
      <c r="B159" s="42"/>
      <c r="C159" s="202" t="s">
        <v>637</v>
      </c>
      <c r="D159" s="202" t="s">
        <v>194</v>
      </c>
      <c r="E159" s="203" t="s">
        <v>6167</v>
      </c>
      <c r="F159" s="204" t="s">
        <v>6168</v>
      </c>
      <c r="G159" s="205" t="s">
        <v>218</v>
      </c>
      <c r="H159" s="206">
        <v>8.9600000000000009</v>
      </c>
      <c r="I159" s="207"/>
      <c r="J159" s="208">
        <f>ROUND(I159*H159,2)</f>
        <v>0</v>
      </c>
      <c r="K159" s="204" t="s">
        <v>203</v>
      </c>
      <c r="L159" s="62"/>
      <c r="M159" s="209" t="s">
        <v>23</v>
      </c>
      <c r="N159" s="210" t="s">
        <v>48</v>
      </c>
      <c r="O159" s="43"/>
      <c r="P159" s="211">
        <f>O159*H159</f>
        <v>0</v>
      </c>
      <c r="Q159" s="211">
        <v>4.0999999999999999E-4</v>
      </c>
      <c r="R159" s="211">
        <f>Q159*H159</f>
        <v>3.6736000000000004E-3</v>
      </c>
      <c r="S159" s="211">
        <v>0</v>
      </c>
      <c r="T159" s="212">
        <f>S159*H159</f>
        <v>0</v>
      </c>
      <c r="AR159" s="25" t="s">
        <v>215</v>
      </c>
      <c r="AT159" s="25" t="s">
        <v>194</v>
      </c>
      <c r="AU159" s="25" t="s">
        <v>88</v>
      </c>
      <c r="AY159" s="25" t="s">
        <v>191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85</v>
      </c>
      <c r="BK159" s="213">
        <f>ROUND(I159*H159,2)</f>
        <v>0</v>
      </c>
      <c r="BL159" s="25" t="s">
        <v>215</v>
      </c>
      <c r="BM159" s="25" t="s">
        <v>6169</v>
      </c>
    </row>
    <row r="160" spans="2:65" s="12" customFormat="1" ht="13.5">
      <c r="B160" s="217"/>
      <c r="C160" s="218"/>
      <c r="D160" s="214" t="s">
        <v>245</v>
      </c>
      <c r="E160" s="219" t="s">
        <v>23</v>
      </c>
      <c r="F160" s="220" t="s">
        <v>6170</v>
      </c>
      <c r="G160" s="218"/>
      <c r="H160" s="221">
        <v>8.9600000000000009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245</v>
      </c>
      <c r="AU160" s="227" t="s">
        <v>88</v>
      </c>
      <c r="AV160" s="12" t="s">
        <v>88</v>
      </c>
      <c r="AW160" s="12" t="s">
        <v>40</v>
      </c>
      <c r="AX160" s="12" t="s">
        <v>77</v>
      </c>
      <c r="AY160" s="227" t="s">
        <v>191</v>
      </c>
    </row>
    <row r="161" spans="2:65" s="15" customFormat="1" ht="13.5">
      <c r="B161" s="265"/>
      <c r="C161" s="266"/>
      <c r="D161" s="214" t="s">
        <v>245</v>
      </c>
      <c r="E161" s="267" t="s">
        <v>23</v>
      </c>
      <c r="F161" s="268" t="s">
        <v>388</v>
      </c>
      <c r="G161" s="266"/>
      <c r="H161" s="269">
        <v>8.9600000000000009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AT161" s="275" t="s">
        <v>245</v>
      </c>
      <c r="AU161" s="275" t="s">
        <v>88</v>
      </c>
      <c r="AV161" s="15" t="s">
        <v>215</v>
      </c>
      <c r="AW161" s="15" t="s">
        <v>40</v>
      </c>
      <c r="AX161" s="15" t="s">
        <v>85</v>
      </c>
      <c r="AY161" s="275" t="s">
        <v>191</v>
      </c>
    </row>
    <row r="162" spans="2:65" s="1" customFormat="1" ht="38.25" customHeight="1">
      <c r="B162" s="42"/>
      <c r="C162" s="202" t="s">
        <v>643</v>
      </c>
      <c r="D162" s="202" t="s">
        <v>194</v>
      </c>
      <c r="E162" s="203" t="s">
        <v>6171</v>
      </c>
      <c r="F162" s="204" t="s">
        <v>6172</v>
      </c>
      <c r="G162" s="205" t="s">
        <v>218</v>
      </c>
      <c r="H162" s="206">
        <v>2.4</v>
      </c>
      <c r="I162" s="207"/>
      <c r="J162" s="208">
        <f>ROUND(I162*H162,2)</f>
        <v>0</v>
      </c>
      <c r="K162" s="204" t="s">
        <v>203</v>
      </c>
      <c r="L162" s="62"/>
      <c r="M162" s="209" t="s">
        <v>23</v>
      </c>
      <c r="N162" s="210" t="s">
        <v>48</v>
      </c>
      <c r="O162" s="43"/>
      <c r="P162" s="211">
        <f>O162*H162</f>
        <v>0</v>
      </c>
      <c r="Q162" s="211">
        <v>6.6E-3</v>
      </c>
      <c r="R162" s="211">
        <f>Q162*H162</f>
        <v>1.584E-2</v>
      </c>
      <c r="S162" s="211">
        <v>0</v>
      </c>
      <c r="T162" s="212">
        <f>S162*H162</f>
        <v>0</v>
      </c>
      <c r="AR162" s="25" t="s">
        <v>215</v>
      </c>
      <c r="AT162" s="25" t="s">
        <v>194</v>
      </c>
      <c r="AU162" s="25" t="s">
        <v>88</v>
      </c>
      <c r="AY162" s="25" t="s">
        <v>191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25" t="s">
        <v>85</v>
      </c>
      <c r="BK162" s="213">
        <f>ROUND(I162*H162,2)</f>
        <v>0</v>
      </c>
      <c r="BL162" s="25" t="s">
        <v>215</v>
      </c>
      <c r="BM162" s="25" t="s">
        <v>6173</v>
      </c>
    </row>
    <row r="163" spans="2:65" s="12" customFormat="1" ht="13.5">
      <c r="B163" s="217"/>
      <c r="C163" s="218"/>
      <c r="D163" s="214" t="s">
        <v>245</v>
      </c>
      <c r="E163" s="219" t="s">
        <v>23</v>
      </c>
      <c r="F163" s="220" t="s">
        <v>6174</v>
      </c>
      <c r="G163" s="218"/>
      <c r="H163" s="221">
        <v>2.4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245</v>
      </c>
      <c r="AU163" s="227" t="s">
        <v>88</v>
      </c>
      <c r="AV163" s="12" t="s">
        <v>88</v>
      </c>
      <c r="AW163" s="12" t="s">
        <v>40</v>
      </c>
      <c r="AX163" s="12" t="s">
        <v>77</v>
      </c>
      <c r="AY163" s="227" t="s">
        <v>191</v>
      </c>
    </row>
    <row r="164" spans="2:65" s="15" customFormat="1" ht="13.5">
      <c r="B164" s="265"/>
      <c r="C164" s="266"/>
      <c r="D164" s="214" t="s">
        <v>245</v>
      </c>
      <c r="E164" s="267" t="s">
        <v>23</v>
      </c>
      <c r="F164" s="268" t="s">
        <v>388</v>
      </c>
      <c r="G164" s="266"/>
      <c r="H164" s="269">
        <v>2.4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245</v>
      </c>
      <c r="AU164" s="275" t="s">
        <v>88</v>
      </c>
      <c r="AV164" s="15" t="s">
        <v>215</v>
      </c>
      <c r="AW164" s="15" t="s">
        <v>40</v>
      </c>
      <c r="AX164" s="15" t="s">
        <v>85</v>
      </c>
      <c r="AY164" s="275" t="s">
        <v>191</v>
      </c>
    </row>
    <row r="165" spans="2:65" s="1" customFormat="1" ht="16.5" customHeight="1">
      <c r="B165" s="42"/>
      <c r="C165" s="202" t="s">
        <v>661</v>
      </c>
      <c r="D165" s="202" t="s">
        <v>194</v>
      </c>
      <c r="E165" s="203" t="s">
        <v>6175</v>
      </c>
      <c r="F165" s="204" t="s">
        <v>6176</v>
      </c>
      <c r="G165" s="205" t="s">
        <v>218</v>
      </c>
      <c r="H165" s="206">
        <v>1.8</v>
      </c>
      <c r="I165" s="207"/>
      <c r="J165" s="208">
        <f>ROUND(I165*H165,2)</f>
        <v>0</v>
      </c>
      <c r="K165" s="204" t="s">
        <v>203</v>
      </c>
      <c r="L165" s="62"/>
      <c r="M165" s="209" t="s">
        <v>23</v>
      </c>
      <c r="N165" s="210" t="s">
        <v>48</v>
      </c>
      <c r="O165" s="43"/>
      <c r="P165" s="211">
        <f>O165*H165</f>
        <v>0</v>
      </c>
      <c r="Q165" s="211">
        <v>0.24922</v>
      </c>
      <c r="R165" s="211">
        <f>Q165*H165</f>
        <v>0.44859599999999999</v>
      </c>
      <c r="S165" s="211">
        <v>0</v>
      </c>
      <c r="T165" s="212">
        <f>S165*H165</f>
        <v>0</v>
      </c>
      <c r="AR165" s="25" t="s">
        <v>215</v>
      </c>
      <c r="AT165" s="25" t="s">
        <v>194</v>
      </c>
      <c r="AU165" s="25" t="s">
        <v>88</v>
      </c>
      <c r="AY165" s="25" t="s">
        <v>191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85</v>
      </c>
      <c r="BK165" s="213">
        <f>ROUND(I165*H165,2)</f>
        <v>0</v>
      </c>
      <c r="BL165" s="25" t="s">
        <v>215</v>
      </c>
      <c r="BM165" s="25" t="s">
        <v>6177</v>
      </c>
    </row>
    <row r="166" spans="2:65" s="1" customFormat="1" ht="16.5" customHeight="1">
      <c r="B166" s="42"/>
      <c r="C166" s="202" t="s">
        <v>665</v>
      </c>
      <c r="D166" s="202" t="s">
        <v>194</v>
      </c>
      <c r="E166" s="203" t="s">
        <v>6178</v>
      </c>
      <c r="F166" s="204" t="s">
        <v>6179</v>
      </c>
      <c r="G166" s="205" t="s">
        <v>218</v>
      </c>
      <c r="H166" s="206">
        <v>6.72</v>
      </c>
      <c r="I166" s="207"/>
      <c r="J166" s="208">
        <f>ROUND(I166*H166,2)</f>
        <v>0</v>
      </c>
      <c r="K166" s="204" t="s">
        <v>203</v>
      </c>
      <c r="L166" s="62"/>
      <c r="M166" s="209" t="s">
        <v>23</v>
      </c>
      <c r="N166" s="210" t="s">
        <v>48</v>
      </c>
      <c r="O166" s="43"/>
      <c r="P166" s="211">
        <f>O166*H166</f>
        <v>0</v>
      </c>
      <c r="Q166" s="211">
        <v>0.37373000000000001</v>
      </c>
      <c r="R166" s="211">
        <f>Q166*H166</f>
        <v>2.5114655999999997</v>
      </c>
      <c r="S166" s="211">
        <v>0</v>
      </c>
      <c r="T166" s="212">
        <f>S166*H166</f>
        <v>0</v>
      </c>
      <c r="AR166" s="25" t="s">
        <v>215</v>
      </c>
      <c r="AT166" s="25" t="s">
        <v>194</v>
      </c>
      <c r="AU166" s="25" t="s">
        <v>88</v>
      </c>
      <c r="AY166" s="25" t="s">
        <v>191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5" t="s">
        <v>85</v>
      </c>
      <c r="BK166" s="213">
        <f>ROUND(I166*H166,2)</f>
        <v>0</v>
      </c>
      <c r="BL166" s="25" t="s">
        <v>215</v>
      </c>
      <c r="BM166" s="25" t="s">
        <v>6180</v>
      </c>
    </row>
    <row r="167" spans="2:65" s="11" customFormat="1" ht="29.85" customHeight="1">
      <c r="B167" s="186"/>
      <c r="C167" s="187"/>
      <c r="D167" s="188" t="s">
        <v>76</v>
      </c>
      <c r="E167" s="200" t="s">
        <v>225</v>
      </c>
      <c r="F167" s="200" t="s">
        <v>534</v>
      </c>
      <c r="G167" s="187"/>
      <c r="H167" s="187"/>
      <c r="I167" s="190"/>
      <c r="J167" s="201">
        <f>BK167</f>
        <v>0</v>
      </c>
      <c r="K167" s="187"/>
      <c r="L167" s="192"/>
      <c r="M167" s="193"/>
      <c r="N167" s="194"/>
      <c r="O167" s="194"/>
      <c r="P167" s="195">
        <f>P168</f>
        <v>0</v>
      </c>
      <c r="Q167" s="194"/>
      <c r="R167" s="195">
        <f>R168</f>
        <v>2.46E-2</v>
      </c>
      <c r="S167" s="194"/>
      <c r="T167" s="196">
        <f>T168</f>
        <v>0</v>
      </c>
      <c r="AR167" s="197" t="s">
        <v>85</v>
      </c>
      <c r="AT167" s="198" t="s">
        <v>76</v>
      </c>
      <c r="AU167" s="198" t="s">
        <v>85</v>
      </c>
      <c r="AY167" s="197" t="s">
        <v>191</v>
      </c>
      <c r="BK167" s="199">
        <f>BK168</f>
        <v>0</v>
      </c>
    </row>
    <row r="168" spans="2:65" s="1" customFormat="1" ht="25.5" customHeight="1">
      <c r="B168" s="42"/>
      <c r="C168" s="202" t="s">
        <v>669</v>
      </c>
      <c r="D168" s="202" t="s">
        <v>194</v>
      </c>
      <c r="E168" s="203" t="s">
        <v>6181</v>
      </c>
      <c r="F168" s="204" t="s">
        <v>6182</v>
      </c>
      <c r="G168" s="205" t="s">
        <v>222</v>
      </c>
      <c r="H168" s="206">
        <v>2</v>
      </c>
      <c r="I168" s="207"/>
      <c r="J168" s="208">
        <f>ROUND(I168*H168,2)</f>
        <v>0</v>
      </c>
      <c r="K168" s="204" t="s">
        <v>203</v>
      </c>
      <c r="L168" s="62"/>
      <c r="M168" s="209" t="s">
        <v>23</v>
      </c>
      <c r="N168" s="210" t="s">
        <v>48</v>
      </c>
      <c r="O168" s="43"/>
      <c r="P168" s="211">
        <f>O168*H168</f>
        <v>0</v>
      </c>
      <c r="Q168" s="211">
        <v>1.23E-2</v>
      </c>
      <c r="R168" s="211">
        <f>Q168*H168</f>
        <v>2.46E-2</v>
      </c>
      <c r="S168" s="211">
        <v>0</v>
      </c>
      <c r="T168" s="212">
        <f>S168*H168</f>
        <v>0</v>
      </c>
      <c r="AR168" s="25" t="s">
        <v>215</v>
      </c>
      <c r="AT168" s="25" t="s">
        <v>194</v>
      </c>
      <c r="AU168" s="25" t="s">
        <v>88</v>
      </c>
      <c r="AY168" s="25" t="s">
        <v>191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5" t="s">
        <v>85</v>
      </c>
      <c r="BK168" s="213">
        <f>ROUND(I168*H168,2)</f>
        <v>0</v>
      </c>
      <c r="BL168" s="25" t="s">
        <v>215</v>
      </c>
      <c r="BM168" s="25" t="s">
        <v>6183</v>
      </c>
    </row>
    <row r="169" spans="2:65" s="11" customFormat="1" ht="29.85" customHeight="1">
      <c r="B169" s="186"/>
      <c r="C169" s="187"/>
      <c r="D169" s="188" t="s">
        <v>76</v>
      </c>
      <c r="E169" s="200" t="s">
        <v>234</v>
      </c>
      <c r="F169" s="200" t="s">
        <v>5101</v>
      </c>
      <c r="G169" s="187"/>
      <c r="H169" s="187"/>
      <c r="I169" s="190"/>
      <c r="J169" s="201">
        <f>BK169</f>
        <v>0</v>
      </c>
      <c r="K169" s="187"/>
      <c r="L169" s="192"/>
      <c r="M169" s="193"/>
      <c r="N169" s="194"/>
      <c r="O169" s="194"/>
      <c r="P169" s="195">
        <f>SUM(P170:P189)</f>
        <v>0</v>
      </c>
      <c r="Q169" s="194"/>
      <c r="R169" s="195">
        <f>SUM(R170:R189)</f>
        <v>0.25173800000000002</v>
      </c>
      <c r="S169" s="194"/>
      <c r="T169" s="196">
        <f>SUM(T170:T189)</f>
        <v>0</v>
      </c>
      <c r="AR169" s="197" t="s">
        <v>85</v>
      </c>
      <c r="AT169" s="198" t="s">
        <v>76</v>
      </c>
      <c r="AU169" s="198" t="s">
        <v>85</v>
      </c>
      <c r="AY169" s="197" t="s">
        <v>191</v>
      </c>
      <c r="BK169" s="199">
        <f>SUM(BK170:BK189)</f>
        <v>0</v>
      </c>
    </row>
    <row r="170" spans="2:65" s="1" customFormat="1" ht="25.5" customHeight="1">
      <c r="B170" s="42"/>
      <c r="C170" s="202" t="s">
        <v>674</v>
      </c>
      <c r="D170" s="202" t="s">
        <v>194</v>
      </c>
      <c r="E170" s="203" t="s">
        <v>6184</v>
      </c>
      <c r="F170" s="204" t="s">
        <v>6185</v>
      </c>
      <c r="G170" s="205" t="s">
        <v>242</v>
      </c>
      <c r="H170" s="206">
        <v>7</v>
      </c>
      <c r="I170" s="207"/>
      <c r="J170" s="208">
        <f t="shared" ref="J170:J177" si="0">ROUND(I170*H170,2)</f>
        <v>0</v>
      </c>
      <c r="K170" s="204" t="s">
        <v>203</v>
      </c>
      <c r="L170" s="62"/>
      <c r="M170" s="209" t="s">
        <v>23</v>
      </c>
      <c r="N170" s="210" t="s">
        <v>48</v>
      </c>
      <c r="O170" s="43"/>
      <c r="P170" s="211">
        <f t="shared" ref="P170:P177" si="1">O170*H170</f>
        <v>0</v>
      </c>
      <c r="Q170" s="211">
        <v>1.0000000000000001E-5</v>
      </c>
      <c r="R170" s="211">
        <f t="shared" ref="R170:R177" si="2">Q170*H170</f>
        <v>7.0000000000000007E-5</v>
      </c>
      <c r="S170" s="211">
        <v>0</v>
      </c>
      <c r="T170" s="212">
        <f t="shared" ref="T170:T177" si="3">S170*H170</f>
        <v>0</v>
      </c>
      <c r="AR170" s="25" t="s">
        <v>215</v>
      </c>
      <c r="AT170" s="25" t="s">
        <v>194</v>
      </c>
      <c r="AU170" s="25" t="s">
        <v>88</v>
      </c>
      <c r="AY170" s="25" t="s">
        <v>191</v>
      </c>
      <c r="BE170" s="213">
        <f t="shared" ref="BE170:BE177" si="4">IF(N170="základní",J170,0)</f>
        <v>0</v>
      </c>
      <c r="BF170" s="213">
        <f t="shared" ref="BF170:BF177" si="5">IF(N170="snížená",J170,0)</f>
        <v>0</v>
      </c>
      <c r="BG170" s="213">
        <f t="shared" ref="BG170:BG177" si="6">IF(N170="zákl. přenesená",J170,0)</f>
        <v>0</v>
      </c>
      <c r="BH170" s="213">
        <f t="shared" ref="BH170:BH177" si="7">IF(N170="sníž. přenesená",J170,0)</f>
        <v>0</v>
      </c>
      <c r="BI170" s="213">
        <f t="shared" ref="BI170:BI177" si="8">IF(N170="nulová",J170,0)</f>
        <v>0</v>
      </c>
      <c r="BJ170" s="25" t="s">
        <v>85</v>
      </c>
      <c r="BK170" s="213">
        <f t="shared" ref="BK170:BK177" si="9">ROUND(I170*H170,2)</f>
        <v>0</v>
      </c>
      <c r="BL170" s="25" t="s">
        <v>215</v>
      </c>
      <c r="BM170" s="25" t="s">
        <v>6186</v>
      </c>
    </row>
    <row r="171" spans="2:65" s="1" customFormat="1" ht="16.5" customHeight="1">
      <c r="B171" s="42"/>
      <c r="C171" s="228" t="s">
        <v>679</v>
      </c>
      <c r="D171" s="228" t="s">
        <v>302</v>
      </c>
      <c r="E171" s="229" t="s">
        <v>6187</v>
      </c>
      <c r="F171" s="230" t="s">
        <v>6188</v>
      </c>
      <c r="G171" s="231" t="s">
        <v>222</v>
      </c>
      <c r="H171" s="232">
        <v>1</v>
      </c>
      <c r="I171" s="233"/>
      <c r="J171" s="234">
        <f t="shared" si="0"/>
        <v>0</v>
      </c>
      <c r="K171" s="230" t="s">
        <v>23</v>
      </c>
      <c r="L171" s="235"/>
      <c r="M171" s="236" t="s">
        <v>23</v>
      </c>
      <c r="N171" s="237" t="s">
        <v>48</v>
      </c>
      <c r="O171" s="43"/>
      <c r="P171" s="211">
        <f t="shared" si="1"/>
        <v>0</v>
      </c>
      <c r="Q171" s="211">
        <v>0</v>
      </c>
      <c r="R171" s="211">
        <f t="shared" si="2"/>
        <v>0</v>
      </c>
      <c r="S171" s="211">
        <v>0</v>
      </c>
      <c r="T171" s="212">
        <f t="shared" si="3"/>
        <v>0</v>
      </c>
      <c r="AR171" s="25" t="s">
        <v>234</v>
      </c>
      <c r="AT171" s="25" t="s">
        <v>302</v>
      </c>
      <c r="AU171" s="25" t="s">
        <v>88</v>
      </c>
      <c r="AY171" s="25" t="s">
        <v>191</v>
      </c>
      <c r="BE171" s="213">
        <f t="shared" si="4"/>
        <v>0</v>
      </c>
      <c r="BF171" s="213">
        <f t="shared" si="5"/>
        <v>0</v>
      </c>
      <c r="BG171" s="213">
        <f t="shared" si="6"/>
        <v>0</v>
      </c>
      <c r="BH171" s="213">
        <f t="shared" si="7"/>
        <v>0</v>
      </c>
      <c r="BI171" s="213">
        <f t="shared" si="8"/>
        <v>0</v>
      </c>
      <c r="BJ171" s="25" t="s">
        <v>85</v>
      </c>
      <c r="BK171" s="213">
        <f t="shared" si="9"/>
        <v>0</v>
      </c>
      <c r="BL171" s="25" t="s">
        <v>215</v>
      </c>
      <c r="BM171" s="25" t="s">
        <v>6189</v>
      </c>
    </row>
    <row r="172" spans="2:65" s="1" customFormat="1" ht="16.5" customHeight="1">
      <c r="B172" s="42"/>
      <c r="C172" s="228" t="s">
        <v>683</v>
      </c>
      <c r="D172" s="228" t="s">
        <v>302</v>
      </c>
      <c r="E172" s="229" t="s">
        <v>6190</v>
      </c>
      <c r="F172" s="230" t="s">
        <v>6191</v>
      </c>
      <c r="G172" s="231" t="s">
        <v>222</v>
      </c>
      <c r="H172" s="232">
        <v>1</v>
      </c>
      <c r="I172" s="233"/>
      <c r="J172" s="234">
        <f t="shared" si="0"/>
        <v>0</v>
      </c>
      <c r="K172" s="230" t="s">
        <v>23</v>
      </c>
      <c r="L172" s="235"/>
      <c r="M172" s="236" t="s">
        <v>23</v>
      </c>
      <c r="N172" s="237" t="s">
        <v>48</v>
      </c>
      <c r="O172" s="43"/>
      <c r="P172" s="211">
        <f t="shared" si="1"/>
        <v>0</v>
      </c>
      <c r="Q172" s="211">
        <v>0</v>
      </c>
      <c r="R172" s="211">
        <f t="shared" si="2"/>
        <v>0</v>
      </c>
      <c r="S172" s="211">
        <v>0</v>
      </c>
      <c r="T172" s="212">
        <f t="shared" si="3"/>
        <v>0</v>
      </c>
      <c r="AR172" s="25" t="s">
        <v>234</v>
      </c>
      <c r="AT172" s="25" t="s">
        <v>302</v>
      </c>
      <c r="AU172" s="25" t="s">
        <v>88</v>
      </c>
      <c r="AY172" s="25" t="s">
        <v>191</v>
      </c>
      <c r="BE172" s="213">
        <f t="shared" si="4"/>
        <v>0</v>
      </c>
      <c r="BF172" s="213">
        <f t="shared" si="5"/>
        <v>0</v>
      </c>
      <c r="BG172" s="213">
        <f t="shared" si="6"/>
        <v>0</v>
      </c>
      <c r="BH172" s="213">
        <f t="shared" si="7"/>
        <v>0</v>
      </c>
      <c r="BI172" s="213">
        <f t="shared" si="8"/>
        <v>0</v>
      </c>
      <c r="BJ172" s="25" t="s">
        <v>85</v>
      </c>
      <c r="BK172" s="213">
        <f t="shared" si="9"/>
        <v>0</v>
      </c>
      <c r="BL172" s="25" t="s">
        <v>215</v>
      </c>
      <c r="BM172" s="25" t="s">
        <v>6192</v>
      </c>
    </row>
    <row r="173" spans="2:65" s="1" customFormat="1" ht="16.5" customHeight="1">
      <c r="B173" s="42"/>
      <c r="C173" s="228" t="s">
        <v>739</v>
      </c>
      <c r="D173" s="228" t="s">
        <v>302</v>
      </c>
      <c r="E173" s="229" t="s">
        <v>6193</v>
      </c>
      <c r="F173" s="230" t="s">
        <v>6194</v>
      </c>
      <c r="G173" s="231" t="s">
        <v>222</v>
      </c>
      <c r="H173" s="232">
        <v>1</v>
      </c>
      <c r="I173" s="233"/>
      <c r="J173" s="234">
        <f t="shared" si="0"/>
        <v>0</v>
      </c>
      <c r="K173" s="230" t="s">
        <v>23</v>
      </c>
      <c r="L173" s="235"/>
      <c r="M173" s="236" t="s">
        <v>23</v>
      </c>
      <c r="N173" s="237" t="s">
        <v>48</v>
      </c>
      <c r="O173" s="43"/>
      <c r="P173" s="211">
        <f t="shared" si="1"/>
        <v>0</v>
      </c>
      <c r="Q173" s="211">
        <v>0</v>
      </c>
      <c r="R173" s="211">
        <f t="shared" si="2"/>
        <v>0</v>
      </c>
      <c r="S173" s="211">
        <v>0</v>
      </c>
      <c r="T173" s="212">
        <f t="shared" si="3"/>
        <v>0</v>
      </c>
      <c r="AR173" s="25" t="s">
        <v>234</v>
      </c>
      <c r="AT173" s="25" t="s">
        <v>302</v>
      </c>
      <c r="AU173" s="25" t="s">
        <v>88</v>
      </c>
      <c r="AY173" s="25" t="s">
        <v>191</v>
      </c>
      <c r="BE173" s="213">
        <f t="shared" si="4"/>
        <v>0</v>
      </c>
      <c r="BF173" s="213">
        <f t="shared" si="5"/>
        <v>0</v>
      </c>
      <c r="BG173" s="213">
        <f t="shared" si="6"/>
        <v>0</v>
      </c>
      <c r="BH173" s="213">
        <f t="shared" si="7"/>
        <v>0</v>
      </c>
      <c r="BI173" s="213">
        <f t="shared" si="8"/>
        <v>0</v>
      </c>
      <c r="BJ173" s="25" t="s">
        <v>85</v>
      </c>
      <c r="BK173" s="213">
        <f t="shared" si="9"/>
        <v>0</v>
      </c>
      <c r="BL173" s="25" t="s">
        <v>215</v>
      </c>
      <c r="BM173" s="25" t="s">
        <v>6195</v>
      </c>
    </row>
    <row r="174" spans="2:65" s="1" customFormat="1" ht="25.5" customHeight="1">
      <c r="B174" s="42"/>
      <c r="C174" s="202" t="s">
        <v>747</v>
      </c>
      <c r="D174" s="202" t="s">
        <v>194</v>
      </c>
      <c r="E174" s="203" t="s">
        <v>6196</v>
      </c>
      <c r="F174" s="204" t="s">
        <v>6197</v>
      </c>
      <c r="G174" s="205" t="s">
        <v>222</v>
      </c>
      <c r="H174" s="206">
        <v>1</v>
      </c>
      <c r="I174" s="207"/>
      <c r="J174" s="208">
        <f t="shared" si="0"/>
        <v>0</v>
      </c>
      <c r="K174" s="204" t="s">
        <v>203</v>
      </c>
      <c r="L174" s="62"/>
      <c r="M174" s="209" t="s">
        <v>23</v>
      </c>
      <c r="N174" s="210" t="s">
        <v>48</v>
      </c>
      <c r="O174" s="43"/>
      <c r="P174" s="211">
        <f t="shared" si="1"/>
        <v>0</v>
      </c>
      <c r="Q174" s="211">
        <v>0</v>
      </c>
      <c r="R174" s="211">
        <f t="shared" si="2"/>
        <v>0</v>
      </c>
      <c r="S174" s="211">
        <v>0</v>
      </c>
      <c r="T174" s="212">
        <f t="shared" si="3"/>
        <v>0</v>
      </c>
      <c r="AR174" s="25" t="s">
        <v>215</v>
      </c>
      <c r="AT174" s="25" t="s">
        <v>194</v>
      </c>
      <c r="AU174" s="25" t="s">
        <v>88</v>
      </c>
      <c r="AY174" s="25" t="s">
        <v>191</v>
      </c>
      <c r="BE174" s="213">
        <f t="shared" si="4"/>
        <v>0</v>
      </c>
      <c r="BF174" s="213">
        <f t="shared" si="5"/>
        <v>0</v>
      </c>
      <c r="BG174" s="213">
        <f t="shared" si="6"/>
        <v>0</v>
      </c>
      <c r="BH174" s="213">
        <f t="shared" si="7"/>
        <v>0</v>
      </c>
      <c r="BI174" s="213">
        <f t="shared" si="8"/>
        <v>0</v>
      </c>
      <c r="BJ174" s="25" t="s">
        <v>85</v>
      </c>
      <c r="BK174" s="213">
        <f t="shared" si="9"/>
        <v>0</v>
      </c>
      <c r="BL174" s="25" t="s">
        <v>215</v>
      </c>
      <c r="BM174" s="25" t="s">
        <v>6198</v>
      </c>
    </row>
    <row r="175" spans="2:65" s="1" customFormat="1" ht="16.5" customHeight="1">
      <c r="B175" s="42"/>
      <c r="C175" s="228" t="s">
        <v>753</v>
      </c>
      <c r="D175" s="228" t="s">
        <v>302</v>
      </c>
      <c r="E175" s="229" t="s">
        <v>6199</v>
      </c>
      <c r="F175" s="230" t="s">
        <v>6200</v>
      </c>
      <c r="G175" s="231" t="s">
        <v>222</v>
      </c>
      <c r="H175" s="232">
        <v>1</v>
      </c>
      <c r="I175" s="233"/>
      <c r="J175" s="234">
        <f t="shared" si="0"/>
        <v>0</v>
      </c>
      <c r="K175" s="230" t="s">
        <v>23</v>
      </c>
      <c r="L175" s="235"/>
      <c r="M175" s="236" t="s">
        <v>23</v>
      </c>
      <c r="N175" s="237" t="s">
        <v>48</v>
      </c>
      <c r="O175" s="43"/>
      <c r="P175" s="211">
        <f t="shared" si="1"/>
        <v>0</v>
      </c>
      <c r="Q175" s="211">
        <v>0</v>
      </c>
      <c r="R175" s="211">
        <f t="shared" si="2"/>
        <v>0</v>
      </c>
      <c r="S175" s="211">
        <v>0</v>
      </c>
      <c r="T175" s="212">
        <f t="shared" si="3"/>
        <v>0</v>
      </c>
      <c r="AR175" s="25" t="s">
        <v>234</v>
      </c>
      <c r="AT175" s="25" t="s">
        <v>302</v>
      </c>
      <c r="AU175" s="25" t="s">
        <v>88</v>
      </c>
      <c r="AY175" s="25" t="s">
        <v>191</v>
      </c>
      <c r="BE175" s="213">
        <f t="shared" si="4"/>
        <v>0</v>
      </c>
      <c r="BF175" s="213">
        <f t="shared" si="5"/>
        <v>0</v>
      </c>
      <c r="BG175" s="213">
        <f t="shared" si="6"/>
        <v>0</v>
      </c>
      <c r="BH175" s="213">
        <f t="shared" si="7"/>
        <v>0</v>
      </c>
      <c r="BI175" s="213">
        <f t="shared" si="8"/>
        <v>0</v>
      </c>
      <c r="BJ175" s="25" t="s">
        <v>85</v>
      </c>
      <c r="BK175" s="213">
        <f t="shared" si="9"/>
        <v>0</v>
      </c>
      <c r="BL175" s="25" t="s">
        <v>215</v>
      </c>
      <c r="BM175" s="25" t="s">
        <v>6201</v>
      </c>
    </row>
    <row r="176" spans="2:65" s="1" customFormat="1" ht="25.5" customHeight="1">
      <c r="B176" s="42"/>
      <c r="C176" s="202" t="s">
        <v>792</v>
      </c>
      <c r="D176" s="202" t="s">
        <v>194</v>
      </c>
      <c r="E176" s="203" t="s">
        <v>6202</v>
      </c>
      <c r="F176" s="204" t="s">
        <v>6203</v>
      </c>
      <c r="G176" s="205" t="s">
        <v>222</v>
      </c>
      <c r="H176" s="206">
        <v>1</v>
      </c>
      <c r="I176" s="207"/>
      <c r="J176" s="208">
        <f t="shared" si="0"/>
        <v>0</v>
      </c>
      <c r="K176" s="204" t="s">
        <v>203</v>
      </c>
      <c r="L176" s="62"/>
      <c r="M176" s="209" t="s">
        <v>23</v>
      </c>
      <c r="N176" s="210" t="s">
        <v>48</v>
      </c>
      <c r="O176" s="43"/>
      <c r="P176" s="211">
        <f t="shared" si="1"/>
        <v>0</v>
      </c>
      <c r="Q176" s="211">
        <v>8.0000000000000007E-5</v>
      </c>
      <c r="R176" s="211">
        <f t="shared" si="2"/>
        <v>8.0000000000000007E-5</v>
      </c>
      <c r="S176" s="211">
        <v>0</v>
      </c>
      <c r="T176" s="212">
        <f t="shared" si="3"/>
        <v>0</v>
      </c>
      <c r="AR176" s="25" t="s">
        <v>215</v>
      </c>
      <c r="AT176" s="25" t="s">
        <v>194</v>
      </c>
      <c r="AU176" s="25" t="s">
        <v>88</v>
      </c>
      <c r="AY176" s="25" t="s">
        <v>191</v>
      </c>
      <c r="BE176" s="213">
        <f t="shared" si="4"/>
        <v>0</v>
      </c>
      <c r="BF176" s="213">
        <f t="shared" si="5"/>
        <v>0</v>
      </c>
      <c r="BG176" s="213">
        <f t="shared" si="6"/>
        <v>0</v>
      </c>
      <c r="BH176" s="213">
        <f t="shared" si="7"/>
        <v>0</v>
      </c>
      <c r="BI176" s="213">
        <f t="shared" si="8"/>
        <v>0</v>
      </c>
      <c r="BJ176" s="25" t="s">
        <v>85</v>
      </c>
      <c r="BK176" s="213">
        <f t="shared" si="9"/>
        <v>0</v>
      </c>
      <c r="BL176" s="25" t="s">
        <v>215</v>
      </c>
      <c r="BM176" s="25" t="s">
        <v>6204</v>
      </c>
    </row>
    <row r="177" spans="2:65" s="1" customFormat="1" ht="16.5" customHeight="1">
      <c r="B177" s="42"/>
      <c r="C177" s="228" t="s">
        <v>797</v>
      </c>
      <c r="D177" s="228" t="s">
        <v>302</v>
      </c>
      <c r="E177" s="229" t="s">
        <v>6205</v>
      </c>
      <c r="F177" s="230" t="s">
        <v>6206</v>
      </c>
      <c r="G177" s="231" t="s">
        <v>222</v>
      </c>
      <c r="H177" s="232">
        <v>1</v>
      </c>
      <c r="I177" s="233"/>
      <c r="J177" s="234">
        <f t="shared" si="0"/>
        <v>0</v>
      </c>
      <c r="K177" s="230" t="s">
        <v>203</v>
      </c>
      <c r="L177" s="235"/>
      <c r="M177" s="236" t="s">
        <v>23</v>
      </c>
      <c r="N177" s="237" t="s">
        <v>48</v>
      </c>
      <c r="O177" s="43"/>
      <c r="P177" s="211">
        <f t="shared" si="1"/>
        <v>0</v>
      </c>
      <c r="Q177" s="211">
        <v>8.9999999999999998E-4</v>
      </c>
      <c r="R177" s="211">
        <f t="shared" si="2"/>
        <v>8.9999999999999998E-4</v>
      </c>
      <c r="S177" s="211">
        <v>0</v>
      </c>
      <c r="T177" s="212">
        <f t="shared" si="3"/>
        <v>0</v>
      </c>
      <c r="AR177" s="25" t="s">
        <v>234</v>
      </c>
      <c r="AT177" s="25" t="s">
        <v>302</v>
      </c>
      <c r="AU177" s="25" t="s">
        <v>88</v>
      </c>
      <c r="AY177" s="25" t="s">
        <v>191</v>
      </c>
      <c r="BE177" s="213">
        <f t="shared" si="4"/>
        <v>0</v>
      </c>
      <c r="BF177" s="213">
        <f t="shared" si="5"/>
        <v>0</v>
      </c>
      <c r="BG177" s="213">
        <f t="shared" si="6"/>
        <v>0</v>
      </c>
      <c r="BH177" s="213">
        <f t="shared" si="7"/>
        <v>0</v>
      </c>
      <c r="BI177" s="213">
        <f t="shared" si="8"/>
        <v>0</v>
      </c>
      <c r="BJ177" s="25" t="s">
        <v>85</v>
      </c>
      <c r="BK177" s="213">
        <f t="shared" si="9"/>
        <v>0</v>
      </c>
      <c r="BL177" s="25" t="s">
        <v>215</v>
      </c>
      <c r="BM177" s="25" t="s">
        <v>6207</v>
      </c>
    </row>
    <row r="178" spans="2:65" s="1" customFormat="1" ht="27">
      <c r="B178" s="42"/>
      <c r="C178" s="64"/>
      <c r="D178" s="214" t="s">
        <v>205</v>
      </c>
      <c r="E178" s="64"/>
      <c r="F178" s="215" t="s">
        <v>6208</v>
      </c>
      <c r="G178" s="64"/>
      <c r="H178" s="64"/>
      <c r="I178" s="173"/>
      <c r="J178" s="64"/>
      <c r="K178" s="64"/>
      <c r="L178" s="62"/>
      <c r="M178" s="216"/>
      <c r="N178" s="43"/>
      <c r="O178" s="43"/>
      <c r="P178" s="43"/>
      <c r="Q178" s="43"/>
      <c r="R178" s="43"/>
      <c r="S178" s="43"/>
      <c r="T178" s="79"/>
      <c r="AT178" s="25" t="s">
        <v>205</v>
      </c>
      <c r="AU178" s="25" t="s">
        <v>88</v>
      </c>
    </row>
    <row r="179" spans="2:65" s="1" customFormat="1" ht="16.5" customHeight="1">
      <c r="B179" s="42"/>
      <c r="C179" s="202" t="s">
        <v>801</v>
      </c>
      <c r="D179" s="202" t="s">
        <v>194</v>
      </c>
      <c r="E179" s="203" t="s">
        <v>5210</v>
      </c>
      <c r="F179" s="204" t="s">
        <v>5211</v>
      </c>
      <c r="G179" s="205" t="s">
        <v>242</v>
      </c>
      <c r="H179" s="206">
        <v>7</v>
      </c>
      <c r="I179" s="207"/>
      <c r="J179" s="208">
        <f>ROUND(I179*H179,2)</f>
        <v>0</v>
      </c>
      <c r="K179" s="204" t="s">
        <v>203</v>
      </c>
      <c r="L179" s="62"/>
      <c r="M179" s="209" t="s">
        <v>23</v>
      </c>
      <c r="N179" s="210" t="s">
        <v>48</v>
      </c>
      <c r="O179" s="43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AR179" s="25" t="s">
        <v>215</v>
      </c>
      <c r="AT179" s="25" t="s">
        <v>194</v>
      </c>
      <c r="AU179" s="25" t="s">
        <v>88</v>
      </c>
      <c r="AY179" s="25" t="s">
        <v>191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25" t="s">
        <v>85</v>
      </c>
      <c r="BK179" s="213">
        <f>ROUND(I179*H179,2)</f>
        <v>0</v>
      </c>
      <c r="BL179" s="25" t="s">
        <v>215</v>
      </c>
      <c r="BM179" s="25" t="s">
        <v>6209</v>
      </c>
    </row>
    <row r="180" spans="2:65" s="1" customFormat="1" ht="16.5" customHeight="1">
      <c r="B180" s="42"/>
      <c r="C180" s="202" t="s">
        <v>807</v>
      </c>
      <c r="D180" s="202" t="s">
        <v>194</v>
      </c>
      <c r="E180" s="203" t="s">
        <v>6210</v>
      </c>
      <c r="F180" s="204" t="s">
        <v>6211</v>
      </c>
      <c r="G180" s="205" t="s">
        <v>242</v>
      </c>
      <c r="H180" s="206">
        <v>8.4</v>
      </c>
      <c r="I180" s="207"/>
      <c r="J180" s="208">
        <f>ROUND(I180*H180,2)</f>
        <v>0</v>
      </c>
      <c r="K180" s="204" t="s">
        <v>203</v>
      </c>
      <c r="L180" s="62"/>
      <c r="M180" s="209" t="s">
        <v>23</v>
      </c>
      <c r="N180" s="210" t="s">
        <v>48</v>
      </c>
      <c r="O180" s="43"/>
      <c r="P180" s="211">
        <f>O180*H180</f>
        <v>0</v>
      </c>
      <c r="Q180" s="211">
        <v>1.9000000000000001E-4</v>
      </c>
      <c r="R180" s="211">
        <f>Q180*H180</f>
        <v>1.5960000000000002E-3</v>
      </c>
      <c r="S180" s="211">
        <v>0</v>
      </c>
      <c r="T180" s="212">
        <f>S180*H180</f>
        <v>0</v>
      </c>
      <c r="AR180" s="25" t="s">
        <v>215</v>
      </c>
      <c r="AT180" s="25" t="s">
        <v>194</v>
      </c>
      <c r="AU180" s="25" t="s">
        <v>88</v>
      </c>
      <c r="AY180" s="25" t="s">
        <v>191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85</v>
      </c>
      <c r="BK180" s="213">
        <f>ROUND(I180*H180,2)</f>
        <v>0</v>
      </c>
      <c r="BL180" s="25" t="s">
        <v>215</v>
      </c>
      <c r="BM180" s="25" t="s">
        <v>6212</v>
      </c>
    </row>
    <row r="181" spans="2:65" s="12" customFormat="1" ht="13.5">
      <c r="B181" s="217"/>
      <c r="C181" s="218"/>
      <c r="D181" s="214" t="s">
        <v>245</v>
      </c>
      <c r="E181" s="219" t="s">
        <v>23</v>
      </c>
      <c r="F181" s="220" t="s">
        <v>6213</v>
      </c>
      <c r="G181" s="218"/>
      <c r="H181" s="221">
        <v>8.4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245</v>
      </c>
      <c r="AU181" s="227" t="s">
        <v>88</v>
      </c>
      <c r="AV181" s="12" t="s">
        <v>88</v>
      </c>
      <c r="AW181" s="12" t="s">
        <v>40</v>
      </c>
      <c r="AX181" s="12" t="s">
        <v>77</v>
      </c>
      <c r="AY181" s="227" t="s">
        <v>191</v>
      </c>
    </row>
    <row r="182" spans="2:65" s="15" customFormat="1" ht="13.5">
      <c r="B182" s="265"/>
      <c r="C182" s="266"/>
      <c r="D182" s="214" t="s">
        <v>245</v>
      </c>
      <c r="E182" s="267" t="s">
        <v>23</v>
      </c>
      <c r="F182" s="268" t="s">
        <v>388</v>
      </c>
      <c r="G182" s="266"/>
      <c r="H182" s="269">
        <v>8.4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245</v>
      </c>
      <c r="AU182" s="275" t="s">
        <v>88</v>
      </c>
      <c r="AV182" s="15" t="s">
        <v>215</v>
      </c>
      <c r="AW182" s="15" t="s">
        <v>40</v>
      </c>
      <c r="AX182" s="15" t="s">
        <v>85</v>
      </c>
      <c r="AY182" s="275" t="s">
        <v>191</v>
      </c>
    </row>
    <row r="183" spans="2:65" s="1" customFormat="1" ht="16.5" customHeight="1">
      <c r="B183" s="42"/>
      <c r="C183" s="202" t="s">
        <v>812</v>
      </c>
      <c r="D183" s="202" t="s">
        <v>194</v>
      </c>
      <c r="E183" s="203" t="s">
        <v>6214</v>
      </c>
      <c r="F183" s="204" t="s">
        <v>6215</v>
      </c>
      <c r="G183" s="205" t="s">
        <v>242</v>
      </c>
      <c r="H183" s="206">
        <v>8.4</v>
      </c>
      <c r="I183" s="207"/>
      <c r="J183" s="208">
        <f>ROUND(I183*H183,2)</f>
        <v>0</v>
      </c>
      <c r="K183" s="204" t="s">
        <v>203</v>
      </c>
      <c r="L183" s="62"/>
      <c r="M183" s="209" t="s">
        <v>23</v>
      </c>
      <c r="N183" s="210" t="s">
        <v>48</v>
      </c>
      <c r="O183" s="43"/>
      <c r="P183" s="211">
        <f>O183*H183</f>
        <v>0</v>
      </c>
      <c r="Q183" s="211">
        <v>1.2999999999999999E-4</v>
      </c>
      <c r="R183" s="211">
        <f>Q183*H183</f>
        <v>1.0919999999999999E-3</v>
      </c>
      <c r="S183" s="211">
        <v>0</v>
      </c>
      <c r="T183" s="212">
        <f>S183*H183</f>
        <v>0</v>
      </c>
      <c r="AR183" s="25" t="s">
        <v>215</v>
      </c>
      <c r="AT183" s="25" t="s">
        <v>194</v>
      </c>
      <c r="AU183" s="25" t="s">
        <v>88</v>
      </c>
      <c r="AY183" s="25" t="s">
        <v>191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5" t="s">
        <v>85</v>
      </c>
      <c r="BK183" s="213">
        <f>ROUND(I183*H183,2)</f>
        <v>0</v>
      </c>
      <c r="BL183" s="25" t="s">
        <v>215</v>
      </c>
      <c r="BM183" s="25" t="s">
        <v>6216</v>
      </c>
    </row>
    <row r="184" spans="2:65" s="12" customFormat="1" ht="13.5">
      <c r="B184" s="217"/>
      <c r="C184" s="218"/>
      <c r="D184" s="214" t="s">
        <v>245</v>
      </c>
      <c r="E184" s="219" t="s">
        <v>23</v>
      </c>
      <c r="F184" s="220" t="s">
        <v>6213</v>
      </c>
      <c r="G184" s="218"/>
      <c r="H184" s="221">
        <v>8.4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245</v>
      </c>
      <c r="AU184" s="227" t="s">
        <v>88</v>
      </c>
      <c r="AV184" s="12" t="s">
        <v>88</v>
      </c>
      <c r="AW184" s="12" t="s">
        <v>40</v>
      </c>
      <c r="AX184" s="12" t="s">
        <v>77</v>
      </c>
      <c r="AY184" s="227" t="s">
        <v>191</v>
      </c>
    </row>
    <row r="185" spans="2:65" s="15" customFormat="1" ht="13.5">
      <c r="B185" s="265"/>
      <c r="C185" s="266"/>
      <c r="D185" s="214" t="s">
        <v>245</v>
      </c>
      <c r="E185" s="267" t="s">
        <v>23</v>
      </c>
      <c r="F185" s="268" t="s">
        <v>388</v>
      </c>
      <c r="G185" s="266"/>
      <c r="H185" s="269">
        <v>8.4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245</v>
      </c>
      <c r="AU185" s="275" t="s">
        <v>88</v>
      </c>
      <c r="AV185" s="15" t="s">
        <v>215</v>
      </c>
      <c r="AW185" s="15" t="s">
        <v>40</v>
      </c>
      <c r="AX185" s="15" t="s">
        <v>85</v>
      </c>
      <c r="AY185" s="275" t="s">
        <v>191</v>
      </c>
    </row>
    <row r="186" spans="2:65" s="1" customFormat="1" ht="25.5" customHeight="1">
      <c r="B186" s="42"/>
      <c r="C186" s="202" t="s">
        <v>817</v>
      </c>
      <c r="D186" s="202" t="s">
        <v>194</v>
      </c>
      <c r="E186" s="203" t="s">
        <v>6217</v>
      </c>
      <c r="F186" s="204" t="s">
        <v>6218</v>
      </c>
      <c r="G186" s="205" t="s">
        <v>222</v>
      </c>
      <c r="H186" s="206">
        <v>4</v>
      </c>
      <c r="I186" s="207"/>
      <c r="J186" s="208">
        <f>ROUND(I186*H186,2)</f>
        <v>0</v>
      </c>
      <c r="K186" s="204" t="s">
        <v>203</v>
      </c>
      <c r="L186" s="62"/>
      <c r="M186" s="209" t="s">
        <v>23</v>
      </c>
      <c r="N186" s="210" t="s">
        <v>48</v>
      </c>
      <c r="O186" s="43"/>
      <c r="P186" s="211">
        <f>O186*H186</f>
        <v>0</v>
      </c>
      <c r="Q186" s="211">
        <v>1.7000000000000001E-4</v>
      </c>
      <c r="R186" s="211">
        <f>Q186*H186</f>
        <v>6.8000000000000005E-4</v>
      </c>
      <c r="S186" s="211">
        <v>0</v>
      </c>
      <c r="T186" s="212">
        <f>S186*H186</f>
        <v>0</v>
      </c>
      <c r="AR186" s="25" t="s">
        <v>215</v>
      </c>
      <c r="AT186" s="25" t="s">
        <v>194</v>
      </c>
      <c r="AU186" s="25" t="s">
        <v>88</v>
      </c>
      <c r="AY186" s="25" t="s">
        <v>191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5" t="s">
        <v>85</v>
      </c>
      <c r="BK186" s="213">
        <f>ROUND(I186*H186,2)</f>
        <v>0</v>
      </c>
      <c r="BL186" s="25" t="s">
        <v>215</v>
      </c>
      <c r="BM186" s="25" t="s">
        <v>6219</v>
      </c>
    </row>
    <row r="187" spans="2:65" s="1" customFormat="1" ht="25.5" customHeight="1">
      <c r="B187" s="42"/>
      <c r="C187" s="202" t="s">
        <v>825</v>
      </c>
      <c r="D187" s="202" t="s">
        <v>194</v>
      </c>
      <c r="E187" s="203" t="s">
        <v>6220</v>
      </c>
      <c r="F187" s="204" t="s">
        <v>6221</v>
      </c>
      <c r="G187" s="205" t="s">
        <v>222</v>
      </c>
      <c r="H187" s="206">
        <v>2</v>
      </c>
      <c r="I187" s="207"/>
      <c r="J187" s="208">
        <f>ROUND(I187*H187,2)</f>
        <v>0</v>
      </c>
      <c r="K187" s="204" t="s">
        <v>203</v>
      </c>
      <c r="L187" s="62"/>
      <c r="M187" s="209" t="s">
        <v>23</v>
      </c>
      <c r="N187" s="210" t="s">
        <v>48</v>
      </c>
      <c r="O187" s="43"/>
      <c r="P187" s="211">
        <f>O187*H187</f>
        <v>0</v>
      </c>
      <c r="Q187" s="211">
        <v>1.1999999999999999E-3</v>
      </c>
      <c r="R187" s="211">
        <f>Q187*H187</f>
        <v>2.3999999999999998E-3</v>
      </c>
      <c r="S187" s="211">
        <v>0</v>
      </c>
      <c r="T187" s="212">
        <f>S187*H187</f>
        <v>0</v>
      </c>
      <c r="AR187" s="25" t="s">
        <v>215</v>
      </c>
      <c r="AT187" s="25" t="s">
        <v>194</v>
      </c>
      <c r="AU187" s="25" t="s">
        <v>88</v>
      </c>
      <c r="AY187" s="25" t="s">
        <v>191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85</v>
      </c>
      <c r="BK187" s="213">
        <f>ROUND(I187*H187,2)</f>
        <v>0</v>
      </c>
      <c r="BL187" s="25" t="s">
        <v>215</v>
      </c>
      <c r="BM187" s="25" t="s">
        <v>6222</v>
      </c>
    </row>
    <row r="188" spans="2:65" s="1" customFormat="1" ht="25.5" customHeight="1">
      <c r="B188" s="42"/>
      <c r="C188" s="202" t="s">
        <v>829</v>
      </c>
      <c r="D188" s="202" t="s">
        <v>194</v>
      </c>
      <c r="E188" s="203" t="s">
        <v>6223</v>
      </c>
      <c r="F188" s="204" t="s">
        <v>6224</v>
      </c>
      <c r="G188" s="205" t="s">
        <v>242</v>
      </c>
      <c r="H188" s="206">
        <v>6</v>
      </c>
      <c r="I188" s="207"/>
      <c r="J188" s="208">
        <f>ROUND(I188*H188,2)</f>
        <v>0</v>
      </c>
      <c r="K188" s="204" t="s">
        <v>203</v>
      </c>
      <c r="L188" s="62"/>
      <c r="M188" s="209" t="s">
        <v>23</v>
      </c>
      <c r="N188" s="210" t="s">
        <v>48</v>
      </c>
      <c r="O188" s="43"/>
      <c r="P188" s="211">
        <f>O188*H188</f>
        <v>0</v>
      </c>
      <c r="Q188" s="211">
        <v>5.1999999999999995E-4</v>
      </c>
      <c r="R188" s="211">
        <f>Q188*H188</f>
        <v>3.1199999999999995E-3</v>
      </c>
      <c r="S188" s="211">
        <v>0</v>
      </c>
      <c r="T188" s="212">
        <f>S188*H188</f>
        <v>0</v>
      </c>
      <c r="AR188" s="25" t="s">
        <v>215</v>
      </c>
      <c r="AT188" s="25" t="s">
        <v>194</v>
      </c>
      <c r="AU188" s="25" t="s">
        <v>88</v>
      </c>
      <c r="AY188" s="25" t="s">
        <v>191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25" t="s">
        <v>85</v>
      </c>
      <c r="BK188" s="213">
        <f>ROUND(I188*H188,2)</f>
        <v>0</v>
      </c>
      <c r="BL188" s="25" t="s">
        <v>215</v>
      </c>
      <c r="BM188" s="25" t="s">
        <v>6225</v>
      </c>
    </row>
    <row r="189" spans="2:65" s="1" customFormat="1" ht="25.5" customHeight="1">
      <c r="B189" s="42"/>
      <c r="C189" s="228" t="s">
        <v>834</v>
      </c>
      <c r="D189" s="228" t="s">
        <v>302</v>
      </c>
      <c r="E189" s="229" t="s">
        <v>6226</v>
      </c>
      <c r="F189" s="230" t="s">
        <v>6227</v>
      </c>
      <c r="G189" s="231" t="s">
        <v>242</v>
      </c>
      <c r="H189" s="232">
        <v>6</v>
      </c>
      <c r="I189" s="233"/>
      <c r="J189" s="234">
        <f>ROUND(I189*H189,2)</f>
        <v>0</v>
      </c>
      <c r="K189" s="230" t="s">
        <v>203</v>
      </c>
      <c r="L189" s="235"/>
      <c r="M189" s="236" t="s">
        <v>23</v>
      </c>
      <c r="N189" s="237" t="s">
        <v>48</v>
      </c>
      <c r="O189" s="43"/>
      <c r="P189" s="211">
        <f>O189*H189</f>
        <v>0</v>
      </c>
      <c r="Q189" s="211">
        <v>4.0300000000000002E-2</v>
      </c>
      <c r="R189" s="211">
        <f>Q189*H189</f>
        <v>0.24180000000000001</v>
      </c>
      <c r="S189" s="211">
        <v>0</v>
      </c>
      <c r="T189" s="212">
        <f>S189*H189</f>
        <v>0</v>
      </c>
      <c r="AR189" s="25" t="s">
        <v>234</v>
      </c>
      <c r="AT189" s="25" t="s">
        <v>302</v>
      </c>
      <c r="AU189" s="25" t="s">
        <v>88</v>
      </c>
      <c r="AY189" s="25" t="s">
        <v>191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85</v>
      </c>
      <c r="BK189" s="213">
        <f>ROUND(I189*H189,2)</f>
        <v>0</v>
      </c>
      <c r="BL189" s="25" t="s">
        <v>215</v>
      </c>
      <c r="BM189" s="25" t="s">
        <v>6228</v>
      </c>
    </row>
    <row r="190" spans="2:65" s="11" customFormat="1" ht="29.85" customHeight="1">
      <c r="B190" s="186"/>
      <c r="C190" s="187"/>
      <c r="D190" s="188" t="s">
        <v>76</v>
      </c>
      <c r="E190" s="200" t="s">
        <v>239</v>
      </c>
      <c r="F190" s="200" t="s">
        <v>752</v>
      </c>
      <c r="G190" s="187"/>
      <c r="H190" s="187"/>
      <c r="I190" s="190"/>
      <c r="J190" s="201">
        <f>BK190</f>
        <v>0</v>
      </c>
      <c r="K190" s="187"/>
      <c r="L190" s="192"/>
      <c r="M190" s="193"/>
      <c r="N190" s="194"/>
      <c r="O190" s="194"/>
      <c r="P190" s="195">
        <f>SUM(P191:P210)</f>
        <v>0</v>
      </c>
      <c r="Q190" s="194"/>
      <c r="R190" s="195">
        <f>SUM(R191:R210)</f>
        <v>2.2455560700000001</v>
      </c>
      <c r="S190" s="194"/>
      <c r="T190" s="196">
        <f>SUM(T191:T210)</f>
        <v>0.53815000000000002</v>
      </c>
      <c r="AR190" s="197" t="s">
        <v>85</v>
      </c>
      <c r="AT190" s="198" t="s">
        <v>76</v>
      </c>
      <c r="AU190" s="198" t="s">
        <v>85</v>
      </c>
      <c r="AY190" s="197" t="s">
        <v>191</v>
      </c>
      <c r="BK190" s="199">
        <f>SUM(BK191:BK210)</f>
        <v>0</v>
      </c>
    </row>
    <row r="191" spans="2:65" s="1" customFormat="1" ht="38.25" customHeight="1">
      <c r="B191" s="42"/>
      <c r="C191" s="202" t="s">
        <v>839</v>
      </c>
      <c r="D191" s="202" t="s">
        <v>194</v>
      </c>
      <c r="E191" s="203" t="s">
        <v>6229</v>
      </c>
      <c r="F191" s="204" t="s">
        <v>6230</v>
      </c>
      <c r="G191" s="205" t="s">
        <v>242</v>
      </c>
      <c r="H191" s="206">
        <v>2</v>
      </c>
      <c r="I191" s="207"/>
      <c r="J191" s="208">
        <f>ROUND(I191*H191,2)</f>
        <v>0</v>
      </c>
      <c r="K191" s="204" t="s">
        <v>203</v>
      </c>
      <c r="L191" s="62"/>
      <c r="M191" s="209" t="s">
        <v>23</v>
      </c>
      <c r="N191" s="210" t="s">
        <v>48</v>
      </c>
      <c r="O191" s="43"/>
      <c r="P191" s="211">
        <f>O191*H191</f>
        <v>0</v>
      </c>
      <c r="Q191" s="211">
        <v>0.20219000000000001</v>
      </c>
      <c r="R191" s="211">
        <f>Q191*H191</f>
        <v>0.40438000000000002</v>
      </c>
      <c r="S191" s="211">
        <v>0</v>
      </c>
      <c r="T191" s="212">
        <f>S191*H191</f>
        <v>0</v>
      </c>
      <c r="AR191" s="25" t="s">
        <v>215</v>
      </c>
      <c r="AT191" s="25" t="s">
        <v>194</v>
      </c>
      <c r="AU191" s="25" t="s">
        <v>88</v>
      </c>
      <c r="AY191" s="25" t="s">
        <v>191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25" t="s">
        <v>85</v>
      </c>
      <c r="BK191" s="213">
        <f>ROUND(I191*H191,2)</f>
        <v>0</v>
      </c>
      <c r="BL191" s="25" t="s">
        <v>215</v>
      </c>
      <c r="BM191" s="25" t="s">
        <v>6231</v>
      </c>
    </row>
    <row r="192" spans="2:65" s="1" customFormat="1" ht="16.5" customHeight="1">
      <c r="B192" s="42"/>
      <c r="C192" s="228" t="s">
        <v>844</v>
      </c>
      <c r="D192" s="228" t="s">
        <v>302</v>
      </c>
      <c r="E192" s="229" t="s">
        <v>6232</v>
      </c>
      <c r="F192" s="230" t="s">
        <v>6233</v>
      </c>
      <c r="G192" s="231" t="s">
        <v>222</v>
      </c>
      <c r="H192" s="232">
        <v>2</v>
      </c>
      <c r="I192" s="233"/>
      <c r="J192" s="234">
        <f>ROUND(I192*H192,2)</f>
        <v>0</v>
      </c>
      <c r="K192" s="230" t="s">
        <v>203</v>
      </c>
      <c r="L192" s="235"/>
      <c r="M192" s="236" t="s">
        <v>23</v>
      </c>
      <c r="N192" s="237" t="s">
        <v>48</v>
      </c>
      <c r="O192" s="43"/>
      <c r="P192" s="211">
        <f>O192*H192</f>
        <v>0</v>
      </c>
      <c r="Q192" s="211">
        <v>8.2100000000000006E-2</v>
      </c>
      <c r="R192" s="211">
        <f>Q192*H192</f>
        <v>0.16420000000000001</v>
      </c>
      <c r="S192" s="211">
        <v>0</v>
      </c>
      <c r="T192" s="212">
        <f>S192*H192</f>
        <v>0</v>
      </c>
      <c r="AR192" s="25" t="s">
        <v>234</v>
      </c>
      <c r="AT192" s="25" t="s">
        <v>302</v>
      </c>
      <c r="AU192" s="25" t="s">
        <v>88</v>
      </c>
      <c r="AY192" s="25" t="s">
        <v>191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85</v>
      </c>
      <c r="BK192" s="213">
        <f>ROUND(I192*H192,2)</f>
        <v>0</v>
      </c>
      <c r="BL192" s="25" t="s">
        <v>215</v>
      </c>
      <c r="BM192" s="25" t="s">
        <v>6234</v>
      </c>
    </row>
    <row r="193" spans="2:65" s="1" customFormat="1" ht="25.5" customHeight="1">
      <c r="B193" s="42"/>
      <c r="C193" s="202" t="s">
        <v>849</v>
      </c>
      <c r="D193" s="202" t="s">
        <v>194</v>
      </c>
      <c r="E193" s="203" t="s">
        <v>6235</v>
      </c>
      <c r="F193" s="204" t="s">
        <v>6236</v>
      </c>
      <c r="G193" s="205" t="s">
        <v>242</v>
      </c>
      <c r="H193" s="206">
        <v>14.2</v>
      </c>
      <c r="I193" s="207"/>
      <c r="J193" s="208">
        <f>ROUND(I193*H193,2)</f>
        <v>0</v>
      </c>
      <c r="K193" s="204" t="s">
        <v>203</v>
      </c>
      <c r="L193" s="62"/>
      <c r="M193" s="209" t="s">
        <v>23</v>
      </c>
      <c r="N193" s="210" t="s">
        <v>48</v>
      </c>
      <c r="O193" s="43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AR193" s="25" t="s">
        <v>215</v>
      </c>
      <c r="AT193" s="25" t="s">
        <v>194</v>
      </c>
      <c r="AU193" s="25" t="s">
        <v>88</v>
      </c>
      <c r="AY193" s="25" t="s">
        <v>191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5" t="s">
        <v>85</v>
      </c>
      <c r="BK193" s="213">
        <f>ROUND(I193*H193,2)</f>
        <v>0</v>
      </c>
      <c r="BL193" s="25" t="s">
        <v>215</v>
      </c>
      <c r="BM193" s="25" t="s">
        <v>6237</v>
      </c>
    </row>
    <row r="194" spans="2:65" s="12" customFormat="1" ht="13.5">
      <c r="B194" s="217"/>
      <c r="C194" s="218"/>
      <c r="D194" s="214" t="s">
        <v>245</v>
      </c>
      <c r="E194" s="219" t="s">
        <v>23</v>
      </c>
      <c r="F194" s="220" t="s">
        <v>6238</v>
      </c>
      <c r="G194" s="218"/>
      <c r="H194" s="221">
        <v>14.2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245</v>
      </c>
      <c r="AU194" s="227" t="s">
        <v>88</v>
      </c>
      <c r="AV194" s="12" t="s">
        <v>88</v>
      </c>
      <c r="AW194" s="12" t="s">
        <v>40</v>
      </c>
      <c r="AX194" s="12" t="s">
        <v>77</v>
      </c>
      <c r="AY194" s="227" t="s">
        <v>191</v>
      </c>
    </row>
    <row r="195" spans="2:65" s="15" customFormat="1" ht="13.5">
      <c r="B195" s="265"/>
      <c r="C195" s="266"/>
      <c r="D195" s="214" t="s">
        <v>245</v>
      </c>
      <c r="E195" s="267" t="s">
        <v>23</v>
      </c>
      <c r="F195" s="268" t="s">
        <v>388</v>
      </c>
      <c r="G195" s="266"/>
      <c r="H195" s="269">
        <v>14.2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245</v>
      </c>
      <c r="AU195" s="275" t="s">
        <v>88</v>
      </c>
      <c r="AV195" s="15" t="s">
        <v>215</v>
      </c>
      <c r="AW195" s="15" t="s">
        <v>40</v>
      </c>
      <c r="AX195" s="15" t="s">
        <v>85</v>
      </c>
      <c r="AY195" s="275" t="s">
        <v>191</v>
      </c>
    </row>
    <row r="196" spans="2:65" s="1" customFormat="1" ht="25.5" customHeight="1">
      <c r="B196" s="42"/>
      <c r="C196" s="202" t="s">
        <v>853</v>
      </c>
      <c r="D196" s="202" t="s">
        <v>194</v>
      </c>
      <c r="E196" s="203" t="s">
        <v>6239</v>
      </c>
      <c r="F196" s="204" t="s">
        <v>6240</v>
      </c>
      <c r="G196" s="205" t="s">
        <v>242</v>
      </c>
      <c r="H196" s="206">
        <v>3</v>
      </c>
      <c r="I196" s="207"/>
      <c r="J196" s="208">
        <f>ROUND(I196*H196,2)</f>
        <v>0</v>
      </c>
      <c r="K196" s="204" t="s">
        <v>203</v>
      </c>
      <c r="L196" s="62"/>
      <c r="M196" s="209" t="s">
        <v>23</v>
      </c>
      <c r="N196" s="210" t="s">
        <v>48</v>
      </c>
      <c r="O196" s="43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5" t="s">
        <v>215</v>
      </c>
      <c r="AT196" s="25" t="s">
        <v>194</v>
      </c>
      <c r="AU196" s="25" t="s">
        <v>88</v>
      </c>
      <c r="AY196" s="25" t="s">
        <v>191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85</v>
      </c>
      <c r="BK196" s="213">
        <f>ROUND(I196*H196,2)</f>
        <v>0</v>
      </c>
      <c r="BL196" s="25" t="s">
        <v>215</v>
      </c>
      <c r="BM196" s="25" t="s">
        <v>6241</v>
      </c>
    </row>
    <row r="197" spans="2:65" s="1" customFormat="1" ht="25.5" customHeight="1">
      <c r="B197" s="42"/>
      <c r="C197" s="202" t="s">
        <v>857</v>
      </c>
      <c r="D197" s="202" t="s">
        <v>194</v>
      </c>
      <c r="E197" s="203" t="s">
        <v>6242</v>
      </c>
      <c r="F197" s="204" t="s">
        <v>6243</v>
      </c>
      <c r="G197" s="205" t="s">
        <v>242</v>
      </c>
      <c r="H197" s="206">
        <v>11.2</v>
      </c>
      <c r="I197" s="207"/>
      <c r="J197" s="208">
        <f>ROUND(I197*H197,2)</f>
        <v>0</v>
      </c>
      <c r="K197" s="204" t="s">
        <v>203</v>
      </c>
      <c r="L197" s="62"/>
      <c r="M197" s="209" t="s">
        <v>23</v>
      </c>
      <c r="N197" s="210" t="s">
        <v>48</v>
      </c>
      <c r="O197" s="43"/>
      <c r="P197" s="211">
        <f>O197*H197</f>
        <v>0</v>
      </c>
      <c r="Q197" s="211">
        <v>0</v>
      </c>
      <c r="R197" s="211">
        <f>Q197*H197</f>
        <v>0</v>
      </c>
      <c r="S197" s="211">
        <v>0</v>
      </c>
      <c r="T197" s="212">
        <f>S197*H197</f>
        <v>0</v>
      </c>
      <c r="AR197" s="25" t="s">
        <v>215</v>
      </c>
      <c r="AT197" s="25" t="s">
        <v>194</v>
      </c>
      <c r="AU197" s="25" t="s">
        <v>88</v>
      </c>
      <c r="AY197" s="25" t="s">
        <v>191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5" t="s">
        <v>85</v>
      </c>
      <c r="BK197" s="213">
        <f>ROUND(I197*H197,2)</f>
        <v>0</v>
      </c>
      <c r="BL197" s="25" t="s">
        <v>215</v>
      </c>
      <c r="BM197" s="25" t="s">
        <v>6244</v>
      </c>
    </row>
    <row r="198" spans="2:65" s="12" customFormat="1" ht="13.5">
      <c r="B198" s="217"/>
      <c r="C198" s="218"/>
      <c r="D198" s="214" t="s">
        <v>245</v>
      </c>
      <c r="E198" s="219" t="s">
        <v>23</v>
      </c>
      <c r="F198" s="220" t="s">
        <v>6245</v>
      </c>
      <c r="G198" s="218"/>
      <c r="H198" s="221">
        <v>11.2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245</v>
      </c>
      <c r="AU198" s="227" t="s">
        <v>88</v>
      </c>
      <c r="AV198" s="12" t="s">
        <v>88</v>
      </c>
      <c r="AW198" s="12" t="s">
        <v>40</v>
      </c>
      <c r="AX198" s="12" t="s">
        <v>77</v>
      </c>
      <c r="AY198" s="227" t="s">
        <v>191</v>
      </c>
    </row>
    <row r="199" spans="2:65" s="15" customFormat="1" ht="13.5">
      <c r="B199" s="265"/>
      <c r="C199" s="266"/>
      <c r="D199" s="214" t="s">
        <v>245</v>
      </c>
      <c r="E199" s="267" t="s">
        <v>23</v>
      </c>
      <c r="F199" s="268" t="s">
        <v>388</v>
      </c>
      <c r="G199" s="266"/>
      <c r="H199" s="269">
        <v>11.2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AT199" s="275" t="s">
        <v>245</v>
      </c>
      <c r="AU199" s="275" t="s">
        <v>88</v>
      </c>
      <c r="AV199" s="15" t="s">
        <v>215</v>
      </c>
      <c r="AW199" s="15" t="s">
        <v>40</v>
      </c>
      <c r="AX199" s="15" t="s">
        <v>85</v>
      </c>
      <c r="AY199" s="275" t="s">
        <v>191</v>
      </c>
    </row>
    <row r="200" spans="2:65" s="1" customFormat="1" ht="16.5" customHeight="1">
      <c r="B200" s="42"/>
      <c r="C200" s="202" t="s">
        <v>863</v>
      </c>
      <c r="D200" s="202" t="s">
        <v>194</v>
      </c>
      <c r="E200" s="203" t="s">
        <v>6246</v>
      </c>
      <c r="F200" s="204" t="s">
        <v>6247</v>
      </c>
      <c r="G200" s="205" t="s">
        <v>242</v>
      </c>
      <c r="H200" s="206">
        <v>3</v>
      </c>
      <c r="I200" s="207"/>
      <c r="J200" s="208">
        <f>ROUND(I200*H200,2)</f>
        <v>0</v>
      </c>
      <c r="K200" s="204" t="s">
        <v>203</v>
      </c>
      <c r="L200" s="62"/>
      <c r="M200" s="209" t="s">
        <v>23</v>
      </c>
      <c r="N200" s="210" t="s">
        <v>48</v>
      </c>
      <c r="O200" s="43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AR200" s="25" t="s">
        <v>215</v>
      </c>
      <c r="AT200" s="25" t="s">
        <v>194</v>
      </c>
      <c r="AU200" s="25" t="s">
        <v>88</v>
      </c>
      <c r="AY200" s="25" t="s">
        <v>191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5" t="s">
        <v>85</v>
      </c>
      <c r="BK200" s="213">
        <f>ROUND(I200*H200,2)</f>
        <v>0</v>
      </c>
      <c r="BL200" s="25" t="s">
        <v>215</v>
      </c>
      <c r="BM200" s="25" t="s">
        <v>6248</v>
      </c>
    </row>
    <row r="201" spans="2:65" s="1" customFormat="1" ht="25.5" customHeight="1">
      <c r="B201" s="42"/>
      <c r="C201" s="202" t="s">
        <v>868</v>
      </c>
      <c r="D201" s="202" t="s">
        <v>194</v>
      </c>
      <c r="E201" s="203" t="s">
        <v>6249</v>
      </c>
      <c r="F201" s="204" t="s">
        <v>6250</v>
      </c>
      <c r="G201" s="205" t="s">
        <v>242</v>
      </c>
      <c r="H201" s="206">
        <v>12.8</v>
      </c>
      <c r="I201" s="207"/>
      <c r="J201" s="208">
        <f>ROUND(I201*H201,2)</f>
        <v>0</v>
      </c>
      <c r="K201" s="204" t="s">
        <v>203</v>
      </c>
      <c r="L201" s="62"/>
      <c r="M201" s="209" t="s">
        <v>23</v>
      </c>
      <c r="N201" s="210" t="s">
        <v>48</v>
      </c>
      <c r="O201" s="43"/>
      <c r="P201" s="211">
        <f>O201*H201</f>
        <v>0</v>
      </c>
      <c r="Q201" s="211">
        <v>0</v>
      </c>
      <c r="R201" s="211">
        <f>Q201*H201</f>
        <v>0</v>
      </c>
      <c r="S201" s="211">
        <v>0</v>
      </c>
      <c r="T201" s="212">
        <f>S201*H201</f>
        <v>0</v>
      </c>
      <c r="AR201" s="25" t="s">
        <v>215</v>
      </c>
      <c r="AT201" s="25" t="s">
        <v>194</v>
      </c>
      <c r="AU201" s="25" t="s">
        <v>88</v>
      </c>
      <c r="AY201" s="25" t="s">
        <v>191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25" t="s">
        <v>85</v>
      </c>
      <c r="BK201" s="213">
        <f>ROUND(I201*H201,2)</f>
        <v>0</v>
      </c>
      <c r="BL201" s="25" t="s">
        <v>215</v>
      </c>
      <c r="BM201" s="25" t="s">
        <v>6251</v>
      </c>
    </row>
    <row r="202" spans="2:65" s="12" customFormat="1" ht="13.5">
      <c r="B202" s="217"/>
      <c r="C202" s="218"/>
      <c r="D202" s="214" t="s">
        <v>245</v>
      </c>
      <c r="E202" s="219" t="s">
        <v>23</v>
      </c>
      <c r="F202" s="220" t="s">
        <v>6252</v>
      </c>
      <c r="G202" s="218"/>
      <c r="H202" s="221">
        <v>12.8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245</v>
      </c>
      <c r="AU202" s="227" t="s">
        <v>88</v>
      </c>
      <c r="AV202" s="12" t="s">
        <v>88</v>
      </c>
      <c r="AW202" s="12" t="s">
        <v>40</v>
      </c>
      <c r="AX202" s="12" t="s">
        <v>77</v>
      </c>
      <c r="AY202" s="227" t="s">
        <v>191</v>
      </c>
    </row>
    <row r="203" spans="2:65" s="15" customFormat="1" ht="13.5">
      <c r="B203" s="265"/>
      <c r="C203" s="266"/>
      <c r="D203" s="214" t="s">
        <v>245</v>
      </c>
      <c r="E203" s="267" t="s">
        <v>23</v>
      </c>
      <c r="F203" s="268" t="s">
        <v>388</v>
      </c>
      <c r="G203" s="266"/>
      <c r="H203" s="269">
        <v>12.8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AT203" s="275" t="s">
        <v>245</v>
      </c>
      <c r="AU203" s="275" t="s">
        <v>88</v>
      </c>
      <c r="AV203" s="15" t="s">
        <v>215</v>
      </c>
      <c r="AW203" s="15" t="s">
        <v>40</v>
      </c>
      <c r="AX203" s="15" t="s">
        <v>85</v>
      </c>
      <c r="AY203" s="275" t="s">
        <v>191</v>
      </c>
    </row>
    <row r="204" spans="2:65" s="1" customFormat="1" ht="25.5" customHeight="1">
      <c r="B204" s="42"/>
      <c r="C204" s="202" t="s">
        <v>873</v>
      </c>
      <c r="D204" s="202" t="s">
        <v>194</v>
      </c>
      <c r="E204" s="203" t="s">
        <v>6253</v>
      </c>
      <c r="F204" s="204" t="s">
        <v>6254</v>
      </c>
      <c r="G204" s="205" t="s">
        <v>242</v>
      </c>
      <c r="H204" s="206">
        <v>3</v>
      </c>
      <c r="I204" s="207"/>
      <c r="J204" s="208">
        <f t="shared" ref="J204:J210" si="10">ROUND(I204*H204,2)</f>
        <v>0</v>
      </c>
      <c r="K204" s="204" t="s">
        <v>203</v>
      </c>
      <c r="L204" s="62"/>
      <c r="M204" s="209" t="s">
        <v>23</v>
      </c>
      <c r="N204" s="210" t="s">
        <v>48</v>
      </c>
      <c r="O204" s="43"/>
      <c r="P204" s="211">
        <f t="shared" ref="P204:P210" si="11">O204*H204</f>
        <v>0</v>
      </c>
      <c r="Q204" s="211">
        <v>2.0000000000000002E-5</v>
      </c>
      <c r="R204" s="211">
        <f t="shared" ref="R204:R210" si="12">Q204*H204</f>
        <v>6.0000000000000008E-5</v>
      </c>
      <c r="S204" s="211">
        <v>0</v>
      </c>
      <c r="T204" s="212">
        <f t="shared" ref="T204:T210" si="13">S204*H204</f>
        <v>0</v>
      </c>
      <c r="AR204" s="25" t="s">
        <v>215</v>
      </c>
      <c r="AT204" s="25" t="s">
        <v>194</v>
      </c>
      <c r="AU204" s="25" t="s">
        <v>88</v>
      </c>
      <c r="AY204" s="25" t="s">
        <v>191</v>
      </c>
      <c r="BE204" s="213">
        <f t="shared" ref="BE204:BE210" si="14">IF(N204="základní",J204,0)</f>
        <v>0</v>
      </c>
      <c r="BF204" s="213">
        <f t="shared" ref="BF204:BF210" si="15">IF(N204="snížená",J204,0)</f>
        <v>0</v>
      </c>
      <c r="BG204" s="213">
        <f t="shared" ref="BG204:BG210" si="16">IF(N204="zákl. přenesená",J204,0)</f>
        <v>0</v>
      </c>
      <c r="BH204" s="213">
        <f t="shared" ref="BH204:BH210" si="17">IF(N204="sníž. přenesená",J204,0)</f>
        <v>0</v>
      </c>
      <c r="BI204" s="213">
        <f t="shared" ref="BI204:BI210" si="18">IF(N204="nulová",J204,0)</f>
        <v>0</v>
      </c>
      <c r="BJ204" s="25" t="s">
        <v>85</v>
      </c>
      <c r="BK204" s="213">
        <f t="shared" ref="BK204:BK210" si="19">ROUND(I204*H204,2)</f>
        <v>0</v>
      </c>
      <c r="BL204" s="25" t="s">
        <v>215</v>
      </c>
      <c r="BM204" s="25" t="s">
        <v>6255</v>
      </c>
    </row>
    <row r="205" spans="2:65" s="1" customFormat="1" ht="25.5" customHeight="1">
      <c r="B205" s="42"/>
      <c r="C205" s="202" t="s">
        <v>878</v>
      </c>
      <c r="D205" s="202" t="s">
        <v>194</v>
      </c>
      <c r="E205" s="203" t="s">
        <v>6256</v>
      </c>
      <c r="F205" s="204" t="s">
        <v>6257</v>
      </c>
      <c r="G205" s="205" t="s">
        <v>242</v>
      </c>
      <c r="H205" s="206">
        <v>12.8</v>
      </c>
      <c r="I205" s="207"/>
      <c r="J205" s="208">
        <f t="shared" si="10"/>
        <v>0</v>
      </c>
      <c r="K205" s="204" t="s">
        <v>203</v>
      </c>
      <c r="L205" s="62"/>
      <c r="M205" s="209" t="s">
        <v>23</v>
      </c>
      <c r="N205" s="210" t="s">
        <v>48</v>
      </c>
      <c r="O205" s="43"/>
      <c r="P205" s="211">
        <f t="shared" si="11"/>
        <v>0</v>
      </c>
      <c r="Q205" s="211">
        <v>3.0000000000000001E-5</v>
      </c>
      <c r="R205" s="211">
        <f t="shared" si="12"/>
        <v>3.8400000000000001E-4</v>
      </c>
      <c r="S205" s="211">
        <v>0</v>
      </c>
      <c r="T205" s="212">
        <f t="shared" si="13"/>
        <v>0</v>
      </c>
      <c r="AR205" s="25" t="s">
        <v>215</v>
      </c>
      <c r="AT205" s="25" t="s">
        <v>194</v>
      </c>
      <c r="AU205" s="25" t="s">
        <v>88</v>
      </c>
      <c r="AY205" s="25" t="s">
        <v>191</v>
      </c>
      <c r="BE205" s="213">
        <f t="shared" si="14"/>
        <v>0</v>
      </c>
      <c r="BF205" s="213">
        <f t="shared" si="15"/>
        <v>0</v>
      </c>
      <c r="BG205" s="213">
        <f t="shared" si="16"/>
        <v>0</v>
      </c>
      <c r="BH205" s="213">
        <f t="shared" si="17"/>
        <v>0</v>
      </c>
      <c r="BI205" s="213">
        <f t="shared" si="18"/>
        <v>0</v>
      </c>
      <c r="BJ205" s="25" t="s">
        <v>85</v>
      </c>
      <c r="BK205" s="213">
        <f t="shared" si="19"/>
        <v>0</v>
      </c>
      <c r="BL205" s="25" t="s">
        <v>215</v>
      </c>
      <c r="BM205" s="25" t="s">
        <v>6258</v>
      </c>
    </row>
    <row r="206" spans="2:65" s="1" customFormat="1" ht="38.25" customHeight="1">
      <c r="B206" s="42"/>
      <c r="C206" s="202" t="s">
        <v>883</v>
      </c>
      <c r="D206" s="202" t="s">
        <v>194</v>
      </c>
      <c r="E206" s="203" t="s">
        <v>6259</v>
      </c>
      <c r="F206" s="204" t="s">
        <v>6260</v>
      </c>
      <c r="G206" s="205" t="s">
        <v>222</v>
      </c>
      <c r="H206" s="206">
        <v>1</v>
      </c>
      <c r="I206" s="207"/>
      <c r="J206" s="208">
        <f t="shared" si="10"/>
        <v>0</v>
      </c>
      <c r="K206" s="204" t="s">
        <v>203</v>
      </c>
      <c r="L206" s="62"/>
      <c r="M206" s="209" t="s">
        <v>23</v>
      </c>
      <c r="N206" s="210" t="s">
        <v>48</v>
      </c>
      <c r="O206" s="43"/>
      <c r="P206" s="211">
        <f t="shared" si="11"/>
        <v>0</v>
      </c>
      <c r="Q206" s="211">
        <v>1.6167899999999999</v>
      </c>
      <c r="R206" s="211">
        <f t="shared" si="12"/>
        <v>1.6167899999999999</v>
      </c>
      <c r="S206" s="211">
        <v>0</v>
      </c>
      <c r="T206" s="212">
        <f t="shared" si="13"/>
        <v>0</v>
      </c>
      <c r="AR206" s="25" t="s">
        <v>215</v>
      </c>
      <c r="AT206" s="25" t="s">
        <v>194</v>
      </c>
      <c r="AU206" s="25" t="s">
        <v>88</v>
      </c>
      <c r="AY206" s="25" t="s">
        <v>191</v>
      </c>
      <c r="BE206" s="213">
        <f t="shared" si="14"/>
        <v>0</v>
      </c>
      <c r="BF206" s="213">
        <f t="shared" si="15"/>
        <v>0</v>
      </c>
      <c r="BG206" s="213">
        <f t="shared" si="16"/>
        <v>0</v>
      </c>
      <c r="BH206" s="213">
        <f t="shared" si="17"/>
        <v>0</v>
      </c>
      <c r="BI206" s="213">
        <f t="shared" si="18"/>
        <v>0</v>
      </c>
      <c r="BJ206" s="25" t="s">
        <v>85</v>
      </c>
      <c r="BK206" s="213">
        <f t="shared" si="19"/>
        <v>0</v>
      </c>
      <c r="BL206" s="25" t="s">
        <v>215</v>
      </c>
      <c r="BM206" s="25" t="s">
        <v>6261</v>
      </c>
    </row>
    <row r="207" spans="2:65" s="1" customFormat="1" ht="38.25" customHeight="1">
      <c r="B207" s="42"/>
      <c r="C207" s="202" t="s">
        <v>887</v>
      </c>
      <c r="D207" s="202" t="s">
        <v>194</v>
      </c>
      <c r="E207" s="203" t="s">
        <v>6262</v>
      </c>
      <c r="F207" s="204" t="s">
        <v>6263</v>
      </c>
      <c r="G207" s="205" t="s">
        <v>366</v>
      </c>
      <c r="H207" s="206">
        <v>2.3E-2</v>
      </c>
      <c r="I207" s="207"/>
      <c r="J207" s="208">
        <f t="shared" si="10"/>
        <v>0</v>
      </c>
      <c r="K207" s="204" t="s">
        <v>203</v>
      </c>
      <c r="L207" s="62"/>
      <c r="M207" s="209" t="s">
        <v>23</v>
      </c>
      <c r="N207" s="210" t="s">
        <v>48</v>
      </c>
      <c r="O207" s="43"/>
      <c r="P207" s="211">
        <f t="shared" si="11"/>
        <v>0</v>
      </c>
      <c r="Q207" s="211">
        <v>2.5790899999999999</v>
      </c>
      <c r="R207" s="211">
        <f t="shared" si="12"/>
        <v>5.9319069999999995E-2</v>
      </c>
      <c r="S207" s="211">
        <v>0</v>
      </c>
      <c r="T207" s="212">
        <f t="shared" si="13"/>
        <v>0</v>
      </c>
      <c r="AR207" s="25" t="s">
        <v>215</v>
      </c>
      <c r="AT207" s="25" t="s">
        <v>194</v>
      </c>
      <c r="AU207" s="25" t="s">
        <v>88</v>
      </c>
      <c r="AY207" s="25" t="s">
        <v>191</v>
      </c>
      <c r="BE207" s="213">
        <f t="shared" si="14"/>
        <v>0</v>
      </c>
      <c r="BF207" s="213">
        <f t="shared" si="15"/>
        <v>0</v>
      </c>
      <c r="BG207" s="213">
        <f t="shared" si="16"/>
        <v>0</v>
      </c>
      <c r="BH207" s="213">
        <f t="shared" si="17"/>
        <v>0</v>
      </c>
      <c r="BI207" s="213">
        <f t="shared" si="18"/>
        <v>0</v>
      </c>
      <c r="BJ207" s="25" t="s">
        <v>85</v>
      </c>
      <c r="BK207" s="213">
        <f t="shared" si="19"/>
        <v>0</v>
      </c>
      <c r="BL207" s="25" t="s">
        <v>215</v>
      </c>
      <c r="BM207" s="25" t="s">
        <v>6264</v>
      </c>
    </row>
    <row r="208" spans="2:65" s="1" customFormat="1" ht="38.25" customHeight="1">
      <c r="B208" s="42"/>
      <c r="C208" s="202" t="s">
        <v>891</v>
      </c>
      <c r="D208" s="202" t="s">
        <v>194</v>
      </c>
      <c r="E208" s="203" t="s">
        <v>6265</v>
      </c>
      <c r="F208" s="204" t="s">
        <v>6266</v>
      </c>
      <c r="G208" s="205" t="s">
        <v>222</v>
      </c>
      <c r="H208" s="206">
        <v>1</v>
      </c>
      <c r="I208" s="207"/>
      <c r="J208" s="208">
        <f t="shared" si="10"/>
        <v>0</v>
      </c>
      <c r="K208" s="204" t="s">
        <v>203</v>
      </c>
      <c r="L208" s="62"/>
      <c r="M208" s="209" t="s">
        <v>23</v>
      </c>
      <c r="N208" s="210" t="s">
        <v>48</v>
      </c>
      <c r="O208" s="43"/>
      <c r="P208" s="211">
        <f t="shared" si="11"/>
        <v>0</v>
      </c>
      <c r="Q208" s="211">
        <v>0</v>
      </c>
      <c r="R208" s="211">
        <f t="shared" si="12"/>
        <v>0</v>
      </c>
      <c r="S208" s="211">
        <v>0.52300000000000002</v>
      </c>
      <c r="T208" s="212">
        <f t="shared" si="13"/>
        <v>0.52300000000000002</v>
      </c>
      <c r="AR208" s="25" t="s">
        <v>215</v>
      </c>
      <c r="AT208" s="25" t="s">
        <v>194</v>
      </c>
      <c r="AU208" s="25" t="s">
        <v>88</v>
      </c>
      <c r="AY208" s="25" t="s">
        <v>191</v>
      </c>
      <c r="BE208" s="213">
        <f t="shared" si="14"/>
        <v>0</v>
      </c>
      <c r="BF208" s="213">
        <f t="shared" si="15"/>
        <v>0</v>
      </c>
      <c r="BG208" s="213">
        <f t="shared" si="16"/>
        <v>0</v>
      </c>
      <c r="BH208" s="213">
        <f t="shared" si="17"/>
        <v>0</v>
      </c>
      <c r="BI208" s="213">
        <f t="shared" si="18"/>
        <v>0</v>
      </c>
      <c r="BJ208" s="25" t="s">
        <v>85</v>
      </c>
      <c r="BK208" s="213">
        <f t="shared" si="19"/>
        <v>0</v>
      </c>
      <c r="BL208" s="25" t="s">
        <v>215</v>
      </c>
      <c r="BM208" s="25" t="s">
        <v>6267</v>
      </c>
    </row>
    <row r="209" spans="2:65" s="1" customFormat="1" ht="25.5" customHeight="1">
      <c r="B209" s="42"/>
      <c r="C209" s="202" t="s">
        <v>896</v>
      </c>
      <c r="D209" s="202" t="s">
        <v>194</v>
      </c>
      <c r="E209" s="203" t="s">
        <v>6268</v>
      </c>
      <c r="F209" s="204" t="s">
        <v>6269</v>
      </c>
      <c r="G209" s="205" t="s">
        <v>242</v>
      </c>
      <c r="H209" s="206">
        <v>0.15</v>
      </c>
      <c r="I209" s="207"/>
      <c r="J209" s="208">
        <f t="shared" si="10"/>
        <v>0</v>
      </c>
      <c r="K209" s="204" t="s">
        <v>203</v>
      </c>
      <c r="L209" s="62"/>
      <c r="M209" s="209" t="s">
        <v>23</v>
      </c>
      <c r="N209" s="210" t="s">
        <v>48</v>
      </c>
      <c r="O209" s="43"/>
      <c r="P209" s="211">
        <f t="shared" si="11"/>
        <v>0</v>
      </c>
      <c r="Q209" s="211">
        <v>2.82E-3</v>
      </c>
      <c r="R209" s="211">
        <f t="shared" si="12"/>
        <v>4.2299999999999998E-4</v>
      </c>
      <c r="S209" s="211">
        <v>0.10100000000000001</v>
      </c>
      <c r="T209" s="212">
        <f t="shared" si="13"/>
        <v>1.515E-2</v>
      </c>
      <c r="AR209" s="25" t="s">
        <v>215</v>
      </c>
      <c r="AT209" s="25" t="s">
        <v>194</v>
      </c>
      <c r="AU209" s="25" t="s">
        <v>88</v>
      </c>
      <c r="AY209" s="25" t="s">
        <v>191</v>
      </c>
      <c r="BE209" s="213">
        <f t="shared" si="14"/>
        <v>0</v>
      </c>
      <c r="BF209" s="213">
        <f t="shared" si="15"/>
        <v>0</v>
      </c>
      <c r="BG209" s="213">
        <f t="shared" si="16"/>
        <v>0</v>
      </c>
      <c r="BH209" s="213">
        <f t="shared" si="17"/>
        <v>0</v>
      </c>
      <c r="BI209" s="213">
        <f t="shared" si="18"/>
        <v>0</v>
      </c>
      <c r="BJ209" s="25" t="s">
        <v>85</v>
      </c>
      <c r="BK209" s="213">
        <f t="shared" si="19"/>
        <v>0</v>
      </c>
      <c r="BL209" s="25" t="s">
        <v>215</v>
      </c>
      <c r="BM209" s="25" t="s">
        <v>6270</v>
      </c>
    </row>
    <row r="210" spans="2:65" s="1" customFormat="1" ht="38.25" customHeight="1">
      <c r="B210" s="42"/>
      <c r="C210" s="202" t="s">
        <v>901</v>
      </c>
      <c r="D210" s="202" t="s">
        <v>194</v>
      </c>
      <c r="E210" s="203" t="s">
        <v>6271</v>
      </c>
      <c r="F210" s="204" t="s">
        <v>6272</v>
      </c>
      <c r="G210" s="205" t="s">
        <v>242</v>
      </c>
      <c r="H210" s="206">
        <v>0.15</v>
      </c>
      <c r="I210" s="207"/>
      <c r="J210" s="208">
        <f t="shared" si="10"/>
        <v>0</v>
      </c>
      <c r="K210" s="204" t="s">
        <v>203</v>
      </c>
      <c r="L210" s="62"/>
      <c r="M210" s="209" t="s">
        <v>23</v>
      </c>
      <c r="N210" s="210" t="s">
        <v>48</v>
      </c>
      <c r="O210" s="43"/>
      <c r="P210" s="211">
        <f t="shared" si="11"/>
        <v>0</v>
      </c>
      <c r="Q210" s="211">
        <v>0</v>
      </c>
      <c r="R210" s="211">
        <f t="shared" si="12"/>
        <v>0</v>
      </c>
      <c r="S210" s="211">
        <v>0</v>
      </c>
      <c r="T210" s="212">
        <f t="shared" si="13"/>
        <v>0</v>
      </c>
      <c r="AR210" s="25" t="s">
        <v>215</v>
      </c>
      <c r="AT210" s="25" t="s">
        <v>194</v>
      </c>
      <c r="AU210" s="25" t="s">
        <v>88</v>
      </c>
      <c r="AY210" s="25" t="s">
        <v>191</v>
      </c>
      <c r="BE210" s="213">
        <f t="shared" si="14"/>
        <v>0</v>
      </c>
      <c r="BF210" s="213">
        <f t="shared" si="15"/>
        <v>0</v>
      </c>
      <c r="BG210" s="213">
        <f t="shared" si="16"/>
        <v>0</v>
      </c>
      <c r="BH210" s="213">
        <f t="shared" si="17"/>
        <v>0</v>
      </c>
      <c r="BI210" s="213">
        <f t="shared" si="18"/>
        <v>0</v>
      </c>
      <c r="BJ210" s="25" t="s">
        <v>85</v>
      </c>
      <c r="BK210" s="213">
        <f t="shared" si="19"/>
        <v>0</v>
      </c>
      <c r="BL210" s="25" t="s">
        <v>215</v>
      </c>
      <c r="BM210" s="25" t="s">
        <v>6273</v>
      </c>
    </row>
    <row r="211" spans="2:65" s="11" customFormat="1" ht="29.85" customHeight="1">
      <c r="B211" s="186"/>
      <c r="C211" s="187"/>
      <c r="D211" s="188" t="s">
        <v>76</v>
      </c>
      <c r="E211" s="200" t="s">
        <v>2918</v>
      </c>
      <c r="F211" s="200" t="s">
        <v>2919</v>
      </c>
      <c r="G211" s="187"/>
      <c r="H211" s="187"/>
      <c r="I211" s="190"/>
      <c r="J211" s="201">
        <f>BK211</f>
        <v>0</v>
      </c>
      <c r="K211" s="187"/>
      <c r="L211" s="192"/>
      <c r="M211" s="193"/>
      <c r="N211" s="194"/>
      <c r="O211" s="194"/>
      <c r="P211" s="195">
        <f>SUM(P212:P231)</f>
        <v>0</v>
      </c>
      <c r="Q211" s="194"/>
      <c r="R211" s="195">
        <f>SUM(R212:R231)</f>
        <v>0</v>
      </c>
      <c r="S211" s="194"/>
      <c r="T211" s="196">
        <f>SUM(T212:T231)</f>
        <v>0</v>
      </c>
      <c r="AR211" s="197" t="s">
        <v>85</v>
      </c>
      <c r="AT211" s="198" t="s">
        <v>76</v>
      </c>
      <c r="AU211" s="198" t="s">
        <v>85</v>
      </c>
      <c r="AY211" s="197" t="s">
        <v>191</v>
      </c>
      <c r="BK211" s="199">
        <f>SUM(BK212:BK231)</f>
        <v>0</v>
      </c>
    </row>
    <row r="212" spans="2:65" s="1" customFormat="1" ht="25.5" customHeight="1">
      <c r="B212" s="42"/>
      <c r="C212" s="202" t="s">
        <v>905</v>
      </c>
      <c r="D212" s="202" t="s">
        <v>194</v>
      </c>
      <c r="E212" s="203" t="s">
        <v>6274</v>
      </c>
      <c r="F212" s="204" t="s">
        <v>6275</v>
      </c>
      <c r="G212" s="205" t="s">
        <v>419</v>
      </c>
      <c r="H212" s="206">
        <v>8.0120000000000005</v>
      </c>
      <c r="I212" s="207"/>
      <c r="J212" s="208">
        <f>ROUND(I212*H212,2)</f>
        <v>0</v>
      </c>
      <c r="K212" s="204" t="s">
        <v>203</v>
      </c>
      <c r="L212" s="62"/>
      <c r="M212" s="209" t="s">
        <v>23</v>
      </c>
      <c r="N212" s="210" t="s">
        <v>48</v>
      </c>
      <c r="O212" s="43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AR212" s="25" t="s">
        <v>215</v>
      </c>
      <c r="AT212" s="25" t="s">
        <v>194</v>
      </c>
      <c r="AU212" s="25" t="s">
        <v>88</v>
      </c>
      <c r="AY212" s="25" t="s">
        <v>191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5" t="s">
        <v>85</v>
      </c>
      <c r="BK212" s="213">
        <f>ROUND(I212*H212,2)</f>
        <v>0</v>
      </c>
      <c r="BL212" s="25" t="s">
        <v>215</v>
      </c>
      <c r="BM212" s="25" t="s">
        <v>6276</v>
      </c>
    </row>
    <row r="213" spans="2:65" s="12" customFormat="1" ht="13.5">
      <c r="B213" s="217"/>
      <c r="C213" s="218"/>
      <c r="D213" s="214" t="s">
        <v>245</v>
      </c>
      <c r="E213" s="219" t="s">
        <v>23</v>
      </c>
      <c r="F213" s="220" t="s">
        <v>6277</v>
      </c>
      <c r="G213" s="218"/>
      <c r="H213" s="221">
        <v>2.2909999999999999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245</v>
      </c>
      <c r="AU213" s="227" t="s">
        <v>88</v>
      </c>
      <c r="AV213" s="12" t="s">
        <v>88</v>
      </c>
      <c r="AW213" s="12" t="s">
        <v>40</v>
      </c>
      <c r="AX213" s="12" t="s">
        <v>77</v>
      </c>
      <c r="AY213" s="227" t="s">
        <v>191</v>
      </c>
    </row>
    <row r="214" spans="2:65" s="12" customFormat="1" ht="13.5">
      <c r="B214" s="217"/>
      <c r="C214" s="218"/>
      <c r="D214" s="214" t="s">
        <v>245</v>
      </c>
      <c r="E214" s="219" t="s">
        <v>23</v>
      </c>
      <c r="F214" s="220" t="s">
        <v>6278</v>
      </c>
      <c r="G214" s="218"/>
      <c r="H214" s="221">
        <v>2.6549999999999998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245</v>
      </c>
      <c r="AU214" s="227" t="s">
        <v>88</v>
      </c>
      <c r="AV214" s="12" t="s">
        <v>88</v>
      </c>
      <c r="AW214" s="12" t="s">
        <v>40</v>
      </c>
      <c r="AX214" s="12" t="s">
        <v>77</v>
      </c>
      <c r="AY214" s="227" t="s">
        <v>191</v>
      </c>
    </row>
    <row r="215" spans="2:65" s="12" customFormat="1" ht="13.5">
      <c r="B215" s="217"/>
      <c r="C215" s="218"/>
      <c r="D215" s="214" t="s">
        <v>245</v>
      </c>
      <c r="E215" s="219" t="s">
        <v>23</v>
      </c>
      <c r="F215" s="220" t="s">
        <v>6279</v>
      </c>
      <c r="G215" s="218"/>
      <c r="H215" s="221">
        <v>3.0659999999999998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245</v>
      </c>
      <c r="AU215" s="227" t="s">
        <v>88</v>
      </c>
      <c r="AV215" s="12" t="s">
        <v>88</v>
      </c>
      <c r="AW215" s="12" t="s">
        <v>40</v>
      </c>
      <c r="AX215" s="12" t="s">
        <v>77</v>
      </c>
      <c r="AY215" s="227" t="s">
        <v>191</v>
      </c>
    </row>
    <row r="216" spans="2:65" s="15" customFormat="1" ht="13.5">
      <c r="B216" s="265"/>
      <c r="C216" s="266"/>
      <c r="D216" s="214" t="s">
        <v>245</v>
      </c>
      <c r="E216" s="267" t="s">
        <v>23</v>
      </c>
      <c r="F216" s="268" t="s">
        <v>388</v>
      </c>
      <c r="G216" s="266"/>
      <c r="H216" s="269">
        <v>8.0120000000000005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245</v>
      </c>
      <c r="AU216" s="275" t="s">
        <v>88</v>
      </c>
      <c r="AV216" s="15" t="s">
        <v>215</v>
      </c>
      <c r="AW216" s="15" t="s">
        <v>40</v>
      </c>
      <c r="AX216" s="15" t="s">
        <v>85</v>
      </c>
      <c r="AY216" s="275" t="s">
        <v>191</v>
      </c>
    </row>
    <row r="217" spans="2:65" s="1" customFormat="1" ht="38.25" customHeight="1">
      <c r="B217" s="42"/>
      <c r="C217" s="202" t="s">
        <v>911</v>
      </c>
      <c r="D217" s="202" t="s">
        <v>194</v>
      </c>
      <c r="E217" s="203" t="s">
        <v>6280</v>
      </c>
      <c r="F217" s="204" t="s">
        <v>6281</v>
      </c>
      <c r="G217" s="205" t="s">
        <v>419</v>
      </c>
      <c r="H217" s="206">
        <v>82.179000000000002</v>
      </c>
      <c r="I217" s="207"/>
      <c r="J217" s="208">
        <f>ROUND(I217*H217,2)</f>
        <v>0</v>
      </c>
      <c r="K217" s="204" t="s">
        <v>203</v>
      </c>
      <c r="L217" s="62"/>
      <c r="M217" s="209" t="s">
        <v>23</v>
      </c>
      <c r="N217" s="210" t="s">
        <v>48</v>
      </c>
      <c r="O217" s="43"/>
      <c r="P217" s="211">
        <f>O217*H217</f>
        <v>0</v>
      </c>
      <c r="Q217" s="211">
        <v>0</v>
      </c>
      <c r="R217" s="211">
        <f>Q217*H217</f>
        <v>0</v>
      </c>
      <c r="S217" s="211">
        <v>0</v>
      </c>
      <c r="T217" s="212">
        <f>S217*H217</f>
        <v>0</v>
      </c>
      <c r="AR217" s="25" t="s">
        <v>215</v>
      </c>
      <c r="AT217" s="25" t="s">
        <v>194</v>
      </c>
      <c r="AU217" s="25" t="s">
        <v>88</v>
      </c>
      <c r="AY217" s="25" t="s">
        <v>191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25" t="s">
        <v>85</v>
      </c>
      <c r="BK217" s="213">
        <f>ROUND(I217*H217,2)</f>
        <v>0</v>
      </c>
      <c r="BL217" s="25" t="s">
        <v>215</v>
      </c>
      <c r="BM217" s="25" t="s">
        <v>6282</v>
      </c>
    </row>
    <row r="218" spans="2:65" s="12" customFormat="1" ht="13.5">
      <c r="B218" s="217"/>
      <c r="C218" s="218"/>
      <c r="D218" s="214" t="s">
        <v>245</v>
      </c>
      <c r="E218" s="219" t="s">
        <v>23</v>
      </c>
      <c r="F218" s="220" t="s">
        <v>6283</v>
      </c>
      <c r="G218" s="218"/>
      <c r="H218" s="221">
        <v>82.179000000000002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245</v>
      </c>
      <c r="AU218" s="227" t="s">
        <v>88</v>
      </c>
      <c r="AV218" s="12" t="s">
        <v>88</v>
      </c>
      <c r="AW218" s="12" t="s">
        <v>40</v>
      </c>
      <c r="AX218" s="12" t="s">
        <v>77</v>
      </c>
      <c r="AY218" s="227" t="s">
        <v>191</v>
      </c>
    </row>
    <row r="219" spans="2:65" s="15" customFormat="1" ht="13.5">
      <c r="B219" s="265"/>
      <c r="C219" s="266"/>
      <c r="D219" s="214" t="s">
        <v>245</v>
      </c>
      <c r="E219" s="267" t="s">
        <v>23</v>
      </c>
      <c r="F219" s="268" t="s">
        <v>388</v>
      </c>
      <c r="G219" s="266"/>
      <c r="H219" s="269">
        <v>82.179000000000002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AT219" s="275" t="s">
        <v>245</v>
      </c>
      <c r="AU219" s="275" t="s">
        <v>88</v>
      </c>
      <c r="AV219" s="15" t="s">
        <v>215</v>
      </c>
      <c r="AW219" s="15" t="s">
        <v>40</v>
      </c>
      <c r="AX219" s="15" t="s">
        <v>85</v>
      </c>
      <c r="AY219" s="275" t="s">
        <v>191</v>
      </c>
    </row>
    <row r="220" spans="2:65" s="1" customFormat="1" ht="16.5" customHeight="1">
      <c r="B220" s="42"/>
      <c r="C220" s="202" t="s">
        <v>919</v>
      </c>
      <c r="D220" s="202" t="s">
        <v>194</v>
      </c>
      <c r="E220" s="203" t="s">
        <v>6284</v>
      </c>
      <c r="F220" s="204" t="s">
        <v>6285</v>
      </c>
      <c r="G220" s="205" t="s">
        <v>419</v>
      </c>
      <c r="H220" s="206">
        <v>8.0120000000000005</v>
      </c>
      <c r="I220" s="207"/>
      <c r="J220" s="208">
        <f>ROUND(I220*H220,2)</f>
        <v>0</v>
      </c>
      <c r="K220" s="204" t="s">
        <v>203</v>
      </c>
      <c r="L220" s="62"/>
      <c r="M220" s="209" t="s">
        <v>23</v>
      </c>
      <c r="N220" s="210" t="s">
        <v>48</v>
      </c>
      <c r="O220" s="43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AR220" s="25" t="s">
        <v>215</v>
      </c>
      <c r="AT220" s="25" t="s">
        <v>194</v>
      </c>
      <c r="AU220" s="25" t="s">
        <v>88</v>
      </c>
      <c r="AY220" s="25" t="s">
        <v>191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25" t="s">
        <v>85</v>
      </c>
      <c r="BK220" s="213">
        <f>ROUND(I220*H220,2)</f>
        <v>0</v>
      </c>
      <c r="BL220" s="25" t="s">
        <v>215</v>
      </c>
      <c r="BM220" s="25" t="s">
        <v>6286</v>
      </c>
    </row>
    <row r="221" spans="2:65" s="12" customFormat="1" ht="13.5">
      <c r="B221" s="217"/>
      <c r="C221" s="218"/>
      <c r="D221" s="214" t="s">
        <v>245</v>
      </c>
      <c r="E221" s="219" t="s">
        <v>23</v>
      </c>
      <c r="F221" s="220" t="s">
        <v>6287</v>
      </c>
      <c r="G221" s="218"/>
      <c r="H221" s="221">
        <v>8.0120000000000005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245</v>
      </c>
      <c r="AU221" s="227" t="s">
        <v>88</v>
      </c>
      <c r="AV221" s="12" t="s">
        <v>88</v>
      </c>
      <c r="AW221" s="12" t="s">
        <v>40</v>
      </c>
      <c r="AX221" s="12" t="s">
        <v>77</v>
      </c>
      <c r="AY221" s="227" t="s">
        <v>191</v>
      </c>
    </row>
    <row r="222" spans="2:65" s="15" customFormat="1" ht="13.5">
      <c r="B222" s="265"/>
      <c r="C222" s="266"/>
      <c r="D222" s="214" t="s">
        <v>245</v>
      </c>
      <c r="E222" s="267" t="s">
        <v>23</v>
      </c>
      <c r="F222" s="268" t="s">
        <v>388</v>
      </c>
      <c r="G222" s="266"/>
      <c r="H222" s="269">
        <v>8.0120000000000005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AT222" s="275" t="s">
        <v>245</v>
      </c>
      <c r="AU222" s="275" t="s">
        <v>88</v>
      </c>
      <c r="AV222" s="15" t="s">
        <v>215</v>
      </c>
      <c r="AW222" s="15" t="s">
        <v>40</v>
      </c>
      <c r="AX222" s="15" t="s">
        <v>85</v>
      </c>
      <c r="AY222" s="275" t="s">
        <v>191</v>
      </c>
    </row>
    <row r="223" spans="2:65" s="1" customFormat="1" ht="16.5" customHeight="1">
      <c r="B223" s="42"/>
      <c r="C223" s="202" t="s">
        <v>924</v>
      </c>
      <c r="D223" s="202" t="s">
        <v>194</v>
      </c>
      <c r="E223" s="203" t="s">
        <v>6288</v>
      </c>
      <c r="F223" s="204" t="s">
        <v>3562</v>
      </c>
      <c r="G223" s="205" t="s">
        <v>419</v>
      </c>
      <c r="H223" s="206">
        <v>2.6549999999999998</v>
      </c>
      <c r="I223" s="207"/>
      <c r="J223" s="208">
        <f>ROUND(I223*H223,2)</f>
        <v>0</v>
      </c>
      <c r="K223" s="204" t="s">
        <v>203</v>
      </c>
      <c r="L223" s="62"/>
      <c r="M223" s="209" t="s">
        <v>23</v>
      </c>
      <c r="N223" s="210" t="s">
        <v>48</v>
      </c>
      <c r="O223" s="43"/>
      <c r="P223" s="211">
        <f>O223*H223</f>
        <v>0</v>
      </c>
      <c r="Q223" s="211">
        <v>0</v>
      </c>
      <c r="R223" s="211">
        <f>Q223*H223</f>
        <v>0</v>
      </c>
      <c r="S223" s="211">
        <v>0</v>
      </c>
      <c r="T223" s="212">
        <f>S223*H223</f>
        <v>0</v>
      </c>
      <c r="AR223" s="25" t="s">
        <v>215</v>
      </c>
      <c r="AT223" s="25" t="s">
        <v>194</v>
      </c>
      <c r="AU223" s="25" t="s">
        <v>88</v>
      </c>
      <c r="AY223" s="25" t="s">
        <v>191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25" t="s">
        <v>85</v>
      </c>
      <c r="BK223" s="213">
        <f>ROUND(I223*H223,2)</f>
        <v>0</v>
      </c>
      <c r="BL223" s="25" t="s">
        <v>215</v>
      </c>
      <c r="BM223" s="25" t="s">
        <v>6289</v>
      </c>
    </row>
    <row r="224" spans="2:65" s="12" customFormat="1" ht="13.5">
      <c r="B224" s="217"/>
      <c r="C224" s="218"/>
      <c r="D224" s="214" t="s">
        <v>245</v>
      </c>
      <c r="E224" s="219" t="s">
        <v>23</v>
      </c>
      <c r="F224" s="220" t="s">
        <v>6290</v>
      </c>
      <c r="G224" s="218"/>
      <c r="H224" s="221">
        <v>2.6549999999999998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245</v>
      </c>
      <c r="AU224" s="227" t="s">
        <v>88</v>
      </c>
      <c r="AV224" s="12" t="s">
        <v>88</v>
      </c>
      <c r="AW224" s="12" t="s">
        <v>40</v>
      </c>
      <c r="AX224" s="12" t="s">
        <v>77</v>
      </c>
      <c r="AY224" s="227" t="s">
        <v>191</v>
      </c>
    </row>
    <row r="225" spans="2:65" s="15" customFormat="1" ht="13.5">
      <c r="B225" s="265"/>
      <c r="C225" s="266"/>
      <c r="D225" s="214" t="s">
        <v>245</v>
      </c>
      <c r="E225" s="267" t="s">
        <v>23</v>
      </c>
      <c r="F225" s="268" t="s">
        <v>388</v>
      </c>
      <c r="G225" s="266"/>
      <c r="H225" s="269">
        <v>2.6549999999999998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AT225" s="275" t="s">
        <v>245</v>
      </c>
      <c r="AU225" s="275" t="s">
        <v>88</v>
      </c>
      <c r="AV225" s="15" t="s">
        <v>215</v>
      </c>
      <c r="AW225" s="15" t="s">
        <v>40</v>
      </c>
      <c r="AX225" s="15" t="s">
        <v>85</v>
      </c>
      <c r="AY225" s="275" t="s">
        <v>191</v>
      </c>
    </row>
    <row r="226" spans="2:65" s="1" customFormat="1" ht="25.5" customHeight="1">
      <c r="B226" s="42"/>
      <c r="C226" s="202" t="s">
        <v>930</v>
      </c>
      <c r="D226" s="202" t="s">
        <v>194</v>
      </c>
      <c r="E226" s="203" t="s">
        <v>6291</v>
      </c>
      <c r="F226" s="204" t="s">
        <v>6292</v>
      </c>
      <c r="G226" s="205" t="s">
        <v>419</v>
      </c>
      <c r="H226" s="206">
        <v>3.0659999999999998</v>
      </c>
      <c r="I226" s="207"/>
      <c r="J226" s="208">
        <f>ROUND(I226*H226,2)</f>
        <v>0</v>
      </c>
      <c r="K226" s="204" t="s">
        <v>203</v>
      </c>
      <c r="L226" s="62"/>
      <c r="M226" s="209" t="s">
        <v>23</v>
      </c>
      <c r="N226" s="210" t="s">
        <v>48</v>
      </c>
      <c r="O226" s="43"/>
      <c r="P226" s="211">
        <f>O226*H226</f>
        <v>0</v>
      </c>
      <c r="Q226" s="211">
        <v>0</v>
      </c>
      <c r="R226" s="211">
        <f>Q226*H226</f>
        <v>0</v>
      </c>
      <c r="S226" s="211">
        <v>0</v>
      </c>
      <c r="T226" s="212">
        <f>S226*H226</f>
        <v>0</v>
      </c>
      <c r="AR226" s="25" t="s">
        <v>215</v>
      </c>
      <c r="AT226" s="25" t="s">
        <v>194</v>
      </c>
      <c r="AU226" s="25" t="s">
        <v>88</v>
      </c>
      <c r="AY226" s="25" t="s">
        <v>191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25" t="s">
        <v>85</v>
      </c>
      <c r="BK226" s="213">
        <f>ROUND(I226*H226,2)</f>
        <v>0</v>
      </c>
      <c r="BL226" s="25" t="s">
        <v>215</v>
      </c>
      <c r="BM226" s="25" t="s">
        <v>6293</v>
      </c>
    </row>
    <row r="227" spans="2:65" s="12" customFormat="1" ht="13.5">
      <c r="B227" s="217"/>
      <c r="C227" s="218"/>
      <c r="D227" s="214" t="s">
        <v>245</v>
      </c>
      <c r="E227" s="219" t="s">
        <v>23</v>
      </c>
      <c r="F227" s="220" t="s">
        <v>6294</v>
      </c>
      <c r="G227" s="218"/>
      <c r="H227" s="221">
        <v>3.0659999999999998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245</v>
      </c>
      <c r="AU227" s="227" t="s">
        <v>88</v>
      </c>
      <c r="AV227" s="12" t="s">
        <v>88</v>
      </c>
      <c r="AW227" s="12" t="s">
        <v>40</v>
      </c>
      <c r="AX227" s="12" t="s">
        <v>77</v>
      </c>
      <c r="AY227" s="227" t="s">
        <v>191</v>
      </c>
    </row>
    <row r="228" spans="2:65" s="15" customFormat="1" ht="13.5">
      <c r="B228" s="265"/>
      <c r="C228" s="266"/>
      <c r="D228" s="214" t="s">
        <v>245</v>
      </c>
      <c r="E228" s="267" t="s">
        <v>23</v>
      </c>
      <c r="F228" s="268" t="s">
        <v>388</v>
      </c>
      <c r="G228" s="266"/>
      <c r="H228" s="269">
        <v>3.0659999999999998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AT228" s="275" t="s">
        <v>245</v>
      </c>
      <c r="AU228" s="275" t="s">
        <v>88</v>
      </c>
      <c r="AV228" s="15" t="s">
        <v>215</v>
      </c>
      <c r="AW228" s="15" t="s">
        <v>40</v>
      </c>
      <c r="AX228" s="15" t="s">
        <v>85</v>
      </c>
      <c r="AY228" s="275" t="s">
        <v>191</v>
      </c>
    </row>
    <row r="229" spans="2:65" s="1" customFormat="1" ht="25.5" customHeight="1">
      <c r="B229" s="42"/>
      <c r="C229" s="202" t="s">
        <v>935</v>
      </c>
      <c r="D229" s="202" t="s">
        <v>194</v>
      </c>
      <c r="E229" s="203" t="s">
        <v>6295</v>
      </c>
      <c r="F229" s="204" t="s">
        <v>6296</v>
      </c>
      <c r="G229" s="205" t="s">
        <v>419</v>
      </c>
      <c r="H229" s="206">
        <v>2.2909999999999999</v>
      </c>
      <c r="I229" s="207"/>
      <c r="J229" s="208">
        <f>ROUND(I229*H229,2)</f>
        <v>0</v>
      </c>
      <c r="K229" s="204" t="s">
        <v>203</v>
      </c>
      <c r="L229" s="62"/>
      <c r="M229" s="209" t="s">
        <v>23</v>
      </c>
      <c r="N229" s="210" t="s">
        <v>48</v>
      </c>
      <c r="O229" s="43"/>
      <c r="P229" s="211">
        <f>O229*H229</f>
        <v>0</v>
      </c>
      <c r="Q229" s="211">
        <v>0</v>
      </c>
      <c r="R229" s="211">
        <f>Q229*H229</f>
        <v>0</v>
      </c>
      <c r="S229" s="211">
        <v>0</v>
      </c>
      <c r="T229" s="212">
        <f>S229*H229</f>
        <v>0</v>
      </c>
      <c r="AR229" s="25" t="s">
        <v>215</v>
      </c>
      <c r="AT229" s="25" t="s">
        <v>194</v>
      </c>
      <c r="AU229" s="25" t="s">
        <v>88</v>
      </c>
      <c r="AY229" s="25" t="s">
        <v>191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25" t="s">
        <v>85</v>
      </c>
      <c r="BK229" s="213">
        <f>ROUND(I229*H229,2)</f>
        <v>0</v>
      </c>
      <c r="BL229" s="25" t="s">
        <v>215</v>
      </c>
      <c r="BM229" s="25" t="s">
        <v>6297</v>
      </c>
    </row>
    <row r="230" spans="2:65" s="12" customFormat="1" ht="13.5">
      <c r="B230" s="217"/>
      <c r="C230" s="218"/>
      <c r="D230" s="214" t="s">
        <v>245</v>
      </c>
      <c r="E230" s="219" t="s">
        <v>23</v>
      </c>
      <c r="F230" s="220" t="s">
        <v>6298</v>
      </c>
      <c r="G230" s="218"/>
      <c r="H230" s="221">
        <v>2.2909999999999999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245</v>
      </c>
      <c r="AU230" s="227" t="s">
        <v>88</v>
      </c>
      <c r="AV230" s="12" t="s">
        <v>88</v>
      </c>
      <c r="AW230" s="12" t="s">
        <v>40</v>
      </c>
      <c r="AX230" s="12" t="s">
        <v>77</v>
      </c>
      <c r="AY230" s="227" t="s">
        <v>191</v>
      </c>
    </row>
    <row r="231" spans="2:65" s="15" customFormat="1" ht="13.5">
      <c r="B231" s="265"/>
      <c r="C231" s="266"/>
      <c r="D231" s="214" t="s">
        <v>245</v>
      </c>
      <c r="E231" s="267" t="s">
        <v>23</v>
      </c>
      <c r="F231" s="268" t="s">
        <v>388</v>
      </c>
      <c r="G231" s="266"/>
      <c r="H231" s="269">
        <v>2.2909999999999999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AT231" s="275" t="s">
        <v>245</v>
      </c>
      <c r="AU231" s="275" t="s">
        <v>88</v>
      </c>
      <c r="AV231" s="15" t="s">
        <v>215</v>
      </c>
      <c r="AW231" s="15" t="s">
        <v>40</v>
      </c>
      <c r="AX231" s="15" t="s">
        <v>85</v>
      </c>
      <c r="AY231" s="275" t="s">
        <v>191</v>
      </c>
    </row>
    <row r="232" spans="2:65" s="11" customFormat="1" ht="29.85" customHeight="1">
      <c r="B232" s="186"/>
      <c r="C232" s="187"/>
      <c r="D232" s="188" t="s">
        <v>76</v>
      </c>
      <c r="E232" s="200" t="s">
        <v>805</v>
      </c>
      <c r="F232" s="200" t="s">
        <v>806</v>
      </c>
      <c r="G232" s="187"/>
      <c r="H232" s="187"/>
      <c r="I232" s="190"/>
      <c r="J232" s="201">
        <f>BK232</f>
        <v>0</v>
      </c>
      <c r="K232" s="187"/>
      <c r="L232" s="192"/>
      <c r="M232" s="193"/>
      <c r="N232" s="194"/>
      <c r="O232" s="194"/>
      <c r="P232" s="195">
        <f>P233</f>
        <v>0</v>
      </c>
      <c r="Q232" s="194"/>
      <c r="R232" s="195">
        <f>R233</f>
        <v>0</v>
      </c>
      <c r="S232" s="194"/>
      <c r="T232" s="196">
        <f>T233</f>
        <v>0</v>
      </c>
      <c r="AR232" s="197" t="s">
        <v>85</v>
      </c>
      <c r="AT232" s="198" t="s">
        <v>76</v>
      </c>
      <c r="AU232" s="198" t="s">
        <v>85</v>
      </c>
      <c r="AY232" s="197" t="s">
        <v>191</v>
      </c>
      <c r="BK232" s="199">
        <f>BK233</f>
        <v>0</v>
      </c>
    </row>
    <row r="233" spans="2:65" s="1" customFormat="1" ht="38.25" customHeight="1">
      <c r="B233" s="42"/>
      <c r="C233" s="202" t="s">
        <v>940</v>
      </c>
      <c r="D233" s="202" t="s">
        <v>194</v>
      </c>
      <c r="E233" s="203" t="s">
        <v>5309</v>
      </c>
      <c r="F233" s="204" t="s">
        <v>5310</v>
      </c>
      <c r="G233" s="205" t="s">
        <v>419</v>
      </c>
      <c r="H233" s="206">
        <v>25.355</v>
      </c>
      <c r="I233" s="207"/>
      <c r="J233" s="208">
        <f>ROUND(I233*H233,2)</f>
        <v>0</v>
      </c>
      <c r="K233" s="204" t="s">
        <v>203</v>
      </c>
      <c r="L233" s="62"/>
      <c r="M233" s="209" t="s">
        <v>23</v>
      </c>
      <c r="N233" s="210" t="s">
        <v>48</v>
      </c>
      <c r="O233" s="43"/>
      <c r="P233" s="211">
        <f>O233*H233</f>
        <v>0</v>
      </c>
      <c r="Q233" s="211">
        <v>0</v>
      </c>
      <c r="R233" s="211">
        <f>Q233*H233</f>
        <v>0</v>
      </c>
      <c r="S233" s="211">
        <v>0</v>
      </c>
      <c r="T233" s="212">
        <f>S233*H233</f>
        <v>0</v>
      </c>
      <c r="AR233" s="25" t="s">
        <v>215</v>
      </c>
      <c r="AT233" s="25" t="s">
        <v>194</v>
      </c>
      <c r="AU233" s="25" t="s">
        <v>88</v>
      </c>
      <c r="AY233" s="25" t="s">
        <v>191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25" t="s">
        <v>85</v>
      </c>
      <c r="BK233" s="213">
        <f>ROUND(I233*H233,2)</f>
        <v>0</v>
      </c>
      <c r="BL233" s="25" t="s">
        <v>215</v>
      </c>
      <c r="BM233" s="25" t="s">
        <v>6299</v>
      </c>
    </row>
    <row r="234" spans="2:65" s="11" customFormat="1" ht="37.35" customHeight="1">
      <c r="B234" s="186"/>
      <c r="C234" s="187"/>
      <c r="D234" s="188" t="s">
        <v>76</v>
      </c>
      <c r="E234" s="189" t="s">
        <v>821</v>
      </c>
      <c r="F234" s="189" t="s">
        <v>822</v>
      </c>
      <c r="G234" s="187"/>
      <c r="H234" s="187"/>
      <c r="I234" s="190"/>
      <c r="J234" s="191">
        <f>BK234</f>
        <v>0</v>
      </c>
      <c r="K234" s="187"/>
      <c r="L234" s="192"/>
      <c r="M234" s="193"/>
      <c r="N234" s="194"/>
      <c r="O234" s="194"/>
      <c r="P234" s="195">
        <f>P235</f>
        <v>0</v>
      </c>
      <c r="Q234" s="194"/>
      <c r="R234" s="195">
        <f>R235</f>
        <v>2.0300000000000001E-3</v>
      </c>
      <c r="S234" s="194"/>
      <c r="T234" s="196">
        <f>T235</f>
        <v>0</v>
      </c>
      <c r="AR234" s="197" t="s">
        <v>88</v>
      </c>
      <c r="AT234" s="198" t="s">
        <v>76</v>
      </c>
      <c r="AU234" s="198" t="s">
        <v>77</v>
      </c>
      <c r="AY234" s="197" t="s">
        <v>191</v>
      </c>
      <c r="BK234" s="199">
        <f>BK235</f>
        <v>0</v>
      </c>
    </row>
    <row r="235" spans="2:65" s="11" customFormat="1" ht="19.899999999999999" customHeight="1">
      <c r="B235" s="186"/>
      <c r="C235" s="187"/>
      <c r="D235" s="188" t="s">
        <v>76</v>
      </c>
      <c r="E235" s="200" t="s">
        <v>2584</v>
      </c>
      <c r="F235" s="200" t="s">
        <v>2585</v>
      </c>
      <c r="G235" s="187"/>
      <c r="H235" s="187"/>
      <c r="I235" s="190"/>
      <c r="J235" s="201">
        <f>BK235</f>
        <v>0</v>
      </c>
      <c r="K235" s="187"/>
      <c r="L235" s="192"/>
      <c r="M235" s="193"/>
      <c r="N235" s="194"/>
      <c r="O235" s="194"/>
      <c r="P235" s="195">
        <f>SUM(P236:P239)</f>
        <v>0</v>
      </c>
      <c r="Q235" s="194"/>
      <c r="R235" s="195">
        <f>SUM(R236:R239)</f>
        <v>2.0300000000000001E-3</v>
      </c>
      <c r="S235" s="194"/>
      <c r="T235" s="196">
        <f>SUM(T236:T239)</f>
        <v>0</v>
      </c>
      <c r="AR235" s="197" t="s">
        <v>88</v>
      </c>
      <c r="AT235" s="198" t="s">
        <v>76</v>
      </c>
      <c r="AU235" s="198" t="s">
        <v>85</v>
      </c>
      <c r="AY235" s="197" t="s">
        <v>191</v>
      </c>
      <c r="BK235" s="199">
        <f>SUM(BK236:BK239)</f>
        <v>0</v>
      </c>
    </row>
    <row r="236" spans="2:65" s="1" customFormat="1" ht="25.5" customHeight="1">
      <c r="B236" s="42"/>
      <c r="C236" s="202" t="s">
        <v>946</v>
      </c>
      <c r="D236" s="202" t="s">
        <v>194</v>
      </c>
      <c r="E236" s="203" t="s">
        <v>6300</v>
      </c>
      <c r="F236" s="204" t="s">
        <v>6301</v>
      </c>
      <c r="G236" s="205" t="s">
        <v>218</v>
      </c>
      <c r="H236" s="206">
        <v>1</v>
      </c>
      <c r="I236" s="207"/>
      <c r="J236" s="208">
        <f>ROUND(I236*H236,2)</f>
        <v>0</v>
      </c>
      <c r="K236" s="204" t="s">
        <v>203</v>
      </c>
      <c r="L236" s="62"/>
      <c r="M236" s="209" t="s">
        <v>23</v>
      </c>
      <c r="N236" s="210" t="s">
        <v>48</v>
      </c>
      <c r="O236" s="43"/>
      <c r="P236" s="211">
        <f>O236*H236</f>
        <v>0</v>
      </c>
      <c r="Q236" s="211">
        <v>3.0000000000000001E-5</v>
      </c>
      <c r="R236" s="211">
        <f>Q236*H236</f>
        <v>3.0000000000000001E-5</v>
      </c>
      <c r="S236" s="211">
        <v>0</v>
      </c>
      <c r="T236" s="212">
        <f>S236*H236</f>
        <v>0</v>
      </c>
      <c r="AR236" s="25" t="s">
        <v>279</v>
      </c>
      <c r="AT236" s="25" t="s">
        <v>194</v>
      </c>
      <c r="AU236" s="25" t="s">
        <v>88</v>
      </c>
      <c r="AY236" s="25" t="s">
        <v>191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25" t="s">
        <v>85</v>
      </c>
      <c r="BK236" s="213">
        <f>ROUND(I236*H236,2)</f>
        <v>0</v>
      </c>
      <c r="BL236" s="25" t="s">
        <v>279</v>
      </c>
      <c r="BM236" s="25" t="s">
        <v>6302</v>
      </c>
    </row>
    <row r="237" spans="2:65" s="1" customFormat="1" ht="16.5" customHeight="1">
      <c r="B237" s="42"/>
      <c r="C237" s="228" t="s">
        <v>951</v>
      </c>
      <c r="D237" s="228" t="s">
        <v>302</v>
      </c>
      <c r="E237" s="229" t="s">
        <v>2590</v>
      </c>
      <c r="F237" s="230" t="s">
        <v>2591</v>
      </c>
      <c r="G237" s="231" t="s">
        <v>894</v>
      </c>
      <c r="H237" s="232">
        <v>2</v>
      </c>
      <c r="I237" s="233"/>
      <c r="J237" s="234">
        <f>ROUND(I237*H237,2)</f>
        <v>0</v>
      </c>
      <c r="K237" s="230" t="s">
        <v>203</v>
      </c>
      <c r="L237" s="235"/>
      <c r="M237" s="236" t="s">
        <v>23</v>
      </c>
      <c r="N237" s="237" t="s">
        <v>48</v>
      </c>
      <c r="O237" s="43"/>
      <c r="P237" s="211">
        <f>O237*H237</f>
        <v>0</v>
      </c>
      <c r="Q237" s="211">
        <v>1E-3</v>
      </c>
      <c r="R237" s="211">
        <f>Q237*H237</f>
        <v>2E-3</v>
      </c>
      <c r="S237" s="211">
        <v>0</v>
      </c>
      <c r="T237" s="212">
        <f>S237*H237</f>
        <v>0</v>
      </c>
      <c r="AR237" s="25" t="s">
        <v>669</v>
      </c>
      <c r="AT237" s="25" t="s">
        <v>302</v>
      </c>
      <c r="AU237" s="25" t="s">
        <v>88</v>
      </c>
      <c r="AY237" s="25" t="s">
        <v>191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25" t="s">
        <v>85</v>
      </c>
      <c r="BK237" s="213">
        <f>ROUND(I237*H237,2)</f>
        <v>0</v>
      </c>
      <c r="BL237" s="25" t="s">
        <v>279</v>
      </c>
      <c r="BM237" s="25" t="s">
        <v>6303</v>
      </c>
    </row>
    <row r="238" spans="2:65" s="1" customFormat="1" ht="25.5" customHeight="1">
      <c r="B238" s="42"/>
      <c r="C238" s="228" t="s">
        <v>956</v>
      </c>
      <c r="D238" s="228" t="s">
        <v>302</v>
      </c>
      <c r="E238" s="229" t="s">
        <v>6304</v>
      </c>
      <c r="F238" s="230" t="s">
        <v>6305</v>
      </c>
      <c r="G238" s="231" t="s">
        <v>222</v>
      </c>
      <c r="H238" s="232">
        <v>1</v>
      </c>
      <c r="I238" s="233"/>
      <c r="J238" s="234">
        <f>ROUND(I238*H238,2)</f>
        <v>0</v>
      </c>
      <c r="K238" s="230" t="s">
        <v>23</v>
      </c>
      <c r="L238" s="235"/>
      <c r="M238" s="236" t="s">
        <v>23</v>
      </c>
      <c r="N238" s="237" t="s">
        <v>48</v>
      </c>
      <c r="O238" s="43"/>
      <c r="P238" s="211">
        <f>O238*H238</f>
        <v>0</v>
      </c>
      <c r="Q238" s="211">
        <v>0</v>
      </c>
      <c r="R238" s="211">
        <f>Q238*H238</f>
        <v>0</v>
      </c>
      <c r="S238" s="211">
        <v>0</v>
      </c>
      <c r="T238" s="212">
        <f>S238*H238</f>
        <v>0</v>
      </c>
      <c r="AR238" s="25" t="s">
        <v>669</v>
      </c>
      <c r="AT238" s="25" t="s">
        <v>302</v>
      </c>
      <c r="AU238" s="25" t="s">
        <v>88</v>
      </c>
      <c r="AY238" s="25" t="s">
        <v>191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25" t="s">
        <v>85</v>
      </c>
      <c r="BK238" s="213">
        <f>ROUND(I238*H238,2)</f>
        <v>0</v>
      </c>
      <c r="BL238" s="25" t="s">
        <v>279</v>
      </c>
      <c r="BM238" s="25" t="s">
        <v>6306</v>
      </c>
    </row>
    <row r="239" spans="2:65" s="1" customFormat="1" ht="38.25" customHeight="1">
      <c r="B239" s="42"/>
      <c r="C239" s="202" t="s">
        <v>961</v>
      </c>
      <c r="D239" s="202" t="s">
        <v>194</v>
      </c>
      <c r="E239" s="203" t="s">
        <v>2615</v>
      </c>
      <c r="F239" s="204" t="s">
        <v>2616</v>
      </c>
      <c r="G239" s="205" t="s">
        <v>419</v>
      </c>
      <c r="H239" s="206">
        <v>5.0000000000000001E-3</v>
      </c>
      <c r="I239" s="207"/>
      <c r="J239" s="208">
        <f>ROUND(I239*H239,2)</f>
        <v>0</v>
      </c>
      <c r="K239" s="204" t="s">
        <v>203</v>
      </c>
      <c r="L239" s="62"/>
      <c r="M239" s="209" t="s">
        <v>23</v>
      </c>
      <c r="N239" s="210" t="s">
        <v>48</v>
      </c>
      <c r="O239" s="43"/>
      <c r="P239" s="211">
        <f>O239*H239</f>
        <v>0</v>
      </c>
      <c r="Q239" s="211">
        <v>0</v>
      </c>
      <c r="R239" s="211">
        <f>Q239*H239</f>
        <v>0</v>
      </c>
      <c r="S239" s="211">
        <v>0</v>
      </c>
      <c r="T239" s="212">
        <f>S239*H239</f>
        <v>0</v>
      </c>
      <c r="AR239" s="25" t="s">
        <v>279</v>
      </c>
      <c r="AT239" s="25" t="s">
        <v>194</v>
      </c>
      <c r="AU239" s="25" t="s">
        <v>88</v>
      </c>
      <c r="AY239" s="25" t="s">
        <v>191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25" t="s">
        <v>85</v>
      </c>
      <c r="BK239" s="213">
        <f>ROUND(I239*H239,2)</f>
        <v>0</v>
      </c>
      <c r="BL239" s="25" t="s">
        <v>279</v>
      </c>
      <c r="BM239" s="25" t="s">
        <v>6307</v>
      </c>
    </row>
    <row r="240" spans="2:65" s="11" customFormat="1" ht="37.35" customHeight="1">
      <c r="B240" s="186"/>
      <c r="C240" s="187"/>
      <c r="D240" s="188" t="s">
        <v>76</v>
      </c>
      <c r="E240" s="189" t="s">
        <v>83</v>
      </c>
      <c r="F240" s="189" t="s">
        <v>189</v>
      </c>
      <c r="G240" s="187"/>
      <c r="H240" s="187"/>
      <c r="I240" s="190"/>
      <c r="J240" s="191">
        <f>BK240</f>
        <v>0</v>
      </c>
      <c r="K240" s="187"/>
      <c r="L240" s="192"/>
      <c r="M240" s="193"/>
      <c r="N240" s="194"/>
      <c r="O240" s="194"/>
      <c r="P240" s="195">
        <f>P241+P243+P245</f>
        <v>0</v>
      </c>
      <c r="Q240" s="194"/>
      <c r="R240" s="195">
        <f>R241+R243+R245</f>
        <v>0</v>
      </c>
      <c r="S240" s="194"/>
      <c r="T240" s="196">
        <f>T241+T243+T245</f>
        <v>0</v>
      </c>
      <c r="AR240" s="197" t="s">
        <v>190</v>
      </c>
      <c r="AT240" s="198" t="s">
        <v>76</v>
      </c>
      <c r="AU240" s="198" t="s">
        <v>77</v>
      </c>
      <c r="AY240" s="197" t="s">
        <v>191</v>
      </c>
      <c r="BK240" s="199">
        <f>BK241+BK243+BK245</f>
        <v>0</v>
      </c>
    </row>
    <row r="241" spans="2:65" s="11" customFormat="1" ht="19.899999999999999" customHeight="1">
      <c r="B241" s="186"/>
      <c r="C241" s="187"/>
      <c r="D241" s="188" t="s">
        <v>76</v>
      </c>
      <c r="E241" s="200" t="s">
        <v>192</v>
      </c>
      <c r="F241" s="200" t="s">
        <v>193</v>
      </c>
      <c r="G241" s="187"/>
      <c r="H241" s="187"/>
      <c r="I241" s="190"/>
      <c r="J241" s="201">
        <f>BK241</f>
        <v>0</v>
      </c>
      <c r="K241" s="187"/>
      <c r="L241" s="192"/>
      <c r="M241" s="193"/>
      <c r="N241" s="194"/>
      <c r="O241" s="194"/>
      <c r="P241" s="195">
        <f>P242</f>
        <v>0</v>
      </c>
      <c r="Q241" s="194"/>
      <c r="R241" s="195">
        <f>R242</f>
        <v>0</v>
      </c>
      <c r="S241" s="194"/>
      <c r="T241" s="196">
        <f>T242</f>
        <v>0</v>
      </c>
      <c r="AR241" s="197" t="s">
        <v>190</v>
      </c>
      <c r="AT241" s="198" t="s">
        <v>76</v>
      </c>
      <c r="AU241" s="198" t="s">
        <v>85</v>
      </c>
      <c r="AY241" s="197" t="s">
        <v>191</v>
      </c>
      <c r="BK241" s="199">
        <f>BK242</f>
        <v>0</v>
      </c>
    </row>
    <row r="242" spans="2:65" s="1" customFormat="1" ht="25.5" customHeight="1">
      <c r="B242" s="42"/>
      <c r="C242" s="202" t="s">
        <v>966</v>
      </c>
      <c r="D242" s="202" t="s">
        <v>194</v>
      </c>
      <c r="E242" s="203" t="s">
        <v>6308</v>
      </c>
      <c r="F242" s="204" t="s">
        <v>6309</v>
      </c>
      <c r="G242" s="205" t="s">
        <v>5837</v>
      </c>
      <c r="H242" s="206">
        <v>1</v>
      </c>
      <c r="I242" s="207"/>
      <c r="J242" s="208">
        <f>ROUND(I242*H242,2)</f>
        <v>0</v>
      </c>
      <c r="K242" s="204" t="s">
        <v>23</v>
      </c>
      <c r="L242" s="62"/>
      <c r="M242" s="209" t="s">
        <v>23</v>
      </c>
      <c r="N242" s="210" t="s">
        <v>48</v>
      </c>
      <c r="O242" s="43"/>
      <c r="P242" s="211">
        <f>O242*H242</f>
        <v>0</v>
      </c>
      <c r="Q242" s="211">
        <v>0</v>
      </c>
      <c r="R242" s="211">
        <f>Q242*H242</f>
        <v>0</v>
      </c>
      <c r="S242" s="211">
        <v>0</v>
      </c>
      <c r="T242" s="212">
        <f>S242*H242</f>
        <v>0</v>
      </c>
      <c r="AR242" s="25" t="s">
        <v>215</v>
      </c>
      <c r="AT242" s="25" t="s">
        <v>194</v>
      </c>
      <c r="AU242" s="25" t="s">
        <v>88</v>
      </c>
      <c r="AY242" s="25" t="s">
        <v>191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25" t="s">
        <v>85</v>
      </c>
      <c r="BK242" s="213">
        <f>ROUND(I242*H242,2)</f>
        <v>0</v>
      </c>
      <c r="BL242" s="25" t="s">
        <v>215</v>
      </c>
      <c r="BM242" s="25" t="s">
        <v>6310</v>
      </c>
    </row>
    <row r="243" spans="2:65" s="11" customFormat="1" ht="29.85" customHeight="1">
      <c r="B243" s="186"/>
      <c r="C243" s="187"/>
      <c r="D243" s="188" t="s">
        <v>76</v>
      </c>
      <c r="E243" s="200" t="s">
        <v>261</v>
      </c>
      <c r="F243" s="200" t="s">
        <v>262</v>
      </c>
      <c r="G243" s="187"/>
      <c r="H243" s="187"/>
      <c r="I243" s="190"/>
      <c r="J243" s="201">
        <f>BK243</f>
        <v>0</v>
      </c>
      <c r="K243" s="187"/>
      <c r="L243" s="192"/>
      <c r="M243" s="193"/>
      <c r="N243" s="194"/>
      <c r="O243" s="194"/>
      <c r="P243" s="195">
        <f>P244</f>
        <v>0</v>
      </c>
      <c r="Q243" s="194"/>
      <c r="R243" s="195">
        <f>R244</f>
        <v>0</v>
      </c>
      <c r="S243" s="194"/>
      <c r="T243" s="196">
        <f>T244</f>
        <v>0</v>
      </c>
      <c r="AR243" s="197" t="s">
        <v>190</v>
      </c>
      <c r="AT243" s="198" t="s">
        <v>76</v>
      </c>
      <c r="AU243" s="198" t="s">
        <v>85</v>
      </c>
      <c r="AY243" s="197" t="s">
        <v>191</v>
      </c>
      <c r="BK243" s="199">
        <f>BK244</f>
        <v>0</v>
      </c>
    </row>
    <row r="244" spans="2:65" s="1" customFormat="1" ht="25.5" customHeight="1">
      <c r="B244" s="42"/>
      <c r="C244" s="202" t="s">
        <v>970</v>
      </c>
      <c r="D244" s="202" t="s">
        <v>194</v>
      </c>
      <c r="E244" s="203" t="s">
        <v>6311</v>
      </c>
      <c r="F244" s="204" t="s">
        <v>6312</v>
      </c>
      <c r="G244" s="205" t="s">
        <v>5837</v>
      </c>
      <c r="H244" s="206">
        <v>1</v>
      </c>
      <c r="I244" s="207"/>
      <c r="J244" s="208">
        <f>ROUND(I244*H244,2)</f>
        <v>0</v>
      </c>
      <c r="K244" s="204" t="s">
        <v>23</v>
      </c>
      <c r="L244" s="62"/>
      <c r="M244" s="209" t="s">
        <v>23</v>
      </c>
      <c r="N244" s="210" t="s">
        <v>48</v>
      </c>
      <c r="O244" s="43"/>
      <c r="P244" s="211">
        <f>O244*H244</f>
        <v>0</v>
      </c>
      <c r="Q244" s="211">
        <v>0</v>
      </c>
      <c r="R244" s="211">
        <f>Q244*H244</f>
        <v>0</v>
      </c>
      <c r="S244" s="211">
        <v>0</v>
      </c>
      <c r="T244" s="212">
        <f>S244*H244</f>
        <v>0</v>
      </c>
      <c r="AR244" s="25" t="s">
        <v>215</v>
      </c>
      <c r="AT244" s="25" t="s">
        <v>194</v>
      </c>
      <c r="AU244" s="25" t="s">
        <v>88</v>
      </c>
      <c r="AY244" s="25" t="s">
        <v>191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25" t="s">
        <v>85</v>
      </c>
      <c r="BK244" s="213">
        <f>ROUND(I244*H244,2)</f>
        <v>0</v>
      </c>
      <c r="BL244" s="25" t="s">
        <v>215</v>
      </c>
      <c r="BM244" s="25" t="s">
        <v>6313</v>
      </c>
    </row>
    <row r="245" spans="2:65" s="11" customFormat="1" ht="29.85" customHeight="1">
      <c r="B245" s="186"/>
      <c r="C245" s="187"/>
      <c r="D245" s="188" t="s">
        <v>76</v>
      </c>
      <c r="E245" s="200" t="s">
        <v>294</v>
      </c>
      <c r="F245" s="200" t="s">
        <v>295</v>
      </c>
      <c r="G245" s="187"/>
      <c r="H245" s="187"/>
      <c r="I245" s="190"/>
      <c r="J245" s="201">
        <f>BK245</f>
        <v>0</v>
      </c>
      <c r="K245" s="187"/>
      <c r="L245" s="192"/>
      <c r="M245" s="193"/>
      <c r="N245" s="194"/>
      <c r="O245" s="194"/>
      <c r="P245" s="195">
        <f>SUM(P246:P248)</f>
        <v>0</v>
      </c>
      <c r="Q245" s="194"/>
      <c r="R245" s="195">
        <f>SUM(R246:R248)</f>
        <v>0</v>
      </c>
      <c r="S245" s="194"/>
      <c r="T245" s="196">
        <f>SUM(T246:T248)</f>
        <v>0</v>
      </c>
      <c r="AR245" s="197" t="s">
        <v>190</v>
      </c>
      <c r="AT245" s="198" t="s">
        <v>76</v>
      </c>
      <c r="AU245" s="198" t="s">
        <v>85</v>
      </c>
      <c r="AY245" s="197" t="s">
        <v>191</v>
      </c>
      <c r="BK245" s="199">
        <f>SUM(BK246:BK248)</f>
        <v>0</v>
      </c>
    </row>
    <row r="246" spans="2:65" s="1" customFormat="1" ht="16.5" customHeight="1">
      <c r="B246" s="42"/>
      <c r="C246" s="202" t="s">
        <v>974</v>
      </c>
      <c r="D246" s="202" t="s">
        <v>194</v>
      </c>
      <c r="E246" s="203" t="s">
        <v>5845</v>
      </c>
      <c r="F246" s="204" t="s">
        <v>5846</v>
      </c>
      <c r="G246" s="205" t="s">
        <v>366</v>
      </c>
      <c r="H246" s="206">
        <v>8.1180000000000003</v>
      </c>
      <c r="I246" s="207"/>
      <c r="J246" s="208">
        <f>ROUND(I246*H246,2)</f>
        <v>0</v>
      </c>
      <c r="K246" s="204" t="s">
        <v>23</v>
      </c>
      <c r="L246" s="62"/>
      <c r="M246" s="209" t="s">
        <v>23</v>
      </c>
      <c r="N246" s="210" t="s">
        <v>48</v>
      </c>
      <c r="O246" s="43"/>
      <c r="P246" s="211">
        <f>O246*H246</f>
        <v>0</v>
      </c>
      <c r="Q246" s="211">
        <v>0</v>
      </c>
      <c r="R246" s="211">
        <f>Q246*H246</f>
        <v>0</v>
      </c>
      <c r="S246" s="211">
        <v>0</v>
      </c>
      <c r="T246" s="212">
        <f>S246*H246</f>
        <v>0</v>
      </c>
      <c r="AR246" s="25" t="s">
        <v>215</v>
      </c>
      <c r="AT246" s="25" t="s">
        <v>194</v>
      </c>
      <c r="AU246" s="25" t="s">
        <v>88</v>
      </c>
      <c r="AY246" s="25" t="s">
        <v>191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25" t="s">
        <v>85</v>
      </c>
      <c r="BK246" s="213">
        <f>ROUND(I246*H246,2)</f>
        <v>0</v>
      </c>
      <c r="BL246" s="25" t="s">
        <v>215</v>
      </c>
      <c r="BM246" s="25" t="s">
        <v>6314</v>
      </c>
    </row>
    <row r="247" spans="2:65" s="12" customFormat="1" ht="13.5">
      <c r="B247" s="217"/>
      <c r="C247" s="218"/>
      <c r="D247" s="214" t="s">
        <v>245</v>
      </c>
      <c r="E247" s="219" t="s">
        <v>23</v>
      </c>
      <c r="F247" s="220" t="s">
        <v>6315</v>
      </c>
      <c r="G247" s="218"/>
      <c r="H247" s="221">
        <v>8.1180000000000003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245</v>
      </c>
      <c r="AU247" s="227" t="s">
        <v>88</v>
      </c>
      <c r="AV247" s="12" t="s">
        <v>88</v>
      </c>
      <c r="AW247" s="12" t="s">
        <v>40</v>
      </c>
      <c r="AX247" s="12" t="s">
        <v>77</v>
      </c>
      <c r="AY247" s="227" t="s">
        <v>191</v>
      </c>
    </row>
    <row r="248" spans="2:65" s="15" customFormat="1" ht="13.5">
      <c r="B248" s="265"/>
      <c r="C248" s="266"/>
      <c r="D248" s="214" t="s">
        <v>245</v>
      </c>
      <c r="E248" s="267" t="s">
        <v>23</v>
      </c>
      <c r="F248" s="268" t="s">
        <v>388</v>
      </c>
      <c r="G248" s="266"/>
      <c r="H248" s="269">
        <v>8.1180000000000003</v>
      </c>
      <c r="I248" s="270"/>
      <c r="J248" s="266"/>
      <c r="K248" s="266"/>
      <c r="L248" s="271"/>
      <c r="M248" s="277"/>
      <c r="N248" s="278"/>
      <c r="O248" s="278"/>
      <c r="P248" s="278"/>
      <c r="Q248" s="278"/>
      <c r="R248" s="278"/>
      <c r="S248" s="278"/>
      <c r="T248" s="279"/>
      <c r="AT248" s="275" t="s">
        <v>245</v>
      </c>
      <c r="AU248" s="275" t="s">
        <v>88</v>
      </c>
      <c r="AV248" s="15" t="s">
        <v>215</v>
      </c>
      <c r="AW248" s="15" t="s">
        <v>40</v>
      </c>
      <c r="AX248" s="15" t="s">
        <v>85</v>
      </c>
      <c r="AY248" s="275" t="s">
        <v>191</v>
      </c>
    </row>
    <row r="249" spans="2:65" s="1" customFormat="1" ht="6.95" customHeight="1">
      <c r="B249" s="57"/>
      <c r="C249" s="58"/>
      <c r="D249" s="58"/>
      <c r="E249" s="58"/>
      <c r="F249" s="58"/>
      <c r="G249" s="58"/>
      <c r="H249" s="58"/>
      <c r="I249" s="149"/>
      <c r="J249" s="58"/>
      <c r="K249" s="58"/>
      <c r="L249" s="62"/>
    </row>
  </sheetData>
  <sheetProtection algorithmName="SHA-512" hashValue="hHROdsN0XsOZ8TJNg7s5TvvxG6BuYX7LV+LOf1Zzy8xf3mIhx9khg2KTF2f9VSd2otxBMAvDc7YCFNodk2kD/g==" saltValue="NE3pXvj5n2fGgV4fM5rvDBrrJrgLUF/eT8CgJZXqK5yA8+mzvNLpv02DBzu2dyEqStqqzVTnM5AmsmPLxKigcg==" spinCount="100000" sheet="1" objects="1" scenarios="1" formatColumns="0" formatRows="0" autoFilter="0"/>
  <autoFilter ref="C91:K248"/>
  <mergeCells count="10">
    <mergeCell ref="J51:J52"/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131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 s="1" customFormat="1">
      <c r="B8" s="42"/>
      <c r="C8" s="43"/>
      <c r="D8" s="38" t="s">
        <v>161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6316</v>
      </c>
      <c r="F9" s="406"/>
      <c r="G9" s="406"/>
      <c r="H9" s="406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19. 7. 2018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30</v>
      </c>
      <c r="K14" s="46"/>
    </row>
    <row r="15" spans="1:70" s="1" customFormat="1" ht="18" customHeight="1">
      <c r="B15" s="42"/>
      <c r="C15" s="43"/>
      <c r="D15" s="43"/>
      <c r="E15" s="36" t="s">
        <v>31</v>
      </c>
      <c r="F15" s="43"/>
      <c r="G15" s="43"/>
      <c r="H15" s="43"/>
      <c r="I15" s="129" t="s">
        <v>32</v>
      </c>
      <c r="J15" s="36" t="s">
        <v>33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34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32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36</v>
      </c>
      <c r="E20" s="43"/>
      <c r="F20" s="43"/>
      <c r="G20" s="43"/>
      <c r="H20" s="43"/>
      <c r="I20" s="129" t="s">
        <v>29</v>
      </c>
      <c r="J20" s="36" t="s">
        <v>37</v>
      </c>
      <c r="K20" s="46"/>
    </row>
    <row r="21" spans="2:11" s="1" customFormat="1" ht="18" customHeight="1">
      <c r="B21" s="42"/>
      <c r="C21" s="43"/>
      <c r="D21" s="43"/>
      <c r="E21" s="36" t="s">
        <v>38</v>
      </c>
      <c r="F21" s="43"/>
      <c r="G21" s="43"/>
      <c r="H21" s="43"/>
      <c r="I21" s="129" t="s">
        <v>32</v>
      </c>
      <c r="J21" s="36" t="s">
        <v>39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41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68" t="s">
        <v>23</v>
      </c>
      <c r="F24" s="368"/>
      <c r="G24" s="368"/>
      <c r="H24" s="368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43</v>
      </c>
      <c r="E27" s="43"/>
      <c r="F27" s="43"/>
      <c r="G27" s="43"/>
      <c r="H27" s="43"/>
      <c r="I27" s="128"/>
      <c r="J27" s="138">
        <f>ROUND(J93,2)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9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40">
        <f>ROUND(SUM(BE93:BE289), 2)</f>
        <v>0</v>
      </c>
      <c r="G30" s="43"/>
      <c r="H30" s="43"/>
      <c r="I30" s="141">
        <v>0.21</v>
      </c>
      <c r="J30" s="140">
        <f>ROUND(ROUND((SUM(BE93:BE289)),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40">
        <f>ROUND(SUM(BF93:BF289), 2)</f>
        <v>0</v>
      </c>
      <c r="G31" s="43"/>
      <c r="H31" s="43"/>
      <c r="I31" s="141">
        <v>0.15</v>
      </c>
      <c r="J31" s="140">
        <f>ROUND(ROUND((SUM(BF93:BF289)),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40">
        <f>ROUND(SUM(BG93:BG289),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40">
        <f>ROUND(SUM(BH93:BH289),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40">
        <f>ROUND(SUM(BI93:BI289),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53</v>
      </c>
      <c r="E36" s="80"/>
      <c r="F36" s="80"/>
      <c r="G36" s="144" t="s">
        <v>54</v>
      </c>
      <c r="H36" s="145" t="s">
        <v>55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164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Výstavba poradenského centra UJEP, č.p. 771, ul. Pasteurova - Rekonstrukce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161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SO-03 - přípojka vody výměna potrubí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Ústí nad Labem</v>
      </c>
      <c r="G49" s="43"/>
      <c r="H49" s="43"/>
      <c r="I49" s="129" t="s">
        <v>26</v>
      </c>
      <c r="J49" s="130" t="str">
        <f>IF(J12="","",J12)</f>
        <v>19. 7. 2018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28</v>
      </c>
      <c r="D51" s="43"/>
      <c r="E51" s="43"/>
      <c r="F51" s="36" t="str">
        <f>E15</f>
        <v>UJEP Pasteurova 3544/1, 400 96 ÚnL</v>
      </c>
      <c r="G51" s="43"/>
      <c r="H51" s="43"/>
      <c r="I51" s="129" t="s">
        <v>36</v>
      </c>
      <c r="J51" s="368" t="str">
        <f>E21</f>
        <v>Correct BC, s.r.o.</v>
      </c>
      <c r="K51" s="46"/>
    </row>
    <row r="52" spans="2:47" s="1" customFormat="1" ht="14.45" customHeight="1">
      <c r="B52" s="42"/>
      <c r="C52" s="38" t="s">
        <v>34</v>
      </c>
      <c r="D52" s="43"/>
      <c r="E52" s="43"/>
      <c r="F52" s="36" t="str">
        <f>IF(E18="","",E18)</f>
        <v/>
      </c>
      <c r="G52" s="43"/>
      <c r="H52" s="43"/>
      <c r="I52" s="128"/>
      <c r="J52" s="407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165</v>
      </c>
      <c r="D54" s="142"/>
      <c r="E54" s="142"/>
      <c r="F54" s="142"/>
      <c r="G54" s="142"/>
      <c r="H54" s="142"/>
      <c r="I54" s="155"/>
      <c r="J54" s="156" t="s">
        <v>166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167</v>
      </c>
      <c r="D56" s="43"/>
      <c r="E56" s="43"/>
      <c r="F56" s="43"/>
      <c r="G56" s="43"/>
      <c r="H56" s="43"/>
      <c r="I56" s="128"/>
      <c r="J56" s="138">
        <f>J93</f>
        <v>0</v>
      </c>
      <c r="K56" s="46"/>
      <c r="AU56" s="25" t="s">
        <v>168</v>
      </c>
    </row>
    <row r="57" spans="2:47" s="8" customFormat="1" ht="24.95" customHeight="1">
      <c r="B57" s="159"/>
      <c r="C57" s="160"/>
      <c r="D57" s="161" t="s">
        <v>343</v>
      </c>
      <c r="E57" s="162"/>
      <c r="F57" s="162"/>
      <c r="G57" s="162"/>
      <c r="H57" s="162"/>
      <c r="I57" s="163"/>
      <c r="J57" s="164">
        <f>J94</f>
        <v>0</v>
      </c>
      <c r="K57" s="165"/>
    </row>
    <row r="58" spans="2:47" s="9" customFormat="1" ht="19.899999999999999" customHeight="1">
      <c r="B58" s="166"/>
      <c r="C58" s="167"/>
      <c r="D58" s="168" t="s">
        <v>2376</v>
      </c>
      <c r="E58" s="169"/>
      <c r="F58" s="169"/>
      <c r="G58" s="169"/>
      <c r="H58" s="169"/>
      <c r="I58" s="170"/>
      <c r="J58" s="171">
        <f>J95</f>
        <v>0</v>
      </c>
      <c r="K58" s="172"/>
    </row>
    <row r="59" spans="2:47" s="9" customFormat="1" ht="19.899999999999999" customHeight="1">
      <c r="B59" s="166"/>
      <c r="C59" s="167"/>
      <c r="D59" s="168" t="s">
        <v>344</v>
      </c>
      <c r="E59" s="169"/>
      <c r="F59" s="169"/>
      <c r="G59" s="169"/>
      <c r="H59" s="169"/>
      <c r="I59" s="170"/>
      <c r="J59" s="171">
        <f>J164</f>
        <v>0</v>
      </c>
      <c r="K59" s="172"/>
    </row>
    <row r="60" spans="2:47" s="9" customFormat="1" ht="19.899999999999999" customHeight="1">
      <c r="B60" s="166"/>
      <c r="C60" s="167"/>
      <c r="D60" s="168" t="s">
        <v>2378</v>
      </c>
      <c r="E60" s="169"/>
      <c r="F60" s="169"/>
      <c r="G60" s="169"/>
      <c r="H60" s="169"/>
      <c r="I60" s="170"/>
      <c r="J60" s="171">
        <f>J166</f>
        <v>0</v>
      </c>
      <c r="K60" s="172"/>
    </row>
    <row r="61" spans="2:47" s="9" customFormat="1" ht="19.899999999999999" customHeight="1">
      <c r="B61" s="166"/>
      <c r="C61" s="167"/>
      <c r="D61" s="168" t="s">
        <v>2379</v>
      </c>
      <c r="E61" s="169"/>
      <c r="F61" s="169"/>
      <c r="G61" s="169"/>
      <c r="H61" s="169"/>
      <c r="I61" s="170"/>
      <c r="J61" s="171">
        <f>J171</f>
        <v>0</v>
      </c>
      <c r="K61" s="172"/>
    </row>
    <row r="62" spans="2:47" s="9" customFormat="1" ht="19.899999999999999" customHeight="1">
      <c r="B62" s="166"/>
      <c r="C62" s="167"/>
      <c r="D62" s="168" t="s">
        <v>345</v>
      </c>
      <c r="E62" s="169"/>
      <c r="F62" s="169"/>
      <c r="G62" s="169"/>
      <c r="H62" s="169"/>
      <c r="I62" s="170"/>
      <c r="J62" s="171">
        <f>J195</f>
        <v>0</v>
      </c>
      <c r="K62" s="172"/>
    </row>
    <row r="63" spans="2:47" s="9" customFormat="1" ht="19.899999999999999" customHeight="1">
      <c r="B63" s="166"/>
      <c r="C63" s="167"/>
      <c r="D63" s="168" t="s">
        <v>4953</v>
      </c>
      <c r="E63" s="169"/>
      <c r="F63" s="169"/>
      <c r="G63" s="169"/>
      <c r="H63" s="169"/>
      <c r="I63" s="170"/>
      <c r="J63" s="171">
        <f>J197</f>
        <v>0</v>
      </c>
      <c r="K63" s="172"/>
    </row>
    <row r="64" spans="2:47" s="9" customFormat="1" ht="19.899999999999999" customHeight="1">
      <c r="B64" s="166"/>
      <c r="C64" s="167"/>
      <c r="D64" s="168" t="s">
        <v>346</v>
      </c>
      <c r="E64" s="169"/>
      <c r="F64" s="169"/>
      <c r="G64" s="169"/>
      <c r="H64" s="169"/>
      <c r="I64" s="170"/>
      <c r="J64" s="171">
        <f>J231</f>
        <v>0</v>
      </c>
      <c r="K64" s="172"/>
    </row>
    <row r="65" spans="2:12" s="9" customFormat="1" ht="19.899999999999999" customHeight="1">
      <c r="B65" s="166"/>
      <c r="C65" s="167"/>
      <c r="D65" s="168" t="s">
        <v>2759</v>
      </c>
      <c r="E65" s="169"/>
      <c r="F65" s="169"/>
      <c r="G65" s="169"/>
      <c r="H65" s="169"/>
      <c r="I65" s="170"/>
      <c r="J65" s="171">
        <f>J249</f>
        <v>0</v>
      </c>
      <c r="K65" s="172"/>
    </row>
    <row r="66" spans="2:12" s="9" customFormat="1" ht="19.899999999999999" customHeight="1">
      <c r="B66" s="166"/>
      <c r="C66" s="167"/>
      <c r="D66" s="168" t="s">
        <v>347</v>
      </c>
      <c r="E66" s="169"/>
      <c r="F66" s="169"/>
      <c r="G66" s="169"/>
      <c r="H66" s="169"/>
      <c r="I66" s="170"/>
      <c r="J66" s="171">
        <f>J268</f>
        <v>0</v>
      </c>
      <c r="K66" s="172"/>
    </row>
    <row r="67" spans="2:12" s="8" customFormat="1" ht="24.95" customHeight="1">
      <c r="B67" s="159"/>
      <c r="C67" s="160"/>
      <c r="D67" s="161" t="s">
        <v>348</v>
      </c>
      <c r="E67" s="162"/>
      <c r="F67" s="162"/>
      <c r="G67" s="162"/>
      <c r="H67" s="162"/>
      <c r="I67" s="163"/>
      <c r="J67" s="164">
        <f>J270</f>
        <v>0</v>
      </c>
      <c r="K67" s="165"/>
    </row>
    <row r="68" spans="2:12" s="9" customFormat="1" ht="19.899999999999999" customHeight="1">
      <c r="B68" s="166"/>
      <c r="C68" s="167"/>
      <c r="D68" s="168" t="s">
        <v>2380</v>
      </c>
      <c r="E68" s="169"/>
      <c r="F68" s="169"/>
      <c r="G68" s="169"/>
      <c r="H68" s="169"/>
      <c r="I68" s="170"/>
      <c r="J68" s="171">
        <f>J271</f>
        <v>0</v>
      </c>
      <c r="K68" s="172"/>
    </row>
    <row r="69" spans="2:12" s="8" customFormat="1" ht="24.95" customHeight="1">
      <c r="B69" s="159"/>
      <c r="C69" s="160"/>
      <c r="D69" s="161" t="s">
        <v>360</v>
      </c>
      <c r="E69" s="162"/>
      <c r="F69" s="162"/>
      <c r="G69" s="162"/>
      <c r="H69" s="162"/>
      <c r="I69" s="163"/>
      <c r="J69" s="164">
        <f>J279</f>
        <v>0</v>
      </c>
      <c r="K69" s="165"/>
    </row>
    <row r="70" spans="2:12" s="8" customFormat="1" ht="24.95" customHeight="1">
      <c r="B70" s="159"/>
      <c r="C70" s="160"/>
      <c r="D70" s="161" t="s">
        <v>169</v>
      </c>
      <c r="E70" s="162"/>
      <c r="F70" s="162"/>
      <c r="G70" s="162"/>
      <c r="H70" s="162"/>
      <c r="I70" s="163"/>
      <c r="J70" s="164">
        <f>J281</f>
        <v>0</v>
      </c>
      <c r="K70" s="165"/>
    </row>
    <row r="71" spans="2:12" s="9" customFormat="1" ht="19.899999999999999" customHeight="1">
      <c r="B71" s="166"/>
      <c r="C71" s="167"/>
      <c r="D71" s="168" t="s">
        <v>170</v>
      </c>
      <c r="E71" s="169"/>
      <c r="F71" s="169"/>
      <c r="G71" s="169"/>
      <c r="H71" s="169"/>
      <c r="I71" s="170"/>
      <c r="J71" s="171">
        <f>J282</f>
        <v>0</v>
      </c>
      <c r="K71" s="172"/>
    </row>
    <row r="72" spans="2:12" s="9" customFormat="1" ht="19.899999999999999" customHeight="1">
      <c r="B72" s="166"/>
      <c r="C72" s="167"/>
      <c r="D72" s="168" t="s">
        <v>172</v>
      </c>
      <c r="E72" s="169"/>
      <c r="F72" s="169"/>
      <c r="G72" s="169"/>
      <c r="H72" s="169"/>
      <c r="I72" s="170"/>
      <c r="J72" s="171">
        <f>J284</f>
        <v>0</v>
      </c>
      <c r="K72" s="172"/>
    </row>
    <row r="73" spans="2:12" s="9" customFormat="1" ht="19.899999999999999" customHeight="1">
      <c r="B73" s="166"/>
      <c r="C73" s="167"/>
      <c r="D73" s="168" t="s">
        <v>174</v>
      </c>
      <c r="E73" s="169"/>
      <c r="F73" s="169"/>
      <c r="G73" s="169"/>
      <c r="H73" s="169"/>
      <c r="I73" s="170"/>
      <c r="J73" s="171">
        <f>J286</f>
        <v>0</v>
      </c>
      <c r="K73" s="172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28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49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52"/>
      <c r="J79" s="61"/>
      <c r="K79" s="61"/>
      <c r="L79" s="62"/>
    </row>
    <row r="80" spans="2:12" s="1" customFormat="1" ht="36.950000000000003" customHeight="1">
      <c r="B80" s="42"/>
      <c r="C80" s="63" t="s">
        <v>175</v>
      </c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4.45" customHeight="1">
      <c r="B82" s="42"/>
      <c r="C82" s="66" t="s">
        <v>18</v>
      </c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6.5" customHeight="1">
      <c r="B83" s="42"/>
      <c r="C83" s="64"/>
      <c r="D83" s="64"/>
      <c r="E83" s="408" t="str">
        <f>E7</f>
        <v>Výstavba poradenského centra UJEP, č.p. 771, ul. Pasteurova - Rekonstrukce</v>
      </c>
      <c r="F83" s="409"/>
      <c r="G83" s="409"/>
      <c r="H83" s="409"/>
      <c r="I83" s="173"/>
      <c r="J83" s="64"/>
      <c r="K83" s="64"/>
      <c r="L83" s="62"/>
    </row>
    <row r="84" spans="2:65" s="1" customFormat="1" ht="14.45" customHeight="1">
      <c r="B84" s="42"/>
      <c r="C84" s="66" t="s">
        <v>161</v>
      </c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 ht="17.25" customHeight="1">
      <c r="B85" s="42"/>
      <c r="C85" s="64"/>
      <c r="D85" s="64"/>
      <c r="E85" s="379" t="str">
        <f>E9</f>
        <v>SO-03 - přípojka vody výměna potrubí</v>
      </c>
      <c r="F85" s="410"/>
      <c r="G85" s="410"/>
      <c r="H85" s="410"/>
      <c r="I85" s="173"/>
      <c r="J85" s="64"/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" customFormat="1" ht="18" customHeight="1">
      <c r="B87" s="42"/>
      <c r="C87" s="66" t="s">
        <v>24</v>
      </c>
      <c r="D87" s="64"/>
      <c r="E87" s="64"/>
      <c r="F87" s="174" t="str">
        <f>F12</f>
        <v>Ústí nad Labem</v>
      </c>
      <c r="G87" s="64"/>
      <c r="H87" s="64"/>
      <c r="I87" s="175" t="s">
        <v>26</v>
      </c>
      <c r="J87" s="74" t="str">
        <f>IF(J12="","",J12)</f>
        <v>19. 7. 2018</v>
      </c>
      <c r="K87" s="64"/>
      <c r="L87" s="62"/>
    </row>
    <row r="88" spans="2:65" s="1" customFormat="1" ht="6.95" customHeight="1">
      <c r="B88" s="42"/>
      <c r="C88" s="64"/>
      <c r="D88" s="64"/>
      <c r="E88" s="64"/>
      <c r="F88" s="64"/>
      <c r="G88" s="64"/>
      <c r="H88" s="64"/>
      <c r="I88" s="173"/>
      <c r="J88" s="64"/>
      <c r="K88" s="64"/>
      <c r="L88" s="62"/>
    </row>
    <row r="89" spans="2:65" s="1" customFormat="1">
      <c r="B89" s="42"/>
      <c r="C89" s="66" t="s">
        <v>28</v>
      </c>
      <c r="D89" s="64"/>
      <c r="E89" s="64"/>
      <c r="F89" s="174" t="str">
        <f>E15</f>
        <v>UJEP Pasteurova 3544/1, 400 96 ÚnL</v>
      </c>
      <c r="G89" s="64"/>
      <c r="H89" s="64"/>
      <c r="I89" s="175" t="s">
        <v>36</v>
      </c>
      <c r="J89" s="174" t="str">
        <f>E21</f>
        <v>Correct BC, s.r.o.</v>
      </c>
      <c r="K89" s="64"/>
      <c r="L89" s="62"/>
    </row>
    <row r="90" spans="2:65" s="1" customFormat="1" ht="14.45" customHeight="1">
      <c r="B90" s="42"/>
      <c r="C90" s="66" t="s">
        <v>34</v>
      </c>
      <c r="D90" s="64"/>
      <c r="E90" s="64"/>
      <c r="F90" s="174" t="str">
        <f>IF(E18="","",E18)</f>
        <v/>
      </c>
      <c r="G90" s="64"/>
      <c r="H90" s="64"/>
      <c r="I90" s="173"/>
      <c r="J90" s="64"/>
      <c r="K90" s="64"/>
      <c r="L90" s="62"/>
    </row>
    <row r="91" spans="2:65" s="1" customFormat="1" ht="10.35" customHeight="1">
      <c r="B91" s="42"/>
      <c r="C91" s="64"/>
      <c r="D91" s="64"/>
      <c r="E91" s="64"/>
      <c r="F91" s="64"/>
      <c r="G91" s="64"/>
      <c r="H91" s="64"/>
      <c r="I91" s="173"/>
      <c r="J91" s="64"/>
      <c r="K91" s="64"/>
      <c r="L91" s="62"/>
    </row>
    <row r="92" spans="2:65" s="10" customFormat="1" ht="29.25" customHeight="1">
      <c r="B92" s="176"/>
      <c r="C92" s="177" t="s">
        <v>176</v>
      </c>
      <c r="D92" s="178" t="s">
        <v>62</v>
      </c>
      <c r="E92" s="178" t="s">
        <v>58</v>
      </c>
      <c r="F92" s="178" t="s">
        <v>177</v>
      </c>
      <c r="G92" s="178" t="s">
        <v>178</v>
      </c>
      <c r="H92" s="178" t="s">
        <v>179</v>
      </c>
      <c r="I92" s="179" t="s">
        <v>180</v>
      </c>
      <c r="J92" s="178" t="s">
        <v>166</v>
      </c>
      <c r="K92" s="180" t="s">
        <v>181</v>
      </c>
      <c r="L92" s="181"/>
      <c r="M92" s="82" t="s">
        <v>182</v>
      </c>
      <c r="N92" s="83" t="s">
        <v>47</v>
      </c>
      <c r="O92" s="83" t="s">
        <v>183</v>
      </c>
      <c r="P92" s="83" t="s">
        <v>184</v>
      </c>
      <c r="Q92" s="83" t="s">
        <v>185</v>
      </c>
      <c r="R92" s="83" t="s">
        <v>186</v>
      </c>
      <c r="S92" s="83" t="s">
        <v>187</v>
      </c>
      <c r="T92" s="84" t="s">
        <v>188</v>
      </c>
    </row>
    <row r="93" spans="2:65" s="1" customFormat="1" ht="29.25" customHeight="1">
      <c r="B93" s="42"/>
      <c r="C93" s="88" t="s">
        <v>167</v>
      </c>
      <c r="D93" s="64"/>
      <c r="E93" s="64"/>
      <c r="F93" s="64"/>
      <c r="G93" s="64"/>
      <c r="H93" s="64"/>
      <c r="I93" s="173"/>
      <c r="J93" s="182">
        <f>BK93</f>
        <v>0</v>
      </c>
      <c r="K93" s="64"/>
      <c r="L93" s="62"/>
      <c r="M93" s="85"/>
      <c r="N93" s="86"/>
      <c r="O93" s="86"/>
      <c r="P93" s="183">
        <f>P94+P270+P279+P281</f>
        <v>0</v>
      </c>
      <c r="Q93" s="86"/>
      <c r="R93" s="183">
        <f>R94+R270+R279+R281</f>
        <v>40.041420880000004</v>
      </c>
      <c r="S93" s="86"/>
      <c r="T93" s="184">
        <f>T94+T270+T279+T281</f>
        <v>13.904999999999999</v>
      </c>
      <c r="AT93" s="25" t="s">
        <v>76</v>
      </c>
      <c r="AU93" s="25" t="s">
        <v>168</v>
      </c>
      <c r="BK93" s="185">
        <f>BK94+BK270+BK279+BK281</f>
        <v>0</v>
      </c>
    </row>
    <row r="94" spans="2:65" s="11" customFormat="1" ht="37.35" customHeight="1">
      <c r="B94" s="186"/>
      <c r="C94" s="187"/>
      <c r="D94" s="188" t="s">
        <v>76</v>
      </c>
      <c r="E94" s="189" t="s">
        <v>361</v>
      </c>
      <c r="F94" s="189" t="s">
        <v>362</v>
      </c>
      <c r="G94" s="187"/>
      <c r="H94" s="187"/>
      <c r="I94" s="190"/>
      <c r="J94" s="191">
        <f>BK94</f>
        <v>0</v>
      </c>
      <c r="K94" s="187"/>
      <c r="L94" s="192"/>
      <c r="M94" s="193"/>
      <c r="N94" s="194"/>
      <c r="O94" s="194"/>
      <c r="P94" s="195">
        <f>P95+P164+P166+P171+P195+P197+P231+P249+P268</f>
        <v>0</v>
      </c>
      <c r="Q94" s="194"/>
      <c r="R94" s="195">
        <f>R95+R164+R166+R171+R195+R197+R231+R249+R268</f>
        <v>40.041387880000002</v>
      </c>
      <c r="S94" s="194"/>
      <c r="T94" s="196">
        <f>T95+T164+T166+T171+T195+T197+T231+T249+T268</f>
        <v>13.904999999999999</v>
      </c>
      <c r="AR94" s="197" t="s">
        <v>85</v>
      </c>
      <c r="AT94" s="198" t="s">
        <v>76</v>
      </c>
      <c r="AU94" s="198" t="s">
        <v>77</v>
      </c>
      <c r="AY94" s="197" t="s">
        <v>191</v>
      </c>
      <c r="BK94" s="199">
        <f>BK95+BK164+BK166+BK171+BK195+BK197+BK231+BK249+BK268</f>
        <v>0</v>
      </c>
    </row>
    <row r="95" spans="2:65" s="11" customFormat="1" ht="19.899999999999999" customHeight="1">
      <c r="B95" s="186"/>
      <c r="C95" s="187"/>
      <c r="D95" s="188" t="s">
        <v>76</v>
      </c>
      <c r="E95" s="200" t="s">
        <v>85</v>
      </c>
      <c r="F95" s="200" t="s">
        <v>2381</v>
      </c>
      <c r="G95" s="187"/>
      <c r="H95" s="187"/>
      <c r="I95" s="190"/>
      <c r="J95" s="201">
        <f>BK95</f>
        <v>0</v>
      </c>
      <c r="K95" s="187"/>
      <c r="L95" s="192"/>
      <c r="M95" s="193"/>
      <c r="N95" s="194"/>
      <c r="O95" s="194"/>
      <c r="P95" s="195">
        <f>SUM(P96:P163)</f>
        <v>0</v>
      </c>
      <c r="Q95" s="194"/>
      <c r="R95" s="195">
        <f>SUM(R96:R163)</f>
        <v>23.382496000000003</v>
      </c>
      <c r="S95" s="194"/>
      <c r="T95" s="196">
        <f>SUM(T96:T163)</f>
        <v>13.382</v>
      </c>
      <c r="AR95" s="197" t="s">
        <v>85</v>
      </c>
      <c r="AT95" s="198" t="s">
        <v>76</v>
      </c>
      <c r="AU95" s="198" t="s">
        <v>85</v>
      </c>
      <c r="AY95" s="197" t="s">
        <v>191</v>
      </c>
      <c r="BK95" s="199">
        <f>SUM(BK96:BK163)</f>
        <v>0</v>
      </c>
    </row>
    <row r="96" spans="2:65" s="1" customFormat="1" ht="51" customHeight="1">
      <c r="B96" s="42"/>
      <c r="C96" s="202" t="s">
        <v>85</v>
      </c>
      <c r="D96" s="202" t="s">
        <v>194</v>
      </c>
      <c r="E96" s="203" t="s">
        <v>6093</v>
      </c>
      <c r="F96" s="204" t="s">
        <v>6094</v>
      </c>
      <c r="G96" s="205" t="s">
        <v>218</v>
      </c>
      <c r="H96" s="206">
        <v>1.2</v>
      </c>
      <c r="I96" s="207"/>
      <c r="J96" s="208">
        <f>ROUND(I96*H96,2)</f>
        <v>0</v>
      </c>
      <c r="K96" s="204" t="s">
        <v>203</v>
      </c>
      <c r="L96" s="62"/>
      <c r="M96" s="209" t="s">
        <v>23</v>
      </c>
      <c r="N96" s="210" t="s">
        <v>48</v>
      </c>
      <c r="O96" s="43"/>
      <c r="P96" s="211">
        <f>O96*H96</f>
        <v>0</v>
      </c>
      <c r="Q96" s="211">
        <v>0</v>
      </c>
      <c r="R96" s="211">
        <f>Q96*H96</f>
        <v>0</v>
      </c>
      <c r="S96" s="211">
        <v>0.19</v>
      </c>
      <c r="T96" s="212">
        <f>S96*H96</f>
        <v>0.22799999999999998</v>
      </c>
      <c r="AR96" s="25" t="s">
        <v>215</v>
      </c>
      <c r="AT96" s="25" t="s">
        <v>194</v>
      </c>
      <c r="AU96" s="25" t="s">
        <v>88</v>
      </c>
      <c r="AY96" s="25" t="s">
        <v>191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85</v>
      </c>
      <c r="BK96" s="213">
        <f>ROUND(I96*H96,2)</f>
        <v>0</v>
      </c>
      <c r="BL96" s="25" t="s">
        <v>215</v>
      </c>
      <c r="BM96" s="25" t="s">
        <v>6317</v>
      </c>
    </row>
    <row r="97" spans="2:65" s="12" customFormat="1" ht="13.5">
      <c r="B97" s="217"/>
      <c r="C97" s="218"/>
      <c r="D97" s="214" t="s">
        <v>245</v>
      </c>
      <c r="E97" s="219" t="s">
        <v>23</v>
      </c>
      <c r="F97" s="220" t="s">
        <v>6318</v>
      </c>
      <c r="G97" s="218"/>
      <c r="H97" s="221">
        <v>1.2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245</v>
      </c>
      <c r="AU97" s="227" t="s">
        <v>88</v>
      </c>
      <c r="AV97" s="12" t="s">
        <v>88</v>
      </c>
      <c r="AW97" s="12" t="s">
        <v>40</v>
      </c>
      <c r="AX97" s="12" t="s">
        <v>77</v>
      </c>
      <c r="AY97" s="227" t="s">
        <v>191</v>
      </c>
    </row>
    <row r="98" spans="2:65" s="15" customFormat="1" ht="13.5">
      <c r="B98" s="265"/>
      <c r="C98" s="266"/>
      <c r="D98" s="214" t="s">
        <v>245</v>
      </c>
      <c r="E98" s="267" t="s">
        <v>23</v>
      </c>
      <c r="F98" s="268" t="s">
        <v>388</v>
      </c>
      <c r="G98" s="266"/>
      <c r="H98" s="269">
        <v>1.2</v>
      </c>
      <c r="I98" s="270"/>
      <c r="J98" s="266"/>
      <c r="K98" s="266"/>
      <c r="L98" s="271"/>
      <c r="M98" s="272"/>
      <c r="N98" s="273"/>
      <c r="O98" s="273"/>
      <c r="P98" s="273"/>
      <c r="Q98" s="273"/>
      <c r="R98" s="273"/>
      <c r="S98" s="273"/>
      <c r="T98" s="274"/>
      <c r="AT98" s="275" t="s">
        <v>245</v>
      </c>
      <c r="AU98" s="275" t="s">
        <v>88</v>
      </c>
      <c r="AV98" s="15" t="s">
        <v>215</v>
      </c>
      <c r="AW98" s="15" t="s">
        <v>40</v>
      </c>
      <c r="AX98" s="15" t="s">
        <v>85</v>
      </c>
      <c r="AY98" s="275" t="s">
        <v>191</v>
      </c>
    </row>
    <row r="99" spans="2:65" s="1" customFormat="1" ht="51" customHeight="1">
      <c r="B99" s="42"/>
      <c r="C99" s="202" t="s">
        <v>88</v>
      </c>
      <c r="D99" s="202" t="s">
        <v>194</v>
      </c>
      <c r="E99" s="203" t="s">
        <v>6097</v>
      </c>
      <c r="F99" s="204" t="s">
        <v>6098</v>
      </c>
      <c r="G99" s="205" t="s">
        <v>218</v>
      </c>
      <c r="H99" s="206">
        <v>11.04</v>
      </c>
      <c r="I99" s="207"/>
      <c r="J99" s="208">
        <f>ROUND(I99*H99,2)</f>
        <v>0</v>
      </c>
      <c r="K99" s="204" t="s">
        <v>203</v>
      </c>
      <c r="L99" s="62"/>
      <c r="M99" s="209" t="s">
        <v>23</v>
      </c>
      <c r="N99" s="210" t="s">
        <v>48</v>
      </c>
      <c r="O99" s="43"/>
      <c r="P99" s="211">
        <f>O99*H99</f>
        <v>0</v>
      </c>
      <c r="Q99" s="211">
        <v>0</v>
      </c>
      <c r="R99" s="211">
        <f>Q99*H99</f>
        <v>0</v>
      </c>
      <c r="S99" s="211">
        <v>0.28999999999999998</v>
      </c>
      <c r="T99" s="212">
        <f>S99*H99</f>
        <v>3.2015999999999996</v>
      </c>
      <c r="AR99" s="25" t="s">
        <v>215</v>
      </c>
      <c r="AT99" s="25" t="s">
        <v>194</v>
      </c>
      <c r="AU99" s="25" t="s">
        <v>88</v>
      </c>
      <c r="AY99" s="25" t="s">
        <v>191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85</v>
      </c>
      <c r="BK99" s="213">
        <f>ROUND(I99*H99,2)</f>
        <v>0</v>
      </c>
      <c r="BL99" s="25" t="s">
        <v>215</v>
      </c>
      <c r="BM99" s="25" t="s">
        <v>6319</v>
      </c>
    </row>
    <row r="100" spans="2:65" s="12" customFormat="1" ht="13.5">
      <c r="B100" s="217"/>
      <c r="C100" s="218"/>
      <c r="D100" s="214" t="s">
        <v>245</v>
      </c>
      <c r="E100" s="219" t="s">
        <v>23</v>
      </c>
      <c r="F100" s="220" t="s">
        <v>6320</v>
      </c>
      <c r="G100" s="218"/>
      <c r="H100" s="221">
        <v>4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245</v>
      </c>
      <c r="AU100" s="227" t="s">
        <v>88</v>
      </c>
      <c r="AV100" s="12" t="s">
        <v>88</v>
      </c>
      <c r="AW100" s="12" t="s">
        <v>40</v>
      </c>
      <c r="AX100" s="12" t="s">
        <v>77</v>
      </c>
      <c r="AY100" s="227" t="s">
        <v>191</v>
      </c>
    </row>
    <row r="101" spans="2:65" s="12" customFormat="1" ht="13.5">
      <c r="B101" s="217"/>
      <c r="C101" s="218"/>
      <c r="D101" s="214" t="s">
        <v>245</v>
      </c>
      <c r="E101" s="219" t="s">
        <v>23</v>
      </c>
      <c r="F101" s="220" t="s">
        <v>6321</v>
      </c>
      <c r="G101" s="218"/>
      <c r="H101" s="221">
        <v>7.04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245</v>
      </c>
      <c r="AU101" s="227" t="s">
        <v>88</v>
      </c>
      <c r="AV101" s="12" t="s">
        <v>88</v>
      </c>
      <c r="AW101" s="12" t="s">
        <v>40</v>
      </c>
      <c r="AX101" s="12" t="s">
        <v>77</v>
      </c>
      <c r="AY101" s="227" t="s">
        <v>191</v>
      </c>
    </row>
    <row r="102" spans="2:65" s="15" customFormat="1" ht="13.5">
      <c r="B102" s="265"/>
      <c r="C102" s="266"/>
      <c r="D102" s="214" t="s">
        <v>245</v>
      </c>
      <c r="E102" s="267" t="s">
        <v>23</v>
      </c>
      <c r="F102" s="268" t="s">
        <v>388</v>
      </c>
      <c r="G102" s="266"/>
      <c r="H102" s="269">
        <v>11.04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AT102" s="275" t="s">
        <v>245</v>
      </c>
      <c r="AU102" s="275" t="s">
        <v>88</v>
      </c>
      <c r="AV102" s="15" t="s">
        <v>215</v>
      </c>
      <c r="AW102" s="15" t="s">
        <v>40</v>
      </c>
      <c r="AX102" s="15" t="s">
        <v>85</v>
      </c>
      <c r="AY102" s="275" t="s">
        <v>191</v>
      </c>
    </row>
    <row r="103" spans="2:65" s="1" customFormat="1" ht="51" customHeight="1">
      <c r="B103" s="42"/>
      <c r="C103" s="202" t="s">
        <v>207</v>
      </c>
      <c r="D103" s="202" t="s">
        <v>194</v>
      </c>
      <c r="E103" s="203" t="s">
        <v>6322</v>
      </c>
      <c r="F103" s="204" t="s">
        <v>6323</v>
      </c>
      <c r="G103" s="205" t="s">
        <v>218</v>
      </c>
      <c r="H103" s="206">
        <v>1.2</v>
      </c>
      <c r="I103" s="207"/>
      <c r="J103" s="208">
        <f>ROUND(I103*H103,2)</f>
        <v>0</v>
      </c>
      <c r="K103" s="204" t="s">
        <v>203</v>
      </c>
      <c r="L103" s="62"/>
      <c r="M103" s="209" t="s">
        <v>23</v>
      </c>
      <c r="N103" s="210" t="s">
        <v>48</v>
      </c>
      <c r="O103" s="43"/>
      <c r="P103" s="211">
        <f>O103*H103</f>
        <v>0</v>
      </c>
      <c r="Q103" s="211">
        <v>0</v>
      </c>
      <c r="R103" s="211">
        <f>Q103*H103</f>
        <v>0</v>
      </c>
      <c r="S103" s="211">
        <v>0.24</v>
      </c>
      <c r="T103" s="212">
        <f>S103*H103</f>
        <v>0.28799999999999998</v>
      </c>
      <c r="AR103" s="25" t="s">
        <v>215</v>
      </c>
      <c r="AT103" s="25" t="s">
        <v>194</v>
      </c>
      <c r="AU103" s="25" t="s">
        <v>88</v>
      </c>
      <c r="AY103" s="25" t="s">
        <v>191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85</v>
      </c>
      <c r="BK103" s="213">
        <f>ROUND(I103*H103,2)</f>
        <v>0</v>
      </c>
      <c r="BL103" s="25" t="s">
        <v>215</v>
      </c>
      <c r="BM103" s="25" t="s">
        <v>6324</v>
      </c>
    </row>
    <row r="104" spans="2:65" s="12" customFormat="1" ht="13.5">
      <c r="B104" s="217"/>
      <c r="C104" s="218"/>
      <c r="D104" s="214" t="s">
        <v>245</v>
      </c>
      <c r="E104" s="219" t="s">
        <v>23</v>
      </c>
      <c r="F104" s="220" t="s">
        <v>6318</v>
      </c>
      <c r="G104" s="218"/>
      <c r="H104" s="221">
        <v>1.2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245</v>
      </c>
      <c r="AU104" s="227" t="s">
        <v>88</v>
      </c>
      <c r="AV104" s="12" t="s">
        <v>88</v>
      </c>
      <c r="AW104" s="12" t="s">
        <v>40</v>
      </c>
      <c r="AX104" s="12" t="s">
        <v>77</v>
      </c>
      <c r="AY104" s="227" t="s">
        <v>191</v>
      </c>
    </row>
    <row r="105" spans="2:65" s="15" customFormat="1" ht="13.5">
      <c r="B105" s="265"/>
      <c r="C105" s="266"/>
      <c r="D105" s="214" t="s">
        <v>245</v>
      </c>
      <c r="E105" s="267" t="s">
        <v>23</v>
      </c>
      <c r="F105" s="268" t="s">
        <v>388</v>
      </c>
      <c r="G105" s="266"/>
      <c r="H105" s="269">
        <v>1.2</v>
      </c>
      <c r="I105" s="270"/>
      <c r="J105" s="266"/>
      <c r="K105" s="266"/>
      <c r="L105" s="271"/>
      <c r="M105" s="272"/>
      <c r="N105" s="273"/>
      <c r="O105" s="273"/>
      <c r="P105" s="273"/>
      <c r="Q105" s="273"/>
      <c r="R105" s="273"/>
      <c r="S105" s="273"/>
      <c r="T105" s="274"/>
      <c r="AT105" s="275" t="s">
        <v>245</v>
      </c>
      <c r="AU105" s="275" t="s">
        <v>88</v>
      </c>
      <c r="AV105" s="15" t="s">
        <v>215</v>
      </c>
      <c r="AW105" s="15" t="s">
        <v>40</v>
      </c>
      <c r="AX105" s="15" t="s">
        <v>85</v>
      </c>
      <c r="AY105" s="275" t="s">
        <v>191</v>
      </c>
    </row>
    <row r="106" spans="2:65" s="1" customFormat="1" ht="51" customHeight="1">
      <c r="B106" s="42"/>
      <c r="C106" s="202" t="s">
        <v>215</v>
      </c>
      <c r="D106" s="202" t="s">
        <v>194</v>
      </c>
      <c r="E106" s="203" t="s">
        <v>6325</v>
      </c>
      <c r="F106" s="204" t="s">
        <v>6326</v>
      </c>
      <c r="G106" s="205" t="s">
        <v>218</v>
      </c>
      <c r="H106" s="206">
        <v>11.04</v>
      </c>
      <c r="I106" s="207"/>
      <c r="J106" s="208">
        <f>ROUND(I106*H106,2)</f>
        <v>0</v>
      </c>
      <c r="K106" s="204" t="s">
        <v>203</v>
      </c>
      <c r="L106" s="62"/>
      <c r="M106" s="209" t="s">
        <v>23</v>
      </c>
      <c r="N106" s="210" t="s">
        <v>48</v>
      </c>
      <c r="O106" s="43"/>
      <c r="P106" s="211">
        <f>O106*H106</f>
        <v>0</v>
      </c>
      <c r="Q106" s="211">
        <v>0</v>
      </c>
      <c r="R106" s="211">
        <f>Q106*H106</f>
        <v>0</v>
      </c>
      <c r="S106" s="211">
        <v>0.32500000000000001</v>
      </c>
      <c r="T106" s="212">
        <f>S106*H106</f>
        <v>3.5879999999999996</v>
      </c>
      <c r="AR106" s="25" t="s">
        <v>215</v>
      </c>
      <c r="AT106" s="25" t="s">
        <v>194</v>
      </c>
      <c r="AU106" s="25" t="s">
        <v>88</v>
      </c>
      <c r="AY106" s="25" t="s">
        <v>191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85</v>
      </c>
      <c r="BK106" s="213">
        <f>ROUND(I106*H106,2)</f>
        <v>0</v>
      </c>
      <c r="BL106" s="25" t="s">
        <v>215</v>
      </c>
      <c r="BM106" s="25" t="s">
        <v>6327</v>
      </c>
    </row>
    <row r="107" spans="2:65" s="12" customFormat="1" ht="13.5">
      <c r="B107" s="217"/>
      <c r="C107" s="218"/>
      <c r="D107" s="214" t="s">
        <v>245</v>
      </c>
      <c r="E107" s="219" t="s">
        <v>23</v>
      </c>
      <c r="F107" s="220" t="s">
        <v>6320</v>
      </c>
      <c r="G107" s="218"/>
      <c r="H107" s="221">
        <v>4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245</v>
      </c>
      <c r="AU107" s="227" t="s">
        <v>88</v>
      </c>
      <c r="AV107" s="12" t="s">
        <v>88</v>
      </c>
      <c r="AW107" s="12" t="s">
        <v>40</v>
      </c>
      <c r="AX107" s="12" t="s">
        <v>77</v>
      </c>
      <c r="AY107" s="227" t="s">
        <v>191</v>
      </c>
    </row>
    <row r="108" spans="2:65" s="12" customFormat="1" ht="13.5">
      <c r="B108" s="217"/>
      <c r="C108" s="218"/>
      <c r="D108" s="214" t="s">
        <v>245</v>
      </c>
      <c r="E108" s="219" t="s">
        <v>23</v>
      </c>
      <c r="F108" s="220" t="s">
        <v>6321</v>
      </c>
      <c r="G108" s="218"/>
      <c r="H108" s="221">
        <v>7.04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245</v>
      </c>
      <c r="AU108" s="227" t="s">
        <v>88</v>
      </c>
      <c r="AV108" s="12" t="s">
        <v>88</v>
      </c>
      <c r="AW108" s="12" t="s">
        <v>40</v>
      </c>
      <c r="AX108" s="12" t="s">
        <v>77</v>
      </c>
      <c r="AY108" s="227" t="s">
        <v>191</v>
      </c>
    </row>
    <row r="109" spans="2:65" s="15" customFormat="1" ht="13.5">
      <c r="B109" s="265"/>
      <c r="C109" s="266"/>
      <c r="D109" s="214" t="s">
        <v>245</v>
      </c>
      <c r="E109" s="267" t="s">
        <v>23</v>
      </c>
      <c r="F109" s="268" t="s">
        <v>388</v>
      </c>
      <c r="G109" s="266"/>
      <c r="H109" s="269">
        <v>11.04</v>
      </c>
      <c r="I109" s="270"/>
      <c r="J109" s="266"/>
      <c r="K109" s="266"/>
      <c r="L109" s="271"/>
      <c r="M109" s="272"/>
      <c r="N109" s="273"/>
      <c r="O109" s="273"/>
      <c r="P109" s="273"/>
      <c r="Q109" s="273"/>
      <c r="R109" s="273"/>
      <c r="S109" s="273"/>
      <c r="T109" s="274"/>
      <c r="AT109" s="275" t="s">
        <v>245</v>
      </c>
      <c r="AU109" s="275" t="s">
        <v>88</v>
      </c>
      <c r="AV109" s="15" t="s">
        <v>215</v>
      </c>
      <c r="AW109" s="15" t="s">
        <v>40</v>
      </c>
      <c r="AX109" s="15" t="s">
        <v>85</v>
      </c>
      <c r="AY109" s="275" t="s">
        <v>191</v>
      </c>
    </row>
    <row r="110" spans="2:65" s="1" customFormat="1" ht="38.25" customHeight="1">
      <c r="B110" s="42"/>
      <c r="C110" s="202" t="s">
        <v>190</v>
      </c>
      <c r="D110" s="202" t="s">
        <v>194</v>
      </c>
      <c r="E110" s="203" t="s">
        <v>6108</v>
      </c>
      <c r="F110" s="204" t="s">
        <v>6109</v>
      </c>
      <c r="G110" s="205" t="s">
        <v>218</v>
      </c>
      <c r="H110" s="206">
        <v>1.8</v>
      </c>
      <c r="I110" s="207"/>
      <c r="J110" s="208">
        <f>ROUND(I110*H110,2)</f>
        <v>0</v>
      </c>
      <c r="K110" s="204" t="s">
        <v>203</v>
      </c>
      <c r="L110" s="62"/>
      <c r="M110" s="209" t="s">
        <v>23</v>
      </c>
      <c r="N110" s="210" t="s">
        <v>48</v>
      </c>
      <c r="O110" s="43"/>
      <c r="P110" s="211">
        <f>O110*H110</f>
        <v>0</v>
      </c>
      <c r="Q110" s="211">
        <v>0</v>
      </c>
      <c r="R110" s="211">
        <f>Q110*H110</f>
        <v>0</v>
      </c>
      <c r="S110" s="211">
        <v>9.8000000000000004E-2</v>
      </c>
      <c r="T110" s="212">
        <f>S110*H110</f>
        <v>0.1764</v>
      </c>
      <c r="AR110" s="25" t="s">
        <v>215</v>
      </c>
      <c r="AT110" s="25" t="s">
        <v>194</v>
      </c>
      <c r="AU110" s="25" t="s">
        <v>88</v>
      </c>
      <c r="AY110" s="25" t="s">
        <v>191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85</v>
      </c>
      <c r="BK110" s="213">
        <f>ROUND(I110*H110,2)</f>
        <v>0</v>
      </c>
      <c r="BL110" s="25" t="s">
        <v>215</v>
      </c>
      <c r="BM110" s="25" t="s">
        <v>6328</v>
      </c>
    </row>
    <row r="111" spans="2:65" s="12" customFormat="1" ht="13.5">
      <c r="B111" s="217"/>
      <c r="C111" s="218"/>
      <c r="D111" s="214" t="s">
        <v>245</v>
      </c>
      <c r="E111" s="219" t="s">
        <v>23</v>
      </c>
      <c r="F111" s="220" t="s">
        <v>6104</v>
      </c>
      <c r="G111" s="218"/>
      <c r="H111" s="221">
        <v>1.8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245</v>
      </c>
      <c r="AU111" s="227" t="s">
        <v>88</v>
      </c>
      <c r="AV111" s="12" t="s">
        <v>88</v>
      </c>
      <c r="AW111" s="12" t="s">
        <v>40</v>
      </c>
      <c r="AX111" s="12" t="s">
        <v>77</v>
      </c>
      <c r="AY111" s="227" t="s">
        <v>191</v>
      </c>
    </row>
    <row r="112" spans="2:65" s="15" customFormat="1" ht="13.5">
      <c r="B112" s="265"/>
      <c r="C112" s="266"/>
      <c r="D112" s="214" t="s">
        <v>245</v>
      </c>
      <c r="E112" s="267" t="s">
        <v>23</v>
      </c>
      <c r="F112" s="268" t="s">
        <v>388</v>
      </c>
      <c r="G112" s="266"/>
      <c r="H112" s="269">
        <v>1.8</v>
      </c>
      <c r="I112" s="270"/>
      <c r="J112" s="266"/>
      <c r="K112" s="266"/>
      <c r="L112" s="271"/>
      <c r="M112" s="272"/>
      <c r="N112" s="273"/>
      <c r="O112" s="273"/>
      <c r="P112" s="273"/>
      <c r="Q112" s="273"/>
      <c r="R112" s="273"/>
      <c r="S112" s="273"/>
      <c r="T112" s="274"/>
      <c r="AT112" s="275" t="s">
        <v>245</v>
      </c>
      <c r="AU112" s="275" t="s">
        <v>88</v>
      </c>
      <c r="AV112" s="15" t="s">
        <v>215</v>
      </c>
      <c r="AW112" s="15" t="s">
        <v>40</v>
      </c>
      <c r="AX112" s="15" t="s">
        <v>85</v>
      </c>
      <c r="AY112" s="275" t="s">
        <v>191</v>
      </c>
    </row>
    <row r="113" spans="2:65" s="1" customFormat="1" ht="51" customHeight="1">
      <c r="B113" s="42"/>
      <c r="C113" s="202" t="s">
        <v>225</v>
      </c>
      <c r="D113" s="202" t="s">
        <v>194</v>
      </c>
      <c r="E113" s="203" t="s">
        <v>6112</v>
      </c>
      <c r="F113" s="204" t="s">
        <v>6113</v>
      </c>
      <c r="G113" s="205" t="s">
        <v>218</v>
      </c>
      <c r="H113" s="206">
        <v>15</v>
      </c>
      <c r="I113" s="207"/>
      <c r="J113" s="208">
        <f>ROUND(I113*H113,2)</f>
        <v>0</v>
      </c>
      <c r="K113" s="204" t="s">
        <v>203</v>
      </c>
      <c r="L113" s="62"/>
      <c r="M113" s="209" t="s">
        <v>23</v>
      </c>
      <c r="N113" s="210" t="s">
        <v>48</v>
      </c>
      <c r="O113" s="43"/>
      <c r="P113" s="211">
        <f>O113*H113</f>
        <v>0</v>
      </c>
      <c r="Q113" s="211">
        <v>0</v>
      </c>
      <c r="R113" s="211">
        <f>Q113*H113</f>
        <v>0</v>
      </c>
      <c r="S113" s="211">
        <v>0.316</v>
      </c>
      <c r="T113" s="212">
        <f>S113*H113</f>
        <v>4.74</v>
      </c>
      <c r="AR113" s="25" t="s">
        <v>215</v>
      </c>
      <c r="AT113" s="25" t="s">
        <v>194</v>
      </c>
      <c r="AU113" s="25" t="s">
        <v>88</v>
      </c>
      <c r="AY113" s="25" t="s">
        <v>191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85</v>
      </c>
      <c r="BK113" s="213">
        <f>ROUND(I113*H113,2)</f>
        <v>0</v>
      </c>
      <c r="BL113" s="25" t="s">
        <v>215</v>
      </c>
      <c r="BM113" s="25" t="s">
        <v>6329</v>
      </c>
    </row>
    <row r="114" spans="2:65" s="12" customFormat="1" ht="13.5">
      <c r="B114" s="217"/>
      <c r="C114" s="218"/>
      <c r="D114" s="214" t="s">
        <v>245</v>
      </c>
      <c r="E114" s="219" t="s">
        <v>23</v>
      </c>
      <c r="F114" s="220" t="s">
        <v>6330</v>
      </c>
      <c r="G114" s="218"/>
      <c r="H114" s="221">
        <v>4.8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245</v>
      </c>
      <c r="AU114" s="227" t="s">
        <v>88</v>
      </c>
      <c r="AV114" s="12" t="s">
        <v>88</v>
      </c>
      <c r="AW114" s="12" t="s">
        <v>40</v>
      </c>
      <c r="AX114" s="12" t="s">
        <v>77</v>
      </c>
      <c r="AY114" s="227" t="s">
        <v>191</v>
      </c>
    </row>
    <row r="115" spans="2:65" s="12" customFormat="1" ht="13.5">
      <c r="B115" s="217"/>
      <c r="C115" s="218"/>
      <c r="D115" s="214" t="s">
        <v>245</v>
      </c>
      <c r="E115" s="219" t="s">
        <v>23</v>
      </c>
      <c r="F115" s="220" t="s">
        <v>6331</v>
      </c>
      <c r="G115" s="218"/>
      <c r="H115" s="221">
        <v>10.199999999999999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245</v>
      </c>
      <c r="AU115" s="227" t="s">
        <v>88</v>
      </c>
      <c r="AV115" s="12" t="s">
        <v>88</v>
      </c>
      <c r="AW115" s="12" t="s">
        <v>40</v>
      </c>
      <c r="AX115" s="12" t="s">
        <v>77</v>
      </c>
      <c r="AY115" s="227" t="s">
        <v>191</v>
      </c>
    </row>
    <row r="116" spans="2:65" s="15" customFormat="1" ht="13.5">
      <c r="B116" s="265"/>
      <c r="C116" s="266"/>
      <c r="D116" s="214" t="s">
        <v>245</v>
      </c>
      <c r="E116" s="267" t="s">
        <v>23</v>
      </c>
      <c r="F116" s="268" t="s">
        <v>388</v>
      </c>
      <c r="G116" s="266"/>
      <c r="H116" s="269">
        <v>15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AT116" s="275" t="s">
        <v>245</v>
      </c>
      <c r="AU116" s="275" t="s">
        <v>88</v>
      </c>
      <c r="AV116" s="15" t="s">
        <v>215</v>
      </c>
      <c r="AW116" s="15" t="s">
        <v>40</v>
      </c>
      <c r="AX116" s="15" t="s">
        <v>85</v>
      </c>
      <c r="AY116" s="275" t="s">
        <v>191</v>
      </c>
    </row>
    <row r="117" spans="2:65" s="1" customFormat="1" ht="38.25" customHeight="1">
      <c r="B117" s="42"/>
      <c r="C117" s="202" t="s">
        <v>229</v>
      </c>
      <c r="D117" s="202" t="s">
        <v>194</v>
      </c>
      <c r="E117" s="203" t="s">
        <v>6116</v>
      </c>
      <c r="F117" s="204" t="s">
        <v>6117</v>
      </c>
      <c r="G117" s="205" t="s">
        <v>242</v>
      </c>
      <c r="H117" s="206">
        <v>4</v>
      </c>
      <c r="I117" s="207"/>
      <c r="J117" s="208">
        <f t="shared" ref="J117:J122" si="0">ROUND(I117*H117,2)</f>
        <v>0</v>
      </c>
      <c r="K117" s="204" t="s">
        <v>203</v>
      </c>
      <c r="L117" s="62"/>
      <c r="M117" s="209" t="s">
        <v>23</v>
      </c>
      <c r="N117" s="210" t="s">
        <v>48</v>
      </c>
      <c r="O117" s="43"/>
      <c r="P117" s="211">
        <f t="shared" ref="P117:P122" si="1">O117*H117</f>
        <v>0</v>
      </c>
      <c r="Q117" s="211">
        <v>0</v>
      </c>
      <c r="R117" s="211">
        <f t="shared" ref="R117:R122" si="2">Q117*H117</f>
        <v>0</v>
      </c>
      <c r="S117" s="211">
        <v>0.28999999999999998</v>
      </c>
      <c r="T117" s="212">
        <f t="shared" ref="T117:T122" si="3">S117*H117</f>
        <v>1.1599999999999999</v>
      </c>
      <c r="AR117" s="25" t="s">
        <v>215</v>
      </c>
      <c r="AT117" s="25" t="s">
        <v>194</v>
      </c>
      <c r="AU117" s="25" t="s">
        <v>88</v>
      </c>
      <c r="AY117" s="25" t="s">
        <v>191</v>
      </c>
      <c r="BE117" s="213">
        <f t="shared" ref="BE117:BE122" si="4">IF(N117="základní",J117,0)</f>
        <v>0</v>
      </c>
      <c r="BF117" s="213">
        <f t="shared" ref="BF117:BF122" si="5">IF(N117="snížená",J117,0)</f>
        <v>0</v>
      </c>
      <c r="BG117" s="213">
        <f t="shared" ref="BG117:BG122" si="6">IF(N117="zákl. přenesená",J117,0)</f>
        <v>0</v>
      </c>
      <c r="BH117" s="213">
        <f t="shared" ref="BH117:BH122" si="7">IF(N117="sníž. přenesená",J117,0)</f>
        <v>0</v>
      </c>
      <c r="BI117" s="213">
        <f t="shared" ref="BI117:BI122" si="8">IF(N117="nulová",J117,0)</f>
        <v>0</v>
      </c>
      <c r="BJ117" s="25" t="s">
        <v>85</v>
      </c>
      <c r="BK117" s="213">
        <f t="shared" ref="BK117:BK122" si="9">ROUND(I117*H117,2)</f>
        <v>0</v>
      </c>
      <c r="BL117" s="25" t="s">
        <v>215</v>
      </c>
      <c r="BM117" s="25" t="s">
        <v>6332</v>
      </c>
    </row>
    <row r="118" spans="2:65" s="1" customFormat="1" ht="63.75" customHeight="1">
      <c r="B118" s="42"/>
      <c r="C118" s="202" t="s">
        <v>234</v>
      </c>
      <c r="D118" s="202" t="s">
        <v>194</v>
      </c>
      <c r="E118" s="203" t="s">
        <v>6333</v>
      </c>
      <c r="F118" s="204" t="s">
        <v>6334</v>
      </c>
      <c r="G118" s="205" t="s">
        <v>242</v>
      </c>
      <c r="H118" s="206">
        <v>2</v>
      </c>
      <c r="I118" s="207"/>
      <c r="J118" s="208">
        <f t="shared" si="0"/>
        <v>0</v>
      </c>
      <c r="K118" s="204" t="s">
        <v>203</v>
      </c>
      <c r="L118" s="62"/>
      <c r="M118" s="209" t="s">
        <v>23</v>
      </c>
      <c r="N118" s="210" t="s">
        <v>48</v>
      </c>
      <c r="O118" s="43"/>
      <c r="P118" s="211">
        <f t="shared" si="1"/>
        <v>0</v>
      </c>
      <c r="Q118" s="211">
        <v>8.6800000000000002E-3</v>
      </c>
      <c r="R118" s="211">
        <f t="shared" si="2"/>
        <v>1.736E-2</v>
      </c>
      <c r="S118" s="211">
        <v>0</v>
      </c>
      <c r="T118" s="212">
        <f t="shared" si="3"/>
        <v>0</v>
      </c>
      <c r="AR118" s="25" t="s">
        <v>215</v>
      </c>
      <c r="AT118" s="25" t="s">
        <v>194</v>
      </c>
      <c r="AU118" s="25" t="s">
        <v>88</v>
      </c>
      <c r="AY118" s="25" t="s">
        <v>191</v>
      </c>
      <c r="BE118" s="213">
        <f t="shared" si="4"/>
        <v>0</v>
      </c>
      <c r="BF118" s="213">
        <f t="shared" si="5"/>
        <v>0</v>
      </c>
      <c r="BG118" s="213">
        <f t="shared" si="6"/>
        <v>0</v>
      </c>
      <c r="BH118" s="213">
        <f t="shared" si="7"/>
        <v>0</v>
      </c>
      <c r="BI118" s="213">
        <f t="shared" si="8"/>
        <v>0</v>
      </c>
      <c r="BJ118" s="25" t="s">
        <v>85</v>
      </c>
      <c r="BK118" s="213">
        <f t="shared" si="9"/>
        <v>0</v>
      </c>
      <c r="BL118" s="25" t="s">
        <v>215</v>
      </c>
      <c r="BM118" s="25" t="s">
        <v>6335</v>
      </c>
    </row>
    <row r="119" spans="2:65" s="1" customFormat="1" ht="63.75" customHeight="1">
      <c r="B119" s="42"/>
      <c r="C119" s="202" t="s">
        <v>239</v>
      </c>
      <c r="D119" s="202" t="s">
        <v>194</v>
      </c>
      <c r="E119" s="203" t="s">
        <v>6336</v>
      </c>
      <c r="F119" s="204" t="s">
        <v>6337</v>
      </c>
      <c r="G119" s="205" t="s">
        <v>242</v>
      </c>
      <c r="H119" s="206">
        <v>2</v>
      </c>
      <c r="I119" s="207"/>
      <c r="J119" s="208">
        <f t="shared" si="0"/>
        <v>0</v>
      </c>
      <c r="K119" s="204" t="s">
        <v>203</v>
      </c>
      <c r="L119" s="62"/>
      <c r="M119" s="209" t="s">
        <v>23</v>
      </c>
      <c r="N119" s="210" t="s">
        <v>48</v>
      </c>
      <c r="O119" s="43"/>
      <c r="P119" s="211">
        <f t="shared" si="1"/>
        <v>0</v>
      </c>
      <c r="Q119" s="211">
        <v>3.6900000000000002E-2</v>
      </c>
      <c r="R119" s="211">
        <f t="shared" si="2"/>
        <v>7.3800000000000004E-2</v>
      </c>
      <c r="S119" s="211">
        <v>0</v>
      </c>
      <c r="T119" s="212">
        <f t="shared" si="3"/>
        <v>0</v>
      </c>
      <c r="AR119" s="25" t="s">
        <v>215</v>
      </c>
      <c r="AT119" s="25" t="s">
        <v>194</v>
      </c>
      <c r="AU119" s="25" t="s">
        <v>88</v>
      </c>
      <c r="AY119" s="25" t="s">
        <v>191</v>
      </c>
      <c r="BE119" s="213">
        <f t="shared" si="4"/>
        <v>0</v>
      </c>
      <c r="BF119" s="213">
        <f t="shared" si="5"/>
        <v>0</v>
      </c>
      <c r="BG119" s="213">
        <f t="shared" si="6"/>
        <v>0</v>
      </c>
      <c r="BH119" s="213">
        <f t="shared" si="7"/>
        <v>0</v>
      </c>
      <c r="BI119" s="213">
        <f t="shared" si="8"/>
        <v>0</v>
      </c>
      <c r="BJ119" s="25" t="s">
        <v>85</v>
      </c>
      <c r="BK119" s="213">
        <f t="shared" si="9"/>
        <v>0</v>
      </c>
      <c r="BL119" s="25" t="s">
        <v>215</v>
      </c>
      <c r="BM119" s="25" t="s">
        <v>6338</v>
      </c>
    </row>
    <row r="120" spans="2:65" s="1" customFormat="1" ht="25.5" customHeight="1">
      <c r="B120" s="42"/>
      <c r="C120" s="202" t="s">
        <v>247</v>
      </c>
      <c r="D120" s="202" t="s">
        <v>194</v>
      </c>
      <c r="E120" s="203" t="s">
        <v>6119</v>
      </c>
      <c r="F120" s="204" t="s">
        <v>6120</v>
      </c>
      <c r="G120" s="205" t="s">
        <v>218</v>
      </c>
      <c r="H120" s="206">
        <v>15</v>
      </c>
      <c r="I120" s="207"/>
      <c r="J120" s="208">
        <f t="shared" si="0"/>
        <v>0</v>
      </c>
      <c r="K120" s="204" t="s">
        <v>203</v>
      </c>
      <c r="L120" s="62"/>
      <c r="M120" s="209" t="s">
        <v>23</v>
      </c>
      <c r="N120" s="210" t="s">
        <v>48</v>
      </c>
      <c r="O120" s="43"/>
      <c r="P120" s="211">
        <f t="shared" si="1"/>
        <v>0</v>
      </c>
      <c r="Q120" s="211">
        <v>6.4000000000000005E-4</v>
      </c>
      <c r="R120" s="211">
        <f t="shared" si="2"/>
        <v>9.6000000000000009E-3</v>
      </c>
      <c r="S120" s="211">
        <v>0</v>
      </c>
      <c r="T120" s="212">
        <f t="shared" si="3"/>
        <v>0</v>
      </c>
      <c r="AR120" s="25" t="s">
        <v>215</v>
      </c>
      <c r="AT120" s="25" t="s">
        <v>194</v>
      </c>
      <c r="AU120" s="25" t="s">
        <v>88</v>
      </c>
      <c r="AY120" s="25" t="s">
        <v>191</v>
      </c>
      <c r="BE120" s="213">
        <f t="shared" si="4"/>
        <v>0</v>
      </c>
      <c r="BF120" s="213">
        <f t="shared" si="5"/>
        <v>0</v>
      </c>
      <c r="BG120" s="213">
        <f t="shared" si="6"/>
        <v>0</v>
      </c>
      <c r="BH120" s="213">
        <f t="shared" si="7"/>
        <v>0</v>
      </c>
      <c r="BI120" s="213">
        <f t="shared" si="8"/>
        <v>0</v>
      </c>
      <c r="BJ120" s="25" t="s">
        <v>85</v>
      </c>
      <c r="BK120" s="213">
        <f t="shared" si="9"/>
        <v>0</v>
      </c>
      <c r="BL120" s="25" t="s">
        <v>215</v>
      </c>
      <c r="BM120" s="25" t="s">
        <v>6339</v>
      </c>
    </row>
    <row r="121" spans="2:65" s="1" customFormat="1" ht="25.5" customHeight="1">
      <c r="B121" s="42"/>
      <c r="C121" s="202" t="s">
        <v>251</v>
      </c>
      <c r="D121" s="202" t="s">
        <v>194</v>
      </c>
      <c r="E121" s="203" t="s">
        <v>6122</v>
      </c>
      <c r="F121" s="204" t="s">
        <v>6123</v>
      </c>
      <c r="G121" s="205" t="s">
        <v>218</v>
      </c>
      <c r="H121" s="206">
        <v>15</v>
      </c>
      <c r="I121" s="207"/>
      <c r="J121" s="208">
        <f t="shared" si="0"/>
        <v>0</v>
      </c>
      <c r="K121" s="204" t="s">
        <v>203</v>
      </c>
      <c r="L121" s="62"/>
      <c r="M121" s="209" t="s">
        <v>23</v>
      </c>
      <c r="N121" s="210" t="s">
        <v>48</v>
      </c>
      <c r="O121" s="43"/>
      <c r="P121" s="211">
        <f t="shared" si="1"/>
        <v>0</v>
      </c>
      <c r="Q121" s="211">
        <v>0</v>
      </c>
      <c r="R121" s="211">
        <f t="shared" si="2"/>
        <v>0</v>
      </c>
      <c r="S121" s="211">
        <v>0</v>
      </c>
      <c r="T121" s="212">
        <f t="shared" si="3"/>
        <v>0</v>
      </c>
      <c r="AR121" s="25" t="s">
        <v>215</v>
      </c>
      <c r="AT121" s="25" t="s">
        <v>194</v>
      </c>
      <c r="AU121" s="25" t="s">
        <v>88</v>
      </c>
      <c r="AY121" s="25" t="s">
        <v>191</v>
      </c>
      <c r="BE121" s="213">
        <f t="shared" si="4"/>
        <v>0</v>
      </c>
      <c r="BF121" s="213">
        <f t="shared" si="5"/>
        <v>0</v>
      </c>
      <c r="BG121" s="213">
        <f t="shared" si="6"/>
        <v>0</v>
      </c>
      <c r="BH121" s="213">
        <f t="shared" si="7"/>
        <v>0</v>
      </c>
      <c r="BI121" s="213">
        <f t="shared" si="8"/>
        <v>0</v>
      </c>
      <c r="BJ121" s="25" t="s">
        <v>85</v>
      </c>
      <c r="BK121" s="213">
        <f t="shared" si="9"/>
        <v>0</v>
      </c>
      <c r="BL121" s="25" t="s">
        <v>215</v>
      </c>
      <c r="BM121" s="25" t="s">
        <v>6340</v>
      </c>
    </row>
    <row r="122" spans="2:65" s="1" customFormat="1" ht="38.25" customHeight="1">
      <c r="B122" s="42"/>
      <c r="C122" s="202" t="s">
        <v>256</v>
      </c>
      <c r="D122" s="202" t="s">
        <v>194</v>
      </c>
      <c r="E122" s="203" t="s">
        <v>4964</v>
      </c>
      <c r="F122" s="204" t="s">
        <v>4965</v>
      </c>
      <c r="G122" s="205" t="s">
        <v>366</v>
      </c>
      <c r="H122" s="206">
        <v>4.4000000000000004</v>
      </c>
      <c r="I122" s="207"/>
      <c r="J122" s="208">
        <f t="shared" si="0"/>
        <v>0</v>
      </c>
      <c r="K122" s="204" t="s">
        <v>203</v>
      </c>
      <c r="L122" s="62"/>
      <c r="M122" s="209" t="s">
        <v>23</v>
      </c>
      <c r="N122" s="210" t="s">
        <v>48</v>
      </c>
      <c r="O122" s="43"/>
      <c r="P122" s="211">
        <f t="shared" si="1"/>
        <v>0</v>
      </c>
      <c r="Q122" s="211">
        <v>0</v>
      </c>
      <c r="R122" s="211">
        <f t="shared" si="2"/>
        <v>0</v>
      </c>
      <c r="S122" s="211">
        <v>0</v>
      </c>
      <c r="T122" s="212">
        <f t="shared" si="3"/>
        <v>0</v>
      </c>
      <c r="AR122" s="25" t="s">
        <v>215</v>
      </c>
      <c r="AT122" s="25" t="s">
        <v>194</v>
      </c>
      <c r="AU122" s="25" t="s">
        <v>88</v>
      </c>
      <c r="AY122" s="25" t="s">
        <v>191</v>
      </c>
      <c r="BE122" s="213">
        <f t="shared" si="4"/>
        <v>0</v>
      </c>
      <c r="BF122" s="213">
        <f t="shared" si="5"/>
        <v>0</v>
      </c>
      <c r="BG122" s="213">
        <f t="shared" si="6"/>
        <v>0</v>
      </c>
      <c r="BH122" s="213">
        <f t="shared" si="7"/>
        <v>0</v>
      </c>
      <c r="BI122" s="213">
        <f t="shared" si="8"/>
        <v>0</v>
      </c>
      <c r="BJ122" s="25" t="s">
        <v>85</v>
      </c>
      <c r="BK122" s="213">
        <f t="shared" si="9"/>
        <v>0</v>
      </c>
      <c r="BL122" s="25" t="s">
        <v>215</v>
      </c>
      <c r="BM122" s="25" t="s">
        <v>6341</v>
      </c>
    </row>
    <row r="123" spans="2:65" s="12" customFormat="1" ht="13.5">
      <c r="B123" s="217"/>
      <c r="C123" s="218"/>
      <c r="D123" s="214" t="s">
        <v>245</v>
      </c>
      <c r="E123" s="219" t="s">
        <v>23</v>
      </c>
      <c r="F123" s="220" t="s">
        <v>6342</v>
      </c>
      <c r="G123" s="218"/>
      <c r="H123" s="221">
        <v>4.4000000000000004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245</v>
      </c>
      <c r="AU123" s="227" t="s">
        <v>88</v>
      </c>
      <c r="AV123" s="12" t="s">
        <v>88</v>
      </c>
      <c r="AW123" s="12" t="s">
        <v>40</v>
      </c>
      <c r="AX123" s="12" t="s">
        <v>77</v>
      </c>
      <c r="AY123" s="227" t="s">
        <v>191</v>
      </c>
    </row>
    <row r="124" spans="2:65" s="15" customFormat="1" ht="13.5">
      <c r="B124" s="265"/>
      <c r="C124" s="266"/>
      <c r="D124" s="214" t="s">
        <v>245</v>
      </c>
      <c r="E124" s="267" t="s">
        <v>23</v>
      </c>
      <c r="F124" s="268" t="s">
        <v>388</v>
      </c>
      <c r="G124" s="266"/>
      <c r="H124" s="269">
        <v>4.4000000000000004</v>
      </c>
      <c r="I124" s="270"/>
      <c r="J124" s="266"/>
      <c r="K124" s="266"/>
      <c r="L124" s="271"/>
      <c r="M124" s="272"/>
      <c r="N124" s="273"/>
      <c r="O124" s="273"/>
      <c r="P124" s="273"/>
      <c r="Q124" s="273"/>
      <c r="R124" s="273"/>
      <c r="S124" s="273"/>
      <c r="T124" s="274"/>
      <c r="AT124" s="275" t="s">
        <v>245</v>
      </c>
      <c r="AU124" s="275" t="s">
        <v>88</v>
      </c>
      <c r="AV124" s="15" t="s">
        <v>215</v>
      </c>
      <c r="AW124" s="15" t="s">
        <v>40</v>
      </c>
      <c r="AX124" s="15" t="s">
        <v>85</v>
      </c>
      <c r="AY124" s="275" t="s">
        <v>191</v>
      </c>
    </row>
    <row r="125" spans="2:65" s="1" customFormat="1" ht="38.25" customHeight="1">
      <c r="B125" s="42"/>
      <c r="C125" s="202" t="s">
        <v>263</v>
      </c>
      <c r="D125" s="202" t="s">
        <v>194</v>
      </c>
      <c r="E125" s="203" t="s">
        <v>4969</v>
      </c>
      <c r="F125" s="204" t="s">
        <v>4970</v>
      </c>
      <c r="G125" s="205" t="s">
        <v>366</v>
      </c>
      <c r="H125" s="206">
        <v>4.4000000000000004</v>
      </c>
      <c r="I125" s="207"/>
      <c r="J125" s="208">
        <f>ROUND(I125*H125,2)</f>
        <v>0</v>
      </c>
      <c r="K125" s="204" t="s">
        <v>203</v>
      </c>
      <c r="L125" s="62"/>
      <c r="M125" s="209" t="s">
        <v>23</v>
      </c>
      <c r="N125" s="210" t="s">
        <v>48</v>
      </c>
      <c r="O125" s="43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215</v>
      </c>
      <c r="AT125" s="25" t="s">
        <v>194</v>
      </c>
      <c r="AU125" s="25" t="s">
        <v>88</v>
      </c>
      <c r="AY125" s="25" t="s">
        <v>191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85</v>
      </c>
      <c r="BK125" s="213">
        <f>ROUND(I125*H125,2)</f>
        <v>0</v>
      </c>
      <c r="BL125" s="25" t="s">
        <v>215</v>
      </c>
      <c r="BM125" s="25" t="s">
        <v>6343</v>
      </c>
    </row>
    <row r="126" spans="2:65" s="1" customFormat="1" ht="38.25" customHeight="1">
      <c r="B126" s="42"/>
      <c r="C126" s="202" t="s">
        <v>268</v>
      </c>
      <c r="D126" s="202" t="s">
        <v>194</v>
      </c>
      <c r="E126" s="203" t="s">
        <v>4972</v>
      </c>
      <c r="F126" s="204" t="s">
        <v>4973</v>
      </c>
      <c r="G126" s="205" t="s">
        <v>366</v>
      </c>
      <c r="H126" s="206">
        <v>8.5399999999999991</v>
      </c>
      <c r="I126" s="207"/>
      <c r="J126" s="208">
        <f>ROUND(I126*H126,2)</f>
        <v>0</v>
      </c>
      <c r="K126" s="204" t="s">
        <v>203</v>
      </c>
      <c r="L126" s="62"/>
      <c r="M126" s="209" t="s">
        <v>23</v>
      </c>
      <c r="N126" s="210" t="s">
        <v>48</v>
      </c>
      <c r="O126" s="43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AR126" s="25" t="s">
        <v>215</v>
      </c>
      <c r="AT126" s="25" t="s">
        <v>194</v>
      </c>
      <c r="AU126" s="25" t="s">
        <v>88</v>
      </c>
      <c r="AY126" s="25" t="s">
        <v>191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5" t="s">
        <v>85</v>
      </c>
      <c r="BK126" s="213">
        <f>ROUND(I126*H126,2)</f>
        <v>0</v>
      </c>
      <c r="BL126" s="25" t="s">
        <v>215</v>
      </c>
      <c r="BM126" s="25" t="s">
        <v>6344</v>
      </c>
    </row>
    <row r="127" spans="2:65" s="12" customFormat="1" ht="13.5">
      <c r="B127" s="217"/>
      <c r="C127" s="218"/>
      <c r="D127" s="214" t="s">
        <v>245</v>
      </c>
      <c r="E127" s="219" t="s">
        <v>23</v>
      </c>
      <c r="F127" s="220" t="s">
        <v>6345</v>
      </c>
      <c r="G127" s="218"/>
      <c r="H127" s="221">
        <v>1.5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245</v>
      </c>
      <c r="AU127" s="227" t="s">
        <v>88</v>
      </c>
      <c r="AV127" s="12" t="s">
        <v>88</v>
      </c>
      <c r="AW127" s="12" t="s">
        <v>40</v>
      </c>
      <c r="AX127" s="12" t="s">
        <v>77</v>
      </c>
      <c r="AY127" s="227" t="s">
        <v>191</v>
      </c>
    </row>
    <row r="128" spans="2:65" s="12" customFormat="1" ht="13.5">
      <c r="B128" s="217"/>
      <c r="C128" s="218"/>
      <c r="D128" s="214" t="s">
        <v>245</v>
      </c>
      <c r="E128" s="219" t="s">
        <v>23</v>
      </c>
      <c r="F128" s="220" t="s">
        <v>6346</v>
      </c>
      <c r="G128" s="218"/>
      <c r="H128" s="221">
        <v>7.04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245</v>
      </c>
      <c r="AU128" s="227" t="s">
        <v>88</v>
      </c>
      <c r="AV128" s="12" t="s">
        <v>88</v>
      </c>
      <c r="AW128" s="12" t="s">
        <v>40</v>
      </c>
      <c r="AX128" s="12" t="s">
        <v>77</v>
      </c>
      <c r="AY128" s="227" t="s">
        <v>191</v>
      </c>
    </row>
    <row r="129" spans="2:65" s="15" customFormat="1" ht="13.5">
      <c r="B129" s="265"/>
      <c r="C129" s="266"/>
      <c r="D129" s="214" t="s">
        <v>245</v>
      </c>
      <c r="E129" s="267" t="s">
        <v>23</v>
      </c>
      <c r="F129" s="268" t="s">
        <v>388</v>
      </c>
      <c r="G129" s="266"/>
      <c r="H129" s="269">
        <v>8.5399999999999991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AT129" s="275" t="s">
        <v>245</v>
      </c>
      <c r="AU129" s="275" t="s">
        <v>88</v>
      </c>
      <c r="AV129" s="15" t="s">
        <v>215</v>
      </c>
      <c r="AW129" s="15" t="s">
        <v>40</v>
      </c>
      <c r="AX129" s="15" t="s">
        <v>85</v>
      </c>
      <c r="AY129" s="275" t="s">
        <v>191</v>
      </c>
    </row>
    <row r="130" spans="2:65" s="1" customFormat="1" ht="38.25" customHeight="1">
      <c r="B130" s="42"/>
      <c r="C130" s="202" t="s">
        <v>10</v>
      </c>
      <c r="D130" s="202" t="s">
        <v>194</v>
      </c>
      <c r="E130" s="203" t="s">
        <v>4979</v>
      </c>
      <c r="F130" s="204" t="s">
        <v>4980</v>
      </c>
      <c r="G130" s="205" t="s">
        <v>366</v>
      </c>
      <c r="H130" s="206">
        <v>8.5399999999999991</v>
      </c>
      <c r="I130" s="207"/>
      <c r="J130" s="208">
        <f>ROUND(I130*H130,2)</f>
        <v>0</v>
      </c>
      <c r="K130" s="204" t="s">
        <v>203</v>
      </c>
      <c r="L130" s="62"/>
      <c r="M130" s="209" t="s">
        <v>23</v>
      </c>
      <c r="N130" s="210" t="s">
        <v>48</v>
      </c>
      <c r="O130" s="43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AR130" s="25" t="s">
        <v>215</v>
      </c>
      <c r="AT130" s="25" t="s">
        <v>194</v>
      </c>
      <c r="AU130" s="25" t="s">
        <v>88</v>
      </c>
      <c r="AY130" s="25" t="s">
        <v>191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85</v>
      </c>
      <c r="BK130" s="213">
        <f>ROUND(I130*H130,2)</f>
        <v>0</v>
      </c>
      <c r="BL130" s="25" t="s">
        <v>215</v>
      </c>
      <c r="BM130" s="25" t="s">
        <v>6347</v>
      </c>
    </row>
    <row r="131" spans="2:65" s="1" customFormat="1" ht="25.5" customHeight="1">
      <c r="B131" s="42"/>
      <c r="C131" s="202" t="s">
        <v>279</v>
      </c>
      <c r="D131" s="202" t="s">
        <v>194</v>
      </c>
      <c r="E131" s="203" t="s">
        <v>2398</v>
      </c>
      <c r="F131" s="204" t="s">
        <v>2399</v>
      </c>
      <c r="G131" s="205" t="s">
        <v>218</v>
      </c>
      <c r="H131" s="206">
        <v>35.4</v>
      </c>
      <c r="I131" s="207"/>
      <c r="J131" s="208">
        <f>ROUND(I131*H131,2)</f>
        <v>0</v>
      </c>
      <c r="K131" s="204" t="s">
        <v>203</v>
      </c>
      <c r="L131" s="62"/>
      <c r="M131" s="209" t="s">
        <v>23</v>
      </c>
      <c r="N131" s="210" t="s">
        <v>48</v>
      </c>
      <c r="O131" s="43"/>
      <c r="P131" s="211">
        <f>O131*H131</f>
        <v>0</v>
      </c>
      <c r="Q131" s="211">
        <v>8.4000000000000003E-4</v>
      </c>
      <c r="R131" s="211">
        <f>Q131*H131</f>
        <v>2.9735999999999999E-2</v>
      </c>
      <c r="S131" s="211">
        <v>0</v>
      </c>
      <c r="T131" s="212">
        <f>S131*H131</f>
        <v>0</v>
      </c>
      <c r="AR131" s="25" t="s">
        <v>215</v>
      </c>
      <c r="AT131" s="25" t="s">
        <v>194</v>
      </c>
      <c r="AU131" s="25" t="s">
        <v>88</v>
      </c>
      <c r="AY131" s="25" t="s">
        <v>191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85</v>
      </c>
      <c r="BK131" s="213">
        <f>ROUND(I131*H131,2)</f>
        <v>0</v>
      </c>
      <c r="BL131" s="25" t="s">
        <v>215</v>
      </c>
      <c r="BM131" s="25" t="s">
        <v>6348</v>
      </c>
    </row>
    <row r="132" spans="2:65" s="12" customFormat="1" ht="13.5">
      <c r="B132" s="217"/>
      <c r="C132" s="218"/>
      <c r="D132" s="214" t="s">
        <v>245</v>
      </c>
      <c r="E132" s="219" t="s">
        <v>23</v>
      </c>
      <c r="F132" s="220" t="s">
        <v>6349</v>
      </c>
      <c r="G132" s="218"/>
      <c r="H132" s="221">
        <v>9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245</v>
      </c>
      <c r="AU132" s="227" t="s">
        <v>88</v>
      </c>
      <c r="AV132" s="12" t="s">
        <v>88</v>
      </c>
      <c r="AW132" s="12" t="s">
        <v>40</v>
      </c>
      <c r="AX132" s="12" t="s">
        <v>77</v>
      </c>
      <c r="AY132" s="227" t="s">
        <v>191</v>
      </c>
    </row>
    <row r="133" spans="2:65" s="12" customFormat="1" ht="13.5">
      <c r="B133" s="217"/>
      <c r="C133" s="218"/>
      <c r="D133" s="214" t="s">
        <v>245</v>
      </c>
      <c r="E133" s="219" t="s">
        <v>23</v>
      </c>
      <c r="F133" s="220" t="s">
        <v>6350</v>
      </c>
      <c r="G133" s="218"/>
      <c r="H133" s="221">
        <v>26.4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245</v>
      </c>
      <c r="AU133" s="227" t="s">
        <v>88</v>
      </c>
      <c r="AV133" s="12" t="s">
        <v>88</v>
      </c>
      <c r="AW133" s="12" t="s">
        <v>40</v>
      </c>
      <c r="AX133" s="12" t="s">
        <v>77</v>
      </c>
      <c r="AY133" s="227" t="s">
        <v>191</v>
      </c>
    </row>
    <row r="134" spans="2:65" s="15" customFormat="1" ht="13.5">
      <c r="B134" s="265"/>
      <c r="C134" s="266"/>
      <c r="D134" s="214" t="s">
        <v>245</v>
      </c>
      <c r="E134" s="267" t="s">
        <v>23</v>
      </c>
      <c r="F134" s="268" t="s">
        <v>388</v>
      </c>
      <c r="G134" s="266"/>
      <c r="H134" s="269">
        <v>35.4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AT134" s="275" t="s">
        <v>245</v>
      </c>
      <c r="AU134" s="275" t="s">
        <v>88</v>
      </c>
      <c r="AV134" s="15" t="s">
        <v>215</v>
      </c>
      <c r="AW134" s="15" t="s">
        <v>40</v>
      </c>
      <c r="AX134" s="15" t="s">
        <v>85</v>
      </c>
      <c r="AY134" s="275" t="s">
        <v>191</v>
      </c>
    </row>
    <row r="135" spans="2:65" s="1" customFormat="1" ht="25.5" customHeight="1">
      <c r="B135" s="42"/>
      <c r="C135" s="202" t="s">
        <v>284</v>
      </c>
      <c r="D135" s="202" t="s">
        <v>194</v>
      </c>
      <c r="E135" s="203" t="s">
        <v>2402</v>
      </c>
      <c r="F135" s="204" t="s">
        <v>2403</v>
      </c>
      <c r="G135" s="205" t="s">
        <v>218</v>
      </c>
      <c r="H135" s="206">
        <v>35.4</v>
      </c>
      <c r="I135" s="207"/>
      <c r="J135" s="208">
        <f>ROUND(I135*H135,2)</f>
        <v>0</v>
      </c>
      <c r="K135" s="204" t="s">
        <v>203</v>
      </c>
      <c r="L135" s="62"/>
      <c r="M135" s="209" t="s">
        <v>23</v>
      </c>
      <c r="N135" s="210" t="s">
        <v>48</v>
      </c>
      <c r="O135" s="43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AR135" s="25" t="s">
        <v>215</v>
      </c>
      <c r="AT135" s="25" t="s">
        <v>194</v>
      </c>
      <c r="AU135" s="25" t="s">
        <v>88</v>
      </c>
      <c r="AY135" s="25" t="s">
        <v>191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5" t="s">
        <v>85</v>
      </c>
      <c r="BK135" s="213">
        <f>ROUND(I135*H135,2)</f>
        <v>0</v>
      </c>
      <c r="BL135" s="25" t="s">
        <v>215</v>
      </c>
      <c r="BM135" s="25" t="s">
        <v>6351</v>
      </c>
    </row>
    <row r="136" spans="2:65" s="1" customFormat="1" ht="38.25" customHeight="1">
      <c r="B136" s="42"/>
      <c r="C136" s="202" t="s">
        <v>289</v>
      </c>
      <c r="D136" s="202" t="s">
        <v>194</v>
      </c>
      <c r="E136" s="203" t="s">
        <v>2405</v>
      </c>
      <c r="F136" s="204" t="s">
        <v>2406</v>
      </c>
      <c r="G136" s="205" t="s">
        <v>366</v>
      </c>
      <c r="H136" s="206">
        <v>12.94</v>
      </c>
      <c r="I136" s="207"/>
      <c r="J136" s="208">
        <f>ROUND(I136*H136,2)</f>
        <v>0</v>
      </c>
      <c r="K136" s="204" t="s">
        <v>203</v>
      </c>
      <c r="L136" s="62"/>
      <c r="M136" s="209" t="s">
        <v>23</v>
      </c>
      <c r="N136" s="210" t="s">
        <v>48</v>
      </c>
      <c r="O136" s="43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AR136" s="25" t="s">
        <v>215</v>
      </c>
      <c r="AT136" s="25" t="s">
        <v>194</v>
      </c>
      <c r="AU136" s="25" t="s">
        <v>88</v>
      </c>
      <c r="AY136" s="25" t="s">
        <v>191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5" t="s">
        <v>85</v>
      </c>
      <c r="BK136" s="213">
        <f>ROUND(I136*H136,2)</f>
        <v>0</v>
      </c>
      <c r="BL136" s="25" t="s">
        <v>215</v>
      </c>
      <c r="BM136" s="25" t="s">
        <v>6352</v>
      </c>
    </row>
    <row r="137" spans="2:65" s="12" customFormat="1" ht="13.5">
      <c r="B137" s="217"/>
      <c r="C137" s="218"/>
      <c r="D137" s="214" t="s">
        <v>245</v>
      </c>
      <c r="E137" s="219" t="s">
        <v>23</v>
      </c>
      <c r="F137" s="220" t="s">
        <v>6353</v>
      </c>
      <c r="G137" s="218"/>
      <c r="H137" s="221">
        <v>12.94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245</v>
      </c>
      <c r="AU137" s="227" t="s">
        <v>88</v>
      </c>
      <c r="AV137" s="12" t="s">
        <v>88</v>
      </c>
      <c r="AW137" s="12" t="s">
        <v>40</v>
      </c>
      <c r="AX137" s="12" t="s">
        <v>77</v>
      </c>
      <c r="AY137" s="227" t="s">
        <v>191</v>
      </c>
    </row>
    <row r="138" spans="2:65" s="15" customFormat="1" ht="13.5">
      <c r="B138" s="265"/>
      <c r="C138" s="266"/>
      <c r="D138" s="214" t="s">
        <v>245</v>
      </c>
      <c r="E138" s="267" t="s">
        <v>23</v>
      </c>
      <c r="F138" s="268" t="s">
        <v>388</v>
      </c>
      <c r="G138" s="266"/>
      <c r="H138" s="269">
        <v>12.94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245</v>
      </c>
      <c r="AU138" s="275" t="s">
        <v>88</v>
      </c>
      <c r="AV138" s="15" t="s">
        <v>215</v>
      </c>
      <c r="AW138" s="15" t="s">
        <v>40</v>
      </c>
      <c r="AX138" s="15" t="s">
        <v>85</v>
      </c>
      <c r="AY138" s="275" t="s">
        <v>191</v>
      </c>
    </row>
    <row r="139" spans="2:65" s="1" customFormat="1" ht="38.25" customHeight="1">
      <c r="B139" s="42"/>
      <c r="C139" s="202" t="s">
        <v>296</v>
      </c>
      <c r="D139" s="202" t="s">
        <v>194</v>
      </c>
      <c r="E139" s="203" t="s">
        <v>6133</v>
      </c>
      <c r="F139" s="204" t="s">
        <v>6134</v>
      </c>
      <c r="G139" s="205" t="s">
        <v>366</v>
      </c>
      <c r="H139" s="206">
        <v>16.922999999999998</v>
      </c>
      <c r="I139" s="207"/>
      <c r="J139" s="208">
        <f>ROUND(I139*H139,2)</f>
        <v>0</v>
      </c>
      <c r="K139" s="204" t="s">
        <v>203</v>
      </c>
      <c r="L139" s="62"/>
      <c r="M139" s="209" t="s">
        <v>23</v>
      </c>
      <c r="N139" s="210" t="s">
        <v>48</v>
      </c>
      <c r="O139" s="43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AR139" s="25" t="s">
        <v>215</v>
      </c>
      <c r="AT139" s="25" t="s">
        <v>194</v>
      </c>
      <c r="AU139" s="25" t="s">
        <v>88</v>
      </c>
      <c r="AY139" s="25" t="s">
        <v>191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25" t="s">
        <v>85</v>
      </c>
      <c r="BK139" s="213">
        <f>ROUND(I139*H139,2)</f>
        <v>0</v>
      </c>
      <c r="BL139" s="25" t="s">
        <v>215</v>
      </c>
      <c r="BM139" s="25" t="s">
        <v>6354</v>
      </c>
    </row>
    <row r="140" spans="2:65" s="12" customFormat="1" ht="13.5">
      <c r="B140" s="217"/>
      <c r="C140" s="218"/>
      <c r="D140" s="214" t="s">
        <v>245</v>
      </c>
      <c r="E140" s="219" t="s">
        <v>23</v>
      </c>
      <c r="F140" s="220" t="s">
        <v>6355</v>
      </c>
      <c r="G140" s="218"/>
      <c r="H140" s="221">
        <v>15.523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245</v>
      </c>
      <c r="AU140" s="227" t="s">
        <v>88</v>
      </c>
      <c r="AV140" s="12" t="s">
        <v>88</v>
      </c>
      <c r="AW140" s="12" t="s">
        <v>40</v>
      </c>
      <c r="AX140" s="12" t="s">
        <v>77</v>
      </c>
      <c r="AY140" s="227" t="s">
        <v>191</v>
      </c>
    </row>
    <row r="141" spans="2:65" s="12" customFormat="1" ht="13.5">
      <c r="B141" s="217"/>
      <c r="C141" s="218"/>
      <c r="D141" s="214" t="s">
        <v>245</v>
      </c>
      <c r="E141" s="219" t="s">
        <v>23</v>
      </c>
      <c r="F141" s="220" t="s">
        <v>6356</v>
      </c>
      <c r="G141" s="218"/>
      <c r="H141" s="221">
        <v>1.4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245</v>
      </c>
      <c r="AU141" s="227" t="s">
        <v>88</v>
      </c>
      <c r="AV141" s="12" t="s">
        <v>88</v>
      </c>
      <c r="AW141" s="12" t="s">
        <v>40</v>
      </c>
      <c r="AX141" s="12" t="s">
        <v>77</v>
      </c>
      <c r="AY141" s="227" t="s">
        <v>191</v>
      </c>
    </row>
    <row r="142" spans="2:65" s="15" customFormat="1" ht="13.5">
      <c r="B142" s="265"/>
      <c r="C142" s="266"/>
      <c r="D142" s="214" t="s">
        <v>245</v>
      </c>
      <c r="E142" s="267" t="s">
        <v>23</v>
      </c>
      <c r="F142" s="268" t="s">
        <v>388</v>
      </c>
      <c r="G142" s="266"/>
      <c r="H142" s="269">
        <v>16.922999999999998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AT142" s="275" t="s">
        <v>245</v>
      </c>
      <c r="AU142" s="275" t="s">
        <v>88</v>
      </c>
      <c r="AV142" s="15" t="s">
        <v>215</v>
      </c>
      <c r="AW142" s="15" t="s">
        <v>40</v>
      </c>
      <c r="AX142" s="15" t="s">
        <v>85</v>
      </c>
      <c r="AY142" s="275" t="s">
        <v>191</v>
      </c>
    </row>
    <row r="143" spans="2:65" s="1" customFormat="1" ht="25.5" customHeight="1">
      <c r="B143" s="42"/>
      <c r="C143" s="202" t="s">
        <v>301</v>
      </c>
      <c r="D143" s="202" t="s">
        <v>194</v>
      </c>
      <c r="E143" s="203" t="s">
        <v>2420</v>
      </c>
      <c r="F143" s="204" t="s">
        <v>2421</v>
      </c>
      <c r="G143" s="205" t="s">
        <v>366</v>
      </c>
      <c r="H143" s="206">
        <v>12.94</v>
      </c>
      <c r="I143" s="207"/>
      <c r="J143" s="208">
        <f>ROUND(I143*H143,2)</f>
        <v>0</v>
      </c>
      <c r="K143" s="204" t="s">
        <v>203</v>
      </c>
      <c r="L143" s="62"/>
      <c r="M143" s="209" t="s">
        <v>23</v>
      </c>
      <c r="N143" s="210" t="s">
        <v>48</v>
      </c>
      <c r="O143" s="43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5" t="s">
        <v>215</v>
      </c>
      <c r="AT143" s="25" t="s">
        <v>194</v>
      </c>
      <c r="AU143" s="25" t="s">
        <v>88</v>
      </c>
      <c r="AY143" s="25" t="s">
        <v>191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85</v>
      </c>
      <c r="BK143" s="213">
        <f>ROUND(I143*H143,2)</f>
        <v>0</v>
      </c>
      <c r="BL143" s="25" t="s">
        <v>215</v>
      </c>
      <c r="BM143" s="25" t="s">
        <v>6357</v>
      </c>
    </row>
    <row r="144" spans="2:65" s="12" customFormat="1" ht="13.5">
      <c r="B144" s="217"/>
      <c r="C144" s="218"/>
      <c r="D144" s="214" t="s">
        <v>245</v>
      </c>
      <c r="E144" s="219" t="s">
        <v>23</v>
      </c>
      <c r="F144" s="220" t="s">
        <v>6358</v>
      </c>
      <c r="G144" s="218"/>
      <c r="H144" s="221">
        <v>12.94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245</v>
      </c>
      <c r="AU144" s="227" t="s">
        <v>88</v>
      </c>
      <c r="AV144" s="12" t="s">
        <v>88</v>
      </c>
      <c r="AW144" s="12" t="s">
        <v>40</v>
      </c>
      <c r="AX144" s="12" t="s">
        <v>77</v>
      </c>
      <c r="AY144" s="227" t="s">
        <v>191</v>
      </c>
    </row>
    <row r="145" spans="2:65" s="15" customFormat="1" ht="13.5">
      <c r="B145" s="265"/>
      <c r="C145" s="266"/>
      <c r="D145" s="214" t="s">
        <v>245</v>
      </c>
      <c r="E145" s="267" t="s">
        <v>23</v>
      </c>
      <c r="F145" s="268" t="s">
        <v>388</v>
      </c>
      <c r="G145" s="266"/>
      <c r="H145" s="269">
        <v>12.94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AT145" s="275" t="s">
        <v>245</v>
      </c>
      <c r="AU145" s="275" t="s">
        <v>88</v>
      </c>
      <c r="AV145" s="15" t="s">
        <v>215</v>
      </c>
      <c r="AW145" s="15" t="s">
        <v>40</v>
      </c>
      <c r="AX145" s="15" t="s">
        <v>85</v>
      </c>
      <c r="AY145" s="275" t="s">
        <v>191</v>
      </c>
    </row>
    <row r="146" spans="2:65" s="1" customFormat="1" ht="16.5" customHeight="1">
      <c r="B146" s="42"/>
      <c r="C146" s="202" t="s">
        <v>9</v>
      </c>
      <c r="D146" s="202" t="s">
        <v>194</v>
      </c>
      <c r="E146" s="203" t="s">
        <v>2423</v>
      </c>
      <c r="F146" s="204" t="s">
        <v>2424</v>
      </c>
      <c r="G146" s="205" t="s">
        <v>366</v>
      </c>
      <c r="H146" s="206">
        <v>12.94</v>
      </c>
      <c r="I146" s="207"/>
      <c r="J146" s="208">
        <f>ROUND(I146*H146,2)</f>
        <v>0</v>
      </c>
      <c r="K146" s="204" t="s">
        <v>203</v>
      </c>
      <c r="L146" s="62"/>
      <c r="M146" s="209" t="s">
        <v>23</v>
      </c>
      <c r="N146" s="210" t="s">
        <v>48</v>
      </c>
      <c r="O146" s="43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5" t="s">
        <v>215</v>
      </c>
      <c r="AT146" s="25" t="s">
        <v>194</v>
      </c>
      <c r="AU146" s="25" t="s">
        <v>88</v>
      </c>
      <c r="AY146" s="25" t="s">
        <v>191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85</v>
      </c>
      <c r="BK146" s="213">
        <f>ROUND(I146*H146,2)</f>
        <v>0</v>
      </c>
      <c r="BL146" s="25" t="s">
        <v>215</v>
      </c>
      <c r="BM146" s="25" t="s">
        <v>6359</v>
      </c>
    </row>
    <row r="147" spans="2:65" s="1" customFormat="1" ht="16.5" customHeight="1">
      <c r="B147" s="42"/>
      <c r="C147" s="202" t="s">
        <v>311</v>
      </c>
      <c r="D147" s="202" t="s">
        <v>194</v>
      </c>
      <c r="E147" s="203" t="s">
        <v>2427</v>
      </c>
      <c r="F147" s="204" t="s">
        <v>2428</v>
      </c>
      <c r="G147" s="205" t="s">
        <v>419</v>
      </c>
      <c r="H147" s="206">
        <v>25.88</v>
      </c>
      <c r="I147" s="207"/>
      <c r="J147" s="208">
        <f>ROUND(I147*H147,2)</f>
        <v>0</v>
      </c>
      <c r="K147" s="204" t="s">
        <v>203</v>
      </c>
      <c r="L147" s="62"/>
      <c r="M147" s="209" t="s">
        <v>23</v>
      </c>
      <c r="N147" s="210" t="s">
        <v>48</v>
      </c>
      <c r="O147" s="43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AR147" s="25" t="s">
        <v>215</v>
      </c>
      <c r="AT147" s="25" t="s">
        <v>194</v>
      </c>
      <c r="AU147" s="25" t="s">
        <v>88</v>
      </c>
      <c r="AY147" s="25" t="s">
        <v>191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25" t="s">
        <v>85</v>
      </c>
      <c r="BK147" s="213">
        <f>ROUND(I147*H147,2)</f>
        <v>0</v>
      </c>
      <c r="BL147" s="25" t="s">
        <v>215</v>
      </c>
      <c r="BM147" s="25" t="s">
        <v>6360</v>
      </c>
    </row>
    <row r="148" spans="2:65" s="12" customFormat="1" ht="13.5">
      <c r="B148" s="217"/>
      <c r="C148" s="218"/>
      <c r="D148" s="214" t="s">
        <v>245</v>
      </c>
      <c r="E148" s="219" t="s">
        <v>23</v>
      </c>
      <c r="F148" s="220" t="s">
        <v>6361</v>
      </c>
      <c r="G148" s="218"/>
      <c r="H148" s="221">
        <v>25.88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245</v>
      </c>
      <c r="AU148" s="227" t="s">
        <v>88</v>
      </c>
      <c r="AV148" s="12" t="s">
        <v>88</v>
      </c>
      <c r="AW148" s="12" t="s">
        <v>40</v>
      </c>
      <c r="AX148" s="12" t="s">
        <v>77</v>
      </c>
      <c r="AY148" s="227" t="s">
        <v>191</v>
      </c>
    </row>
    <row r="149" spans="2:65" s="15" customFormat="1" ht="13.5">
      <c r="B149" s="265"/>
      <c r="C149" s="266"/>
      <c r="D149" s="214" t="s">
        <v>245</v>
      </c>
      <c r="E149" s="267" t="s">
        <v>23</v>
      </c>
      <c r="F149" s="268" t="s">
        <v>388</v>
      </c>
      <c r="G149" s="266"/>
      <c r="H149" s="269">
        <v>25.88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AT149" s="275" t="s">
        <v>245</v>
      </c>
      <c r="AU149" s="275" t="s">
        <v>88</v>
      </c>
      <c r="AV149" s="15" t="s">
        <v>215</v>
      </c>
      <c r="AW149" s="15" t="s">
        <v>40</v>
      </c>
      <c r="AX149" s="15" t="s">
        <v>85</v>
      </c>
      <c r="AY149" s="275" t="s">
        <v>191</v>
      </c>
    </row>
    <row r="150" spans="2:65" s="1" customFormat="1" ht="25.5" customHeight="1">
      <c r="B150" s="42"/>
      <c r="C150" s="202" t="s">
        <v>317</v>
      </c>
      <c r="D150" s="202" t="s">
        <v>194</v>
      </c>
      <c r="E150" s="203" t="s">
        <v>5015</v>
      </c>
      <c r="F150" s="204" t="s">
        <v>5016</v>
      </c>
      <c r="G150" s="205" t="s">
        <v>366</v>
      </c>
      <c r="H150" s="206">
        <v>8.6880000000000006</v>
      </c>
      <c r="I150" s="207"/>
      <c r="J150" s="208">
        <f>ROUND(I150*H150,2)</f>
        <v>0</v>
      </c>
      <c r="K150" s="204" t="s">
        <v>203</v>
      </c>
      <c r="L150" s="62"/>
      <c r="M150" s="209" t="s">
        <v>23</v>
      </c>
      <c r="N150" s="210" t="s">
        <v>48</v>
      </c>
      <c r="O150" s="43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AR150" s="25" t="s">
        <v>215</v>
      </c>
      <c r="AT150" s="25" t="s">
        <v>194</v>
      </c>
      <c r="AU150" s="25" t="s">
        <v>88</v>
      </c>
      <c r="AY150" s="25" t="s">
        <v>191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5" t="s">
        <v>85</v>
      </c>
      <c r="BK150" s="213">
        <f>ROUND(I150*H150,2)</f>
        <v>0</v>
      </c>
      <c r="BL150" s="25" t="s">
        <v>215</v>
      </c>
      <c r="BM150" s="25" t="s">
        <v>6362</v>
      </c>
    </row>
    <row r="151" spans="2:65" s="12" customFormat="1" ht="13.5">
      <c r="B151" s="217"/>
      <c r="C151" s="218"/>
      <c r="D151" s="214" t="s">
        <v>245</v>
      </c>
      <c r="E151" s="219" t="s">
        <v>23</v>
      </c>
      <c r="F151" s="220" t="s">
        <v>6363</v>
      </c>
      <c r="G151" s="218"/>
      <c r="H151" s="221">
        <v>0.96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245</v>
      </c>
      <c r="AU151" s="227" t="s">
        <v>88</v>
      </c>
      <c r="AV151" s="12" t="s">
        <v>88</v>
      </c>
      <c r="AW151" s="12" t="s">
        <v>40</v>
      </c>
      <c r="AX151" s="12" t="s">
        <v>77</v>
      </c>
      <c r="AY151" s="227" t="s">
        <v>191</v>
      </c>
    </row>
    <row r="152" spans="2:65" s="12" customFormat="1" ht="13.5">
      <c r="B152" s="217"/>
      <c r="C152" s="218"/>
      <c r="D152" s="214" t="s">
        <v>245</v>
      </c>
      <c r="E152" s="219" t="s">
        <v>23</v>
      </c>
      <c r="F152" s="220" t="s">
        <v>6364</v>
      </c>
      <c r="G152" s="218"/>
      <c r="H152" s="221">
        <v>4.9279999999999999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245</v>
      </c>
      <c r="AU152" s="227" t="s">
        <v>88</v>
      </c>
      <c r="AV152" s="12" t="s">
        <v>88</v>
      </c>
      <c r="AW152" s="12" t="s">
        <v>40</v>
      </c>
      <c r="AX152" s="12" t="s">
        <v>77</v>
      </c>
      <c r="AY152" s="227" t="s">
        <v>191</v>
      </c>
    </row>
    <row r="153" spans="2:65" s="12" customFormat="1" ht="13.5">
      <c r="B153" s="217"/>
      <c r="C153" s="218"/>
      <c r="D153" s="214" t="s">
        <v>245</v>
      </c>
      <c r="E153" s="219" t="s">
        <v>23</v>
      </c>
      <c r="F153" s="220" t="s">
        <v>6365</v>
      </c>
      <c r="G153" s="218"/>
      <c r="H153" s="221">
        <v>2.8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245</v>
      </c>
      <c r="AU153" s="227" t="s">
        <v>88</v>
      </c>
      <c r="AV153" s="12" t="s">
        <v>88</v>
      </c>
      <c r="AW153" s="12" t="s">
        <v>40</v>
      </c>
      <c r="AX153" s="12" t="s">
        <v>77</v>
      </c>
      <c r="AY153" s="227" t="s">
        <v>191</v>
      </c>
    </row>
    <row r="154" spans="2:65" s="15" customFormat="1" ht="13.5">
      <c r="B154" s="265"/>
      <c r="C154" s="266"/>
      <c r="D154" s="214" t="s">
        <v>245</v>
      </c>
      <c r="E154" s="267" t="s">
        <v>23</v>
      </c>
      <c r="F154" s="268" t="s">
        <v>388</v>
      </c>
      <c r="G154" s="266"/>
      <c r="H154" s="269">
        <v>8.6880000000000006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AT154" s="275" t="s">
        <v>245</v>
      </c>
      <c r="AU154" s="275" t="s">
        <v>88</v>
      </c>
      <c r="AV154" s="15" t="s">
        <v>215</v>
      </c>
      <c r="AW154" s="15" t="s">
        <v>40</v>
      </c>
      <c r="AX154" s="15" t="s">
        <v>85</v>
      </c>
      <c r="AY154" s="275" t="s">
        <v>191</v>
      </c>
    </row>
    <row r="155" spans="2:65" s="1" customFormat="1" ht="16.5" customHeight="1">
      <c r="B155" s="42"/>
      <c r="C155" s="228" t="s">
        <v>327</v>
      </c>
      <c r="D155" s="228" t="s">
        <v>302</v>
      </c>
      <c r="E155" s="229" t="s">
        <v>5026</v>
      </c>
      <c r="F155" s="230" t="s">
        <v>5027</v>
      </c>
      <c r="G155" s="231" t="s">
        <v>419</v>
      </c>
      <c r="H155" s="232">
        <v>17.376000000000001</v>
      </c>
      <c r="I155" s="233"/>
      <c r="J155" s="234">
        <f>ROUND(I155*H155,2)</f>
        <v>0</v>
      </c>
      <c r="K155" s="230" t="s">
        <v>203</v>
      </c>
      <c r="L155" s="235"/>
      <c r="M155" s="236" t="s">
        <v>23</v>
      </c>
      <c r="N155" s="237" t="s">
        <v>48</v>
      </c>
      <c r="O155" s="43"/>
      <c r="P155" s="211">
        <f>O155*H155</f>
        <v>0</v>
      </c>
      <c r="Q155" s="211">
        <v>1</v>
      </c>
      <c r="R155" s="211">
        <f>Q155*H155</f>
        <v>17.376000000000001</v>
      </c>
      <c r="S155" s="211">
        <v>0</v>
      </c>
      <c r="T155" s="212">
        <f>S155*H155</f>
        <v>0</v>
      </c>
      <c r="AR155" s="25" t="s">
        <v>234</v>
      </c>
      <c r="AT155" s="25" t="s">
        <v>302</v>
      </c>
      <c r="AU155" s="25" t="s">
        <v>88</v>
      </c>
      <c r="AY155" s="25" t="s">
        <v>191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5" t="s">
        <v>85</v>
      </c>
      <c r="BK155" s="213">
        <f>ROUND(I155*H155,2)</f>
        <v>0</v>
      </c>
      <c r="BL155" s="25" t="s">
        <v>215</v>
      </c>
      <c r="BM155" s="25" t="s">
        <v>6366</v>
      </c>
    </row>
    <row r="156" spans="2:65" s="12" customFormat="1" ht="13.5">
      <c r="B156" s="217"/>
      <c r="C156" s="218"/>
      <c r="D156" s="214" t="s">
        <v>245</v>
      </c>
      <c r="E156" s="219" t="s">
        <v>23</v>
      </c>
      <c r="F156" s="220" t="s">
        <v>6367</v>
      </c>
      <c r="G156" s="218"/>
      <c r="H156" s="221">
        <v>17.376000000000001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245</v>
      </c>
      <c r="AU156" s="227" t="s">
        <v>88</v>
      </c>
      <c r="AV156" s="12" t="s">
        <v>88</v>
      </c>
      <c r="AW156" s="12" t="s">
        <v>40</v>
      </c>
      <c r="AX156" s="12" t="s">
        <v>77</v>
      </c>
      <c r="AY156" s="227" t="s">
        <v>191</v>
      </c>
    </row>
    <row r="157" spans="2:65" s="15" customFormat="1" ht="13.5">
      <c r="B157" s="265"/>
      <c r="C157" s="266"/>
      <c r="D157" s="214" t="s">
        <v>245</v>
      </c>
      <c r="E157" s="267" t="s">
        <v>23</v>
      </c>
      <c r="F157" s="268" t="s">
        <v>388</v>
      </c>
      <c r="G157" s="266"/>
      <c r="H157" s="269">
        <v>17.376000000000001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245</v>
      </c>
      <c r="AU157" s="275" t="s">
        <v>88</v>
      </c>
      <c r="AV157" s="15" t="s">
        <v>215</v>
      </c>
      <c r="AW157" s="15" t="s">
        <v>40</v>
      </c>
      <c r="AX157" s="15" t="s">
        <v>85</v>
      </c>
      <c r="AY157" s="275" t="s">
        <v>191</v>
      </c>
    </row>
    <row r="158" spans="2:65" s="1" customFormat="1" ht="38.25" customHeight="1">
      <c r="B158" s="42"/>
      <c r="C158" s="202" t="s">
        <v>322</v>
      </c>
      <c r="D158" s="202" t="s">
        <v>194</v>
      </c>
      <c r="E158" s="203" t="s">
        <v>5031</v>
      </c>
      <c r="F158" s="204" t="s">
        <v>5032</v>
      </c>
      <c r="G158" s="205" t="s">
        <v>366</v>
      </c>
      <c r="H158" s="206">
        <v>2.9380000000000002</v>
      </c>
      <c r="I158" s="207"/>
      <c r="J158" s="208">
        <f>ROUND(I158*H158,2)</f>
        <v>0</v>
      </c>
      <c r="K158" s="204" t="s">
        <v>203</v>
      </c>
      <c r="L158" s="62"/>
      <c r="M158" s="209" t="s">
        <v>23</v>
      </c>
      <c r="N158" s="210" t="s">
        <v>48</v>
      </c>
      <c r="O158" s="43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AR158" s="25" t="s">
        <v>215</v>
      </c>
      <c r="AT158" s="25" t="s">
        <v>194</v>
      </c>
      <c r="AU158" s="25" t="s">
        <v>88</v>
      </c>
      <c r="AY158" s="25" t="s">
        <v>191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5" t="s">
        <v>85</v>
      </c>
      <c r="BK158" s="213">
        <f>ROUND(I158*H158,2)</f>
        <v>0</v>
      </c>
      <c r="BL158" s="25" t="s">
        <v>215</v>
      </c>
      <c r="BM158" s="25" t="s">
        <v>6368</v>
      </c>
    </row>
    <row r="159" spans="2:65" s="12" customFormat="1" ht="13.5">
      <c r="B159" s="217"/>
      <c r="C159" s="218"/>
      <c r="D159" s="214" t="s">
        <v>245</v>
      </c>
      <c r="E159" s="219" t="s">
        <v>23</v>
      </c>
      <c r="F159" s="220" t="s">
        <v>6369</v>
      </c>
      <c r="G159" s="218"/>
      <c r="H159" s="221">
        <v>2.9380000000000002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245</v>
      </c>
      <c r="AU159" s="227" t="s">
        <v>88</v>
      </c>
      <c r="AV159" s="12" t="s">
        <v>88</v>
      </c>
      <c r="AW159" s="12" t="s">
        <v>40</v>
      </c>
      <c r="AX159" s="12" t="s">
        <v>77</v>
      </c>
      <c r="AY159" s="227" t="s">
        <v>191</v>
      </c>
    </row>
    <row r="160" spans="2:65" s="15" customFormat="1" ht="13.5">
      <c r="B160" s="265"/>
      <c r="C160" s="266"/>
      <c r="D160" s="214" t="s">
        <v>245</v>
      </c>
      <c r="E160" s="267" t="s">
        <v>23</v>
      </c>
      <c r="F160" s="268" t="s">
        <v>388</v>
      </c>
      <c r="G160" s="266"/>
      <c r="H160" s="269">
        <v>2.9380000000000002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245</v>
      </c>
      <c r="AU160" s="275" t="s">
        <v>88</v>
      </c>
      <c r="AV160" s="15" t="s">
        <v>215</v>
      </c>
      <c r="AW160" s="15" t="s">
        <v>40</v>
      </c>
      <c r="AX160" s="15" t="s">
        <v>85</v>
      </c>
      <c r="AY160" s="275" t="s">
        <v>191</v>
      </c>
    </row>
    <row r="161" spans="2:65" s="1" customFormat="1" ht="16.5" customHeight="1">
      <c r="B161" s="42"/>
      <c r="C161" s="228" t="s">
        <v>574</v>
      </c>
      <c r="D161" s="228" t="s">
        <v>302</v>
      </c>
      <c r="E161" s="229" t="s">
        <v>5038</v>
      </c>
      <c r="F161" s="230" t="s">
        <v>5039</v>
      </c>
      <c r="G161" s="231" t="s">
        <v>419</v>
      </c>
      <c r="H161" s="232">
        <v>5.8760000000000003</v>
      </c>
      <c r="I161" s="233"/>
      <c r="J161" s="234">
        <f>ROUND(I161*H161,2)</f>
        <v>0</v>
      </c>
      <c r="K161" s="230" t="s">
        <v>203</v>
      </c>
      <c r="L161" s="235"/>
      <c r="M161" s="236" t="s">
        <v>23</v>
      </c>
      <c r="N161" s="237" t="s">
        <v>48</v>
      </c>
      <c r="O161" s="43"/>
      <c r="P161" s="211">
        <f>O161*H161</f>
        <v>0</v>
      </c>
      <c r="Q161" s="211">
        <v>1</v>
      </c>
      <c r="R161" s="211">
        <f>Q161*H161</f>
        <v>5.8760000000000003</v>
      </c>
      <c r="S161" s="211">
        <v>0</v>
      </c>
      <c r="T161" s="212">
        <f>S161*H161</f>
        <v>0</v>
      </c>
      <c r="AR161" s="25" t="s">
        <v>234</v>
      </c>
      <c r="AT161" s="25" t="s">
        <v>302</v>
      </c>
      <c r="AU161" s="25" t="s">
        <v>88</v>
      </c>
      <c r="AY161" s="25" t="s">
        <v>191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25" t="s">
        <v>85</v>
      </c>
      <c r="BK161" s="213">
        <f>ROUND(I161*H161,2)</f>
        <v>0</v>
      </c>
      <c r="BL161" s="25" t="s">
        <v>215</v>
      </c>
      <c r="BM161" s="25" t="s">
        <v>6370</v>
      </c>
    </row>
    <row r="162" spans="2:65" s="12" customFormat="1" ht="13.5">
      <c r="B162" s="217"/>
      <c r="C162" s="218"/>
      <c r="D162" s="214" t="s">
        <v>245</v>
      </c>
      <c r="E162" s="219" t="s">
        <v>23</v>
      </c>
      <c r="F162" s="220" t="s">
        <v>6371</v>
      </c>
      <c r="G162" s="218"/>
      <c r="H162" s="221">
        <v>5.8760000000000003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245</v>
      </c>
      <c r="AU162" s="227" t="s">
        <v>88</v>
      </c>
      <c r="AV162" s="12" t="s">
        <v>88</v>
      </c>
      <c r="AW162" s="12" t="s">
        <v>40</v>
      </c>
      <c r="AX162" s="12" t="s">
        <v>77</v>
      </c>
      <c r="AY162" s="227" t="s">
        <v>191</v>
      </c>
    </row>
    <row r="163" spans="2:65" s="15" customFormat="1" ht="13.5">
      <c r="B163" s="265"/>
      <c r="C163" s="266"/>
      <c r="D163" s="214" t="s">
        <v>245</v>
      </c>
      <c r="E163" s="267" t="s">
        <v>23</v>
      </c>
      <c r="F163" s="268" t="s">
        <v>388</v>
      </c>
      <c r="G163" s="266"/>
      <c r="H163" s="269">
        <v>5.8760000000000003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AT163" s="275" t="s">
        <v>245</v>
      </c>
      <c r="AU163" s="275" t="s">
        <v>88</v>
      </c>
      <c r="AV163" s="15" t="s">
        <v>215</v>
      </c>
      <c r="AW163" s="15" t="s">
        <v>40</v>
      </c>
      <c r="AX163" s="15" t="s">
        <v>85</v>
      </c>
      <c r="AY163" s="275" t="s">
        <v>191</v>
      </c>
    </row>
    <row r="164" spans="2:65" s="11" customFormat="1" ht="29.85" customHeight="1">
      <c r="B164" s="186"/>
      <c r="C164" s="187"/>
      <c r="D164" s="188" t="s">
        <v>76</v>
      </c>
      <c r="E164" s="200" t="s">
        <v>207</v>
      </c>
      <c r="F164" s="200" t="s">
        <v>363</v>
      </c>
      <c r="G164" s="187"/>
      <c r="H164" s="187"/>
      <c r="I164" s="190"/>
      <c r="J164" s="201">
        <f>BK164</f>
        <v>0</v>
      </c>
      <c r="K164" s="187"/>
      <c r="L164" s="192"/>
      <c r="M164" s="193"/>
      <c r="N164" s="194"/>
      <c r="O164" s="194"/>
      <c r="P164" s="195">
        <f>P165</f>
        <v>0</v>
      </c>
      <c r="Q164" s="194"/>
      <c r="R164" s="195">
        <f>R165</f>
        <v>0.39563999999999999</v>
      </c>
      <c r="S164" s="194"/>
      <c r="T164" s="196">
        <f>T165</f>
        <v>0</v>
      </c>
      <c r="AR164" s="197" t="s">
        <v>85</v>
      </c>
      <c r="AT164" s="198" t="s">
        <v>76</v>
      </c>
      <c r="AU164" s="198" t="s">
        <v>85</v>
      </c>
      <c r="AY164" s="197" t="s">
        <v>191</v>
      </c>
      <c r="BK164" s="199">
        <f>BK165</f>
        <v>0</v>
      </c>
    </row>
    <row r="165" spans="2:65" s="1" customFormat="1" ht="25.5" customHeight="1">
      <c r="B165" s="42"/>
      <c r="C165" s="202" t="s">
        <v>578</v>
      </c>
      <c r="D165" s="202" t="s">
        <v>194</v>
      </c>
      <c r="E165" s="203" t="s">
        <v>6149</v>
      </c>
      <c r="F165" s="204" t="s">
        <v>6150</v>
      </c>
      <c r="G165" s="205" t="s">
        <v>222</v>
      </c>
      <c r="H165" s="206">
        <v>1</v>
      </c>
      <c r="I165" s="207"/>
      <c r="J165" s="208">
        <f>ROUND(I165*H165,2)</f>
        <v>0</v>
      </c>
      <c r="K165" s="204" t="s">
        <v>203</v>
      </c>
      <c r="L165" s="62"/>
      <c r="M165" s="209" t="s">
        <v>23</v>
      </c>
      <c r="N165" s="210" t="s">
        <v>48</v>
      </c>
      <c r="O165" s="43"/>
      <c r="P165" s="211">
        <f>O165*H165</f>
        <v>0</v>
      </c>
      <c r="Q165" s="211">
        <v>0.39563999999999999</v>
      </c>
      <c r="R165" s="211">
        <f>Q165*H165</f>
        <v>0.39563999999999999</v>
      </c>
      <c r="S165" s="211">
        <v>0</v>
      </c>
      <c r="T165" s="212">
        <f>S165*H165</f>
        <v>0</v>
      </c>
      <c r="AR165" s="25" t="s">
        <v>215</v>
      </c>
      <c r="AT165" s="25" t="s">
        <v>194</v>
      </c>
      <c r="AU165" s="25" t="s">
        <v>88</v>
      </c>
      <c r="AY165" s="25" t="s">
        <v>191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85</v>
      </c>
      <c r="BK165" s="213">
        <f>ROUND(I165*H165,2)</f>
        <v>0</v>
      </c>
      <c r="BL165" s="25" t="s">
        <v>215</v>
      </c>
      <c r="BM165" s="25" t="s">
        <v>6372</v>
      </c>
    </row>
    <row r="166" spans="2:65" s="11" customFormat="1" ht="29.85" customHeight="1">
      <c r="B166" s="186"/>
      <c r="C166" s="187"/>
      <c r="D166" s="188" t="s">
        <v>76</v>
      </c>
      <c r="E166" s="200" t="s">
        <v>215</v>
      </c>
      <c r="F166" s="200" t="s">
        <v>2486</v>
      </c>
      <c r="G166" s="187"/>
      <c r="H166" s="187"/>
      <c r="I166" s="190"/>
      <c r="J166" s="201">
        <f>BK166</f>
        <v>0</v>
      </c>
      <c r="K166" s="187"/>
      <c r="L166" s="192"/>
      <c r="M166" s="193"/>
      <c r="N166" s="194"/>
      <c r="O166" s="194"/>
      <c r="P166" s="195">
        <f>SUM(P167:P170)</f>
        <v>0</v>
      </c>
      <c r="Q166" s="194"/>
      <c r="R166" s="195">
        <f>SUM(R167:R170)</f>
        <v>2.0874100800000002</v>
      </c>
      <c r="S166" s="194"/>
      <c r="T166" s="196">
        <f>SUM(T167:T170)</f>
        <v>0</v>
      </c>
      <c r="AR166" s="197" t="s">
        <v>85</v>
      </c>
      <c r="AT166" s="198" t="s">
        <v>76</v>
      </c>
      <c r="AU166" s="198" t="s">
        <v>85</v>
      </c>
      <c r="AY166" s="197" t="s">
        <v>191</v>
      </c>
      <c r="BK166" s="199">
        <f>SUM(BK167:BK170)</f>
        <v>0</v>
      </c>
    </row>
    <row r="167" spans="2:65" s="1" customFormat="1" ht="25.5" customHeight="1">
      <c r="B167" s="42"/>
      <c r="C167" s="202" t="s">
        <v>637</v>
      </c>
      <c r="D167" s="202" t="s">
        <v>194</v>
      </c>
      <c r="E167" s="203" t="s">
        <v>5065</v>
      </c>
      <c r="F167" s="204" t="s">
        <v>5066</v>
      </c>
      <c r="G167" s="205" t="s">
        <v>366</v>
      </c>
      <c r="H167" s="206">
        <v>1.1040000000000001</v>
      </c>
      <c r="I167" s="207"/>
      <c r="J167" s="208">
        <f>ROUND(I167*H167,2)</f>
        <v>0</v>
      </c>
      <c r="K167" s="204" t="s">
        <v>203</v>
      </c>
      <c r="L167" s="62"/>
      <c r="M167" s="209" t="s">
        <v>23</v>
      </c>
      <c r="N167" s="210" t="s">
        <v>48</v>
      </c>
      <c r="O167" s="43"/>
      <c r="P167" s="211">
        <f>O167*H167</f>
        <v>0</v>
      </c>
      <c r="Q167" s="211">
        <v>1.8907700000000001</v>
      </c>
      <c r="R167" s="211">
        <f>Q167*H167</f>
        <v>2.0874100800000002</v>
      </c>
      <c r="S167" s="211">
        <v>0</v>
      </c>
      <c r="T167" s="212">
        <f>S167*H167</f>
        <v>0</v>
      </c>
      <c r="AR167" s="25" t="s">
        <v>215</v>
      </c>
      <c r="AT167" s="25" t="s">
        <v>194</v>
      </c>
      <c r="AU167" s="25" t="s">
        <v>88</v>
      </c>
      <c r="AY167" s="25" t="s">
        <v>191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25" t="s">
        <v>85</v>
      </c>
      <c r="BK167" s="213">
        <f>ROUND(I167*H167,2)</f>
        <v>0</v>
      </c>
      <c r="BL167" s="25" t="s">
        <v>215</v>
      </c>
      <c r="BM167" s="25" t="s">
        <v>6373</v>
      </c>
    </row>
    <row r="168" spans="2:65" s="12" customFormat="1" ht="13.5">
      <c r="B168" s="217"/>
      <c r="C168" s="218"/>
      <c r="D168" s="214" t="s">
        <v>245</v>
      </c>
      <c r="E168" s="219" t="s">
        <v>23</v>
      </c>
      <c r="F168" s="220" t="s">
        <v>6374</v>
      </c>
      <c r="G168" s="218"/>
      <c r="H168" s="221">
        <v>0.70399999999999996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245</v>
      </c>
      <c r="AU168" s="227" t="s">
        <v>88</v>
      </c>
      <c r="AV168" s="12" t="s">
        <v>88</v>
      </c>
      <c r="AW168" s="12" t="s">
        <v>40</v>
      </c>
      <c r="AX168" s="12" t="s">
        <v>77</v>
      </c>
      <c r="AY168" s="227" t="s">
        <v>191</v>
      </c>
    </row>
    <row r="169" spans="2:65" s="12" customFormat="1" ht="13.5">
      <c r="B169" s="217"/>
      <c r="C169" s="218"/>
      <c r="D169" s="214" t="s">
        <v>245</v>
      </c>
      <c r="E169" s="219" t="s">
        <v>23</v>
      </c>
      <c r="F169" s="220" t="s">
        <v>6375</v>
      </c>
      <c r="G169" s="218"/>
      <c r="H169" s="221">
        <v>0.4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245</v>
      </c>
      <c r="AU169" s="227" t="s">
        <v>88</v>
      </c>
      <c r="AV169" s="12" t="s">
        <v>88</v>
      </c>
      <c r="AW169" s="12" t="s">
        <v>40</v>
      </c>
      <c r="AX169" s="12" t="s">
        <v>77</v>
      </c>
      <c r="AY169" s="227" t="s">
        <v>191</v>
      </c>
    </row>
    <row r="170" spans="2:65" s="15" customFormat="1" ht="13.5">
      <c r="B170" s="265"/>
      <c r="C170" s="266"/>
      <c r="D170" s="214" t="s">
        <v>245</v>
      </c>
      <c r="E170" s="267" t="s">
        <v>23</v>
      </c>
      <c r="F170" s="268" t="s">
        <v>388</v>
      </c>
      <c r="G170" s="266"/>
      <c r="H170" s="269">
        <v>1.1040000000000001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245</v>
      </c>
      <c r="AU170" s="275" t="s">
        <v>88</v>
      </c>
      <c r="AV170" s="15" t="s">
        <v>215</v>
      </c>
      <c r="AW170" s="15" t="s">
        <v>40</v>
      </c>
      <c r="AX170" s="15" t="s">
        <v>85</v>
      </c>
      <c r="AY170" s="275" t="s">
        <v>191</v>
      </c>
    </row>
    <row r="171" spans="2:65" s="11" customFormat="1" ht="29.85" customHeight="1">
      <c r="B171" s="186"/>
      <c r="C171" s="187"/>
      <c r="D171" s="188" t="s">
        <v>76</v>
      </c>
      <c r="E171" s="200" t="s">
        <v>190</v>
      </c>
      <c r="F171" s="200" t="s">
        <v>2542</v>
      </c>
      <c r="G171" s="187"/>
      <c r="H171" s="187"/>
      <c r="I171" s="190"/>
      <c r="J171" s="201">
        <f>BK171</f>
        <v>0</v>
      </c>
      <c r="K171" s="187"/>
      <c r="L171" s="192"/>
      <c r="M171" s="193"/>
      <c r="N171" s="194"/>
      <c r="O171" s="194"/>
      <c r="P171" s="195">
        <f>SUM(P172:P194)</f>
        <v>0</v>
      </c>
      <c r="Q171" s="194"/>
      <c r="R171" s="195">
        <f>SUM(R172:R194)</f>
        <v>10.922428799999999</v>
      </c>
      <c r="S171" s="194"/>
      <c r="T171" s="196">
        <f>SUM(T172:T194)</f>
        <v>0</v>
      </c>
      <c r="AR171" s="197" t="s">
        <v>85</v>
      </c>
      <c r="AT171" s="198" t="s">
        <v>76</v>
      </c>
      <c r="AU171" s="198" t="s">
        <v>85</v>
      </c>
      <c r="AY171" s="197" t="s">
        <v>191</v>
      </c>
      <c r="BK171" s="199">
        <f>SUM(BK172:BK194)</f>
        <v>0</v>
      </c>
    </row>
    <row r="172" spans="2:65" s="1" customFormat="1" ht="25.5" customHeight="1">
      <c r="B172" s="42"/>
      <c r="C172" s="202" t="s">
        <v>643</v>
      </c>
      <c r="D172" s="202" t="s">
        <v>194</v>
      </c>
      <c r="E172" s="203" t="s">
        <v>6154</v>
      </c>
      <c r="F172" s="204" t="s">
        <v>6155</v>
      </c>
      <c r="G172" s="205" t="s">
        <v>218</v>
      </c>
      <c r="H172" s="206">
        <v>1.2</v>
      </c>
      <c r="I172" s="207"/>
      <c r="J172" s="208">
        <f>ROUND(I172*H172,2)</f>
        <v>0</v>
      </c>
      <c r="K172" s="204" t="s">
        <v>203</v>
      </c>
      <c r="L172" s="62"/>
      <c r="M172" s="209" t="s">
        <v>23</v>
      </c>
      <c r="N172" s="210" t="s">
        <v>48</v>
      </c>
      <c r="O172" s="43"/>
      <c r="P172" s="211">
        <f>O172*H172</f>
        <v>0</v>
      </c>
      <c r="Q172" s="211">
        <v>0.17157</v>
      </c>
      <c r="R172" s="211">
        <f>Q172*H172</f>
        <v>0.20588399999999998</v>
      </c>
      <c r="S172" s="211">
        <v>0</v>
      </c>
      <c r="T172" s="212">
        <f>S172*H172</f>
        <v>0</v>
      </c>
      <c r="AR172" s="25" t="s">
        <v>215</v>
      </c>
      <c r="AT172" s="25" t="s">
        <v>194</v>
      </c>
      <c r="AU172" s="25" t="s">
        <v>88</v>
      </c>
      <c r="AY172" s="25" t="s">
        <v>191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5" t="s">
        <v>85</v>
      </c>
      <c r="BK172" s="213">
        <f>ROUND(I172*H172,2)</f>
        <v>0</v>
      </c>
      <c r="BL172" s="25" t="s">
        <v>215</v>
      </c>
      <c r="BM172" s="25" t="s">
        <v>6376</v>
      </c>
    </row>
    <row r="173" spans="2:65" s="12" customFormat="1" ht="13.5">
      <c r="B173" s="217"/>
      <c r="C173" s="218"/>
      <c r="D173" s="214" t="s">
        <v>245</v>
      </c>
      <c r="E173" s="219" t="s">
        <v>23</v>
      </c>
      <c r="F173" s="220" t="s">
        <v>6318</v>
      </c>
      <c r="G173" s="218"/>
      <c r="H173" s="221">
        <v>1.2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245</v>
      </c>
      <c r="AU173" s="227" t="s">
        <v>88</v>
      </c>
      <c r="AV173" s="12" t="s">
        <v>88</v>
      </c>
      <c r="AW173" s="12" t="s">
        <v>40</v>
      </c>
      <c r="AX173" s="12" t="s">
        <v>77</v>
      </c>
      <c r="AY173" s="227" t="s">
        <v>191</v>
      </c>
    </row>
    <row r="174" spans="2:65" s="15" customFormat="1" ht="13.5">
      <c r="B174" s="265"/>
      <c r="C174" s="266"/>
      <c r="D174" s="214" t="s">
        <v>245</v>
      </c>
      <c r="E174" s="267" t="s">
        <v>23</v>
      </c>
      <c r="F174" s="268" t="s">
        <v>388</v>
      </c>
      <c r="G174" s="266"/>
      <c r="H174" s="269">
        <v>1.2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245</v>
      </c>
      <c r="AU174" s="275" t="s">
        <v>88</v>
      </c>
      <c r="AV174" s="15" t="s">
        <v>215</v>
      </c>
      <c r="AW174" s="15" t="s">
        <v>40</v>
      </c>
      <c r="AX174" s="15" t="s">
        <v>85</v>
      </c>
      <c r="AY174" s="275" t="s">
        <v>191</v>
      </c>
    </row>
    <row r="175" spans="2:65" s="1" customFormat="1" ht="25.5" customHeight="1">
      <c r="B175" s="42"/>
      <c r="C175" s="202" t="s">
        <v>661</v>
      </c>
      <c r="D175" s="202" t="s">
        <v>194</v>
      </c>
      <c r="E175" s="203" t="s">
        <v>6157</v>
      </c>
      <c r="F175" s="204" t="s">
        <v>6158</v>
      </c>
      <c r="G175" s="205" t="s">
        <v>218</v>
      </c>
      <c r="H175" s="206">
        <v>11.04</v>
      </c>
      <c r="I175" s="207"/>
      <c r="J175" s="208">
        <f>ROUND(I175*H175,2)</f>
        <v>0</v>
      </c>
      <c r="K175" s="204" t="s">
        <v>203</v>
      </c>
      <c r="L175" s="62"/>
      <c r="M175" s="209" t="s">
        <v>23</v>
      </c>
      <c r="N175" s="210" t="s">
        <v>48</v>
      </c>
      <c r="O175" s="43"/>
      <c r="P175" s="211">
        <f>O175*H175</f>
        <v>0</v>
      </c>
      <c r="Q175" s="211">
        <v>0.26244000000000001</v>
      </c>
      <c r="R175" s="211">
        <f>Q175*H175</f>
        <v>2.8973375999999997</v>
      </c>
      <c r="S175" s="211">
        <v>0</v>
      </c>
      <c r="T175" s="212">
        <f>S175*H175</f>
        <v>0</v>
      </c>
      <c r="AR175" s="25" t="s">
        <v>215</v>
      </c>
      <c r="AT175" s="25" t="s">
        <v>194</v>
      </c>
      <c r="AU175" s="25" t="s">
        <v>88</v>
      </c>
      <c r="AY175" s="25" t="s">
        <v>191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85</v>
      </c>
      <c r="BK175" s="213">
        <f>ROUND(I175*H175,2)</f>
        <v>0</v>
      </c>
      <c r="BL175" s="25" t="s">
        <v>215</v>
      </c>
      <c r="BM175" s="25" t="s">
        <v>6377</v>
      </c>
    </row>
    <row r="176" spans="2:65" s="12" customFormat="1" ht="13.5">
      <c r="B176" s="217"/>
      <c r="C176" s="218"/>
      <c r="D176" s="214" t="s">
        <v>245</v>
      </c>
      <c r="E176" s="219" t="s">
        <v>23</v>
      </c>
      <c r="F176" s="220" t="s">
        <v>6320</v>
      </c>
      <c r="G176" s="218"/>
      <c r="H176" s="221">
        <v>4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245</v>
      </c>
      <c r="AU176" s="227" t="s">
        <v>88</v>
      </c>
      <c r="AV176" s="12" t="s">
        <v>88</v>
      </c>
      <c r="AW176" s="12" t="s">
        <v>40</v>
      </c>
      <c r="AX176" s="12" t="s">
        <v>77</v>
      </c>
      <c r="AY176" s="227" t="s">
        <v>191</v>
      </c>
    </row>
    <row r="177" spans="2:65" s="12" customFormat="1" ht="13.5">
      <c r="B177" s="217"/>
      <c r="C177" s="218"/>
      <c r="D177" s="214" t="s">
        <v>245</v>
      </c>
      <c r="E177" s="219" t="s">
        <v>23</v>
      </c>
      <c r="F177" s="220" t="s">
        <v>6321</v>
      </c>
      <c r="G177" s="218"/>
      <c r="H177" s="221">
        <v>7.04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245</v>
      </c>
      <c r="AU177" s="227" t="s">
        <v>88</v>
      </c>
      <c r="AV177" s="12" t="s">
        <v>88</v>
      </c>
      <c r="AW177" s="12" t="s">
        <v>40</v>
      </c>
      <c r="AX177" s="12" t="s">
        <v>77</v>
      </c>
      <c r="AY177" s="227" t="s">
        <v>191</v>
      </c>
    </row>
    <row r="178" spans="2:65" s="15" customFormat="1" ht="13.5">
      <c r="B178" s="265"/>
      <c r="C178" s="266"/>
      <c r="D178" s="214" t="s">
        <v>245</v>
      </c>
      <c r="E178" s="267" t="s">
        <v>23</v>
      </c>
      <c r="F178" s="268" t="s">
        <v>388</v>
      </c>
      <c r="G178" s="266"/>
      <c r="H178" s="269">
        <v>11.04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AT178" s="275" t="s">
        <v>245</v>
      </c>
      <c r="AU178" s="275" t="s">
        <v>88</v>
      </c>
      <c r="AV178" s="15" t="s">
        <v>215</v>
      </c>
      <c r="AW178" s="15" t="s">
        <v>40</v>
      </c>
      <c r="AX178" s="15" t="s">
        <v>85</v>
      </c>
      <c r="AY178" s="275" t="s">
        <v>191</v>
      </c>
    </row>
    <row r="179" spans="2:65" s="1" customFormat="1" ht="25.5" customHeight="1">
      <c r="B179" s="42"/>
      <c r="C179" s="202" t="s">
        <v>665</v>
      </c>
      <c r="D179" s="202" t="s">
        <v>194</v>
      </c>
      <c r="E179" s="203" t="s">
        <v>6160</v>
      </c>
      <c r="F179" s="204" t="s">
        <v>6161</v>
      </c>
      <c r="G179" s="205" t="s">
        <v>218</v>
      </c>
      <c r="H179" s="206">
        <v>15</v>
      </c>
      <c r="I179" s="207"/>
      <c r="J179" s="208">
        <f>ROUND(I179*H179,2)</f>
        <v>0</v>
      </c>
      <c r="K179" s="204" t="s">
        <v>203</v>
      </c>
      <c r="L179" s="62"/>
      <c r="M179" s="209" t="s">
        <v>23</v>
      </c>
      <c r="N179" s="210" t="s">
        <v>48</v>
      </c>
      <c r="O179" s="43"/>
      <c r="P179" s="211">
        <f>O179*H179</f>
        <v>0</v>
      </c>
      <c r="Q179" s="211">
        <v>0.20745</v>
      </c>
      <c r="R179" s="211">
        <f>Q179*H179</f>
        <v>3.1117499999999998</v>
      </c>
      <c r="S179" s="211">
        <v>0</v>
      </c>
      <c r="T179" s="212">
        <f>S179*H179</f>
        <v>0</v>
      </c>
      <c r="AR179" s="25" t="s">
        <v>215</v>
      </c>
      <c r="AT179" s="25" t="s">
        <v>194</v>
      </c>
      <c r="AU179" s="25" t="s">
        <v>88</v>
      </c>
      <c r="AY179" s="25" t="s">
        <v>191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25" t="s">
        <v>85</v>
      </c>
      <c r="BK179" s="213">
        <f>ROUND(I179*H179,2)</f>
        <v>0</v>
      </c>
      <c r="BL179" s="25" t="s">
        <v>215</v>
      </c>
      <c r="BM179" s="25" t="s">
        <v>6378</v>
      </c>
    </row>
    <row r="180" spans="2:65" s="12" customFormat="1" ht="13.5">
      <c r="B180" s="217"/>
      <c r="C180" s="218"/>
      <c r="D180" s="214" t="s">
        <v>245</v>
      </c>
      <c r="E180" s="219" t="s">
        <v>23</v>
      </c>
      <c r="F180" s="220" t="s">
        <v>6379</v>
      </c>
      <c r="G180" s="218"/>
      <c r="H180" s="221">
        <v>4.8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245</v>
      </c>
      <c r="AU180" s="227" t="s">
        <v>88</v>
      </c>
      <c r="AV180" s="12" t="s">
        <v>88</v>
      </c>
      <c r="AW180" s="12" t="s">
        <v>40</v>
      </c>
      <c r="AX180" s="12" t="s">
        <v>77</v>
      </c>
      <c r="AY180" s="227" t="s">
        <v>191</v>
      </c>
    </row>
    <row r="181" spans="2:65" s="12" customFormat="1" ht="13.5">
      <c r="B181" s="217"/>
      <c r="C181" s="218"/>
      <c r="D181" s="214" t="s">
        <v>245</v>
      </c>
      <c r="E181" s="219" t="s">
        <v>23</v>
      </c>
      <c r="F181" s="220" t="s">
        <v>6331</v>
      </c>
      <c r="G181" s="218"/>
      <c r="H181" s="221">
        <v>10.199999999999999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245</v>
      </c>
      <c r="AU181" s="227" t="s">
        <v>88</v>
      </c>
      <c r="AV181" s="12" t="s">
        <v>88</v>
      </c>
      <c r="AW181" s="12" t="s">
        <v>40</v>
      </c>
      <c r="AX181" s="12" t="s">
        <v>77</v>
      </c>
      <c r="AY181" s="227" t="s">
        <v>191</v>
      </c>
    </row>
    <row r="182" spans="2:65" s="15" customFormat="1" ht="13.5">
      <c r="B182" s="265"/>
      <c r="C182" s="266"/>
      <c r="D182" s="214" t="s">
        <v>245</v>
      </c>
      <c r="E182" s="267" t="s">
        <v>23</v>
      </c>
      <c r="F182" s="268" t="s">
        <v>388</v>
      </c>
      <c r="G182" s="266"/>
      <c r="H182" s="269">
        <v>15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245</v>
      </c>
      <c r="AU182" s="275" t="s">
        <v>88</v>
      </c>
      <c r="AV182" s="15" t="s">
        <v>215</v>
      </c>
      <c r="AW182" s="15" t="s">
        <v>40</v>
      </c>
      <c r="AX182" s="15" t="s">
        <v>85</v>
      </c>
      <c r="AY182" s="275" t="s">
        <v>191</v>
      </c>
    </row>
    <row r="183" spans="2:65" s="1" customFormat="1" ht="25.5" customHeight="1">
      <c r="B183" s="42"/>
      <c r="C183" s="202" t="s">
        <v>669</v>
      </c>
      <c r="D183" s="202" t="s">
        <v>194</v>
      </c>
      <c r="E183" s="203" t="s">
        <v>6164</v>
      </c>
      <c r="F183" s="204" t="s">
        <v>6165</v>
      </c>
      <c r="G183" s="205" t="s">
        <v>218</v>
      </c>
      <c r="H183" s="206">
        <v>1.8</v>
      </c>
      <c r="I183" s="207"/>
      <c r="J183" s="208">
        <f>ROUND(I183*H183,2)</f>
        <v>0</v>
      </c>
      <c r="K183" s="204" t="s">
        <v>203</v>
      </c>
      <c r="L183" s="62"/>
      <c r="M183" s="209" t="s">
        <v>23</v>
      </c>
      <c r="N183" s="210" t="s">
        <v>48</v>
      </c>
      <c r="O183" s="43"/>
      <c r="P183" s="211">
        <f>O183*H183</f>
        <v>0</v>
      </c>
      <c r="Q183" s="211">
        <v>0.14688000000000001</v>
      </c>
      <c r="R183" s="211">
        <f>Q183*H183</f>
        <v>0.26438400000000001</v>
      </c>
      <c r="S183" s="211">
        <v>0</v>
      </c>
      <c r="T183" s="212">
        <f>S183*H183</f>
        <v>0</v>
      </c>
      <c r="AR183" s="25" t="s">
        <v>215</v>
      </c>
      <c r="AT183" s="25" t="s">
        <v>194</v>
      </c>
      <c r="AU183" s="25" t="s">
        <v>88</v>
      </c>
      <c r="AY183" s="25" t="s">
        <v>191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5" t="s">
        <v>85</v>
      </c>
      <c r="BK183" s="213">
        <f>ROUND(I183*H183,2)</f>
        <v>0</v>
      </c>
      <c r="BL183" s="25" t="s">
        <v>215</v>
      </c>
      <c r="BM183" s="25" t="s">
        <v>6380</v>
      </c>
    </row>
    <row r="184" spans="2:65" s="12" customFormat="1" ht="13.5">
      <c r="B184" s="217"/>
      <c r="C184" s="218"/>
      <c r="D184" s="214" t="s">
        <v>245</v>
      </c>
      <c r="E184" s="219" t="s">
        <v>23</v>
      </c>
      <c r="F184" s="220" t="s">
        <v>6104</v>
      </c>
      <c r="G184" s="218"/>
      <c r="H184" s="221">
        <v>1.8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245</v>
      </c>
      <c r="AU184" s="227" t="s">
        <v>88</v>
      </c>
      <c r="AV184" s="12" t="s">
        <v>88</v>
      </c>
      <c r="AW184" s="12" t="s">
        <v>40</v>
      </c>
      <c r="AX184" s="12" t="s">
        <v>77</v>
      </c>
      <c r="AY184" s="227" t="s">
        <v>191</v>
      </c>
    </row>
    <row r="185" spans="2:65" s="15" customFormat="1" ht="13.5">
      <c r="B185" s="265"/>
      <c r="C185" s="266"/>
      <c r="D185" s="214" t="s">
        <v>245</v>
      </c>
      <c r="E185" s="267" t="s">
        <v>23</v>
      </c>
      <c r="F185" s="268" t="s">
        <v>388</v>
      </c>
      <c r="G185" s="266"/>
      <c r="H185" s="269">
        <v>1.8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245</v>
      </c>
      <c r="AU185" s="275" t="s">
        <v>88</v>
      </c>
      <c r="AV185" s="15" t="s">
        <v>215</v>
      </c>
      <c r="AW185" s="15" t="s">
        <v>40</v>
      </c>
      <c r="AX185" s="15" t="s">
        <v>85</v>
      </c>
      <c r="AY185" s="275" t="s">
        <v>191</v>
      </c>
    </row>
    <row r="186" spans="2:65" s="1" customFormat="1" ht="25.5" customHeight="1">
      <c r="B186" s="42"/>
      <c r="C186" s="202" t="s">
        <v>674</v>
      </c>
      <c r="D186" s="202" t="s">
        <v>194</v>
      </c>
      <c r="E186" s="203" t="s">
        <v>6167</v>
      </c>
      <c r="F186" s="204" t="s">
        <v>6168</v>
      </c>
      <c r="G186" s="205" t="s">
        <v>218</v>
      </c>
      <c r="H186" s="206">
        <v>15</v>
      </c>
      <c r="I186" s="207"/>
      <c r="J186" s="208">
        <f>ROUND(I186*H186,2)</f>
        <v>0</v>
      </c>
      <c r="K186" s="204" t="s">
        <v>203</v>
      </c>
      <c r="L186" s="62"/>
      <c r="M186" s="209" t="s">
        <v>23</v>
      </c>
      <c r="N186" s="210" t="s">
        <v>48</v>
      </c>
      <c r="O186" s="43"/>
      <c r="P186" s="211">
        <f>O186*H186</f>
        <v>0</v>
      </c>
      <c r="Q186" s="211">
        <v>4.0999999999999999E-4</v>
      </c>
      <c r="R186" s="211">
        <f>Q186*H186</f>
        <v>6.1500000000000001E-3</v>
      </c>
      <c r="S186" s="211">
        <v>0</v>
      </c>
      <c r="T186" s="212">
        <f>S186*H186</f>
        <v>0</v>
      </c>
      <c r="AR186" s="25" t="s">
        <v>215</v>
      </c>
      <c r="AT186" s="25" t="s">
        <v>194</v>
      </c>
      <c r="AU186" s="25" t="s">
        <v>88</v>
      </c>
      <c r="AY186" s="25" t="s">
        <v>191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5" t="s">
        <v>85</v>
      </c>
      <c r="BK186" s="213">
        <f>ROUND(I186*H186,2)</f>
        <v>0</v>
      </c>
      <c r="BL186" s="25" t="s">
        <v>215</v>
      </c>
      <c r="BM186" s="25" t="s">
        <v>6381</v>
      </c>
    </row>
    <row r="187" spans="2:65" s="1" customFormat="1" ht="38.25" customHeight="1">
      <c r="B187" s="42"/>
      <c r="C187" s="202" t="s">
        <v>679</v>
      </c>
      <c r="D187" s="202" t="s">
        <v>194</v>
      </c>
      <c r="E187" s="203" t="s">
        <v>6171</v>
      </c>
      <c r="F187" s="204" t="s">
        <v>6172</v>
      </c>
      <c r="G187" s="205" t="s">
        <v>218</v>
      </c>
      <c r="H187" s="206">
        <v>1.8</v>
      </c>
      <c r="I187" s="207"/>
      <c r="J187" s="208">
        <f>ROUND(I187*H187,2)</f>
        <v>0</v>
      </c>
      <c r="K187" s="204" t="s">
        <v>203</v>
      </c>
      <c r="L187" s="62"/>
      <c r="M187" s="209" t="s">
        <v>23</v>
      </c>
      <c r="N187" s="210" t="s">
        <v>48</v>
      </c>
      <c r="O187" s="43"/>
      <c r="P187" s="211">
        <f>O187*H187</f>
        <v>0</v>
      </c>
      <c r="Q187" s="211">
        <v>6.6E-3</v>
      </c>
      <c r="R187" s="211">
        <f>Q187*H187</f>
        <v>1.188E-2</v>
      </c>
      <c r="S187" s="211">
        <v>0</v>
      </c>
      <c r="T187" s="212">
        <f>S187*H187</f>
        <v>0</v>
      </c>
      <c r="AR187" s="25" t="s">
        <v>215</v>
      </c>
      <c r="AT187" s="25" t="s">
        <v>194</v>
      </c>
      <c r="AU187" s="25" t="s">
        <v>88</v>
      </c>
      <c r="AY187" s="25" t="s">
        <v>191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85</v>
      </c>
      <c r="BK187" s="213">
        <f>ROUND(I187*H187,2)</f>
        <v>0</v>
      </c>
      <c r="BL187" s="25" t="s">
        <v>215</v>
      </c>
      <c r="BM187" s="25" t="s">
        <v>6382</v>
      </c>
    </row>
    <row r="188" spans="2:65" s="1" customFormat="1" ht="16.5" customHeight="1">
      <c r="B188" s="42"/>
      <c r="C188" s="202" t="s">
        <v>683</v>
      </c>
      <c r="D188" s="202" t="s">
        <v>194</v>
      </c>
      <c r="E188" s="203" t="s">
        <v>6175</v>
      </c>
      <c r="F188" s="204" t="s">
        <v>6176</v>
      </c>
      <c r="G188" s="205" t="s">
        <v>218</v>
      </c>
      <c r="H188" s="206">
        <v>1.2</v>
      </c>
      <c r="I188" s="207"/>
      <c r="J188" s="208">
        <f>ROUND(I188*H188,2)</f>
        <v>0</v>
      </c>
      <c r="K188" s="204" t="s">
        <v>203</v>
      </c>
      <c r="L188" s="62"/>
      <c r="M188" s="209" t="s">
        <v>23</v>
      </c>
      <c r="N188" s="210" t="s">
        <v>48</v>
      </c>
      <c r="O188" s="43"/>
      <c r="P188" s="211">
        <f>O188*H188</f>
        <v>0</v>
      </c>
      <c r="Q188" s="211">
        <v>0.24922</v>
      </c>
      <c r="R188" s="211">
        <f>Q188*H188</f>
        <v>0.299064</v>
      </c>
      <c r="S188" s="211">
        <v>0</v>
      </c>
      <c r="T188" s="212">
        <f>S188*H188</f>
        <v>0</v>
      </c>
      <c r="AR188" s="25" t="s">
        <v>215</v>
      </c>
      <c r="AT188" s="25" t="s">
        <v>194</v>
      </c>
      <c r="AU188" s="25" t="s">
        <v>88</v>
      </c>
      <c r="AY188" s="25" t="s">
        <v>191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25" t="s">
        <v>85</v>
      </c>
      <c r="BK188" s="213">
        <f>ROUND(I188*H188,2)</f>
        <v>0</v>
      </c>
      <c r="BL188" s="25" t="s">
        <v>215</v>
      </c>
      <c r="BM188" s="25" t="s">
        <v>6383</v>
      </c>
    </row>
    <row r="189" spans="2:65" s="12" customFormat="1" ht="13.5">
      <c r="B189" s="217"/>
      <c r="C189" s="218"/>
      <c r="D189" s="214" t="s">
        <v>245</v>
      </c>
      <c r="E189" s="219" t="s">
        <v>23</v>
      </c>
      <c r="F189" s="220" t="s">
        <v>6318</v>
      </c>
      <c r="G189" s="218"/>
      <c r="H189" s="221">
        <v>1.2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245</v>
      </c>
      <c r="AU189" s="227" t="s">
        <v>88</v>
      </c>
      <c r="AV189" s="12" t="s">
        <v>88</v>
      </c>
      <c r="AW189" s="12" t="s">
        <v>40</v>
      </c>
      <c r="AX189" s="12" t="s">
        <v>77</v>
      </c>
      <c r="AY189" s="227" t="s">
        <v>191</v>
      </c>
    </row>
    <row r="190" spans="2:65" s="15" customFormat="1" ht="13.5">
      <c r="B190" s="265"/>
      <c r="C190" s="266"/>
      <c r="D190" s="214" t="s">
        <v>245</v>
      </c>
      <c r="E190" s="267" t="s">
        <v>23</v>
      </c>
      <c r="F190" s="268" t="s">
        <v>388</v>
      </c>
      <c r="G190" s="266"/>
      <c r="H190" s="269">
        <v>1.2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245</v>
      </c>
      <c r="AU190" s="275" t="s">
        <v>88</v>
      </c>
      <c r="AV190" s="15" t="s">
        <v>215</v>
      </c>
      <c r="AW190" s="15" t="s">
        <v>40</v>
      </c>
      <c r="AX190" s="15" t="s">
        <v>85</v>
      </c>
      <c r="AY190" s="275" t="s">
        <v>191</v>
      </c>
    </row>
    <row r="191" spans="2:65" s="1" customFormat="1" ht="16.5" customHeight="1">
      <c r="B191" s="42"/>
      <c r="C191" s="202" t="s">
        <v>739</v>
      </c>
      <c r="D191" s="202" t="s">
        <v>194</v>
      </c>
      <c r="E191" s="203" t="s">
        <v>6178</v>
      </c>
      <c r="F191" s="204" t="s">
        <v>6179</v>
      </c>
      <c r="G191" s="205" t="s">
        <v>218</v>
      </c>
      <c r="H191" s="206">
        <v>11.04</v>
      </c>
      <c r="I191" s="207"/>
      <c r="J191" s="208">
        <f>ROUND(I191*H191,2)</f>
        <v>0</v>
      </c>
      <c r="K191" s="204" t="s">
        <v>203</v>
      </c>
      <c r="L191" s="62"/>
      <c r="M191" s="209" t="s">
        <v>23</v>
      </c>
      <c r="N191" s="210" t="s">
        <v>48</v>
      </c>
      <c r="O191" s="43"/>
      <c r="P191" s="211">
        <f>O191*H191</f>
        <v>0</v>
      </c>
      <c r="Q191" s="211">
        <v>0.37373000000000001</v>
      </c>
      <c r="R191" s="211">
        <f>Q191*H191</f>
        <v>4.1259791999999997</v>
      </c>
      <c r="S191" s="211">
        <v>0</v>
      </c>
      <c r="T191" s="212">
        <f>S191*H191</f>
        <v>0</v>
      </c>
      <c r="AR191" s="25" t="s">
        <v>215</v>
      </c>
      <c r="AT191" s="25" t="s">
        <v>194</v>
      </c>
      <c r="AU191" s="25" t="s">
        <v>88</v>
      </c>
      <c r="AY191" s="25" t="s">
        <v>191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25" t="s">
        <v>85</v>
      </c>
      <c r="BK191" s="213">
        <f>ROUND(I191*H191,2)</f>
        <v>0</v>
      </c>
      <c r="BL191" s="25" t="s">
        <v>215</v>
      </c>
      <c r="BM191" s="25" t="s">
        <v>6384</v>
      </c>
    </row>
    <row r="192" spans="2:65" s="12" customFormat="1" ht="13.5">
      <c r="B192" s="217"/>
      <c r="C192" s="218"/>
      <c r="D192" s="214" t="s">
        <v>245</v>
      </c>
      <c r="E192" s="219" t="s">
        <v>23</v>
      </c>
      <c r="F192" s="220" t="s">
        <v>6320</v>
      </c>
      <c r="G192" s="218"/>
      <c r="H192" s="221">
        <v>4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245</v>
      </c>
      <c r="AU192" s="227" t="s">
        <v>88</v>
      </c>
      <c r="AV192" s="12" t="s">
        <v>88</v>
      </c>
      <c r="AW192" s="12" t="s">
        <v>40</v>
      </c>
      <c r="AX192" s="12" t="s">
        <v>77</v>
      </c>
      <c r="AY192" s="227" t="s">
        <v>191</v>
      </c>
    </row>
    <row r="193" spans="2:65" s="12" customFormat="1" ht="13.5">
      <c r="B193" s="217"/>
      <c r="C193" s="218"/>
      <c r="D193" s="214" t="s">
        <v>245</v>
      </c>
      <c r="E193" s="219" t="s">
        <v>23</v>
      </c>
      <c r="F193" s="220" t="s">
        <v>6321</v>
      </c>
      <c r="G193" s="218"/>
      <c r="H193" s="221">
        <v>7.04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245</v>
      </c>
      <c r="AU193" s="227" t="s">
        <v>88</v>
      </c>
      <c r="AV193" s="12" t="s">
        <v>88</v>
      </c>
      <c r="AW193" s="12" t="s">
        <v>40</v>
      </c>
      <c r="AX193" s="12" t="s">
        <v>77</v>
      </c>
      <c r="AY193" s="227" t="s">
        <v>191</v>
      </c>
    </row>
    <row r="194" spans="2:65" s="15" customFormat="1" ht="13.5">
      <c r="B194" s="265"/>
      <c r="C194" s="266"/>
      <c r="D194" s="214" t="s">
        <v>245</v>
      </c>
      <c r="E194" s="267" t="s">
        <v>23</v>
      </c>
      <c r="F194" s="268" t="s">
        <v>388</v>
      </c>
      <c r="G194" s="266"/>
      <c r="H194" s="269">
        <v>11.04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AT194" s="275" t="s">
        <v>245</v>
      </c>
      <c r="AU194" s="275" t="s">
        <v>88</v>
      </c>
      <c r="AV194" s="15" t="s">
        <v>215</v>
      </c>
      <c r="AW194" s="15" t="s">
        <v>40</v>
      </c>
      <c r="AX194" s="15" t="s">
        <v>85</v>
      </c>
      <c r="AY194" s="275" t="s">
        <v>191</v>
      </c>
    </row>
    <row r="195" spans="2:65" s="11" customFormat="1" ht="29.85" customHeight="1">
      <c r="B195" s="186"/>
      <c r="C195" s="187"/>
      <c r="D195" s="188" t="s">
        <v>76</v>
      </c>
      <c r="E195" s="200" t="s">
        <v>225</v>
      </c>
      <c r="F195" s="200" t="s">
        <v>534</v>
      </c>
      <c r="G195" s="187"/>
      <c r="H195" s="187"/>
      <c r="I195" s="190"/>
      <c r="J195" s="201">
        <f>BK195</f>
        <v>0</v>
      </c>
      <c r="K195" s="187"/>
      <c r="L195" s="192"/>
      <c r="M195" s="193"/>
      <c r="N195" s="194"/>
      <c r="O195" s="194"/>
      <c r="P195" s="195">
        <f>P196</f>
        <v>0</v>
      </c>
      <c r="Q195" s="194"/>
      <c r="R195" s="195">
        <f>R196</f>
        <v>2.46E-2</v>
      </c>
      <c r="S195" s="194"/>
      <c r="T195" s="196">
        <f>T196</f>
        <v>0</v>
      </c>
      <c r="AR195" s="197" t="s">
        <v>85</v>
      </c>
      <c r="AT195" s="198" t="s">
        <v>76</v>
      </c>
      <c r="AU195" s="198" t="s">
        <v>85</v>
      </c>
      <c r="AY195" s="197" t="s">
        <v>191</v>
      </c>
      <c r="BK195" s="199">
        <f>BK196</f>
        <v>0</v>
      </c>
    </row>
    <row r="196" spans="2:65" s="1" customFormat="1" ht="25.5" customHeight="1">
      <c r="B196" s="42"/>
      <c r="C196" s="202" t="s">
        <v>747</v>
      </c>
      <c r="D196" s="202" t="s">
        <v>194</v>
      </c>
      <c r="E196" s="203" t="s">
        <v>6181</v>
      </c>
      <c r="F196" s="204" t="s">
        <v>6182</v>
      </c>
      <c r="G196" s="205" t="s">
        <v>222</v>
      </c>
      <c r="H196" s="206">
        <v>2</v>
      </c>
      <c r="I196" s="207"/>
      <c r="J196" s="208">
        <f>ROUND(I196*H196,2)</f>
        <v>0</v>
      </c>
      <c r="K196" s="204" t="s">
        <v>203</v>
      </c>
      <c r="L196" s="62"/>
      <c r="M196" s="209" t="s">
        <v>23</v>
      </c>
      <c r="N196" s="210" t="s">
        <v>48</v>
      </c>
      <c r="O196" s="43"/>
      <c r="P196" s="211">
        <f>O196*H196</f>
        <v>0</v>
      </c>
      <c r="Q196" s="211">
        <v>1.23E-2</v>
      </c>
      <c r="R196" s="211">
        <f>Q196*H196</f>
        <v>2.46E-2</v>
      </c>
      <c r="S196" s="211">
        <v>0</v>
      </c>
      <c r="T196" s="212">
        <f>S196*H196</f>
        <v>0</v>
      </c>
      <c r="AR196" s="25" t="s">
        <v>215</v>
      </c>
      <c r="AT196" s="25" t="s">
        <v>194</v>
      </c>
      <c r="AU196" s="25" t="s">
        <v>88</v>
      </c>
      <c r="AY196" s="25" t="s">
        <v>191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85</v>
      </c>
      <c r="BK196" s="213">
        <f>ROUND(I196*H196,2)</f>
        <v>0</v>
      </c>
      <c r="BL196" s="25" t="s">
        <v>215</v>
      </c>
      <c r="BM196" s="25" t="s">
        <v>6385</v>
      </c>
    </row>
    <row r="197" spans="2:65" s="11" customFormat="1" ht="29.85" customHeight="1">
      <c r="B197" s="186"/>
      <c r="C197" s="187"/>
      <c r="D197" s="188" t="s">
        <v>76</v>
      </c>
      <c r="E197" s="200" t="s">
        <v>234</v>
      </c>
      <c r="F197" s="200" t="s">
        <v>5101</v>
      </c>
      <c r="G197" s="187"/>
      <c r="H197" s="187"/>
      <c r="I197" s="190"/>
      <c r="J197" s="201">
        <f>BK197</f>
        <v>0</v>
      </c>
      <c r="K197" s="187"/>
      <c r="L197" s="192"/>
      <c r="M197" s="193"/>
      <c r="N197" s="194"/>
      <c r="O197" s="194"/>
      <c r="P197" s="195">
        <f>SUM(P198:P230)</f>
        <v>0</v>
      </c>
      <c r="Q197" s="194"/>
      <c r="R197" s="195">
        <f>SUM(R198:R230)</f>
        <v>0.72027099999999988</v>
      </c>
      <c r="S197" s="194"/>
      <c r="T197" s="196">
        <f>SUM(T198:T230)</f>
        <v>0</v>
      </c>
      <c r="AR197" s="197" t="s">
        <v>85</v>
      </c>
      <c r="AT197" s="198" t="s">
        <v>76</v>
      </c>
      <c r="AU197" s="198" t="s">
        <v>85</v>
      </c>
      <c r="AY197" s="197" t="s">
        <v>191</v>
      </c>
      <c r="BK197" s="199">
        <f>SUM(BK198:BK230)</f>
        <v>0</v>
      </c>
    </row>
    <row r="198" spans="2:65" s="1" customFormat="1" ht="25.5" customHeight="1">
      <c r="B198" s="42"/>
      <c r="C198" s="202" t="s">
        <v>753</v>
      </c>
      <c r="D198" s="202" t="s">
        <v>194</v>
      </c>
      <c r="E198" s="203" t="s">
        <v>6386</v>
      </c>
      <c r="F198" s="204" t="s">
        <v>6387</v>
      </c>
      <c r="G198" s="205" t="s">
        <v>242</v>
      </c>
      <c r="H198" s="206">
        <v>12</v>
      </c>
      <c r="I198" s="207"/>
      <c r="J198" s="208">
        <f>ROUND(I198*H198,2)</f>
        <v>0</v>
      </c>
      <c r="K198" s="204" t="s">
        <v>203</v>
      </c>
      <c r="L198" s="62"/>
      <c r="M198" s="209" t="s">
        <v>23</v>
      </c>
      <c r="N198" s="210" t="s">
        <v>48</v>
      </c>
      <c r="O198" s="43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AR198" s="25" t="s">
        <v>215</v>
      </c>
      <c r="AT198" s="25" t="s">
        <v>194</v>
      </c>
      <c r="AU198" s="25" t="s">
        <v>88</v>
      </c>
      <c r="AY198" s="25" t="s">
        <v>191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25" t="s">
        <v>85</v>
      </c>
      <c r="BK198" s="213">
        <f>ROUND(I198*H198,2)</f>
        <v>0</v>
      </c>
      <c r="BL198" s="25" t="s">
        <v>215</v>
      </c>
      <c r="BM198" s="25" t="s">
        <v>6388</v>
      </c>
    </row>
    <row r="199" spans="2:65" s="1" customFormat="1" ht="16.5" customHeight="1">
      <c r="B199" s="42"/>
      <c r="C199" s="228" t="s">
        <v>792</v>
      </c>
      <c r="D199" s="228" t="s">
        <v>302</v>
      </c>
      <c r="E199" s="229" t="s">
        <v>6389</v>
      </c>
      <c r="F199" s="230" t="s">
        <v>6390</v>
      </c>
      <c r="G199" s="231" t="s">
        <v>242</v>
      </c>
      <c r="H199" s="232">
        <v>13.2</v>
      </c>
      <c r="I199" s="233"/>
      <c r="J199" s="234">
        <f>ROUND(I199*H199,2)</f>
        <v>0</v>
      </c>
      <c r="K199" s="230" t="s">
        <v>203</v>
      </c>
      <c r="L199" s="235"/>
      <c r="M199" s="236" t="s">
        <v>23</v>
      </c>
      <c r="N199" s="237" t="s">
        <v>48</v>
      </c>
      <c r="O199" s="43"/>
      <c r="P199" s="211">
        <f>O199*H199</f>
        <v>0</v>
      </c>
      <c r="Q199" s="211">
        <v>6.7000000000000002E-4</v>
      </c>
      <c r="R199" s="211">
        <f>Q199*H199</f>
        <v>8.8439999999999994E-3</v>
      </c>
      <c r="S199" s="211">
        <v>0</v>
      </c>
      <c r="T199" s="212">
        <f>S199*H199</f>
        <v>0</v>
      </c>
      <c r="AR199" s="25" t="s">
        <v>234</v>
      </c>
      <c r="AT199" s="25" t="s">
        <v>302</v>
      </c>
      <c r="AU199" s="25" t="s">
        <v>88</v>
      </c>
      <c r="AY199" s="25" t="s">
        <v>191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85</v>
      </c>
      <c r="BK199" s="213">
        <f>ROUND(I199*H199,2)</f>
        <v>0</v>
      </c>
      <c r="BL199" s="25" t="s">
        <v>215</v>
      </c>
      <c r="BM199" s="25" t="s">
        <v>6391</v>
      </c>
    </row>
    <row r="200" spans="2:65" s="12" customFormat="1" ht="13.5">
      <c r="B200" s="217"/>
      <c r="C200" s="218"/>
      <c r="D200" s="214" t="s">
        <v>245</v>
      </c>
      <c r="E200" s="219" t="s">
        <v>23</v>
      </c>
      <c r="F200" s="220" t="s">
        <v>6392</v>
      </c>
      <c r="G200" s="218"/>
      <c r="H200" s="221">
        <v>13.2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245</v>
      </c>
      <c r="AU200" s="227" t="s">
        <v>88</v>
      </c>
      <c r="AV200" s="12" t="s">
        <v>88</v>
      </c>
      <c r="AW200" s="12" t="s">
        <v>40</v>
      </c>
      <c r="AX200" s="12" t="s">
        <v>77</v>
      </c>
      <c r="AY200" s="227" t="s">
        <v>191</v>
      </c>
    </row>
    <row r="201" spans="2:65" s="15" customFormat="1" ht="13.5">
      <c r="B201" s="265"/>
      <c r="C201" s="266"/>
      <c r="D201" s="214" t="s">
        <v>245</v>
      </c>
      <c r="E201" s="267" t="s">
        <v>23</v>
      </c>
      <c r="F201" s="268" t="s">
        <v>388</v>
      </c>
      <c r="G201" s="266"/>
      <c r="H201" s="269">
        <v>13.2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AT201" s="275" t="s">
        <v>245</v>
      </c>
      <c r="AU201" s="275" t="s">
        <v>88</v>
      </c>
      <c r="AV201" s="15" t="s">
        <v>215</v>
      </c>
      <c r="AW201" s="15" t="s">
        <v>40</v>
      </c>
      <c r="AX201" s="15" t="s">
        <v>85</v>
      </c>
      <c r="AY201" s="275" t="s">
        <v>191</v>
      </c>
    </row>
    <row r="202" spans="2:65" s="1" customFormat="1" ht="25.5" customHeight="1">
      <c r="B202" s="42"/>
      <c r="C202" s="202" t="s">
        <v>797</v>
      </c>
      <c r="D202" s="202" t="s">
        <v>194</v>
      </c>
      <c r="E202" s="203" t="s">
        <v>6393</v>
      </c>
      <c r="F202" s="204" t="s">
        <v>6394</v>
      </c>
      <c r="G202" s="205" t="s">
        <v>222</v>
      </c>
      <c r="H202" s="206">
        <v>1</v>
      </c>
      <c r="I202" s="207"/>
      <c r="J202" s="208">
        <f t="shared" ref="J202:J209" si="10">ROUND(I202*H202,2)</f>
        <v>0</v>
      </c>
      <c r="K202" s="204" t="s">
        <v>203</v>
      </c>
      <c r="L202" s="62"/>
      <c r="M202" s="209" t="s">
        <v>23</v>
      </c>
      <c r="N202" s="210" t="s">
        <v>48</v>
      </c>
      <c r="O202" s="43"/>
      <c r="P202" s="211">
        <f t="shared" ref="P202:P209" si="11">O202*H202</f>
        <v>0</v>
      </c>
      <c r="Q202" s="211">
        <v>0</v>
      </c>
      <c r="R202" s="211">
        <f t="shared" ref="R202:R209" si="12">Q202*H202</f>
        <v>0</v>
      </c>
      <c r="S202" s="211">
        <v>0</v>
      </c>
      <c r="T202" s="212">
        <f t="shared" ref="T202:T209" si="13">S202*H202</f>
        <v>0</v>
      </c>
      <c r="AR202" s="25" t="s">
        <v>215</v>
      </c>
      <c r="AT202" s="25" t="s">
        <v>194</v>
      </c>
      <c r="AU202" s="25" t="s">
        <v>88</v>
      </c>
      <c r="AY202" s="25" t="s">
        <v>191</v>
      </c>
      <c r="BE202" s="213">
        <f t="shared" ref="BE202:BE209" si="14">IF(N202="základní",J202,0)</f>
        <v>0</v>
      </c>
      <c r="BF202" s="213">
        <f t="shared" ref="BF202:BF209" si="15">IF(N202="snížená",J202,0)</f>
        <v>0</v>
      </c>
      <c r="BG202" s="213">
        <f t="shared" ref="BG202:BG209" si="16">IF(N202="zákl. přenesená",J202,0)</f>
        <v>0</v>
      </c>
      <c r="BH202" s="213">
        <f t="shared" ref="BH202:BH209" si="17">IF(N202="sníž. přenesená",J202,0)</f>
        <v>0</v>
      </c>
      <c r="BI202" s="213">
        <f t="shared" ref="BI202:BI209" si="18">IF(N202="nulová",J202,0)</f>
        <v>0</v>
      </c>
      <c r="BJ202" s="25" t="s">
        <v>85</v>
      </c>
      <c r="BK202" s="213">
        <f t="shared" ref="BK202:BK209" si="19">ROUND(I202*H202,2)</f>
        <v>0</v>
      </c>
      <c r="BL202" s="25" t="s">
        <v>215</v>
      </c>
      <c r="BM202" s="25" t="s">
        <v>6395</v>
      </c>
    </row>
    <row r="203" spans="2:65" s="1" customFormat="1" ht="16.5" customHeight="1">
      <c r="B203" s="42"/>
      <c r="C203" s="228" t="s">
        <v>801</v>
      </c>
      <c r="D203" s="228" t="s">
        <v>302</v>
      </c>
      <c r="E203" s="229" t="s">
        <v>6396</v>
      </c>
      <c r="F203" s="230" t="s">
        <v>6397</v>
      </c>
      <c r="G203" s="231" t="s">
        <v>222</v>
      </c>
      <c r="H203" s="232">
        <v>1</v>
      </c>
      <c r="I203" s="233"/>
      <c r="J203" s="234">
        <f t="shared" si="10"/>
        <v>0</v>
      </c>
      <c r="K203" s="230" t="s">
        <v>203</v>
      </c>
      <c r="L203" s="235"/>
      <c r="M203" s="236" t="s">
        <v>23</v>
      </c>
      <c r="N203" s="237" t="s">
        <v>48</v>
      </c>
      <c r="O203" s="43"/>
      <c r="P203" s="211">
        <f t="shared" si="11"/>
        <v>0</v>
      </c>
      <c r="Q203" s="211">
        <v>1.2999999999999999E-4</v>
      </c>
      <c r="R203" s="211">
        <f t="shared" si="12"/>
        <v>1.2999999999999999E-4</v>
      </c>
      <c r="S203" s="211">
        <v>0</v>
      </c>
      <c r="T203" s="212">
        <f t="shared" si="13"/>
        <v>0</v>
      </c>
      <c r="AR203" s="25" t="s">
        <v>234</v>
      </c>
      <c r="AT203" s="25" t="s">
        <v>302</v>
      </c>
      <c r="AU203" s="25" t="s">
        <v>88</v>
      </c>
      <c r="AY203" s="25" t="s">
        <v>191</v>
      </c>
      <c r="BE203" s="213">
        <f t="shared" si="14"/>
        <v>0</v>
      </c>
      <c r="BF203" s="213">
        <f t="shared" si="15"/>
        <v>0</v>
      </c>
      <c r="BG203" s="213">
        <f t="shared" si="16"/>
        <v>0</v>
      </c>
      <c r="BH203" s="213">
        <f t="shared" si="17"/>
        <v>0</v>
      </c>
      <c r="BI203" s="213">
        <f t="shared" si="18"/>
        <v>0</v>
      </c>
      <c r="BJ203" s="25" t="s">
        <v>85</v>
      </c>
      <c r="BK203" s="213">
        <f t="shared" si="19"/>
        <v>0</v>
      </c>
      <c r="BL203" s="25" t="s">
        <v>215</v>
      </c>
      <c r="BM203" s="25" t="s">
        <v>6398</v>
      </c>
    </row>
    <row r="204" spans="2:65" s="1" customFormat="1" ht="25.5" customHeight="1">
      <c r="B204" s="42"/>
      <c r="C204" s="202" t="s">
        <v>807</v>
      </c>
      <c r="D204" s="202" t="s">
        <v>194</v>
      </c>
      <c r="E204" s="203" t="s">
        <v>6399</v>
      </c>
      <c r="F204" s="204" t="s">
        <v>6400</v>
      </c>
      <c r="G204" s="205" t="s">
        <v>222</v>
      </c>
      <c r="H204" s="206">
        <v>1</v>
      </c>
      <c r="I204" s="207"/>
      <c r="J204" s="208">
        <f t="shared" si="10"/>
        <v>0</v>
      </c>
      <c r="K204" s="204" t="s">
        <v>203</v>
      </c>
      <c r="L204" s="62"/>
      <c r="M204" s="209" t="s">
        <v>23</v>
      </c>
      <c r="N204" s="210" t="s">
        <v>48</v>
      </c>
      <c r="O204" s="43"/>
      <c r="P204" s="211">
        <f t="shared" si="11"/>
        <v>0</v>
      </c>
      <c r="Q204" s="211">
        <v>0</v>
      </c>
      <c r="R204" s="211">
        <f t="shared" si="12"/>
        <v>0</v>
      </c>
      <c r="S204" s="211">
        <v>0</v>
      </c>
      <c r="T204" s="212">
        <f t="shared" si="13"/>
        <v>0</v>
      </c>
      <c r="AR204" s="25" t="s">
        <v>215</v>
      </c>
      <c r="AT204" s="25" t="s">
        <v>194</v>
      </c>
      <c r="AU204" s="25" t="s">
        <v>88</v>
      </c>
      <c r="AY204" s="25" t="s">
        <v>191</v>
      </c>
      <c r="BE204" s="213">
        <f t="shared" si="14"/>
        <v>0</v>
      </c>
      <c r="BF204" s="213">
        <f t="shared" si="15"/>
        <v>0</v>
      </c>
      <c r="BG204" s="213">
        <f t="shared" si="16"/>
        <v>0</v>
      </c>
      <c r="BH204" s="213">
        <f t="shared" si="17"/>
        <v>0</v>
      </c>
      <c r="BI204" s="213">
        <f t="shared" si="18"/>
        <v>0</v>
      </c>
      <c r="BJ204" s="25" t="s">
        <v>85</v>
      </c>
      <c r="BK204" s="213">
        <f t="shared" si="19"/>
        <v>0</v>
      </c>
      <c r="BL204" s="25" t="s">
        <v>215</v>
      </c>
      <c r="BM204" s="25" t="s">
        <v>6401</v>
      </c>
    </row>
    <row r="205" spans="2:65" s="1" customFormat="1" ht="16.5" customHeight="1">
      <c r="B205" s="42"/>
      <c r="C205" s="228" t="s">
        <v>812</v>
      </c>
      <c r="D205" s="228" t="s">
        <v>302</v>
      </c>
      <c r="E205" s="229" t="s">
        <v>6402</v>
      </c>
      <c r="F205" s="230" t="s">
        <v>6403</v>
      </c>
      <c r="G205" s="231" t="s">
        <v>222</v>
      </c>
      <c r="H205" s="232">
        <v>1</v>
      </c>
      <c r="I205" s="233"/>
      <c r="J205" s="234">
        <f t="shared" si="10"/>
        <v>0</v>
      </c>
      <c r="K205" s="230" t="s">
        <v>203</v>
      </c>
      <c r="L205" s="235"/>
      <c r="M205" s="236" t="s">
        <v>23</v>
      </c>
      <c r="N205" s="237" t="s">
        <v>48</v>
      </c>
      <c r="O205" s="43"/>
      <c r="P205" s="211">
        <f t="shared" si="11"/>
        <v>0</v>
      </c>
      <c r="Q205" s="211">
        <v>2.0000000000000001E-4</v>
      </c>
      <c r="R205" s="211">
        <f t="shared" si="12"/>
        <v>2.0000000000000001E-4</v>
      </c>
      <c r="S205" s="211">
        <v>0</v>
      </c>
      <c r="T205" s="212">
        <f t="shared" si="13"/>
        <v>0</v>
      </c>
      <c r="AR205" s="25" t="s">
        <v>234</v>
      </c>
      <c r="AT205" s="25" t="s">
        <v>302</v>
      </c>
      <c r="AU205" s="25" t="s">
        <v>88</v>
      </c>
      <c r="AY205" s="25" t="s">
        <v>191</v>
      </c>
      <c r="BE205" s="213">
        <f t="shared" si="14"/>
        <v>0</v>
      </c>
      <c r="BF205" s="213">
        <f t="shared" si="15"/>
        <v>0</v>
      </c>
      <c r="BG205" s="213">
        <f t="shared" si="16"/>
        <v>0</v>
      </c>
      <c r="BH205" s="213">
        <f t="shared" si="17"/>
        <v>0</v>
      </c>
      <c r="BI205" s="213">
        <f t="shared" si="18"/>
        <v>0</v>
      </c>
      <c r="BJ205" s="25" t="s">
        <v>85</v>
      </c>
      <c r="BK205" s="213">
        <f t="shared" si="19"/>
        <v>0</v>
      </c>
      <c r="BL205" s="25" t="s">
        <v>215</v>
      </c>
      <c r="BM205" s="25" t="s">
        <v>6404</v>
      </c>
    </row>
    <row r="206" spans="2:65" s="1" customFormat="1" ht="38.25" customHeight="1">
      <c r="B206" s="42"/>
      <c r="C206" s="202" t="s">
        <v>817</v>
      </c>
      <c r="D206" s="202" t="s">
        <v>194</v>
      </c>
      <c r="E206" s="203" t="s">
        <v>6405</v>
      </c>
      <c r="F206" s="204" t="s">
        <v>6406</v>
      </c>
      <c r="G206" s="205" t="s">
        <v>222</v>
      </c>
      <c r="H206" s="206">
        <v>1</v>
      </c>
      <c r="I206" s="207"/>
      <c r="J206" s="208">
        <f t="shared" si="10"/>
        <v>0</v>
      </c>
      <c r="K206" s="204" t="s">
        <v>203</v>
      </c>
      <c r="L206" s="62"/>
      <c r="M206" s="209" t="s">
        <v>23</v>
      </c>
      <c r="N206" s="210" t="s">
        <v>48</v>
      </c>
      <c r="O206" s="43"/>
      <c r="P206" s="211">
        <f t="shared" si="11"/>
        <v>0</v>
      </c>
      <c r="Q206" s="211">
        <v>7.2000000000000005E-4</v>
      </c>
      <c r="R206" s="211">
        <f t="shared" si="12"/>
        <v>7.2000000000000005E-4</v>
      </c>
      <c r="S206" s="211">
        <v>0</v>
      </c>
      <c r="T206" s="212">
        <f t="shared" si="13"/>
        <v>0</v>
      </c>
      <c r="AR206" s="25" t="s">
        <v>215</v>
      </c>
      <c r="AT206" s="25" t="s">
        <v>194</v>
      </c>
      <c r="AU206" s="25" t="s">
        <v>88</v>
      </c>
      <c r="AY206" s="25" t="s">
        <v>191</v>
      </c>
      <c r="BE206" s="213">
        <f t="shared" si="14"/>
        <v>0</v>
      </c>
      <c r="BF206" s="213">
        <f t="shared" si="15"/>
        <v>0</v>
      </c>
      <c r="BG206" s="213">
        <f t="shared" si="16"/>
        <v>0</v>
      </c>
      <c r="BH206" s="213">
        <f t="shared" si="17"/>
        <v>0</v>
      </c>
      <c r="BI206" s="213">
        <f t="shared" si="18"/>
        <v>0</v>
      </c>
      <c r="BJ206" s="25" t="s">
        <v>85</v>
      </c>
      <c r="BK206" s="213">
        <f t="shared" si="19"/>
        <v>0</v>
      </c>
      <c r="BL206" s="25" t="s">
        <v>215</v>
      </c>
      <c r="BM206" s="25" t="s">
        <v>6407</v>
      </c>
    </row>
    <row r="207" spans="2:65" s="1" customFormat="1" ht="25.5" customHeight="1">
      <c r="B207" s="42"/>
      <c r="C207" s="228" t="s">
        <v>825</v>
      </c>
      <c r="D207" s="228" t="s">
        <v>302</v>
      </c>
      <c r="E207" s="229" t="s">
        <v>6408</v>
      </c>
      <c r="F207" s="230" t="s">
        <v>6409</v>
      </c>
      <c r="G207" s="231" t="s">
        <v>222</v>
      </c>
      <c r="H207" s="232">
        <v>1</v>
      </c>
      <c r="I207" s="233"/>
      <c r="J207" s="234">
        <f t="shared" si="10"/>
        <v>0</v>
      </c>
      <c r="K207" s="230" t="s">
        <v>23</v>
      </c>
      <c r="L207" s="235"/>
      <c r="M207" s="236" t="s">
        <v>23</v>
      </c>
      <c r="N207" s="237" t="s">
        <v>48</v>
      </c>
      <c r="O207" s="43"/>
      <c r="P207" s="211">
        <f t="shared" si="11"/>
        <v>0</v>
      </c>
      <c r="Q207" s="211">
        <v>0</v>
      </c>
      <c r="R207" s="211">
        <f t="shared" si="12"/>
        <v>0</v>
      </c>
      <c r="S207" s="211">
        <v>0</v>
      </c>
      <c r="T207" s="212">
        <f t="shared" si="13"/>
        <v>0</v>
      </c>
      <c r="AR207" s="25" t="s">
        <v>234</v>
      </c>
      <c r="AT207" s="25" t="s">
        <v>302</v>
      </c>
      <c r="AU207" s="25" t="s">
        <v>88</v>
      </c>
      <c r="AY207" s="25" t="s">
        <v>191</v>
      </c>
      <c r="BE207" s="213">
        <f t="shared" si="14"/>
        <v>0</v>
      </c>
      <c r="BF207" s="213">
        <f t="shared" si="15"/>
        <v>0</v>
      </c>
      <c r="BG207" s="213">
        <f t="shared" si="16"/>
        <v>0</v>
      </c>
      <c r="BH207" s="213">
        <f t="shared" si="17"/>
        <v>0</v>
      </c>
      <c r="BI207" s="213">
        <f t="shared" si="18"/>
        <v>0</v>
      </c>
      <c r="BJ207" s="25" t="s">
        <v>85</v>
      </c>
      <c r="BK207" s="213">
        <f t="shared" si="19"/>
        <v>0</v>
      </c>
      <c r="BL207" s="25" t="s">
        <v>215</v>
      </c>
      <c r="BM207" s="25" t="s">
        <v>6410</v>
      </c>
    </row>
    <row r="208" spans="2:65" s="1" customFormat="1" ht="16.5" customHeight="1">
      <c r="B208" s="42"/>
      <c r="C208" s="202" t="s">
        <v>829</v>
      </c>
      <c r="D208" s="202" t="s">
        <v>194</v>
      </c>
      <c r="E208" s="203" t="s">
        <v>6411</v>
      </c>
      <c r="F208" s="204" t="s">
        <v>6412</v>
      </c>
      <c r="G208" s="205" t="s">
        <v>222</v>
      </c>
      <c r="H208" s="206">
        <v>1</v>
      </c>
      <c r="I208" s="207"/>
      <c r="J208" s="208">
        <f t="shared" si="10"/>
        <v>0</v>
      </c>
      <c r="K208" s="204" t="s">
        <v>203</v>
      </c>
      <c r="L208" s="62"/>
      <c r="M208" s="209" t="s">
        <v>23</v>
      </c>
      <c r="N208" s="210" t="s">
        <v>48</v>
      </c>
      <c r="O208" s="43"/>
      <c r="P208" s="211">
        <f t="shared" si="11"/>
        <v>0</v>
      </c>
      <c r="Q208" s="211">
        <v>2.0000000000000002E-5</v>
      </c>
      <c r="R208" s="211">
        <f t="shared" si="12"/>
        <v>2.0000000000000002E-5</v>
      </c>
      <c r="S208" s="211">
        <v>0</v>
      </c>
      <c r="T208" s="212">
        <f t="shared" si="13"/>
        <v>0</v>
      </c>
      <c r="AR208" s="25" t="s">
        <v>215</v>
      </c>
      <c r="AT208" s="25" t="s">
        <v>194</v>
      </c>
      <c r="AU208" s="25" t="s">
        <v>88</v>
      </c>
      <c r="AY208" s="25" t="s">
        <v>191</v>
      </c>
      <c r="BE208" s="213">
        <f t="shared" si="14"/>
        <v>0</v>
      </c>
      <c r="BF208" s="213">
        <f t="shared" si="15"/>
        <v>0</v>
      </c>
      <c r="BG208" s="213">
        <f t="shared" si="16"/>
        <v>0</v>
      </c>
      <c r="BH208" s="213">
        <f t="shared" si="17"/>
        <v>0</v>
      </c>
      <c r="BI208" s="213">
        <f t="shared" si="18"/>
        <v>0</v>
      </c>
      <c r="BJ208" s="25" t="s">
        <v>85</v>
      </c>
      <c r="BK208" s="213">
        <f t="shared" si="19"/>
        <v>0</v>
      </c>
      <c r="BL208" s="25" t="s">
        <v>215</v>
      </c>
      <c r="BM208" s="25" t="s">
        <v>6413</v>
      </c>
    </row>
    <row r="209" spans="2:65" s="1" customFormat="1" ht="16.5" customHeight="1">
      <c r="B209" s="42"/>
      <c r="C209" s="228" t="s">
        <v>834</v>
      </c>
      <c r="D209" s="228" t="s">
        <v>302</v>
      </c>
      <c r="E209" s="229" t="s">
        <v>5546</v>
      </c>
      <c r="F209" s="230" t="s">
        <v>5547</v>
      </c>
      <c r="G209" s="231" t="s">
        <v>222</v>
      </c>
      <c r="H209" s="232">
        <v>1</v>
      </c>
      <c r="I209" s="233"/>
      <c r="J209" s="234">
        <f t="shared" si="10"/>
        <v>0</v>
      </c>
      <c r="K209" s="230" t="s">
        <v>203</v>
      </c>
      <c r="L209" s="235"/>
      <c r="M209" s="236" t="s">
        <v>23</v>
      </c>
      <c r="N209" s="237" t="s">
        <v>48</v>
      </c>
      <c r="O209" s="43"/>
      <c r="P209" s="211">
        <f t="shared" si="11"/>
        <v>0</v>
      </c>
      <c r="Q209" s="211">
        <v>1.0499999999999999E-3</v>
      </c>
      <c r="R209" s="211">
        <f t="shared" si="12"/>
        <v>1.0499999999999999E-3</v>
      </c>
      <c r="S209" s="211">
        <v>0</v>
      </c>
      <c r="T209" s="212">
        <f t="shared" si="13"/>
        <v>0</v>
      </c>
      <c r="AR209" s="25" t="s">
        <v>234</v>
      </c>
      <c r="AT209" s="25" t="s">
        <v>302</v>
      </c>
      <c r="AU209" s="25" t="s">
        <v>88</v>
      </c>
      <c r="AY209" s="25" t="s">
        <v>191</v>
      </c>
      <c r="BE209" s="213">
        <f t="shared" si="14"/>
        <v>0</v>
      </c>
      <c r="BF209" s="213">
        <f t="shared" si="15"/>
        <v>0</v>
      </c>
      <c r="BG209" s="213">
        <f t="shared" si="16"/>
        <v>0</v>
      </c>
      <c r="BH209" s="213">
        <f t="shared" si="17"/>
        <v>0</v>
      </c>
      <c r="BI209" s="213">
        <f t="shared" si="18"/>
        <v>0</v>
      </c>
      <c r="BJ209" s="25" t="s">
        <v>85</v>
      </c>
      <c r="BK209" s="213">
        <f t="shared" si="19"/>
        <v>0</v>
      </c>
      <c r="BL209" s="25" t="s">
        <v>215</v>
      </c>
      <c r="BM209" s="25" t="s">
        <v>6414</v>
      </c>
    </row>
    <row r="210" spans="2:65" s="1" customFormat="1" ht="27">
      <c r="B210" s="42"/>
      <c r="C210" s="64"/>
      <c r="D210" s="214" t="s">
        <v>205</v>
      </c>
      <c r="E210" s="64"/>
      <c r="F210" s="215" t="s">
        <v>6415</v>
      </c>
      <c r="G210" s="64"/>
      <c r="H210" s="64"/>
      <c r="I210" s="173"/>
      <c r="J210" s="64"/>
      <c r="K210" s="64"/>
      <c r="L210" s="62"/>
      <c r="M210" s="216"/>
      <c r="N210" s="43"/>
      <c r="O210" s="43"/>
      <c r="P210" s="43"/>
      <c r="Q210" s="43"/>
      <c r="R210" s="43"/>
      <c r="S210" s="43"/>
      <c r="T210" s="79"/>
      <c r="AT210" s="25" t="s">
        <v>205</v>
      </c>
      <c r="AU210" s="25" t="s">
        <v>88</v>
      </c>
    </row>
    <row r="211" spans="2:65" s="1" customFormat="1" ht="16.5" customHeight="1">
      <c r="B211" s="42"/>
      <c r="C211" s="228" t="s">
        <v>839</v>
      </c>
      <c r="D211" s="228" t="s">
        <v>302</v>
      </c>
      <c r="E211" s="229" t="s">
        <v>6416</v>
      </c>
      <c r="F211" s="230" t="s">
        <v>6417</v>
      </c>
      <c r="G211" s="231" t="s">
        <v>222</v>
      </c>
      <c r="H211" s="232">
        <v>1</v>
      </c>
      <c r="I211" s="233"/>
      <c r="J211" s="234">
        <f t="shared" ref="J211:J221" si="20">ROUND(I211*H211,2)</f>
        <v>0</v>
      </c>
      <c r="K211" s="230" t="s">
        <v>23</v>
      </c>
      <c r="L211" s="235"/>
      <c r="M211" s="236" t="s">
        <v>23</v>
      </c>
      <c r="N211" s="237" t="s">
        <v>48</v>
      </c>
      <c r="O211" s="43"/>
      <c r="P211" s="211">
        <f t="shared" ref="P211:P221" si="21">O211*H211</f>
        <v>0</v>
      </c>
      <c r="Q211" s="211">
        <v>0</v>
      </c>
      <c r="R211" s="211">
        <f t="shared" ref="R211:R221" si="22">Q211*H211</f>
        <v>0</v>
      </c>
      <c r="S211" s="211">
        <v>0</v>
      </c>
      <c r="T211" s="212">
        <f t="shared" ref="T211:T221" si="23">S211*H211</f>
        <v>0</v>
      </c>
      <c r="AR211" s="25" t="s">
        <v>234</v>
      </c>
      <c r="AT211" s="25" t="s">
        <v>302</v>
      </c>
      <c r="AU211" s="25" t="s">
        <v>88</v>
      </c>
      <c r="AY211" s="25" t="s">
        <v>191</v>
      </c>
      <c r="BE211" s="213">
        <f t="shared" ref="BE211:BE221" si="24">IF(N211="základní",J211,0)</f>
        <v>0</v>
      </c>
      <c r="BF211" s="213">
        <f t="shared" ref="BF211:BF221" si="25">IF(N211="snížená",J211,0)</f>
        <v>0</v>
      </c>
      <c r="BG211" s="213">
        <f t="shared" ref="BG211:BG221" si="26">IF(N211="zákl. přenesená",J211,0)</f>
        <v>0</v>
      </c>
      <c r="BH211" s="213">
        <f t="shared" ref="BH211:BH221" si="27">IF(N211="sníž. přenesená",J211,0)</f>
        <v>0</v>
      </c>
      <c r="BI211" s="213">
        <f t="shared" ref="BI211:BI221" si="28">IF(N211="nulová",J211,0)</f>
        <v>0</v>
      </c>
      <c r="BJ211" s="25" t="s">
        <v>85</v>
      </c>
      <c r="BK211" s="213">
        <f t="shared" ref="BK211:BK221" si="29">ROUND(I211*H211,2)</f>
        <v>0</v>
      </c>
      <c r="BL211" s="25" t="s">
        <v>215</v>
      </c>
      <c r="BM211" s="25" t="s">
        <v>6418</v>
      </c>
    </row>
    <row r="212" spans="2:65" s="1" customFormat="1" ht="25.5" customHeight="1">
      <c r="B212" s="42"/>
      <c r="C212" s="202" t="s">
        <v>844</v>
      </c>
      <c r="D212" s="202" t="s">
        <v>194</v>
      </c>
      <c r="E212" s="203" t="s">
        <v>6419</v>
      </c>
      <c r="F212" s="204" t="s">
        <v>6420</v>
      </c>
      <c r="G212" s="205" t="s">
        <v>222</v>
      </c>
      <c r="H212" s="206">
        <v>1</v>
      </c>
      <c r="I212" s="207"/>
      <c r="J212" s="208">
        <f t="shared" si="20"/>
        <v>0</v>
      </c>
      <c r="K212" s="204" t="s">
        <v>203</v>
      </c>
      <c r="L212" s="62"/>
      <c r="M212" s="209" t="s">
        <v>23</v>
      </c>
      <c r="N212" s="210" t="s">
        <v>48</v>
      </c>
      <c r="O212" s="43"/>
      <c r="P212" s="211">
        <f t="shared" si="21"/>
        <v>0</v>
      </c>
      <c r="Q212" s="211">
        <v>0</v>
      </c>
      <c r="R212" s="211">
        <f t="shared" si="22"/>
        <v>0</v>
      </c>
      <c r="S212" s="211">
        <v>0</v>
      </c>
      <c r="T212" s="212">
        <f t="shared" si="23"/>
        <v>0</v>
      </c>
      <c r="AR212" s="25" t="s">
        <v>215</v>
      </c>
      <c r="AT212" s="25" t="s">
        <v>194</v>
      </c>
      <c r="AU212" s="25" t="s">
        <v>88</v>
      </c>
      <c r="AY212" s="25" t="s">
        <v>191</v>
      </c>
      <c r="BE212" s="213">
        <f t="shared" si="24"/>
        <v>0</v>
      </c>
      <c r="BF212" s="213">
        <f t="shared" si="25"/>
        <v>0</v>
      </c>
      <c r="BG212" s="213">
        <f t="shared" si="26"/>
        <v>0</v>
      </c>
      <c r="BH212" s="213">
        <f t="shared" si="27"/>
        <v>0</v>
      </c>
      <c r="BI212" s="213">
        <f t="shared" si="28"/>
        <v>0</v>
      </c>
      <c r="BJ212" s="25" t="s">
        <v>85</v>
      </c>
      <c r="BK212" s="213">
        <f t="shared" si="29"/>
        <v>0</v>
      </c>
      <c r="BL212" s="25" t="s">
        <v>215</v>
      </c>
      <c r="BM212" s="25" t="s">
        <v>6421</v>
      </c>
    </row>
    <row r="213" spans="2:65" s="1" customFormat="1" ht="16.5" customHeight="1">
      <c r="B213" s="42"/>
      <c r="C213" s="228" t="s">
        <v>849</v>
      </c>
      <c r="D213" s="228" t="s">
        <v>302</v>
      </c>
      <c r="E213" s="229" t="s">
        <v>6422</v>
      </c>
      <c r="F213" s="230" t="s">
        <v>6423</v>
      </c>
      <c r="G213" s="231" t="s">
        <v>222</v>
      </c>
      <c r="H213" s="232">
        <v>1</v>
      </c>
      <c r="I213" s="233"/>
      <c r="J213" s="234">
        <f t="shared" si="20"/>
        <v>0</v>
      </c>
      <c r="K213" s="230" t="s">
        <v>23</v>
      </c>
      <c r="L213" s="235"/>
      <c r="M213" s="236" t="s">
        <v>23</v>
      </c>
      <c r="N213" s="237" t="s">
        <v>48</v>
      </c>
      <c r="O213" s="43"/>
      <c r="P213" s="211">
        <f t="shared" si="21"/>
        <v>0</v>
      </c>
      <c r="Q213" s="211">
        <v>0</v>
      </c>
      <c r="R213" s="211">
        <f t="shared" si="22"/>
        <v>0</v>
      </c>
      <c r="S213" s="211">
        <v>0</v>
      </c>
      <c r="T213" s="212">
        <f t="shared" si="23"/>
        <v>0</v>
      </c>
      <c r="AR213" s="25" t="s">
        <v>234</v>
      </c>
      <c r="AT213" s="25" t="s">
        <v>302</v>
      </c>
      <c r="AU213" s="25" t="s">
        <v>88</v>
      </c>
      <c r="AY213" s="25" t="s">
        <v>191</v>
      </c>
      <c r="BE213" s="213">
        <f t="shared" si="24"/>
        <v>0</v>
      </c>
      <c r="BF213" s="213">
        <f t="shared" si="25"/>
        <v>0</v>
      </c>
      <c r="BG213" s="213">
        <f t="shared" si="26"/>
        <v>0</v>
      </c>
      <c r="BH213" s="213">
        <f t="shared" si="27"/>
        <v>0</v>
      </c>
      <c r="BI213" s="213">
        <f t="shared" si="28"/>
        <v>0</v>
      </c>
      <c r="BJ213" s="25" t="s">
        <v>85</v>
      </c>
      <c r="BK213" s="213">
        <f t="shared" si="29"/>
        <v>0</v>
      </c>
      <c r="BL213" s="25" t="s">
        <v>215</v>
      </c>
      <c r="BM213" s="25" t="s">
        <v>6424</v>
      </c>
    </row>
    <row r="214" spans="2:65" s="1" customFormat="1" ht="25.5" customHeight="1">
      <c r="B214" s="42"/>
      <c r="C214" s="228" t="s">
        <v>853</v>
      </c>
      <c r="D214" s="228" t="s">
        <v>302</v>
      </c>
      <c r="E214" s="229" t="s">
        <v>6425</v>
      </c>
      <c r="F214" s="230" t="s">
        <v>6426</v>
      </c>
      <c r="G214" s="231" t="s">
        <v>222</v>
      </c>
      <c r="H214" s="232">
        <v>1</v>
      </c>
      <c r="I214" s="233"/>
      <c r="J214" s="234">
        <f t="shared" si="20"/>
        <v>0</v>
      </c>
      <c r="K214" s="230" t="s">
        <v>23</v>
      </c>
      <c r="L214" s="235"/>
      <c r="M214" s="236" t="s">
        <v>23</v>
      </c>
      <c r="N214" s="237" t="s">
        <v>48</v>
      </c>
      <c r="O214" s="43"/>
      <c r="P214" s="211">
        <f t="shared" si="21"/>
        <v>0</v>
      </c>
      <c r="Q214" s="211">
        <v>0</v>
      </c>
      <c r="R214" s="211">
        <f t="shared" si="22"/>
        <v>0</v>
      </c>
      <c r="S214" s="211">
        <v>0</v>
      </c>
      <c r="T214" s="212">
        <f t="shared" si="23"/>
        <v>0</v>
      </c>
      <c r="AR214" s="25" t="s">
        <v>234</v>
      </c>
      <c r="AT214" s="25" t="s">
        <v>302</v>
      </c>
      <c r="AU214" s="25" t="s">
        <v>88</v>
      </c>
      <c r="AY214" s="25" t="s">
        <v>191</v>
      </c>
      <c r="BE214" s="213">
        <f t="shared" si="24"/>
        <v>0</v>
      </c>
      <c r="BF214" s="213">
        <f t="shared" si="25"/>
        <v>0</v>
      </c>
      <c r="BG214" s="213">
        <f t="shared" si="26"/>
        <v>0</v>
      </c>
      <c r="BH214" s="213">
        <f t="shared" si="27"/>
        <v>0</v>
      </c>
      <c r="BI214" s="213">
        <f t="shared" si="28"/>
        <v>0</v>
      </c>
      <c r="BJ214" s="25" t="s">
        <v>85</v>
      </c>
      <c r="BK214" s="213">
        <f t="shared" si="29"/>
        <v>0</v>
      </c>
      <c r="BL214" s="25" t="s">
        <v>215</v>
      </c>
      <c r="BM214" s="25" t="s">
        <v>6427</v>
      </c>
    </row>
    <row r="215" spans="2:65" s="1" customFormat="1" ht="16.5" customHeight="1">
      <c r="B215" s="42"/>
      <c r="C215" s="202" t="s">
        <v>857</v>
      </c>
      <c r="D215" s="202" t="s">
        <v>194</v>
      </c>
      <c r="E215" s="203" t="s">
        <v>6428</v>
      </c>
      <c r="F215" s="204" t="s">
        <v>6429</v>
      </c>
      <c r="G215" s="205" t="s">
        <v>242</v>
      </c>
      <c r="H215" s="206">
        <v>12</v>
      </c>
      <c r="I215" s="207"/>
      <c r="J215" s="208">
        <f t="shared" si="20"/>
        <v>0</v>
      </c>
      <c r="K215" s="204" t="s">
        <v>203</v>
      </c>
      <c r="L215" s="62"/>
      <c r="M215" s="209" t="s">
        <v>23</v>
      </c>
      <c r="N215" s="210" t="s">
        <v>48</v>
      </c>
      <c r="O215" s="43"/>
      <c r="P215" s="211">
        <f t="shared" si="21"/>
        <v>0</v>
      </c>
      <c r="Q215" s="211">
        <v>0</v>
      </c>
      <c r="R215" s="211">
        <f t="shared" si="22"/>
        <v>0</v>
      </c>
      <c r="S215" s="211">
        <v>0</v>
      </c>
      <c r="T215" s="212">
        <f t="shared" si="23"/>
        <v>0</v>
      </c>
      <c r="AR215" s="25" t="s">
        <v>215</v>
      </c>
      <c r="AT215" s="25" t="s">
        <v>194</v>
      </c>
      <c r="AU215" s="25" t="s">
        <v>88</v>
      </c>
      <c r="AY215" s="25" t="s">
        <v>191</v>
      </c>
      <c r="BE215" s="213">
        <f t="shared" si="24"/>
        <v>0</v>
      </c>
      <c r="BF215" s="213">
        <f t="shared" si="25"/>
        <v>0</v>
      </c>
      <c r="BG215" s="213">
        <f t="shared" si="26"/>
        <v>0</v>
      </c>
      <c r="BH215" s="213">
        <f t="shared" si="27"/>
        <v>0</v>
      </c>
      <c r="BI215" s="213">
        <f t="shared" si="28"/>
        <v>0</v>
      </c>
      <c r="BJ215" s="25" t="s">
        <v>85</v>
      </c>
      <c r="BK215" s="213">
        <f t="shared" si="29"/>
        <v>0</v>
      </c>
      <c r="BL215" s="25" t="s">
        <v>215</v>
      </c>
      <c r="BM215" s="25" t="s">
        <v>6430</v>
      </c>
    </row>
    <row r="216" spans="2:65" s="1" customFormat="1" ht="16.5" customHeight="1">
      <c r="B216" s="42"/>
      <c r="C216" s="202" t="s">
        <v>863</v>
      </c>
      <c r="D216" s="202" t="s">
        <v>194</v>
      </c>
      <c r="E216" s="203" t="s">
        <v>6431</v>
      </c>
      <c r="F216" s="204" t="s">
        <v>6432</v>
      </c>
      <c r="G216" s="205" t="s">
        <v>242</v>
      </c>
      <c r="H216" s="206">
        <v>12</v>
      </c>
      <c r="I216" s="207"/>
      <c r="J216" s="208">
        <f t="shared" si="20"/>
        <v>0</v>
      </c>
      <c r="K216" s="204" t="s">
        <v>203</v>
      </c>
      <c r="L216" s="62"/>
      <c r="M216" s="209" t="s">
        <v>23</v>
      </c>
      <c r="N216" s="210" t="s">
        <v>48</v>
      </c>
      <c r="O216" s="43"/>
      <c r="P216" s="211">
        <f t="shared" si="21"/>
        <v>0</v>
      </c>
      <c r="Q216" s="211">
        <v>0</v>
      </c>
      <c r="R216" s="211">
        <f t="shared" si="22"/>
        <v>0</v>
      </c>
      <c r="S216" s="211">
        <v>0</v>
      </c>
      <c r="T216" s="212">
        <f t="shared" si="23"/>
        <v>0</v>
      </c>
      <c r="AR216" s="25" t="s">
        <v>215</v>
      </c>
      <c r="AT216" s="25" t="s">
        <v>194</v>
      </c>
      <c r="AU216" s="25" t="s">
        <v>88</v>
      </c>
      <c r="AY216" s="25" t="s">
        <v>191</v>
      </c>
      <c r="BE216" s="213">
        <f t="shared" si="24"/>
        <v>0</v>
      </c>
      <c r="BF216" s="213">
        <f t="shared" si="25"/>
        <v>0</v>
      </c>
      <c r="BG216" s="213">
        <f t="shared" si="26"/>
        <v>0</v>
      </c>
      <c r="BH216" s="213">
        <f t="shared" si="27"/>
        <v>0</v>
      </c>
      <c r="BI216" s="213">
        <f t="shared" si="28"/>
        <v>0</v>
      </c>
      <c r="BJ216" s="25" t="s">
        <v>85</v>
      </c>
      <c r="BK216" s="213">
        <f t="shared" si="29"/>
        <v>0</v>
      </c>
      <c r="BL216" s="25" t="s">
        <v>215</v>
      </c>
      <c r="BM216" s="25" t="s">
        <v>6433</v>
      </c>
    </row>
    <row r="217" spans="2:65" s="1" customFormat="1" ht="25.5" customHeight="1">
      <c r="B217" s="42"/>
      <c r="C217" s="202" t="s">
        <v>868</v>
      </c>
      <c r="D217" s="202" t="s">
        <v>194</v>
      </c>
      <c r="E217" s="203" t="s">
        <v>6434</v>
      </c>
      <c r="F217" s="204" t="s">
        <v>6435</v>
      </c>
      <c r="G217" s="205" t="s">
        <v>222</v>
      </c>
      <c r="H217" s="206">
        <v>1</v>
      </c>
      <c r="I217" s="207"/>
      <c r="J217" s="208">
        <f t="shared" si="20"/>
        <v>0</v>
      </c>
      <c r="K217" s="204" t="s">
        <v>203</v>
      </c>
      <c r="L217" s="62"/>
      <c r="M217" s="209" t="s">
        <v>23</v>
      </c>
      <c r="N217" s="210" t="s">
        <v>48</v>
      </c>
      <c r="O217" s="43"/>
      <c r="P217" s="211">
        <f t="shared" si="21"/>
        <v>0</v>
      </c>
      <c r="Q217" s="211">
        <v>0.46009</v>
      </c>
      <c r="R217" s="211">
        <f t="shared" si="22"/>
        <v>0.46009</v>
      </c>
      <c r="S217" s="211">
        <v>0</v>
      </c>
      <c r="T217" s="212">
        <f t="shared" si="23"/>
        <v>0</v>
      </c>
      <c r="AR217" s="25" t="s">
        <v>215</v>
      </c>
      <c r="AT217" s="25" t="s">
        <v>194</v>
      </c>
      <c r="AU217" s="25" t="s">
        <v>88</v>
      </c>
      <c r="AY217" s="25" t="s">
        <v>191</v>
      </c>
      <c r="BE217" s="213">
        <f t="shared" si="24"/>
        <v>0</v>
      </c>
      <c r="BF217" s="213">
        <f t="shared" si="25"/>
        <v>0</v>
      </c>
      <c r="BG217" s="213">
        <f t="shared" si="26"/>
        <v>0</v>
      </c>
      <c r="BH217" s="213">
        <f t="shared" si="27"/>
        <v>0</v>
      </c>
      <c r="BI217" s="213">
        <f t="shared" si="28"/>
        <v>0</v>
      </c>
      <c r="BJ217" s="25" t="s">
        <v>85</v>
      </c>
      <c r="BK217" s="213">
        <f t="shared" si="29"/>
        <v>0</v>
      </c>
      <c r="BL217" s="25" t="s">
        <v>215</v>
      </c>
      <c r="BM217" s="25" t="s">
        <v>6436</v>
      </c>
    </row>
    <row r="218" spans="2:65" s="1" customFormat="1" ht="16.5" customHeight="1">
      <c r="B218" s="42"/>
      <c r="C218" s="202" t="s">
        <v>873</v>
      </c>
      <c r="D218" s="202" t="s">
        <v>194</v>
      </c>
      <c r="E218" s="203" t="s">
        <v>6437</v>
      </c>
      <c r="F218" s="204" t="s">
        <v>6438</v>
      </c>
      <c r="G218" s="205" t="s">
        <v>222</v>
      </c>
      <c r="H218" s="206">
        <v>1</v>
      </c>
      <c r="I218" s="207"/>
      <c r="J218" s="208">
        <f t="shared" si="20"/>
        <v>0</v>
      </c>
      <c r="K218" s="204" t="s">
        <v>203</v>
      </c>
      <c r="L218" s="62"/>
      <c r="M218" s="209" t="s">
        <v>23</v>
      </c>
      <c r="N218" s="210" t="s">
        <v>48</v>
      </c>
      <c r="O218" s="43"/>
      <c r="P218" s="211">
        <f t="shared" si="21"/>
        <v>0</v>
      </c>
      <c r="Q218" s="211">
        <v>0.12303</v>
      </c>
      <c r="R218" s="211">
        <f t="shared" si="22"/>
        <v>0.12303</v>
      </c>
      <c r="S218" s="211">
        <v>0</v>
      </c>
      <c r="T218" s="212">
        <f t="shared" si="23"/>
        <v>0</v>
      </c>
      <c r="AR218" s="25" t="s">
        <v>215</v>
      </c>
      <c r="AT218" s="25" t="s">
        <v>194</v>
      </c>
      <c r="AU218" s="25" t="s">
        <v>88</v>
      </c>
      <c r="AY218" s="25" t="s">
        <v>191</v>
      </c>
      <c r="BE218" s="213">
        <f t="shared" si="24"/>
        <v>0</v>
      </c>
      <c r="BF218" s="213">
        <f t="shared" si="25"/>
        <v>0</v>
      </c>
      <c r="BG218" s="213">
        <f t="shared" si="26"/>
        <v>0</v>
      </c>
      <c r="BH218" s="213">
        <f t="shared" si="27"/>
        <v>0</v>
      </c>
      <c r="BI218" s="213">
        <f t="shared" si="28"/>
        <v>0</v>
      </c>
      <c r="BJ218" s="25" t="s">
        <v>85</v>
      </c>
      <c r="BK218" s="213">
        <f t="shared" si="29"/>
        <v>0</v>
      </c>
      <c r="BL218" s="25" t="s">
        <v>215</v>
      </c>
      <c r="BM218" s="25" t="s">
        <v>6439</v>
      </c>
    </row>
    <row r="219" spans="2:65" s="1" customFormat="1" ht="16.5" customHeight="1">
      <c r="B219" s="42"/>
      <c r="C219" s="228" t="s">
        <v>878</v>
      </c>
      <c r="D219" s="228" t="s">
        <v>302</v>
      </c>
      <c r="E219" s="229" t="s">
        <v>6440</v>
      </c>
      <c r="F219" s="230" t="s">
        <v>6441</v>
      </c>
      <c r="G219" s="231" t="s">
        <v>222</v>
      </c>
      <c r="H219" s="232">
        <v>1</v>
      </c>
      <c r="I219" s="233"/>
      <c r="J219" s="234">
        <f t="shared" si="20"/>
        <v>0</v>
      </c>
      <c r="K219" s="230" t="s">
        <v>23</v>
      </c>
      <c r="L219" s="235"/>
      <c r="M219" s="236" t="s">
        <v>23</v>
      </c>
      <c r="N219" s="237" t="s">
        <v>48</v>
      </c>
      <c r="O219" s="43"/>
      <c r="P219" s="211">
        <f t="shared" si="21"/>
        <v>0</v>
      </c>
      <c r="Q219" s="211">
        <v>0</v>
      </c>
      <c r="R219" s="211">
        <f t="shared" si="22"/>
        <v>0</v>
      </c>
      <c r="S219" s="211">
        <v>0</v>
      </c>
      <c r="T219" s="212">
        <f t="shared" si="23"/>
        <v>0</v>
      </c>
      <c r="AR219" s="25" t="s">
        <v>234</v>
      </c>
      <c r="AT219" s="25" t="s">
        <v>302</v>
      </c>
      <c r="AU219" s="25" t="s">
        <v>88</v>
      </c>
      <c r="AY219" s="25" t="s">
        <v>191</v>
      </c>
      <c r="BE219" s="213">
        <f t="shared" si="24"/>
        <v>0</v>
      </c>
      <c r="BF219" s="213">
        <f t="shared" si="25"/>
        <v>0</v>
      </c>
      <c r="BG219" s="213">
        <f t="shared" si="26"/>
        <v>0</v>
      </c>
      <c r="BH219" s="213">
        <f t="shared" si="27"/>
        <v>0</v>
      </c>
      <c r="BI219" s="213">
        <f t="shared" si="28"/>
        <v>0</v>
      </c>
      <c r="BJ219" s="25" t="s">
        <v>85</v>
      </c>
      <c r="BK219" s="213">
        <f t="shared" si="29"/>
        <v>0</v>
      </c>
      <c r="BL219" s="25" t="s">
        <v>215</v>
      </c>
      <c r="BM219" s="25" t="s">
        <v>6442</v>
      </c>
    </row>
    <row r="220" spans="2:65" s="1" customFormat="1" ht="16.5" customHeight="1">
      <c r="B220" s="42"/>
      <c r="C220" s="228" t="s">
        <v>883</v>
      </c>
      <c r="D220" s="228" t="s">
        <v>302</v>
      </c>
      <c r="E220" s="229" t="s">
        <v>6443</v>
      </c>
      <c r="F220" s="230" t="s">
        <v>6444</v>
      </c>
      <c r="G220" s="231" t="s">
        <v>222</v>
      </c>
      <c r="H220" s="232">
        <v>1</v>
      </c>
      <c r="I220" s="233"/>
      <c r="J220" s="234">
        <f t="shared" si="20"/>
        <v>0</v>
      </c>
      <c r="K220" s="230" t="s">
        <v>23</v>
      </c>
      <c r="L220" s="235"/>
      <c r="M220" s="236" t="s">
        <v>23</v>
      </c>
      <c r="N220" s="237" t="s">
        <v>48</v>
      </c>
      <c r="O220" s="43"/>
      <c r="P220" s="211">
        <f t="shared" si="21"/>
        <v>0</v>
      </c>
      <c r="Q220" s="211">
        <v>0</v>
      </c>
      <c r="R220" s="211">
        <f t="shared" si="22"/>
        <v>0</v>
      </c>
      <c r="S220" s="211">
        <v>0</v>
      </c>
      <c r="T220" s="212">
        <f t="shared" si="23"/>
        <v>0</v>
      </c>
      <c r="AR220" s="25" t="s">
        <v>234</v>
      </c>
      <c r="AT220" s="25" t="s">
        <v>302</v>
      </c>
      <c r="AU220" s="25" t="s">
        <v>88</v>
      </c>
      <c r="AY220" s="25" t="s">
        <v>191</v>
      </c>
      <c r="BE220" s="213">
        <f t="shared" si="24"/>
        <v>0</v>
      </c>
      <c r="BF220" s="213">
        <f t="shared" si="25"/>
        <v>0</v>
      </c>
      <c r="BG220" s="213">
        <f t="shared" si="26"/>
        <v>0</v>
      </c>
      <c r="BH220" s="213">
        <f t="shared" si="27"/>
        <v>0</v>
      </c>
      <c r="BI220" s="213">
        <f t="shared" si="28"/>
        <v>0</v>
      </c>
      <c r="BJ220" s="25" t="s">
        <v>85</v>
      </c>
      <c r="BK220" s="213">
        <f t="shared" si="29"/>
        <v>0</v>
      </c>
      <c r="BL220" s="25" t="s">
        <v>215</v>
      </c>
      <c r="BM220" s="25" t="s">
        <v>6445</v>
      </c>
    </row>
    <row r="221" spans="2:65" s="1" customFormat="1" ht="16.5" customHeight="1">
      <c r="B221" s="42"/>
      <c r="C221" s="202" t="s">
        <v>887</v>
      </c>
      <c r="D221" s="202" t="s">
        <v>194</v>
      </c>
      <c r="E221" s="203" t="s">
        <v>6210</v>
      </c>
      <c r="F221" s="204" t="s">
        <v>6211</v>
      </c>
      <c r="G221" s="205" t="s">
        <v>242</v>
      </c>
      <c r="H221" s="206">
        <v>14.4</v>
      </c>
      <c r="I221" s="207"/>
      <c r="J221" s="208">
        <f t="shared" si="20"/>
        <v>0</v>
      </c>
      <c r="K221" s="204" t="s">
        <v>203</v>
      </c>
      <c r="L221" s="62"/>
      <c r="M221" s="209" t="s">
        <v>23</v>
      </c>
      <c r="N221" s="210" t="s">
        <v>48</v>
      </c>
      <c r="O221" s="43"/>
      <c r="P221" s="211">
        <f t="shared" si="21"/>
        <v>0</v>
      </c>
      <c r="Q221" s="211">
        <v>1.9000000000000001E-4</v>
      </c>
      <c r="R221" s="211">
        <f t="shared" si="22"/>
        <v>2.7360000000000002E-3</v>
      </c>
      <c r="S221" s="211">
        <v>0</v>
      </c>
      <c r="T221" s="212">
        <f t="shared" si="23"/>
        <v>0</v>
      </c>
      <c r="AR221" s="25" t="s">
        <v>215</v>
      </c>
      <c r="AT221" s="25" t="s">
        <v>194</v>
      </c>
      <c r="AU221" s="25" t="s">
        <v>88</v>
      </c>
      <c r="AY221" s="25" t="s">
        <v>191</v>
      </c>
      <c r="BE221" s="213">
        <f t="shared" si="24"/>
        <v>0</v>
      </c>
      <c r="BF221" s="213">
        <f t="shared" si="25"/>
        <v>0</v>
      </c>
      <c r="BG221" s="213">
        <f t="shared" si="26"/>
        <v>0</v>
      </c>
      <c r="BH221" s="213">
        <f t="shared" si="27"/>
        <v>0</v>
      </c>
      <c r="BI221" s="213">
        <f t="shared" si="28"/>
        <v>0</v>
      </c>
      <c r="BJ221" s="25" t="s">
        <v>85</v>
      </c>
      <c r="BK221" s="213">
        <f t="shared" si="29"/>
        <v>0</v>
      </c>
      <c r="BL221" s="25" t="s">
        <v>215</v>
      </c>
      <c r="BM221" s="25" t="s">
        <v>6446</v>
      </c>
    </row>
    <row r="222" spans="2:65" s="12" customFormat="1" ht="13.5">
      <c r="B222" s="217"/>
      <c r="C222" s="218"/>
      <c r="D222" s="214" t="s">
        <v>245</v>
      </c>
      <c r="E222" s="219" t="s">
        <v>23</v>
      </c>
      <c r="F222" s="220" t="s">
        <v>6447</v>
      </c>
      <c r="G222" s="218"/>
      <c r="H222" s="221">
        <v>14.4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245</v>
      </c>
      <c r="AU222" s="227" t="s">
        <v>88</v>
      </c>
      <c r="AV222" s="12" t="s">
        <v>88</v>
      </c>
      <c r="AW222" s="12" t="s">
        <v>40</v>
      </c>
      <c r="AX222" s="12" t="s">
        <v>77</v>
      </c>
      <c r="AY222" s="227" t="s">
        <v>191</v>
      </c>
    </row>
    <row r="223" spans="2:65" s="15" customFormat="1" ht="13.5">
      <c r="B223" s="265"/>
      <c r="C223" s="266"/>
      <c r="D223" s="214" t="s">
        <v>245</v>
      </c>
      <c r="E223" s="267" t="s">
        <v>23</v>
      </c>
      <c r="F223" s="268" t="s">
        <v>388</v>
      </c>
      <c r="G223" s="266"/>
      <c r="H223" s="269">
        <v>14.4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AT223" s="275" t="s">
        <v>245</v>
      </c>
      <c r="AU223" s="275" t="s">
        <v>88</v>
      </c>
      <c r="AV223" s="15" t="s">
        <v>215</v>
      </c>
      <c r="AW223" s="15" t="s">
        <v>40</v>
      </c>
      <c r="AX223" s="15" t="s">
        <v>85</v>
      </c>
      <c r="AY223" s="275" t="s">
        <v>191</v>
      </c>
    </row>
    <row r="224" spans="2:65" s="1" customFormat="1" ht="16.5" customHeight="1">
      <c r="B224" s="42"/>
      <c r="C224" s="202" t="s">
        <v>891</v>
      </c>
      <c r="D224" s="202" t="s">
        <v>194</v>
      </c>
      <c r="E224" s="203" t="s">
        <v>5263</v>
      </c>
      <c r="F224" s="204" t="s">
        <v>5264</v>
      </c>
      <c r="G224" s="205" t="s">
        <v>242</v>
      </c>
      <c r="H224" s="206">
        <v>14.4</v>
      </c>
      <c r="I224" s="207"/>
      <c r="J224" s="208">
        <f>ROUND(I224*H224,2)</f>
        <v>0</v>
      </c>
      <c r="K224" s="204" t="s">
        <v>203</v>
      </c>
      <c r="L224" s="62"/>
      <c r="M224" s="209" t="s">
        <v>23</v>
      </c>
      <c r="N224" s="210" t="s">
        <v>48</v>
      </c>
      <c r="O224" s="43"/>
      <c r="P224" s="211">
        <f>O224*H224</f>
        <v>0</v>
      </c>
      <c r="Q224" s="211">
        <v>9.0000000000000006E-5</v>
      </c>
      <c r="R224" s="211">
        <f>Q224*H224</f>
        <v>1.2960000000000001E-3</v>
      </c>
      <c r="S224" s="211">
        <v>0</v>
      </c>
      <c r="T224" s="212">
        <f>S224*H224</f>
        <v>0</v>
      </c>
      <c r="AR224" s="25" t="s">
        <v>215</v>
      </c>
      <c r="AT224" s="25" t="s">
        <v>194</v>
      </c>
      <c r="AU224" s="25" t="s">
        <v>88</v>
      </c>
      <c r="AY224" s="25" t="s">
        <v>191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25" t="s">
        <v>85</v>
      </c>
      <c r="BK224" s="213">
        <f>ROUND(I224*H224,2)</f>
        <v>0</v>
      </c>
      <c r="BL224" s="25" t="s">
        <v>215</v>
      </c>
      <c r="BM224" s="25" t="s">
        <v>6448</v>
      </c>
    </row>
    <row r="225" spans="2:65" s="12" customFormat="1" ht="13.5">
      <c r="B225" s="217"/>
      <c r="C225" s="218"/>
      <c r="D225" s="214" t="s">
        <v>245</v>
      </c>
      <c r="E225" s="219" t="s">
        <v>23</v>
      </c>
      <c r="F225" s="220" t="s">
        <v>6447</v>
      </c>
      <c r="G225" s="218"/>
      <c r="H225" s="221">
        <v>14.4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245</v>
      </c>
      <c r="AU225" s="227" t="s">
        <v>88</v>
      </c>
      <c r="AV225" s="12" t="s">
        <v>88</v>
      </c>
      <c r="AW225" s="12" t="s">
        <v>40</v>
      </c>
      <c r="AX225" s="12" t="s">
        <v>77</v>
      </c>
      <c r="AY225" s="227" t="s">
        <v>191</v>
      </c>
    </row>
    <row r="226" spans="2:65" s="15" customFormat="1" ht="13.5">
      <c r="B226" s="265"/>
      <c r="C226" s="266"/>
      <c r="D226" s="214" t="s">
        <v>245</v>
      </c>
      <c r="E226" s="267" t="s">
        <v>23</v>
      </c>
      <c r="F226" s="268" t="s">
        <v>388</v>
      </c>
      <c r="G226" s="266"/>
      <c r="H226" s="269">
        <v>14.4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AT226" s="275" t="s">
        <v>245</v>
      </c>
      <c r="AU226" s="275" t="s">
        <v>88</v>
      </c>
      <c r="AV226" s="15" t="s">
        <v>215</v>
      </c>
      <c r="AW226" s="15" t="s">
        <v>40</v>
      </c>
      <c r="AX226" s="15" t="s">
        <v>85</v>
      </c>
      <c r="AY226" s="275" t="s">
        <v>191</v>
      </c>
    </row>
    <row r="227" spans="2:65" s="1" customFormat="1" ht="25.5" customHeight="1">
      <c r="B227" s="42"/>
      <c r="C227" s="202" t="s">
        <v>896</v>
      </c>
      <c r="D227" s="202" t="s">
        <v>194</v>
      </c>
      <c r="E227" s="203" t="s">
        <v>6449</v>
      </c>
      <c r="F227" s="204" t="s">
        <v>6450</v>
      </c>
      <c r="G227" s="205" t="s">
        <v>222</v>
      </c>
      <c r="H227" s="206">
        <v>4</v>
      </c>
      <c r="I227" s="207"/>
      <c r="J227" s="208">
        <f>ROUND(I227*H227,2)</f>
        <v>0</v>
      </c>
      <c r="K227" s="204" t="s">
        <v>203</v>
      </c>
      <c r="L227" s="62"/>
      <c r="M227" s="209" t="s">
        <v>23</v>
      </c>
      <c r="N227" s="210" t="s">
        <v>48</v>
      </c>
      <c r="O227" s="43"/>
      <c r="P227" s="211">
        <f>O227*H227</f>
        <v>0</v>
      </c>
      <c r="Q227" s="211">
        <v>8.0000000000000007E-5</v>
      </c>
      <c r="R227" s="211">
        <f>Q227*H227</f>
        <v>3.2000000000000003E-4</v>
      </c>
      <c r="S227" s="211">
        <v>0</v>
      </c>
      <c r="T227" s="212">
        <f>S227*H227</f>
        <v>0</v>
      </c>
      <c r="AR227" s="25" t="s">
        <v>215</v>
      </c>
      <c r="AT227" s="25" t="s">
        <v>194</v>
      </c>
      <c r="AU227" s="25" t="s">
        <v>88</v>
      </c>
      <c r="AY227" s="25" t="s">
        <v>191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25" t="s">
        <v>85</v>
      </c>
      <c r="BK227" s="213">
        <f>ROUND(I227*H227,2)</f>
        <v>0</v>
      </c>
      <c r="BL227" s="25" t="s">
        <v>215</v>
      </c>
      <c r="BM227" s="25" t="s">
        <v>6451</v>
      </c>
    </row>
    <row r="228" spans="2:65" s="1" customFormat="1" ht="25.5" customHeight="1">
      <c r="B228" s="42"/>
      <c r="C228" s="202" t="s">
        <v>901</v>
      </c>
      <c r="D228" s="202" t="s">
        <v>194</v>
      </c>
      <c r="E228" s="203" t="s">
        <v>6452</v>
      </c>
      <c r="F228" s="204" t="s">
        <v>6453</v>
      </c>
      <c r="G228" s="205" t="s">
        <v>222</v>
      </c>
      <c r="H228" s="206">
        <v>2</v>
      </c>
      <c r="I228" s="207"/>
      <c r="J228" s="208">
        <f>ROUND(I228*H228,2)</f>
        <v>0</v>
      </c>
      <c r="K228" s="204" t="s">
        <v>203</v>
      </c>
      <c r="L228" s="62"/>
      <c r="M228" s="209" t="s">
        <v>23</v>
      </c>
      <c r="N228" s="210" t="s">
        <v>48</v>
      </c>
      <c r="O228" s="43"/>
      <c r="P228" s="211">
        <f>O228*H228</f>
        <v>0</v>
      </c>
      <c r="Q228" s="211">
        <v>7.7999999999999999E-4</v>
      </c>
      <c r="R228" s="211">
        <f>Q228*H228</f>
        <v>1.56E-3</v>
      </c>
      <c r="S228" s="211">
        <v>0</v>
      </c>
      <c r="T228" s="212">
        <f>S228*H228</f>
        <v>0</v>
      </c>
      <c r="AR228" s="25" t="s">
        <v>215</v>
      </c>
      <c r="AT228" s="25" t="s">
        <v>194</v>
      </c>
      <c r="AU228" s="25" t="s">
        <v>88</v>
      </c>
      <c r="AY228" s="25" t="s">
        <v>191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85</v>
      </c>
      <c r="BK228" s="213">
        <f>ROUND(I228*H228,2)</f>
        <v>0</v>
      </c>
      <c r="BL228" s="25" t="s">
        <v>215</v>
      </c>
      <c r="BM228" s="25" t="s">
        <v>6454</v>
      </c>
    </row>
    <row r="229" spans="2:65" s="1" customFormat="1" ht="25.5" customHeight="1">
      <c r="B229" s="42"/>
      <c r="C229" s="202" t="s">
        <v>905</v>
      </c>
      <c r="D229" s="202" t="s">
        <v>194</v>
      </c>
      <c r="E229" s="203" t="s">
        <v>6455</v>
      </c>
      <c r="F229" s="204" t="s">
        <v>6456</v>
      </c>
      <c r="G229" s="205" t="s">
        <v>242</v>
      </c>
      <c r="H229" s="206">
        <v>8.5</v>
      </c>
      <c r="I229" s="207"/>
      <c r="J229" s="208">
        <f>ROUND(I229*H229,2)</f>
        <v>0</v>
      </c>
      <c r="K229" s="204" t="s">
        <v>203</v>
      </c>
      <c r="L229" s="62"/>
      <c r="M229" s="209" t="s">
        <v>23</v>
      </c>
      <c r="N229" s="210" t="s">
        <v>48</v>
      </c>
      <c r="O229" s="43"/>
      <c r="P229" s="211">
        <f>O229*H229</f>
        <v>0</v>
      </c>
      <c r="Q229" s="211">
        <v>4.6999999999999999E-4</v>
      </c>
      <c r="R229" s="211">
        <f>Q229*H229</f>
        <v>3.9950000000000003E-3</v>
      </c>
      <c r="S229" s="211">
        <v>0</v>
      </c>
      <c r="T229" s="212">
        <f>S229*H229</f>
        <v>0</v>
      </c>
      <c r="AR229" s="25" t="s">
        <v>215</v>
      </c>
      <c r="AT229" s="25" t="s">
        <v>194</v>
      </c>
      <c r="AU229" s="25" t="s">
        <v>88</v>
      </c>
      <c r="AY229" s="25" t="s">
        <v>191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25" t="s">
        <v>85</v>
      </c>
      <c r="BK229" s="213">
        <f>ROUND(I229*H229,2)</f>
        <v>0</v>
      </c>
      <c r="BL229" s="25" t="s">
        <v>215</v>
      </c>
      <c r="BM229" s="25" t="s">
        <v>6457</v>
      </c>
    </row>
    <row r="230" spans="2:65" s="1" customFormat="1" ht="25.5" customHeight="1">
      <c r="B230" s="42"/>
      <c r="C230" s="228" t="s">
        <v>911</v>
      </c>
      <c r="D230" s="228" t="s">
        <v>302</v>
      </c>
      <c r="E230" s="229" t="s">
        <v>6458</v>
      </c>
      <c r="F230" s="230" t="s">
        <v>6459</v>
      </c>
      <c r="G230" s="231" t="s">
        <v>242</v>
      </c>
      <c r="H230" s="232">
        <v>8.5</v>
      </c>
      <c r="I230" s="233"/>
      <c r="J230" s="234">
        <f>ROUND(I230*H230,2)</f>
        <v>0</v>
      </c>
      <c r="K230" s="230" t="s">
        <v>203</v>
      </c>
      <c r="L230" s="235"/>
      <c r="M230" s="236" t="s">
        <v>23</v>
      </c>
      <c r="N230" s="237" t="s">
        <v>48</v>
      </c>
      <c r="O230" s="43"/>
      <c r="P230" s="211">
        <f>O230*H230</f>
        <v>0</v>
      </c>
      <c r="Q230" s="211">
        <v>1.3679999999999999E-2</v>
      </c>
      <c r="R230" s="211">
        <f>Q230*H230</f>
        <v>0.11627999999999999</v>
      </c>
      <c r="S230" s="211">
        <v>0</v>
      </c>
      <c r="T230" s="212">
        <f>S230*H230</f>
        <v>0</v>
      </c>
      <c r="AR230" s="25" t="s">
        <v>234</v>
      </c>
      <c r="AT230" s="25" t="s">
        <v>302</v>
      </c>
      <c r="AU230" s="25" t="s">
        <v>88</v>
      </c>
      <c r="AY230" s="25" t="s">
        <v>191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25" t="s">
        <v>85</v>
      </c>
      <c r="BK230" s="213">
        <f>ROUND(I230*H230,2)</f>
        <v>0</v>
      </c>
      <c r="BL230" s="25" t="s">
        <v>215</v>
      </c>
      <c r="BM230" s="25" t="s">
        <v>6460</v>
      </c>
    </row>
    <row r="231" spans="2:65" s="11" customFormat="1" ht="29.85" customHeight="1">
      <c r="B231" s="186"/>
      <c r="C231" s="187"/>
      <c r="D231" s="188" t="s">
        <v>76</v>
      </c>
      <c r="E231" s="200" t="s">
        <v>239</v>
      </c>
      <c r="F231" s="200" t="s">
        <v>752</v>
      </c>
      <c r="G231" s="187"/>
      <c r="H231" s="187"/>
      <c r="I231" s="190"/>
      <c r="J231" s="201">
        <f>BK231</f>
        <v>0</v>
      </c>
      <c r="K231" s="187"/>
      <c r="L231" s="192"/>
      <c r="M231" s="193"/>
      <c r="N231" s="194"/>
      <c r="O231" s="194"/>
      <c r="P231" s="195">
        <f>SUM(P232:P248)</f>
        <v>0</v>
      </c>
      <c r="Q231" s="194"/>
      <c r="R231" s="195">
        <f>SUM(R232:R248)</f>
        <v>2.5085419999999998</v>
      </c>
      <c r="S231" s="194"/>
      <c r="T231" s="196">
        <f>SUM(T232:T248)</f>
        <v>0.52300000000000002</v>
      </c>
      <c r="AR231" s="197" t="s">
        <v>85</v>
      </c>
      <c r="AT231" s="198" t="s">
        <v>76</v>
      </c>
      <c r="AU231" s="198" t="s">
        <v>85</v>
      </c>
      <c r="AY231" s="197" t="s">
        <v>191</v>
      </c>
      <c r="BK231" s="199">
        <f>SUM(BK232:BK248)</f>
        <v>0</v>
      </c>
    </row>
    <row r="232" spans="2:65" s="1" customFormat="1" ht="38.25" customHeight="1">
      <c r="B232" s="42"/>
      <c r="C232" s="202" t="s">
        <v>919</v>
      </c>
      <c r="D232" s="202" t="s">
        <v>194</v>
      </c>
      <c r="E232" s="203" t="s">
        <v>6229</v>
      </c>
      <c r="F232" s="204" t="s">
        <v>6230</v>
      </c>
      <c r="G232" s="205" t="s">
        <v>242</v>
      </c>
      <c r="H232" s="206">
        <v>4</v>
      </c>
      <c r="I232" s="207"/>
      <c r="J232" s="208">
        <f>ROUND(I232*H232,2)</f>
        <v>0</v>
      </c>
      <c r="K232" s="204" t="s">
        <v>203</v>
      </c>
      <c r="L232" s="62"/>
      <c r="M232" s="209" t="s">
        <v>23</v>
      </c>
      <c r="N232" s="210" t="s">
        <v>48</v>
      </c>
      <c r="O232" s="43"/>
      <c r="P232" s="211">
        <f>O232*H232</f>
        <v>0</v>
      </c>
      <c r="Q232" s="211">
        <v>0.20219000000000001</v>
      </c>
      <c r="R232" s="211">
        <f>Q232*H232</f>
        <v>0.80876000000000003</v>
      </c>
      <c r="S232" s="211">
        <v>0</v>
      </c>
      <c r="T232" s="212">
        <f>S232*H232</f>
        <v>0</v>
      </c>
      <c r="AR232" s="25" t="s">
        <v>215</v>
      </c>
      <c r="AT232" s="25" t="s">
        <v>194</v>
      </c>
      <c r="AU232" s="25" t="s">
        <v>88</v>
      </c>
      <c r="AY232" s="25" t="s">
        <v>191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25" t="s">
        <v>85</v>
      </c>
      <c r="BK232" s="213">
        <f>ROUND(I232*H232,2)</f>
        <v>0</v>
      </c>
      <c r="BL232" s="25" t="s">
        <v>215</v>
      </c>
      <c r="BM232" s="25" t="s">
        <v>6461</v>
      </c>
    </row>
    <row r="233" spans="2:65" s="1" customFormat="1" ht="16.5" customHeight="1">
      <c r="B233" s="42"/>
      <c r="C233" s="228" t="s">
        <v>924</v>
      </c>
      <c r="D233" s="228" t="s">
        <v>302</v>
      </c>
      <c r="E233" s="229" t="s">
        <v>6462</v>
      </c>
      <c r="F233" s="230" t="s">
        <v>6463</v>
      </c>
      <c r="G233" s="231" t="s">
        <v>222</v>
      </c>
      <c r="H233" s="232">
        <v>2</v>
      </c>
      <c r="I233" s="233"/>
      <c r="J233" s="234">
        <f>ROUND(I233*H233,2)</f>
        <v>0</v>
      </c>
      <c r="K233" s="230" t="s">
        <v>203</v>
      </c>
      <c r="L233" s="235"/>
      <c r="M233" s="236" t="s">
        <v>23</v>
      </c>
      <c r="N233" s="237" t="s">
        <v>48</v>
      </c>
      <c r="O233" s="43"/>
      <c r="P233" s="211">
        <f>O233*H233</f>
        <v>0</v>
      </c>
      <c r="Q233" s="211">
        <v>4.1099999999999998E-2</v>
      </c>
      <c r="R233" s="211">
        <f>Q233*H233</f>
        <v>8.2199999999999995E-2</v>
      </c>
      <c r="S233" s="211">
        <v>0</v>
      </c>
      <c r="T233" s="212">
        <f>S233*H233</f>
        <v>0</v>
      </c>
      <c r="AR233" s="25" t="s">
        <v>234</v>
      </c>
      <c r="AT233" s="25" t="s">
        <v>302</v>
      </c>
      <c r="AU233" s="25" t="s">
        <v>88</v>
      </c>
      <c r="AY233" s="25" t="s">
        <v>191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25" t="s">
        <v>85</v>
      </c>
      <c r="BK233" s="213">
        <f>ROUND(I233*H233,2)</f>
        <v>0</v>
      </c>
      <c r="BL233" s="25" t="s">
        <v>215</v>
      </c>
      <c r="BM233" s="25" t="s">
        <v>6464</v>
      </c>
    </row>
    <row r="234" spans="2:65" s="1" customFormat="1" ht="25.5" customHeight="1">
      <c r="B234" s="42"/>
      <c r="C234" s="202" t="s">
        <v>930</v>
      </c>
      <c r="D234" s="202" t="s">
        <v>194</v>
      </c>
      <c r="E234" s="203" t="s">
        <v>6235</v>
      </c>
      <c r="F234" s="204" t="s">
        <v>6236</v>
      </c>
      <c r="G234" s="205" t="s">
        <v>242</v>
      </c>
      <c r="H234" s="206">
        <v>24.4</v>
      </c>
      <c r="I234" s="207"/>
      <c r="J234" s="208">
        <f>ROUND(I234*H234,2)</f>
        <v>0</v>
      </c>
      <c r="K234" s="204" t="s">
        <v>203</v>
      </c>
      <c r="L234" s="62"/>
      <c r="M234" s="209" t="s">
        <v>23</v>
      </c>
      <c r="N234" s="210" t="s">
        <v>48</v>
      </c>
      <c r="O234" s="43"/>
      <c r="P234" s="211">
        <f>O234*H234</f>
        <v>0</v>
      </c>
      <c r="Q234" s="211">
        <v>0</v>
      </c>
      <c r="R234" s="211">
        <f>Q234*H234</f>
        <v>0</v>
      </c>
      <c r="S234" s="211">
        <v>0</v>
      </c>
      <c r="T234" s="212">
        <f>S234*H234</f>
        <v>0</v>
      </c>
      <c r="AR234" s="25" t="s">
        <v>215</v>
      </c>
      <c r="AT234" s="25" t="s">
        <v>194</v>
      </c>
      <c r="AU234" s="25" t="s">
        <v>88</v>
      </c>
      <c r="AY234" s="25" t="s">
        <v>191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25" t="s">
        <v>85</v>
      </c>
      <c r="BK234" s="213">
        <f>ROUND(I234*H234,2)</f>
        <v>0</v>
      </c>
      <c r="BL234" s="25" t="s">
        <v>215</v>
      </c>
      <c r="BM234" s="25" t="s">
        <v>6465</v>
      </c>
    </row>
    <row r="235" spans="2:65" s="12" customFormat="1" ht="13.5">
      <c r="B235" s="217"/>
      <c r="C235" s="218"/>
      <c r="D235" s="214" t="s">
        <v>245</v>
      </c>
      <c r="E235" s="219" t="s">
        <v>23</v>
      </c>
      <c r="F235" s="220" t="s">
        <v>6466</v>
      </c>
      <c r="G235" s="218"/>
      <c r="H235" s="221">
        <v>17.600000000000001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245</v>
      </c>
      <c r="AU235" s="227" t="s">
        <v>88</v>
      </c>
      <c r="AV235" s="12" t="s">
        <v>88</v>
      </c>
      <c r="AW235" s="12" t="s">
        <v>40</v>
      </c>
      <c r="AX235" s="12" t="s">
        <v>77</v>
      </c>
      <c r="AY235" s="227" t="s">
        <v>191</v>
      </c>
    </row>
    <row r="236" spans="2:65" s="12" customFormat="1" ht="13.5">
      <c r="B236" s="217"/>
      <c r="C236" s="218"/>
      <c r="D236" s="214" t="s">
        <v>245</v>
      </c>
      <c r="E236" s="219" t="s">
        <v>23</v>
      </c>
      <c r="F236" s="220" t="s">
        <v>6467</v>
      </c>
      <c r="G236" s="218"/>
      <c r="H236" s="221">
        <v>6.8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245</v>
      </c>
      <c r="AU236" s="227" t="s">
        <v>88</v>
      </c>
      <c r="AV236" s="12" t="s">
        <v>88</v>
      </c>
      <c r="AW236" s="12" t="s">
        <v>40</v>
      </c>
      <c r="AX236" s="12" t="s">
        <v>77</v>
      </c>
      <c r="AY236" s="227" t="s">
        <v>191</v>
      </c>
    </row>
    <row r="237" spans="2:65" s="15" customFormat="1" ht="13.5">
      <c r="B237" s="265"/>
      <c r="C237" s="266"/>
      <c r="D237" s="214" t="s">
        <v>245</v>
      </c>
      <c r="E237" s="267" t="s">
        <v>23</v>
      </c>
      <c r="F237" s="268" t="s">
        <v>388</v>
      </c>
      <c r="G237" s="266"/>
      <c r="H237" s="269">
        <v>24.4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AT237" s="275" t="s">
        <v>245</v>
      </c>
      <c r="AU237" s="275" t="s">
        <v>88</v>
      </c>
      <c r="AV237" s="15" t="s">
        <v>215</v>
      </c>
      <c r="AW237" s="15" t="s">
        <v>40</v>
      </c>
      <c r="AX237" s="15" t="s">
        <v>85</v>
      </c>
      <c r="AY237" s="275" t="s">
        <v>191</v>
      </c>
    </row>
    <row r="238" spans="2:65" s="1" customFormat="1" ht="25.5" customHeight="1">
      <c r="B238" s="42"/>
      <c r="C238" s="202" t="s">
        <v>935</v>
      </c>
      <c r="D238" s="202" t="s">
        <v>194</v>
      </c>
      <c r="E238" s="203" t="s">
        <v>6239</v>
      </c>
      <c r="F238" s="204" t="s">
        <v>6240</v>
      </c>
      <c r="G238" s="205" t="s">
        <v>242</v>
      </c>
      <c r="H238" s="206">
        <v>3</v>
      </c>
      <c r="I238" s="207"/>
      <c r="J238" s="208">
        <f>ROUND(I238*H238,2)</f>
        <v>0</v>
      </c>
      <c r="K238" s="204" t="s">
        <v>203</v>
      </c>
      <c r="L238" s="62"/>
      <c r="M238" s="209" t="s">
        <v>23</v>
      </c>
      <c r="N238" s="210" t="s">
        <v>48</v>
      </c>
      <c r="O238" s="43"/>
      <c r="P238" s="211">
        <f>O238*H238</f>
        <v>0</v>
      </c>
      <c r="Q238" s="211">
        <v>0</v>
      </c>
      <c r="R238" s="211">
        <f>Q238*H238</f>
        <v>0</v>
      </c>
      <c r="S238" s="211">
        <v>0</v>
      </c>
      <c r="T238" s="212">
        <f>S238*H238</f>
        <v>0</v>
      </c>
      <c r="AR238" s="25" t="s">
        <v>215</v>
      </c>
      <c r="AT238" s="25" t="s">
        <v>194</v>
      </c>
      <c r="AU238" s="25" t="s">
        <v>88</v>
      </c>
      <c r="AY238" s="25" t="s">
        <v>191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25" t="s">
        <v>85</v>
      </c>
      <c r="BK238" s="213">
        <f>ROUND(I238*H238,2)</f>
        <v>0</v>
      </c>
      <c r="BL238" s="25" t="s">
        <v>215</v>
      </c>
      <c r="BM238" s="25" t="s">
        <v>6468</v>
      </c>
    </row>
    <row r="239" spans="2:65" s="1" customFormat="1" ht="25.5" customHeight="1">
      <c r="B239" s="42"/>
      <c r="C239" s="202" t="s">
        <v>940</v>
      </c>
      <c r="D239" s="202" t="s">
        <v>194</v>
      </c>
      <c r="E239" s="203" t="s">
        <v>6242</v>
      </c>
      <c r="F239" s="204" t="s">
        <v>6243</v>
      </c>
      <c r="G239" s="205" t="s">
        <v>242</v>
      </c>
      <c r="H239" s="206">
        <v>24.4</v>
      </c>
      <c r="I239" s="207"/>
      <c r="J239" s="208">
        <f>ROUND(I239*H239,2)</f>
        <v>0</v>
      </c>
      <c r="K239" s="204" t="s">
        <v>203</v>
      </c>
      <c r="L239" s="62"/>
      <c r="M239" s="209" t="s">
        <v>23</v>
      </c>
      <c r="N239" s="210" t="s">
        <v>48</v>
      </c>
      <c r="O239" s="43"/>
      <c r="P239" s="211">
        <f>O239*H239</f>
        <v>0</v>
      </c>
      <c r="Q239" s="211">
        <v>0</v>
      </c>
      <c r="R239" s="211">
        <f>Q239*H239</f>
        <v>0</v>
      </c>
      <c r="S239" s="211">
        <v>0</v>
      </c>
      <c r="T239" s="212">
        <f>S239*H239</f>
        <v>0</v>
      </c>
      <c r="AR239" s="25" t="s">
        <v>215</v>
      </c>
      <c r="AT239" s="25" t="s">
        <v>194</v>
      </c>
      <c r="AU239" s="25" t="s">
        <v>88</v>
      </c>
      <c r="AY239" s="25" t="s">
        <v>191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25" t="s">
        <v>85</v>
      </c>
      <c r="BK239" s="213">
        <f>ROUND(I239*H239,2)</f>
        <v>0</v>
      </c>
      <c r="BL239" s="25" t="s">
        <v>215</v>
      </c>
      <c r="BM239" s="25" t="s">
        <v>6469</v>
      </c>
    </row>
    <row r="240" spans="2:65" s="12" customFormat="1" ht="13.5">
      <c r="B240" s="217"/>
      <c r="C240" s="218"/>
      <c r="D240" s="214" t="s">
        <v>245</v>
      </c>
      <c r="E240" s="219" t="s">
        <v>23</v>
      </c>
      <c r="F240" s="220" t="s">
        <v>6466</v>
      </c>
      <c r="G240" s="218"/>
      <c r="H240" s="221">
        <v>17.600000000000001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245</v>
      </c>
      <c r="AU240" s="227" t="s">
        <v>88</v>
      </c>
      <c r="AV240" s="12" t="s">
        <v>88</v>
      </c>
      <c r="AW240" s="12" t="s">
        <v>40</v>
      </c>
      <c r="AX240" s="12" t="s">
        <v>77</v>
      </c>
      <c r="AY240" s="227" t="s">
        <v>191</v>
      </c>
    </row>
    <row r="241" spans="2:65" s="12" customFormat="1" ht="13.5">
      <c r="B241" s="217"/>
      <c r="C241" s="218"/>
      <c r="D241" s="214" t="s">
        <v>245</v>
      </c>
      <c r="E241" s="219" t="s">
        <v>23</v>
      </c>
      <c r="F241" s="220" t="s">
        <v>6467</v>
      </c>
      <c r="G241" s="218"/>
      <c r="H241" s="221">
        <v>6.8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245</v>
      </c>
      <c r="AU241" s="227" t="s">
        <v>88</v>
      </c>
      <c r="AV241" s="12" t="s">
        <v>88</v>
      </c>
      <c r="AW241" s="12" t="s">
        <v>40</v>
      </c>
      <c r="AX241" s="12" t="s">
        <v>77</v>
      </c>
      <c r="AY241" s="227" t="s">
        <v>191</v>
      </c>
    </row>
    <row r="242" spans="2:65" s="15" customFormat="1" ht="13.5">
      <c r="B242" s="265"/>
      <c r="C242" s="266"/>
      <c r="D242" s="214" t="s">
        <v>245</v>
      </c>
      <c r="E242" s="267" t="s">
        <v>23</v>
      </c>
      <c r="F242" s="268" t="s">
        <v>388</v>
      </c>
      <c r="G242" s="266"/>
      <c r="H242" s="269">
        <v>24.4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AT242" s="275" t="s">
        <v>245</v>
      </c>
      <c r="AU242" s="275" t="s">
        <v>88</v>
      </c>
      <c r="AV242" s="15" t="s">
        <v>215</v>
      </c>
      <c r="AW242" s="15" t="s">
        <v>40</v>
      </c>
      <c r="AX242" s="15" t="s">
        <v>85</v>
      </c>
      <c r="AY242" s="275" t="s">
        <v>191</v>
      </c>
    </row>
    <row r="243" spans="2:65" s="1" customFormat="1" ht="16.5" customHeight="1">
      <c r="B243" s="42"/>
      <c r="C243" s="202" t="s">
        <v>946</v>
      </c>
      <c r="D243" s="202" t="s">
        <v>194</v>
      </c>
      <c r="E243" s="203" t="s">
        <v>6246</v>
      </c>
      <c r="F243" s="204" t="s">
        <v>6247</v>
      </c>
      <c r="G243" s="205" t="s">
        <v>242</v>
      </c>
      <c r="H243" s="206">
        <v>3</v>
      </c>
      <c r="I243" s="207"/>
      <c r="J243" s="208">
        <f t="shared" ref="J243:J248" si="30">ROUND(I243*H243,2)</f>
        <v>0</v>
      </c>
      <c r="K243" s="204" t="s">
        <v>203</v>
      </c>
      <c r="L243" s="62"/>
      <c r="M243" s="209" t="s">
        <v>23</v>
      </c>
      <c r="N243" s="210" t="s">
        <v>48</v>
      </c>
      <c r="O243" s="43"/>
      <c r="P243" s="211">
        <f t="shared" ref="P243:P248" si="31">O243*H243</f>
        <v>0</v>
      </c>
      <c r="Q243" s="211">
        <v>0</v>
      </c>
      <c r="R243" s="211">
        <f t="shared" ref="R243:R248" si="32">Q243*H243</f>
        <v>0</v>
      </c>
      <c r="S243" s="211">
        <v>0</v>
      </c>
      <c r="T243" s="212">
        <f t="shared" ref="T243:T248" si="33">S243*H243</f>
        <v>0</v>
      </c>
      <c r="AR243" s="25" t="s">
        <v>215</v>
      </c>
      <c r="AT243" s="25" t="s">
        <v>194</v>
      </c>
      <c r="AU243" s="25" t="s">
        <v>88</v>
      </c>
      <c r="AY243" s="25" t="s">
        <v>191</v>
      </c>
      <c r="BE243" s="213">
        <f t="shared" ref="BE243:BE248" si="34">IF(N243="základní",J243,0)</f>
        <v>0</v>
      </c>
      <c r="BF243" s="213">
        <f t="shared" ref="BF243:BF248" si="35">IF(N243="snížená",J243,0)</f>
        <v>0</v>
      </c>
      <c r="BG243" s="213">
        <f t="shared" ref="BG243:BG248" si="36">IF(N243="zákl. přenesená",J243,0)</f>
        <v>0</v>
      </c>
      <c r="BH243" s="213">
        <f t="shared" ref="BH243:BH248" si="37">IF(N243="sníž. přenesená",J243,0)</f>
        <v>0</v>
      </c>
      <c r="BI243" s="213">
        <f t="shared" ref="BI243:BI248" si="38">IF(N243="nulová",J243,0)</f>
        <v>0</v>
      </c>
      <c r="BJ243" s="25" t="s">
        <v>85</v>
      </c>
      <c r="BK243" s="213">
        <f t="shared" ref="BK243:BK248" si="39">ROUND(I243*H243,2)</f>
        <v>0</v>
      </c>
      <c r="BL243" s="25" t="s">
        <v>215</v>
      </c>
      <c r="BM243" s="25" t="s">
        <v>6470</v>
      </c>
    </row>
    <row r="244" spans="2:65" s="1" customFormat="1" ht="25.5" customHeight="1">
      <c r="B244" s="42"/>
      <c r="C244" s="202" t="s">
        <v>951</v>
      </c>
      <c r="D244" s="202" t="s">
        <v>194</v>
      </c>
      <c r="E244" s="203" t="s">
        <v>6471</v>
      </c>
      <c r="F244" s="204" t="s">
        <v>6472</v>
      </c>
      <c r="G244" s="205" t="s">
        <v>242</v>
      </c>
      <c r="H244" s="206">
        <v>24.4</v>
      </c>
      <c r="I244" s="207"/>
      <c r="J244" s="208">
        <f t="shared" si="30"/>
        <v>0</v>
      </c>
      <c r="K244" s="204" t="s">
        <v>203</v>
      </c>
      <c r="L244" s="62"/>
      <c r="M244" s="209" t="s">
        <v>23</v>
      </c>
      <c r="N244" s="210" t="s">
        <v>48</v>
      </c>
      <c r="O244" s="43"/>
      <c r="P244" s="211">
        <f t="shared" si="31"/>
        <v>0</v>
      </c>
      <c r="Q244" s="211">
        <v>0</v>
      </c>
      <c r="R244" s="211">
        <f t="shared" si="32"/>
        <v>0</v>
      </c>
      <c r="S244" s="211">
        <v>0</v>
      </c>
      <c r="T244" s="212">
        <f t="shared" si="33"/>
        <v>0</v>
      </c>
      <c r="AR244" s="25" t="s">
        <v>215</v>
      </c>
      <c r="AT244" s="25" t="s">
        <v>194</v>
      </c>
      <c r="AU244" s="25" t="s">
        <v>88</v>
      </c>
      <c r="AY244" s="25" t="s">
        <v>191</v>
      </c>
      <c r="BE244" s="213">
        <f t="shared" si="34"/>
        <v>0</v>
      </c>
      <c r="BF244" s="213">
        <f t="shared" si="35"/>
        <v>0</v>
      </c>
      <c r="BG244" s="213">
        <f t="shared" si="36"/>
        <v>0</v>
      </c>
      <c r="BH244" s="213">
        <f t="shared" si="37"/>
        <v>0</v>
      </c>
      <c r="BI244" s="213">
        <f t="shared" si="38"/>
        <v>0</v>
      </c>
      <c r="BJ244" s="25" t="s">
        <v>85</v>
      </c>
      <c r="BK244" s="213">
        <f t="shared" si="39"/>
        <v>0</v>
      </c>
      <c r="BL244" s="25" t="s">
        <v>215</v>
      </c>
      <c r="BM244" s="25" t="s">
        <v>6473</v>
      </c>
    </row>
    <row r="245" spans="2:65" s="1" customFormat="1" ht="25.5" customHeight="1">
      <c r="B245" s="42"/>
      <c r="C245" s="202" t="s">
        <v>956</v>
      </c>
      <c r="D245" s="202" t="s">
        <v>194</v>
      </c>
      <c r="E245" s="203" t="s">
        <v>6253</v>
      </c>
      <c r="F245" s="204" t="s">
        <v>6254</v>
      </c>
      <c r="G245" s="205" t="s">
        <v>242</v>
      </c>
      <c r="H245" s="206">
        <v>3</v>
      </c>
      <c r="I245" s="207"/>
      <c r="J245" s="208">
        <f t="shared" si="30"/>
        <v>0</v>
      </c>
      <c r="K245" s="204" t="s">
        <v>203</v>
      </c>
      <c r="L245" s="62"/>
      <c r="M245" s="209" t="s">
        <v>23</v>
      </c>
      <c r="N245" s="210" t="s">
        <v>48</v>
      </c>
      <c r="O245" s="43"/>
      <c r="P245" s="211">
        <f t="shared" si="31"/>
        <v>0</v>
      </c>
      <c r="Q245" s="211">
        <v>2.0000000000000002E-5</v>
      </c>
      <c r="R245" s="211">
        <f t="shared" si="32"/>
        <v>6.0000000000000008E-5</v>
      </c>
      <c r="S245" s="211">
        <v>0</v>
      </c>
      <c r="T245" s="212">
        <f t="shared" si="33"/>
        <v>0</v>
      </c>
      <c r="AR245" s="25" t="s">
        <v>215</v>
      </c>
      <c r="AT245" s="25" t="s">
        <v>194</v>
      </c>
      <c r="AU245" s="25" t="s">
        <v>88</v>
      </c>
      <c r="AY245" s="25" t="s">
        <v>191</v>
      </c>
      <c r="BE245" s="213">
        <f t="shared" si="34"/>
        <v>0</v>
      </c>
      <c r="BF245" s="213">
        <f t="shared" si="35"/>
        <v>0</v>
      </c>
      <c r="BG245" s="213">
        <f t="shared" si="36"/>
        <v>0</v>
      </c>
      <c r="BH245" s="213">
        <f t="shared" si="37"/>
        <v>0</v>
      </c>
      <c r="BI245" s="213">
        <f t="shared" si="38"/>
        <v>0</v>
      </c>
      <c r="BJ245" s="25" t="s">
        <v>85</v>
      </c>
      <c r="BK245" s="213">
        <f t="shared" si="39"/>
        <v>0</v>
      </c>
      <c r="BL245" s="25" t="s">
        <v>215</v>
      </c>
      <c r="BM245" s="25" t="s">
        <v>6474</v>
      </c>
    </row>
    <row r="246" spans="2:65" s="1" customFormat="1" ht="25.5" customHeight="1">
      <c r="B246" s="42"/>
      <c r="C246" s="202" t="s">
        <v>961</v>
      </c>
      <c r="D246" s="202" t="s">
        <v>194</v>
      </c>
      <c r="E246" s="203" t="s">
        <v>6256</v>
      </c>
      <c r="F246" s="204" t="s">
        <v>6257</v>
      </c>
      <c r="G246" s="205" t="s">
        <v>242</v>
      </c>
      <c r="H246" s="206">
        <v>24.4</v>
      </c>
      <c r="I246" s="207"/>
      <c r="J246" s="208">
        <f t="shared" si="30"/>
        <v>0</v>
      </c>
      <c r="K246" s="204" t="s">
        <v>203</v>
      </c>
      <c r="L246" s="62"/>
      <c r="M246" s="209" t="s">
        <v>23</v>
      </c>
      <c r="N246" s="210" t="s">
        <v>48</v>
      </c>
      <c r="O246" s="43"/>
      <c r="P246" s="211">
        <f t="shared" si="31"/>
        <v>0</v>
      </c>
      <c r="Q246" s="211">
        <v>3.0000000000000001E-5</v>
      </c>
      <c r="R246" s="211">
        <f t="shared" si="32"/>
        <v>7.3200000000000001E-4</v>
      </c>
      <c r="S246" s="211">
        <v>0</v>
      </c>
      <c r="T246" s="212">
        <f t="shared" si="33"/>
        <v>0</v>
      </c>
      <c r="AR246" s="25" t="s">
        <v>215</v>
      </c>
      <c r="AT246" s="25" t="s">
        <v>194</v>
      </c>
      <c r="AU246" s="25" t="s">
        <v>88</v>
      </c>
      <c r="AY246" s="25" t="s">
        <v>191</v>
      </c>
      <c r="BE246" s="213">
        <f t="shared" si="34"/>
        <v>0</v>
      </c>
      <c r="BF246" s="213">
        <f t="shared" si="35"/>
        <v>0</v>
      </c>
      <c r="BG246" s="213">
        <f t="shared" si="36"/>
        <v>0</v>
      </c>
      <c r="BH246" s="213">
        <f t="shared" si="37"/>
        <v>0</v>
      </c>
      <c r="BI246" s="213">
        <f t="shared" si="38"/>
        <v>0</v>
      </c>
      <c r="BJ246" s="25" t="s">
        <v>85</v>
      </c>
      <c r="BK246" s="213">
        <f t="shared" si="39"/>
        <v>0</v>
      </c>
      <c r="BL246" s="25" t="s">
        <v>215</v>
      </c>
      <c r="BM246" s="25" t="s">
        <v>6475</v>
      </c>
    </row>
    <row r="247" spans="2:65" s="1" customFormat="1" ht="38.25" customHeight="1">
      <c r="B247" s="42"/>
      <c r="C247" s="202" t="s">
        <v>966</v>
      </c>
      <c r="D247" s="202" t="s">
        <v>194</v>
      </c>
      <c r="E247" s="203" t="s">
        <v>6259</v>
      </c>
      <c r="F247" s="204" t="s">
        <v>6260</v>
      </c>
      <c r="G247" s="205" t="s">
        <v>222</v>
      </c>
      <c r="H247" s="206">
        <v>1</v>
      </c>
      <c r="I247" s="207"/>
      <c r="J247" s="208">
        <f t="shared" si="30"/>
        <v>0</v>
      </c>
      <c r="K247" s="204" t="s">
        <v>203</v>
      </c>
      <c r="L247" s="62"/>
      <c r="M247" s="209" t="s">
        <v>23</v>
      </c>
      <c r="N247" s="210" t="s">
        <v>48</v>
      </c>
      <c r="O247" s="43"/>
      <c r="P247" s="211">
        <f t="shared" si="31"/>
        <v>0</v>
      </c>
      <c r="Q247" s="211">
        <v>1.6167899999999999</v>
      </c>
      <c r="R247" s="211">
        <f t="shared" si="32"/>
        <v>1.6167899999999999</v>
      </c>
      <c r="S247" s="211">
        <v>0</v>
      </c>
      <c r="T247" s="212">
        <f t="shared" si="33"/>
        <v>0</v>
      </c>
      <c r="AR247" s="25" t="s">
        <v>215</v>
      </c>
      <c r="AT247" s="25" t="s">
        <v>194</v>
      </c>
      <c r="AU247" s="25" t="s">
        <v>88</v>
      </c>
      <c r="AY247" s="25" t="s">
        <v>191</v>
      </c>
      <c r="BE247" s="213">
        <f t="shared" si="34"/>
        <v>0</v>
      </c>
      <c r="BF247" s="213">
        <f t="shared" si="35"/>
        <v>0</v>
      </c>
      <c r="BG247" s="213">
        <f t="shared" si="36"/>
        <v>0</v>
      </c>
      <c r="BH247" s="213">
        <f t="shared" si="37"/>
        <v>0</v>
      </c>
      <c r="BI247" s="213">
        <f t="shared" si="38"/>
        <v>0</v>
      </c>
      <c r="BJ247" s="25" t="s">
        <v>85</v>
      </c>
      <c r="BK247" s="213">
        <f t="shared" si="39"/>
        <v>0</v>
      </c>
      <c r="BL247" s="25" t="s">
        <v>215</v>
      </c>
      <c r="BM247" s="25" t="s">
        <v>6476</v>
      </c>
    </row>
    <row r="248" spans="2:65" s="1" customFormat="1" ht="38.25" customHeight="1">
      <c r="B248" s="42"/>
      <c r="C248" s="202" t="s">
        <v>970</v>
      </c>
      <c r="D248" s="202" t="s">
        <v>194</v>
      </c>
      <c r="E248" s="203" t="s">
        <v>6265</v>
      </c>
      <c r="F248" s="204" t="s">
        <v>6266</v>
      </c>
      <c r="G248" s="205" t="s">
        <v>222</v>
      </c>
      <c r="H248" s="206">
        <v>1</v>
      </c>
      <c r="I248" s="207"/>
      <c r="J248" s="208">
        <f t="shared" si="30"/>
        <v>0</v>
      </c>
      <c r="K248" s="204" t="s">
        <v>203</v>
      </c>
      <c r="L248" s="62"/>
      <c r="M248" s="209" t="s">
        <v>23</v>
      </c>
      <c r="N248" s="210" t="s">
        <v>48</v>
      </c>
      <c r="O248" s="43"/>
      <c r="P248" s="211">
        <f t="shared" si="31"/>
        <v>0</v>
      </c>
      <c r="Q248" s="211">
        <v>0</v>
      </c>
      <c r="R248" s="211">
        <f t="shared" si="32"/>
        <v>0</v>
      </c>
      <c r="S248" s="211">
        <v>0.52300000000000002</v>
      </c>
      <c r="T248" s="212">
        <f t="shared" si="33"/>
        <v>0.52300000000000002</v>
      </c>
      <c r="AR248" s="25" t="s">
        <v>215</v>
      </c>
      <c r="AT248" s="25" t="s">
        <v>194</v>
      </c>
      <c r="AU248" s="25" t="s">
        <v>88</v>
      </c>
      <c r="AY248" s="25" t="s">
        <v>191</v>
      </c>
      <c r="BE248" s="213">
        <f t="shared" si="34"/>
        <v>0</v>
      </c>
      <c r="BF248" s="213">
        <f t="shared" si="35"/>
        <v>0</v>
      </c>
      <c r="BG248" s="213">
        <f t="shared" si="36"/>
        <v>0</v>
      </c>
      <c r="BH248" s="213">
        <f t="shared" si="37"/>
        <v>0</v>
      </c>
      <c r="BI248" s="213">
        <f t="shared" si="38"/>
        <v>0</v>
      </c>
      <c r="BJ248" s="25" t="s">
        <v>85</v>
      </c>
      <c r="BK248" s="213">
        <f t="shared" si="39"/>
        <v>0</v>
      </c>
      <c r="BL248" s="25" t="s">
        <v>215</v>
      </c>
      <c r="BM248" s="25" t="s">
        <v>6477</v>
      </c>
    </row>
    <row r="249" spans="2:65" s="11" customFormat="1" ht="29.85" customHeight="1">
      <c r="B249" s="186"/>
      <c r="C249" s="187"/>
      <c r="D249" s="188" t="s">
        <v>76</v>
      </c>
      <c r="E249" s="200" t="s">
        <v>2918</v>
      </c>
      <c r="F249" s="200" t="s">
        <v>2919</v>
      </c>
      <c r="G249" s="187"/>
      <c r="H249" s="187"/>
      <c r="I249" s="190"/>
      <c r="J249" s="201">
        <f>BK249</f>
        <v>0</v>
      </c>
      <c r="K249" s="187"/>
      <c r="L249" s="192"/>
      <c r="M249" s="193"/>
      <c r="N249" s="194"/>
      <c r="O249" s="194"/>
      <c r="P249" s="195">
        <f>SUM(P250:P267)</f>
        <v>0</v>
      </c>
      <c r="Q249" s="194"/>
      <c r="R249" s="195">
        <f>SUM(R250:R267)</f>
        <v>0</v>
      </c>
      <c r="S249" s="194"/>
      <c r="T249" s="196">
        <f>SUM(T250:T267)</f>
        <v>0</v>
      </c>
      <c r="AR249" s="197" t="s">
        <v>85</v>
      </c>
      <c r="AT249" s="198" t="s">
        <v>76</v>
      </c>
      <c r="AU249" s="198" t="s">
        <v>85</v>
      </c>
      <c r="AY249" s="197" t="s">
        <v>191</v>
      </c>
      <c r="BK249" s="199">
        <f>SUM(BK250:BK267)</f>
        <v>0</v>
      </c>
    </row>
    <row r="250" spans="2:65" s="1" customFormat="1" ht="25.5" customHeight="1">
      <c r="B250" s="42"/>
      <c r="C250" s="202" t="s">
        <v>974</v>
      </c>
      <c r="D250" s="202" t="s">
        <v>194</v>
      </c>
      <c r="E250" s="203" t="s">
        <v>6274</v>
      </c>
      <c r="F250" s="204" t="s">
        <v>6275</v>
      </c>
      <c r="G250" s="205" t="s">
        <v>419</v>
      </c>
      <c r="H250" s="206">
        <v>12.222</v>
      </c>
      <c r="I250" s="207"/>
      <c r="J250" s="208">
        <f>ROUND(I250*H250,2)</f>
        <v>0</v>
      </c>
      <c r="K250" s="204" t="s">
        <v>203</v>
      </c>
      <c r="L250" s="62"/>
      <c r="M250" s="209" t="s">
        <v>23</v>
      </c>
      <c r="N250" s="210" t="s">
        <v>48</v>
      </c>
      <c r="O250" s="43"/>
      <c r="P250" s="211">
        <f>O250*H250</f>
        <v>0</v>
      </c>
      <c r="Q250" s="211">
        <v>0</v>
      </c>
      <c r="R250" s="211">
        <f>Q250*H250</f>
        <v>0</v>
      </c>
      <c r="S250" s="211">
        <v>0</v>
      </c>
      <c r="T250" s="212">
        <f>S250*H250</f>
        <v>0</v>
      </c>
      <c r="AR250" s="25" t="s">
        <v>215</v>
      </c>
      <c r="AT250" s="25" t="s">
        <v>194</v>
      </c>
      <c r="AU250" s="25" t="s">
        <v>88</v>
      </c>
      <c r="AY250" s="25" t="s">
        <v>191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25" t="s">
        <v>85</v>
      </c>
      <c r="BK250" s="213">
        <f>ROUND(I250*H250,2)</f>
        <v>0</v>
      </c>
      <c r="BL250" s="25" t="s">
        <v>215</v>
      </c>
      <c r="BM250" s="25" t="s">
        <v>6478</v>
      </c>
    </row>
    <row r="251" spans="2:65" s="12" customFormat="1" ht="13.5">
      <c r="B251" s="217"/>
      <c r="C251" s="218"/>
      <c r="D251" s="214" t="s">
        <v>245</v>
      </c>
      <c r="E251" s="219" t="s">
        <v>23</v>
      </c>
      <c r="F251" s="220" t="s">
        <v>6479</v>
      </c>
      <c r="G251" s="218"/>
      <c r="H251" s="221">
        <v>3.43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245</v>
      </c>
      <c r="AU251" s="227" t="s">
        <v>88</v>
      </c>
      <c r="AV251" s="12" t="s">
        <v>88</v>
      </c>
      <c r="AW251" s="12" t="s">
        <v>40</v>
      </c>
      <c r="AX251" s="12" t="s">
        <v>77</v>
      </c>
      <c r="AY251" s="227" t="s">
        <v>191</v>
      </c>
    </row>
    <row r="252" spans="2:65" s="12" customFormat="1" ht="13.5">
      <c r="B252" s="217"/>
      <c r="C252" s="218"/>
      <c r="D252" s="214" t="s">
        <v>245</v>
      </c>
      <c r="E252" s="219" t="s">
        <v>23</v>
      </c>
      <c r="F252" s="220" t="s">
        <v>6480</v>
      </c>
      <c r="G252" s="218"/>
      <c r="H252" s="221">
        <v>3.8759999999999999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245</v>
      </c>
      <c r="AU252" s="227" t="s">
        <v>88</v>
      </c>
      <c r="AV252" s="12" t="s">
        <v>88</v>
      </c>
      <c r="AW252" s="12" t="s">
        <v>40</v>
      </c>
      <c r="AX252" s="12" t="s">
        <v>77</v>
      </c>
      <c r="AY252" s="227" t="s">
        <v>191</v>
      </c>
    </row>
    <row r="253" spans="2:65" s="12" customFormat="1" ht="13.5">
      <c r="B253" s="217"/>
      <c r="C253" s="218"/>
      <c r="D253" s="214" t="s">
        <v>245</v>
      </c>
      <c r="E253" s="219" t="s">
        <v>23</v>
      </c>
      <c r="F253" s="220" t="s">
        <v>6481</v>
      </c>
      <c r="G253" s="218"/>
      <c r="H253" s="221">
        <v>4.9160000000000004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245</v>
      </c>
      <c r="AU253" s="227" t="s">
        <v>88</v>
      </c>
      <c r="AV253" s="12" t="s">
        <v>88</v>
      </c>
      <c r="AW253" s="12" t="s">
        <v>40</v>
      </c>
      <c r="AX253" s="12" t="s">
        <v>77</v>
      </c>
      <c r="AY253" s="227" t="s">
        <v>191</v>
      </c>
    </row>
    <row r="254" spans="2:65" s="15" customFormat="1" ht="13.5">
      <c r="B254" s="265"/>
      <c r="C254" s="266"/>
      <c r="D254" s="214" t="s">
        <v>245</v>
      </c>
      <c r="E254" s="267" t="s">
        <v>23</v>
      </c>
      <c r="F254" s="268" t="s">
        <v>388</v>
      </c>
      <c r="G254" s="266"/>
      <c r="H254" s="269">
        <v>12.222</v>
      </c>
      <c r="I254" s="270"/>
      <c r="J254" s="266"/>
      <c r="K254" s="266"/>
      <c r="L254" s="271"/>
      <c r="M254" s="272"/>
      <c r="N254" s="273"/>
      <c r="O254" s="273"/>
      <c r="P254" s="273"/>
      <c r="Q254" s="273"/>
      <c r="R254" s="273"/>
      <c r="S254" s="273"/>
      <c r="T254" s="274"/>
      <c r="AT254" s="275" t="s">
        <v>245</v>
      </c>
      <c r="AU254" s="275" t="s">
        <v>88</v>
      </c>
      <c r="AV254" s="15" t="s">
        <v>215</v>
      </c>
      <c r="AW254" s="15" t="s">
        <v>40</v>
      </c>
      <c r="AX254" s="15" t="s">
        <v>85</v>
      </c>
      <c r="AY254" s="275" t="s">
        <v>191</v>
      </c>
    </row>
    <row r="255" spans="2:65" s="1" customFormat="1" ht="38.25" customHeight="1">
      <c r="B255" s="42"/>
      <c r="C255" s="202" t="s">
        <v>978</v>
      </c>
      <c r="D255" s="202" t="s">
        <v>194</v>
      </c>
      <c r="E255" s="203" t="s">
        <v>6280</v>
      </c>
      <c r="F255" s="204" t="s">
        <v>6281</v>
      </c>
      <c r="G255" s="205" t="s">
        <v>419</v>
      </c>
      <c r="H255" s="206">
        <v>125.145</v>
      </c>
      <c r="I255" s="207"/>
      <c r="J255" s="208">
        <f>ROUND(I255*H255,2)</f>
        <v>0</v>
      </c>
      <c r="K255" s="204" t="s">
        <v>203</v>
      </c>
      <c r="L255" s="62"/>
      <c r="M255" s="209" t="s">
        <v>23</v>
      </c>
      <c r="N255" s="210" t="s">
        <v>48</v>
      </c>
      <c r="O255" s="43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AR255" s="25" t="s">
        <v>215</v>
      </c>
      <c r="AT255" s="25" t="s">
        <v>194</v>
      </c>
      <c r="AU255" s="25" t="s">
        <v>88</v>
      </c>
      <c r="AY255" s="25" t="s">
        <v>191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25" t="s">
        <v>85</v>
      </c>
      <c r="BK255" s="213">
        <f>ROUND(I255*H255,2)</f>
        <v>0</v>
      </c>
      <c r="BL255" s="25" t="s">
        <v>215</v>
      </c>
      <c r="BM255" s="25" t="s">
        <v>6482</v>
      </c>
    </row>
    <row r="256" spans="2:65" s="12" customFormat="1" ht="13.5">
      <c r="B256" s="217"/>
      <c r="C256" s="218"/>
      <c r="D256" s="214" t="s">
        <v>245</v>
      </c>
      <c r="E256" s="219" t="s">
        <v>23</v>
      </c>
      <c r="F256" s="220" t="s">
        <v>6483</v>
      </c>
      <c r="G256" s="218"/>
      <c r="H256" s="221">
        <v>125.145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245</v>
      </c>
      <c r="AU256" s="227" t="s">
        <v>88</v>
      </c>
      <c r="AV256" s="12" t="s">
        <v>88</v>
      </c>
      <c r="AW256" s="12" t="s">
        <v>40</v>
      </c>
      <c r="AX256" s="12" t="s">
        <v>77</v>
      </c>
      <c r="AY256" s="227" t="s">
        <v>191</v>
      </c>
    </row>
    <row r="257" spans="2:65" s="15" customFormat="1" ht="13.5">
      <c r="B257" s="265"/>
      <c r="C257" s="266"/>
      <c r="D257" s="214" t="s">
        <v>245</v>
      </c>
      <c r="E257" s="267" t="s">
        <v>23</v>
      </c>
      <c r="F257" s="268" t="s">
        <v>388</v>
      </c>
      <c r="G257" s="266"/>
      <c r="H257" s="269">
        <v>125.145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AT257" s="275" t="s">
        <v>245</v>
      </c>
      <c r="AU257" s="275" t="s">
        <v>88</v>
      </c>
      <c r="AV257" s="15" t="s">
        <v>215</v>
      </c>
      <c r="AW257" s="15" t="s">
        <v>40</v>
      </c>
      <c r="AX257" s="15" t="s">
        <v>85</v>
      </c>
      <c r="AY257" s="275" t="s">
        <v>191</v>
      </c>
    </row>
    <row r="258" spans="2:65" s="1" customFormat="1" ht="16.5" customHeight="1">
      <c r="B258" s="42"/>
      <c r="C258" s="202" t="s">
        <v>982</v>
      </c>
      <c r="D258" s="202" t="s">
        <v>194</v>
      </c>
      <c r="E258" s="203" t="s">
        <v>6284</v>
      </c>
      <c r="F258" s="204" t="s">
        <v>6285</v>
      </c>
      <c r="G258" s="205" t="s">
        <v>419</v>
      </c>
      <c r="H258" s="206">
        <v>13.904999999999999</v>
      </c>
      <c r="I258" s="207"/>
      <c r="J258" s="208">
        <f>ROUND(I258*H258,2)</f>
        <v>0</v>
      </c>
      <c r="K258" s="204" t="s">
        <v>203</v>
      </c>
      <c r="L258" s="62"/>
      <c r="M258" s="209" t="s">
        <v>23</v>
      </c>
      <c r="N258" s="210" t="s">
        <v>48</v>
      </c>
      <c r="O258" s="43"/>
      <c r="P258" s="211">
        <f>O258*H258</f>
        <v>0</v>
      </c>
      <c r="Q258" s="211">
        <v>0</v>
      </c>
      <c r="R258" s="211">
        <f>Q258*H258</f>
        <v>0</v>
      </c>
      <c r="S258" s="211">
        <v>0</v>
      </c>
      <c r="T258" s="212">
        <f>S258*H258</f>
        <v>0</v>
      </c>
      <c r="AR258" s="25" t="s">
        <v>215</v>
      </c>
      <c r="AT258" s="25" t="s">
        <v>194</v>
      </c>
      <c r="AU258" s="25" t="s">
        <v>88</v>
      </c>
      <c r="AY258" s="25" t="s">
        <v>191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25" t="s">
        <v>85</v>
      </c>
      <c r="BK258" s="213">
        <f>ROUND(I258*H258,2)</f>
        <v>0</v>
      </c>
      <c r="BL258" s="25" t="s">
        <v>215</v>
      </c>
      <c r="BM258" s="25" t="s">
        <v>6484</v>
      </c>
    </row>
    <row r="259" spans="2:65" s="1" customFormat="1" ht="16.5" customHeight="1">
      <c r="B259" s="42"/>
      <c r="C259" s="202" t="s">
        <v>335</v>
      </c>
      <c r="D259" s="202" t="s">
        <v>194</v>
      </c>
      <c r="E259" s="203" t="s">
        <v>6288</v>
      </c>
      <c r="F259" s="204" t="s">
        <v>3562</v>
      </c>
      <c r="G259" s="205" t="s">
        <v>419</v>
      </c>
      <c r="H259" s="206">
        <v>3.8759999999999999</v>
      </c>
      <c r="I259" s="207"/>
      <c r="J259" s="208">
        <f>ROUND(I259*H259,2)</f>
        <v>0</v>
      </c>
      <c r="K259" s="204" t="s">
        <v>203</v>
      </c>
      <c r="L259" s="62"/>
      <c r="M259" s="209" t="s">
        <v>23</v>
      </c>
      <c r="N259" s="210" t="s">
        <v>48</v>
      </c>
      <c r="O259" s="43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AR259" s="25" t="s">
        <v>215</v>
      </c>
      <c r="AT259" s="25" t="s">
        <v>194</v>
      </c>
      <c r="AU259" s="25" t="s">
        <v>88</v>
      </c>
      <c r="AY259" s="25" t="s">
        <v>191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25" t="s">
        <v>85</v>
      </c>
      <c r="BK259" s="213">
        <f>ROUND(I259*H259,2)</f>
        <v>0</v>
      </c>
      <c r="BL259" s="25" t="s">
        <v>215</v>
      </c>
      <c r="BM259" s="25" t="s">
        <v>6485</v>
      </c>
    </row>
    <row r="260" spans="2:65" s="12" customFormat="1" ht="13.5">
      <c r="B260" s="217"/>
      <c r="C260" s="218"/>
      <c r="D260" s="214" t="s">
        <v>245</v>
      </c>
      <c r="E260" s="219" t="s">
        <v>23</v>
      </c>
      <c r="F260" s="220" t="s">
        <v>6486</v>
      </c>
      <c r="G260" s="218"/>
      <c r="H260" s="221">
        <v>3.8759999999999999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245</v>
      </c>
      <c r="AU260" s="227" t="s">
        <v>88</v>
      </c>
      <c r="AV260" s="12" t="s">
        <v>88</v>
      </c>
      <c r="AW260" s="12" t="s">
        <v>40</v>
      </c>
      <c r="AX260" s="12" t="s">
        <v>77</v>
      </c>
      <c r="AY260" s="227" t="s">
        <v>191</v>
      </c>
    </row>
    <row r="261" spans="2:65" s="15" customFormat="1" ht="13.5">
      <c r="B261" s="265"/>
      <c r="C261" s="266"/>
      <c r="D261" s="214" t="s">
        <v>245</v>
      </c>
      <c r="E261" s="267" t="s">
        <v>23</v>
      </c>
      <c r="F261" s="268" t="s">
        <v>388</v>
      </c>
      <c r="G261" s="266"/>
      <c r="H261" s="269">
        <v>3.8759999999999999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AT261" s="275" t="s">
        <v>245</v>
      </c>
      <c r="AU261" s="275" t="s">
        <v>88</v>
      </c>
      <c r="AV261" s="15" t="s">
        <v>215</v>
      </c>
      <c r="AW261" s="15" t="s">
        <v>40</v>
      </c>
      <c r="AX261" s="15" t="s">
        <v>85</v>
      </c>
      <c r="AY261" s="275" t="s">
        <v>191</v>
      </c>
    </row>
    <row r="262" spans="2:65" s="1" customFormat="1" ht="25.5" customHeight="1">
      <c r="B262" s="42"/>
      <c r="C262" s="202" t="s">
        <v>991</v>
      </c>
      <c r="D262" s="202" t="s">
        <v>194</v>
      </c>
      <c r="E262" s="203" t="s">
        <v>6291</v>
      </c>
      <c r="F262" s="204" t="s">
        <v>6292</v>
      </c>
      <c r="G262" s="205" t="s">
        <v>419</v>
      </c>
      <c r="H262" s="206">
        <v>4.9160000000000004</v>
      </c>
      <c r="I262" s="207"/>
      <c r="J262" s="208">
        <f>ROUND(I262*H262,2)</f>
        <v>0</v>
      </c>
      <c r="K262" s="204" t="s">
        <v>203</v>
      </c>
      <c r="L262" s="62"/>
      <c r="M262" s="209" t="s">
        <v>23</v>
      </c>
      <c r="N262" s="210" t="s">
        <v>48</v>
      </c>
      <c r="O262" s="43"/>
      <c r="P262" s="211">
        <f>O262*H262</f>
        <v>0</v>
      </c>
      <c r="Q262" s="211">
        <v>0</v>
      </c>
      <c r="R262" s="211">
        <f>Q262*H262</f>
        <v>0</v>
      </c>
      <c r="S262" s="211">
        <v>0</v>
      </c>
      <c r="T262" s="212">
        <f>S262*H262</f>
        <v>0</v>
      </c>
      <c r="AR262" s="25" t="s">
        <v>215</v>
      </c>
      <c r="AT262" s="25" t="s">
        <v>194</v>
      </c>
      <c r="AU262" s="25" t="s">
        <v>88</v>
      </c>
      <c r="AY262" s="25" t="s">
        <v>191</v>
      </c>
      <c r="BE262" s="213">
        <f>IF(N262="základní",J262,0)</f>
        <v>0</v>
      </c>
      <c r="BF262" s="213">
        <f>IF(N262="snížená",J262,0)</f>
        <v>0</v>
      </c>
      <c r="BG262" s="213">
        <f>IF(N262="zákl. přenesená",J262,0)</f>
        <v>0</v>
      </c>
      <c r="BH262" s="213">
        <f>IF(N262="sníž. přenesená",J262,0)</f>
        <v>0</v>
      </c>
      <c r="BI262" s="213">
        <f>IF(N262="nulová",J262,0)</f>
        <v>0</v>
      </c>
      <c r="BJ262" s="25" t="s">
        <v>85</v>
      </c>
      <c r="BK262" s="213">
        <f>ROUND(I262*H262,2)</f>
        <v>0</v>
      </c>
      <c r="BL262" s="25" t="s">
        <v>215</v>
      </c>
      <c r="BM262" s="25" t="s">
        <v>6487</v>
      </c>
    </row>
    <row r="263" spans="2:65" s="12" customFormat="1" ht="13.5">
      <c r="B263" s="217"/>
      <c r="C263" s="218"/>
      <c r="D263" s="214" t="s">
        <v>245</v>
      </c>
      <c r="E263" s="219" t="s">
        <v>23</v>
      </c>
      <c r="F263" s="220" t="s">
        <v>6488</v>
      </c>
      <c r="G263" s="218"/>
      <c r="H263" s="221">
        <v>4.9160000000000004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245</v>
      </c>
      <c r="AU263" s="227" t="s">
        <v>88</v>
      </c>
      <c r="AV263" s="12" t="s">
        <v>88</v>
      </c>
      <c r="AW263" s="12" t="s">
        <v>40</v>
      </c>
      <c r="AX263" s="12" t="s">
        <v>77</v>
      </c>
      <c r="AY263" s="227" t="s">
        <v>191</v>
      </c>
    </row>
    <row r="264" spans="2:65" s="15" customFormat="1" ht="13.5">
      <c r="B264" s="265"/>
      <c r="C264" s="266"/>
      <c r="D264" s="214" t="s">
        <v>245</v>
      </c>
      <c r="E264" s="267" t="s">
        <v>23</v>
      </c>
      <c r="F264" s="268" t="s">
        <v>388</v>
      </c>
      <c r="G264" s="266"/>
      <c r="H264" s="269">
        <v>4.9160000000000004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AT264" s="275" t="s">
        <v>245</v>
      </c>
      <c r="AU264" s="275" t="s">
        <v>88</v>
      </c>
      <c r="AV264" s="15" t="s">
        <v>215</v>
      </c>
      <c r="AW264" s="15" t="s">
        <v>40</v>
      </c>
      <c r="AX264" s="15" t="s">
        <v>85</v>
      </c>
      <c r="AY264" s="275" t="s">
        <v>191</v>
      </c>
    </row>
    <row r="265" spans="2:65" s="1" customFormat="1" ht="25.5" customHeight="1">
      <c r="B265" s="42"/>
      <c r="C265" s="202" t="s">
        <v>1002</v>
      </c>
      <c r="D265" s="202" t="s">
        <v>194</v>
      </c>
      <c r="E265" s="203" t="s">
        <v>6295</v>
      </c>
      <c r="F265" s="204" t="s">
        <v>6296</v>
      </c>
      <c r="G265" s="205" t="s">
        <v>419</v>
      </c>
      <c r="H265" s="206">
        <v>3.43</v>
      </c>
      <c r="I265" s="207"/>
      <c r="J265" s="208">
        <f>ROUND(I265*H265,2)</f>
        <v>0</v>
      </c>
      <c r="K265" s="204" t="s">
        <v>203</v>
      </c>
      <c r="L265" s="62"/>
      <c r="M265" s="209" t="s">
        <v>23</v>
      </c>
      <c r="N265" s="210" t="s">
        <v>48</v>
      </c>
      <c r="O265" s="43"/>
      <c r="P265" s="211">
        <f>O265*H265</f>
        <v>0</v>
      </c>
      <c r="Q265" s="211">
        <v>0</v>
      </c>
      <c r="R265" s="211">
        <f>Q265*H265</f>
        <v>0</v>
      </c>
      <c r="S265" s="211">
        <v>0</v>
      </c>
      <c r="T265" s="212">
        <f>S265*H265</f>
        <v>0</v>
      </c>
      <c r="AR265" s="25" t="s">
        <v>215</v>
      </c>
      <c r="AT265" s="25" t="s">
        <v>194</v>
      </c>
      <c r="AU265" s="25" t="s">
        <v>88</v>
      </c>
      <c r="AY265" s="25" t="s">
        <v>191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25" t="s">
        <v>85</v>
      </c>
      <c r="BK265" s="213">
        <f>ROUND(I265*H265,2)</f>
        <v>0</v>
      </c>
      <c r="BL265" s="25" t="s">
        <v>215</v>
      </c>
      <c r="BM265" s="25" t="s">
        <v>6489</v>
      </c>
    </row>
    <row r="266" spans="2:65" s="12" customFormat="1" ht="13.5">
      <c r="B266" s="217"/>
      <c r="C266" s="218"/>
      <c r="D266" s="214" t="s">
        <v>245</v>
      </c>
      <c r="E266" s="219" t="s">
        <v>23</v>
      </c>
      <c r="F266" s="220" t="s">
        <v>6490</v>
      </c>
      <c r="G266" s="218"/>
      <c r="H266" s="221">
        <v>3.43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245</v>
      </c>
      <c r="AU266" s="227" t="s">
        <v>88</v>
      </c>
      <c r="AV266" s="12" t="s">
        <v>88</v>
      </c>
      <c r="AW266" s="12" t="s">
        <v>40</v>
      </c>
      <c r="AX266" s="12" t="s">
        <v>77</v>
      </c>
      <c r="AY266" s="227" t="s">
        <v>191</v>
      </c>
    </row>
    <row r="267" spans="2:65" s="15" customFormat="1" ht="13.5">
      <c r="B267" s="265"/>
      <c r="C267" s="266"/>
      <c r="D267" s="214" t="s">
        <v>245</v>
      </c>
      <c r="E267" s="267" t="s">
        <v>23</v>
      </c>
      <c r="F267" s="268" t="s">
        <v>388</v>
      </c>
      <c r="G267" s="266"/>
      <c r="H267" s="269">
        <v>3.43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AT267" s="275" t="s">
        <v>245</v>
      </c>
      <c r="AU267" s="275" t="s">
        <v>88</v>
      </c>
      <c r="AV267" s="15" t="s">
        <v>215</v>
      </c>
      <c r="AW267" s="15" t="s">
        <v>40</v>
      </c>
      <c r="AX267" s="15" t="s">
        <v>85</v>
      </c>
      <c r="AY267" s="275" t="s">
        <v>191</v>
      </c>
    </row>
    <row r="268" spans="2:65" s="11" customFormat="1" ht="29.85" customHeight="1">
      <c r="B268" s="186"/>
      <c r="C268" s="187"/>
      <c r="D268" s="188" t="s">
        <v>76</v>
      </c>
      <c r="E268" s="200" t="s">
        <v>805</v>
      </c>
      <c r="F268" s="200" t="s">
        <v>806</v>
      </c>
      <c r="G268" s="187"/>
      <c r="H268" s="187"/>
      <c r="I268" s="190"/>
      <c r="J268" s="201">
        <f>BK268</f>
        <v>0</v>
      </c>
      <c r="K268" s="187"/>
      <c r="L268" s="192"/>
      <c r="M268" s="193"/>
      <c r="N268" s="194"/>
      <c r="O268" s="194"/>
      <c r="P268" s="195">
        <f>P269</f>
        <v>0</v>
      </c>
      <c r="Q268" s="194"/>
      <c r="R268" s="195">
        <f>R269</f>
        <v>0</v>
      </c>
      <c r="S268" s="194"/>
      <c r="T268" s="196">
        <f>T269</f>
        <v>0</v>
      </c>
      <c r="AR268" s="197" t="s">
        <v>85</v>
      </c>
      <c r="AT268" s="198" t="s">
        <v>76</v>
      </c>
      <c r="AU268" s="198" t="s">
        <v>85</v>
      </c>
      <c r="AY268" s="197" t="s">
        <v>191</v>
      </c>
      <c r="BK268" s="199">
        <f>BK269</f>
        <v>0</v>
      </c>
    </row>
    <row r="269" spans="2:65" s="1" customFormat="1" ht="38.25" customHeight="1">
      <c r="B269" s="42"/>
      <c r="C269" s="202" t="s">
        <v>1006</v>
      </c>
      <c r="D269" s="202" t="s">
        <v>194</v>
      </c>
      <c r="E269" s="203" t="s">
        <v>5309</v>
      </c>
      <c r="F269" s="204" t="s">
        <v>5310</v>
      </c>
      <c r="G269" s="205" t="s">
        <v>419</v>
      </c>
      <c r="H269" s="206">
        <v>33.542000000000002</v>
      </c>
      <c r="I269" s="207"/>
      <c r="J269" s="208">
        <f>ROUND(I269*H269,2)</f>
        <v>0</v>
      </c>
      <c r="K269" s="204" t="s">
        <v>203</v>
      </c>
      <c r="L269" s="62"/>
      <c r="M269" s="209" t="s">
        <v>23</v>
      </c>
      <c r="N269" s="210" t="s">
        <v>48</v>
      </c>
      <c r="O269" s="43"/>
      <c r="P269" s="211">
        <f>O269*H269</f>
        <v>0</v>
      </c>
      <c r="Q269" s="211">
        <v>0</v>
      </c>
      <c r="R269" s="211">
        <f>Q269*H269</f>
        <v>0</v>
      </c>
      <c r="S269" s="211">
        <v>0</v>
      </c>
      <c r="T269" s="212">
        <f>S269*H269</f>
        <v>0</v>
      </c>
      <c r="AR269" s="25" t="s">
        <v>215</v>
      </c>
      <c r="AT269" s="25" t="s">
        <v>194</v>
      </c>
      <c r="AU269" s="25" t="s">
        <v>88</v>
      </c>
      <c r="AY269" s="25" t="s">
        <v>191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25" t="s">
        <v>85</v>
      </c>
      <c r="BK269" s="213">
        <f>ROUND(I269*H269,2)</f>
        <v>0</v>
      </c>
      <c r="BL269" s="25" t="s">
        <v>215</v>
      </c>
      <c r="BM269" s="25" t="s">
        <v>6491</v>
      </c>
    </row>
    <row r="270" spans="2:65" s="11" customFormat="1" ht="37.35" customHeight="1">
      <c r="B270" s="186"/>
      <c r="C270" s="187"/>
      <c r="D270" s="188" t="s">
        <v>76</v>
      </c>
      <c r="E270" s="189" t="s">
        <v>821</v>
      </c>
      <c r="F270" s="189" t="s">
        <v>822</v>
      </c>
      <c r="G270" s="187"/>
      <c r="H270" s="187"/>
      <c r="I270" s="190"/>
      <c r="J270" s="191">
        <f>BK270</f>
        <v>0</v>
      </c>
      <c r="K270" s="187"/>
      <c r="L270" s="192"/>
      <c r="M270" s="193"/>
      <c r="N270" s="194"/>
      <c r="O270" s="194"/>
      <c r="P270" s="195">
        <f>P271</f>
        <v>0</v>
      </c>
      <c r="Q270" s="194"/>
      <c r="R270" s="195">
        <f>R271</f>
        <v>3.3000000000000003E-5</v>
      </c>
      <c r="S270" s="194"/>
      <c r="T270" s="196">
        <f>T271</f>
        <v>0</v>
      </c>
      <c r="AR270" s="197" t="s">
        <v>88</v>
      </c>
      <c r="AT270" s="198" t="s">
        <v>76</v>
      </c>
      <c r="AU270" s="198" t="s">
        <v>77</v>
      </c>
      <c r="AY270" s="197" t="s">
        <v>191</v>
      </c>
      <c r="BK270" s="199">
        <f>BK271</f>
        <v>0</v>
      </c>
    </row>
    <row r="271" spans="2:65" s="11" customFormat="1" ht="19.899999999999999" customHeight="1">
      <c r="B271" s="186"/>
      <c r="C271" s="187"/>
      <c r="D271" s="188" t="s">
        <v>76</v>
      </c>
      <c r="E271" s="200" t="s">
        <v>2584</v>
      </c>
      <c r="F271" s="200" t="s">
        <v>2585</v>
      </c>
      <c r="G271" s="187"/>
      <c r="H271" s="187"/>
      <c r="I271" s="190"/>
      <c r="J271" s="201">
        <f>BK271</f>
        <v>0</v>
      </c>
      <c r="K271" s="187"/>
      <c r="L271" s="192"/>
      <c r="M271" s="193"/>
      <c r="N271" s="194"/>
      <c r="O271" s="194"/>
      <c r="P271" s="195">
        <f>SUM(P272:P278)</f>
        <v>0</v>
      </c>
      <c r="Q271" s="194"/>
      <c r="R271" s="195">
        <f>SUM(R272:R278)</f>
        <v>3.3000000000000003E-5</v>
      </c>
      <c r="S271" s="194"/>
      <c r="T271" s="196">
        <f>SUM(T272:T278)</f>
        <v>0</v>
      </c>
      <c r="AR271" s="197" t="s">
        <v>88</v>
      </c>
      <c r="AT271" s="198" t="s">
        <v>76</v>
      </c>
      <c r="AU271" s="198" t="s">
        <v>85</v>
      </c>
      <c r="AY271" s="197" t="s">
        <v>191</v>
      </c>
      <c r="BK271" s="199">
        <f>SUM(BK272:BK278)</f>
        <v>0</v>
      </c>
    </row>
    <row r="272" spans="2:65" s="1" customFormat="1" ht="25.5" customHeight="1">
      <c r="B272" s="42"/>
      <c r="C272" s="202" t="s">
        <v>1010</v>
      </c>
      <c r="D272" s="202" t="s">
        <v>194</v>
      </c>
      <c r="E272" s="203" t="s">
        <v>6300</v>
      </c>
      <c r="F272" s="204" t="s">
        <v>6301</v>
      </c>
      <c r="G272" s="205" t="s">
        <v>218</v>
      </c>
      <c r="H272" s="206">
        <v>1</v>
      </c>
      <c r="I272" s="207"/>
      <c r="J272" s="208">
        <f>ROUND(I272*H272,2)</f>
        <v>0</v>
      </c>
      <c r="K272" s="204" t="s">
        <v>203</v>
      </c>
      <c r="L272" s="62"/>
      <c r="M272" s="209" t="s">
        <v>23</v>
      </c>
      <c r="N272" s="210" t="s">
        <v>48</v>
      </c>
      <c r="O272" s="43"/>
      <c r="P272" s="211">
        <f>O272*H272</f>
        <v>0</v>
      </c>
      <c r="Q272" s="211">
        <v>3.0000000000000001E-5</v>
      </c>
      <c r="R272" s="211">
        <f>Q272*H272</f>
        <v>3.0000000000000001E-5</v>
      </c>
      <c r="S272" s="211">
        <v>0</v>
      </c>
      <c r="T272" s="212">
        <f>S272*H272</f>
        <v>0</v>
      </c>
      <c r="AR272" s="25" t="s">
        <v>279</v>
      </c>
      <c r="AT272" s="25" t="s">
        <v>194</v>
      </c>
      <c r="AU272" s="25" t="s">
        <v>88</v>
      </c>
      <c r="AY272" s="25" t="s">
        <v>191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25" t="s">
        <v>85</v>
      </c>
      <c r="BK272" s="213">
        <f>ROUND(I272*H272,2)</f>
        <v>0</v>
      </c>
      <c r="BL272" s="25" t="s">
        <v>279</v>
      </c>
      <c r="BM272" s="25" t="s">
        <v>6492</v>
      </c>
    </row>
    <row r="273" spans="2:65" s="1" customFormat="1" ht="16.5" customHeight="1">
      <c r="B273" s="42"/>
      <c r="C273" s="228" t="s">
        <v>1014</v>
      </c>
      <c r="D273" s="228" t="s">
        <v>302</v>
      </c>
      <c r="E273" s="229" t="s">
        <v>2590</v>
      </c>
      <c r="F273" s="230" t="s">
        <v>2591</v>
      </c>
      <c r="G273" s="231" t="s">
        <v>894</v>
      </c>
      <c r="H273" s="232">
        <v>3.0000000000000001E-3</v>
      </c>
      <c r="I273" s="233"/>
      <c r="J273" s="234">
        <f>ROUND(I273*H273,2)</f>
        <v>0</v>
      </c>
      <c r="K273" s="230" t="s">
        <v>203</v>
      </c>
      <c r="L273" s="235"/>
      <c r="M273" s="236" t="s">
        <v>23</v>
      </c>
      <c r="N273" s="237" t="s">
        <v>48</v>
      </c>
      <c r="O273" s="43"/>
      <c r="P273" s="211">
        <f>O273*H273</f>
        <v>0</v>
      </c>
      <c r="Q273" s="211">
        <v>1E-3</v>
      </c>
      <c r="R273" s="211">
        <f>Q273*H273</f>
        <v>3.0000000000000001E-6</v>
      </c>
      <c r="S273" s="211">
        <v>0</v>
      </c>
      <c r="T273" s="212">
        <f>S273*H273</f>
        <v>0</v>
      </c>
      <c r="AR273" s="25" t="s">
        <v>669</v>
      </c>
      <c r="AT273" s="25" t="s">
        <v>302</v>
      </c>
      <c r="AU273" s="25" t="s">
        <v>88</v>
      </c>
      <c r="AY273" s="25" t="s">
        <v>191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25" t="s">
        <v>85</v>
      </c>
      <c r="BK273" s="213">
        <f>ROUND(I273*H273,2)</f>
        <v>0</v>
      </c>
      <c r="BL273" s="25" t="s">
        <v>279</v>
      </c>
      <c r="BM273" s="25" t="s">
        <v>6493</v>
      </c>
    </row>
    <row r="274" spans="2:65" s="12" customFormat="1" ht="13.5">
      <c r="B274" s="217"/>
      <c r="C274" s="218"/>
      <c r="D274" s="214" t="s">
        <v>245</v>
      </c>
      <c r="E274" s="219" t="s">
        <v>23</v>
      </c>
      <c r="F274" s="220" t="s">
        <v>6494</v>
      </c>
      <c r="G274" s="218"/>
      <c r="H274" s="221">
        <v>3.0000000000000001E-3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245</v>
      </c>
      <c r="AU274" s="227" t="s">
        <v>88</v>
      </c>
      <c r="AV274" s="12" t="s">
        <v>88</v>
      </c>
      <c r="AW274" s="12" t="s">
        <v>40</v>
      </c>
      <c r="AX274" s="12" t="s">
        <v>77</v>
      </c>
      <c r="AY274" s="227" t="s">
        <v>191</v>
      </c>
    </row>
    <row r="275" spans="2:65" s="15" customFormat="1" ht="13.5">
      <c r="B275" s="265"/>
      <c r="C275" s="266"/>
      <c r="D275" s="214" t="s">
        <v>245</v>
      </c>
      <c r="E275" s="267" t="s">
        <v>23</v>
      </c>
      <c r="F275" s="268" t="s">
        <v>388</v>
      </c>
      <c r="G275" s="266"/>
      <c r="H275" s="269">
        <v>3.0000000000000001E-3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AT275" s="275" t="s">
        <v>245</v>
      </c>
      <c r="AU275" s="275" t="s">
        <v>88</v>
      </c>
      <c r="AV275" s="15" t="s">
        <v>215</v>
      </c>
      <c r="AW275" s="15" t="s">
        <v>40</v>
      </c>
      <c r="AX275" s="15" t="s">
        <v>85</v>
      </c>
      <c r="AY275" s="275" t="s">
        <v>191</v>
      </c>
    </row>
    <row r="276" spans="2:65" s="1" customFormat="1" ht="25.5" customHeight="1">
      <c r="B276" s="42"/>
      <c r="C276" s="228" t="s">
        <v>1055</v>
      </c>
      <c r="D276" s="228" t="s">
        <v>302</v>
      </c>
      <c r="E276" s="229" t="s">
        <v>6495</v>
      </c>
      <c r="F276" s="230" t="s">
        <v>6496</v>
      </c>
      <c r="G276" s="231" t="s">
        <v>222</v>
      </c>
      <c r="H276" s="232">
        <v>2E-3</v>
      </c>
      <c r="I276" s="233"/>
      <c r="J276" s="234">
        <f>ROUND(I276*H276,2)</f>
        <v>0</v>
      </c>
      <c r="K276" s="230" t="s">
        <v>23</v>
      </c>
      <c r="L276" s="235"/>
      <c r="M276" s="236" t="s">
        <v>23</v>
      </c>
      <c r="N276" s="237" t="s">
        <v>48</v>
      </c>
      <c r="O276" s="43"/>
      <c r="P276" s="211">
        <f>O276*H276</f>
        <v>0</v>
      </c>
      <c r="Q276" s="211">
        <v>0</v>
      </c>
      <c r="R276" s="211">
        <f>Q276*H276</f>
        <v>0</v>
      </c>
      <c r="S276" s="211">
        <v>0</v>
      </c>
      <c r="T276" s="212">
        <f>S276*H276</f>
        <v>0</v>
      </c>
      <c r="AR276" s="25" t="s">
        <v>669</v>
      </c>
      <c r="AT276" s="25" t="s">
        <v>302</v>
      </c>
      <c r="AU276" s="25" t="s">
        <v>88</v>
      </c>
      <c r="AY276" s="25" t="s">
        <v>191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25" t="s">
        <v>85</v>
      </c>
      <c r="BK276" s="213">
        <f>ROUND(I276*H276,2)</f>
        <v>0</v>
      </c>
      <c r="BL276" s="25" t="s">
        <v>279</v>
      </c>
      <c r="BM276" s="25" t="s">
        <v>6497</v>
      </c>
    </row>
    <row r="277" spans="2:65" s="12" customFormat="1" ht="13.5">
      <c r="B277" s="217"/>
      <c r="C277" s="218"/>
      <c r="D277" s="214" t="s">
        <v>245</v>
      </c>
      <c r="E277" s="219" t="s">
        <v>23</v>
      </c>
      <c r="F277" s="220" t="s">
        <v>6498</v>
      </c>
      <c r="G277" s="218"/>
      <c r="H277" s="221">
        <v>2E-3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245</v>
      </c>
      <c r="AU277" s="227" t="s">
        <v>88</v>
      </c>
      <c r="AV277" s="12" t="s">
        <v>88</v>
      </c>
      <c r="AW277" s="12" t="s">
        <v>40</v>
      </c>
      <c r="AX277" s="12" t="s">
        <v>77</v>
      </c>
      <c r="AY277" s="227" t="s">
        <v>191</v>
      </c>
    </row>
    <row r="278" spans="2:65" s="15" customFormat="1" ht="13.5">
      <c r="B278" s="265"/>
      <c r="C278" s="266"/>
      <c r="D278" s="214" t="s">
        <v>245</v>
      </c>
      <c r="E278" s="267" t="s">
        <v>23</v>
      </c>
      <c r="F278" s="268" t="s">
        <v>388</v>
      </c>
      <c r="G278" s="266"/>
      <c r="H278" s="269">
        <v>2E-3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AT278" s="275" t="s">
        <v>245</v>
      </c>
      <c r="AU278" s="275" t="s">
        <v>88</v>
      </c>
      <c r="AV278" s="15" t="s">
        <v>215</v>
      </c>
      <c r="AW278" s="15" t="s">
        <v>40</v>
      </c>
      <c r="AX278" s="15" t="s">
        <v>85</v>
      </c>
      <c r="AY278" s="275" t="s">
        <v>191</v>
      </c>
    </row>
    <row r="279" spans="2:65" s="11" customFormat="1" ht="37.35" customHeight="1">
      <c r="B279" s="186"/>
      <c r="C279" s="187"/>
      <c r="D279" s="188" t="s">
        <v>76</v>
      </c>
      <c r="E279" s="189" t="s">
        <v>2326</v>
      </c>
      <c r="F279" s="189" t="s">
        <v>2327</v>
      </c>
      <c r="G279" s="187"/>
      <c r="H279" s="187"/>
      <c r="I279" s="190"/>
      <c r="J279" s="191">
        <f>BK279</f>
        <v>0</v>
      </c>
      <c r="K279" s="187"/>
      <c r="L279" s="192"/>
      <c r="M279" s="193"/>
      <c r="N279" s="194"/>
      <c r="O279" s="194"/>
      <c r="P279" s="195">
        <f>P280</f>
        <v>0</v>
      </c>
      <c r="Q279" s="194"/>
      <c r="R279" s="195">
        <f>R280</f>
        <v>0</v>
      </c>
      <c r="S279" s="194"/>
      <c r="T279" s="196">
        <f>T280</f>
        <v>0</v>
      </c>
      <c r="AR279" s="197" t="s">
        <v>215</v>
      </c>
      <c r="AT279" s="198" t="s">
        <v>76</v>
      </c>
      <c r="AU279" s="198" t="s">
        <v>77</v>
      </c>
      <c r="AY279" s="197" t="s">
        <v>191</v>
      </c>
      <c r="BK279" s="199">
        <f>BK280</f>
        <v>0</v>
      </c>
    </row>
    <row r="280" spans="2:65" s="1" customFormat="1" ht="25.5" customHeight="1">
      <c r="B280" s="42"/>
      <c r="C280" s="202" t="s">
        <v>1059</v>
      </c>
      <c r="D280" s="202" t="s">
        <v>194</v>
      </c>
      <c r="E280" s="203" t="s">
        <v>4932</v>
      </c>
      <c r="F280" s="204" t="s">
        <v>4933</v>
      </c>
      <c r="G280" s="205" t="s">
        <v>2331</v>
      </c>
      <c r="H280" s="206">
        <v>4</v>
      </c>
      <c r="I280" s="207"/>
      <c r="J280" s="208">
        <f>ROUND(I280*H280,2)</f>
        <v>0</v>
      </c>
      <c r="K280" s="204" t="s">
        <v>203</v>
      </c>
      <c r="L280" s="62"/>
      <c r="M280" s="209" t="s">
        <v>23</v>
      </c>
      <c r="N280" s="210" t="s">
        <v>48</v>
      </c>
      <c r="O280" s="43"/>
      <c r="P280" s="211">
        <f>O280*H280</f>
        <v>0</v>
      </c>
      <c r="Q280" s="211">
        <v>0</v>
      </c>
      <c r="R280" s="211">
        <f>Q280*H280</f>
        <v>0</v>
      </c>
      <c r="S280" s="211">
        <v>0</v>
      </c>
      <c r="T280" s="212">
        <f>S280*H280</f>
        <v>0</v>
      </c>
      <c r="AR280" s="25" t="s">
        <v>4274</v>
      </c>
      <c r="AT280" s="25" t="s">
        <v>194</v>
      </c>
      <c r="AU280" s="25" t="s">
        <v>85</v>
      </c>
      <c r="AY280" s="25" t="s">
        <v>191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25" t="s">
        <v>85</v>
      </c>
      <c r="BK280" s="213">
        <f>ROUND(I280*H280,2)</f>
        <v>0</v>
      </c>
      <c r="BL280" s="25" t="s">
        <v>4274</v>
      </c>
      <c r="BM280" s="25" t="s">
        <v>6499</v>
      </c>
    </row>
    <row r="281" spans="2:65" s="11" customFormat="1" ht="37.35" customHeight="1">
      <c r="B281" s="186"/>
      <c r="C281" s="187"/>
      <c r="D281" s="188" t="s">
        <v>76</v>
      </c>
      <c r="E281" s="189" t="s">
        <v>83</v>
      </c>
      <c r="F281" s="189" t="s">
        <v>189</v>
      </c>
      <c r="G281" s="187"/>
      <c r="H281" s="187"/>
      <c r="I281" s="190"/>
      <c r="J281" s="191">
        <f>BK281</f>
        <v>0</v>
      </c>
      <c r="K281" s="187"/>
      <c r="L281" s="192"/>
      <c r="M281" s="193"/>
      <c r="N281" s="194"/>
      <c r="O281" s="194"/>
      <c r="P281" s="195">
        <f>P282+P284+P286</f>
        <v>0</v>
      </c>
      <c r="Q281" s="194"/>
      <c r="R281" s="195">
        <f>R282+R284+R286</f>
        <v>0</v>
      </c>
      <c r="S281" s="194"/>
      <c r="T281" s="196">
        <f>T282+T284+T286</f>
        <v>0</v>
      </c>
      <c r="AR281" s="197" t="s">
        <v>190</v>
      </c>
      <c r="AT281" s="198" t="s">
        <v>76</v>
      </c>
      <c r="AU281" s="198" t="s">
        <v>77</v>
      </c>
      <c r="AY281" s="197" t="s">
        <v>191</v>
      </c>
      <c r="BK281" s="199">
        <f>BK282+BK284+BK286</f>
        <v>0</v>
      </c>
    </row>
    <row r="282" spans="2:65" s="11" customFormat="1" ht="19.899999999999999" customHeight="1">
      <c r="B282" s="186"/>
      <c r="C282" s="187"/>
      <c r="D282" s="188" t="s">
        <v>76</v>
      </c>
      <c r="E282" s="200" t="s">
        <v>192</v>
      </c>
      <c r="F282" s="200" t="s">
        <v>193</v>
      </c>
      <c r="G282" s="187"/>
      <c r="H282" s="187"/>
      <c r="I282" s="190"/>
      <c r="J282" s="201">
        <f>BK282</f>
        <v>0</v>
      </c>
      <c r="K282" s="187"/>
      <c r="L282" s="192"/>
      <c r="M282" s="193"/>
      <c r="N282" s="194"/>
      <c r="O282" s="194"/>
      <c r="P282" s="195">
        <f>P283</f>
        <v>0</v>
      </c>
      <c r="Q282" s="194"/>
      <c r="R282" s="195">
        <f>R283</f>
        <v>0</v>
      </c>
      <c r="S282" s="194"/>
      <c r="T282" s="196">
        <f>T283</f>
        <v>0</v>
      </c>
      <c r="AR282" s="197" t="s">
        <v>190</v>
      </c>
      <c r="AT282" s="198" t="s">
        <v>76</v>
      </c>
      <c r="AU282" s="198" t="s">
        <v>85</v>
      </c>
      <c r="AY282" s="197" t="s">
        <v>191</v>
      </c>
      <c r="BK282" s="199">
        <f>BK283</f>
        <v>0</v>
      </c>
    </row>
    <row r="283" spans="2:65" s="1" customFormat="1" ht="25.5" customHeight="1">
      <c r="B283" s="42"/>
      <c r="C283" s="202" t="s">
        <v>1063</v>
      </c>
      <c r="D283" s="202" t="s">
        <v>194</v>
      </c>
      <c r="E283" s="203" t="s">
        <v>6500</v>
      </c>
      <c r="F283" s="204" t="s">
        <v>6501</v>
      </c>
      <c r="G283" s="205" t="s">
        <v>5837</v>
      </c>
      <c r="H283" s="206">
        <v>1</v>
      </c>
      <c r="I283" s="207"/>
      <c r="J283" s="208">
        <f>ROUND(I283*H283,2)</f>
        <v>0</v>
      </c>
      <c r="K283" s="204" t="s">
        <v>23</v>
      </c>
      <c r="L283" s="62"/>
      <c r="M283" s="209" t="s">
        <v>23</v>
      </c>
      <c r="N283" s="210" t="s">
        <v>48</v>
      </c>
      <c r="O283" s="43"/>
      <c r="P283" s="211">
        <f>O283*H283</f>
        <v>0</v>
      </c>
      <c r="Q283" s="211">
        <v>0</v>
      </c>
      <c r="R283" s="211">
        <f>Q283*H283</f>
        <v>0</v>
      </c>
      <c r="S283" s="211">
        <v>0</v>
      </c>
      <c r="T283" s="212">
        <f>S283*H283</f>
        <v>0</v>
      </c>
      <c r="AR283" s="25" t="s">
        <v>215</v>
      </c>
      <c r="AT283" s="25" t="s">
        <v>194</v>
      </c>
      <c r="AU283" s="25" t="s">
        <v>88</v>
      </c>
      <c r="AY283" s="25" t="s">
        <v>191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25" t="s">
        <v>85</v>
      </c>
      <c r="BK283" s="213">
        <f>ROUND(I283*H283,2)</f>
        <v>0</v>
      </c>
      <c r="BL283" s="25" t="s">
        <v>215</v>
      </c>
      <c r="BM283" s="25" t="s">
        <v>6502</v>
      </c>
    </row>
    <row r="284" spans="2:65" s="11" customFormat="1" ht="29.85" customHeight="1">
      <c r="B284" s="186"/>
      <c r="C284" s="187"/>
      <c r="D284" s="188" t="s">
        <v>76</v>
      </c>
      <c r="E284" s="200" t="s">
        <v>261</v>
      </c>
      <c r="F284" s="200" t="s">
        <v>262</v>
      </c>
      <c r="G284" s="187"/>
      <c r="H284" s="187"/>
      <c r="I284" s="190"/>
      <c r="J284" s="201">
        <f>BK284</f>
        <v>0</v>
      </c>
      <c r="K284" s="187"/>
      <c r="L284" s="192"/>
      <c r="M284" s="193"/>
      <c r="N284" s="194"/>
      <c r="O284" s="194"/>
      <c r="P284" s="195">
        <f>P285</f>
        <v>0</v>
      </c>
      <c r="Q284" s="194"/>
      <c r="R284" s="195">
        <f>R285</f>
        <v>0</v>
      </c>
      <c r="S284" s="194"/>
      <c r="T284" s="196">
        <f>T285</f>
        <v>0</v>
      </c>
      <c r="AR284" s="197" t="s">
        <v>190</v>
      </c>
      <c r="AT284" s="198" t="s">
        <v>76</v>
      </c>
      <c r="AU284" s="198" t="s">
        <v>85</v>
      </c>
      <c r="AY284" s="197" t="s">
        <v>191</v>
      </c>
      <c r="BK284" s="199">
        <f>BK285</f>
        <v>0</v>
      </c>
    </row>
    <row r="285" spans="2:65" s="1" customFormat="1" ht="25.5" customHeight="1">
      <c r="B285" s="42"/>
      <c r="C285" s="202" t="s">
        <v>1069</v>
      </c>
      <c r="D285" s="202" t="s">
        <v>194</v>
      </c>
      <c r="E285" s="203" t="s">
        <v>6311</v>
      </c>
      <c r="F285" s="204" t="s">
        <v>6312</v>
      </c>
      <c r="G285" s="205" t="s">
        <v>5837</v>
      </c>
      <c r="H285" s="206">
        <v>1</v>
      </c>
      <c r="I285" s="207"/>
      <c r="J285" s="208">
        <f>ROUND(I285*H285,2)</f>
        <v>0</v>
      </c>
      <c r="K285" s="204" t="s">
        <v>23</v>
      </c>
      <c r="L285" s="62"/>
      <c r="M285" s="209" t="s">
        <v>23</v>
      </c>
      <c r="N285" s="210" t="s">
        <v>48</v>
      </c>
      <c r="O285" s="43"/>
      <c r="P285" s="211">
        <f>O285*H285</f>
        <v>0</v>
      </c>
      <c r="Q285" s="211">
        <v>0</v>
      </c>
      <c r="R285" s="211">
        <f>Q285*H285</f>
        <v>0</v>
      </c>
      <c r="S285" s="211">
        <v>0</v>
      </c>
      <c r="T285" s="212">
        <f>S285*H285</f>
        <v>0</v>
      </c>
      <c r="AR285" s="25" t="s">
        <v>215</v>
      </c>
      <c r="AT285" s="25" t="s">
        <v>194</v>
      </c>
      <c r="AU285" s="25" t="s">
        <v>88</v>
      </c>
      <c r="AY285" s="25" t="s">
        <v>191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25" t="s">
        <v>85</v>
      </c>
      <c r="BK285" s="213">
        <f>ROUND(I285*H285,2)</f>
        <v>0</v>
      </c>
      <c r="BL285" s="25" t="s">
        <v>215</v>
      </c>
      <c r="BM285" s="25" t="s">
        <v>6503</v>
      </c>
    </row>
    <row r="286" spans="2:65" s="11" customFormat="1" ht="29.85" customHeight="1">
      <c r="B286" s="186"/>
      <c r="C286" s="187"/>
      <c r="D286" s="188" t="s">
        <v>76</v>
      </c>
      <c r="E286" s="200" t="s">
        <v>294</v>
      </c>
      <c r="F286" s="200" t="s">
        <v>295</v>
      </c>
      <c r="G286" s="187"/>
      <c r="H286" s="187"/>
      <c r="I286" s="190"/>
      <c r="J286" s="201">
        <f>BK286</f>
        <v>0</v>
      </c>
      <c r="K286" s="187"/>
      <c r="L286" s="192"/>
      <c r="M286" s="193"/>
      <c r="N286" s="194"/>
      <c r="O286" s="194"/>
      <c r="P286" s="195">
        <f>SUM(P287:P289)</f>
        <v>0</v>
      </c>
      <c r="Q286" s="194"/>
      <c r="R286" s="195">
        <f>SUM(R287:R289)</f>
        <v>0</v>
      </c>
      <c r="S286" s="194"/>
      <c r="T286" s="196">
        <f>SUM(T287:T289)</f>
        <v>0</v>
      </c>
      <c r="AR286" s="197" t="s">
        <v>190</v>
      </c>
      <c r="AT286" s="198" t="s">
        <v>76</v>
      </c>
      <c r="AU286" s="198" t="s">
        <v>85</v>
      </c>
      <c r="AY286" s="197" t="s">
        <v>191</v>
      </c>
      <c r="BK286" s="199">
        <f>SUM(BK287:BK289)</f>
        <v>0</v>
      </c>
    </row>
    <row r="287" spans="2:65" s="1" customFormat="1" ht="25.5" customHeight="1">
      <c r="B287" s="42"/>
      <c r="C287" s="202" t="s">
        <v>1073</v>
      </c>
      <c r="D287" s="202" t="s">
        <v>194</v>
      </c>
      <c r="E287" s="203" t="s">
        <v>6504</v>
      </c>
      <c r="F287" s="204" t="s">
        <v>6505</v>
      </c>
      <c r="G287" s="205" t="s">
        <v>419</v>
      </c>
      <c r="H287" s="206">
        <v>11.625999999999999</v>
      </c>
      <c r="I287" s="207"/>
      <c r="J287" s="208">
        <f>ROUND(I287*H287,2)</f>
        <v>0</v>
      </c>
      <c r="K287" s="204" t="s">
        <v>23</v>
      </c>
      <c r="L287" s="62"/>
      <c r="M287" s="209" t="s">
        <v>23</v>
      </c>
      <c r="N287" s="210" t="s">
        <v>48</v>
      </c>
      <c r="O287" s="43"/>
      <c r="P287" s="211">
        <f>O287*H287</f>
        <v>0</v>
      </c>
      <c r="Q287" s="211">
        <v>0</v>
      </c>
      <c r="R287" s="211">
        <f>Q287*H287</f>
        <v>0</v>
      </c>
      <c r="S287" s="211">
        <v>0</v>
      </c>
      <c r="T287" s="212">
        <f>S287*H287</f>
        <v>0</v>
      </c>
      <c r="AR287" s="25" t="s">
        <v>215</v>
      </c>
      <c r="AT287" s="25" t="s">
        <v>194</v>
      </c>
      <c r="AU287" s="25" t="s">
        <v>88</v>
      </c>
      <c r="AY287" s="25" t="s">
        <v>191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25" t="s">
        <v>85</v>
      </c>
      <c r="BK287" s="213">
        <f>ROUND(I287*H287,2)</f>
        <v>0</v>
      </c>
      <c r="BL287" s="25" t="s">
        <v>215</v>
      </c>
      <c r="BM287" s="25" t="s">
        <v>6506</v>
      </c>
    </row>
    <row r="288" spans="2:65" s="12" customFormat="1" ht="13.5">
      <c r="B288" s="217"/>
      <c r="C288" s="218"/>
      <c r="D288" s="214" t="s">
        <v>245</v>
      </c>
      <c r="E288" s="219" t="s">
        <v>23</v>
      </c>
      <c r="F288" s="220" t="s">
        <v>6507</v>
      </c>
      <c r="G288" s="218"/>
      <c r="H288" s="221">
        <v>11.625999999999999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245</v>
      </c>
      <c r="AU288" s="227" t="s">
        <v>88</v>
      </c>
      <c r="AV288" s="12" t="s">
        <v>88</v>
      </c>
      <c r="AW288" s="12" t="s">
        <v>40</v>
      </c>
      <c r="AX288" s="12" t="s">
        <v>77</v>
      </c>
      <c r="AY288" s="227" t="s">
        <v>191</v>
      </c>
    </row>
    <row r="289" spans="2:51" s="15" customFormat="1" ht="13.5">
      <c r="B289" s="265"/>
      <c r="C289" s="266"/>
      <c r="D289" s="214" t="s">
        <v>245</v>
      </c>
      <c r="E289" s="267" t="s">
        <v>23</v>
      </c>
      <c r="F289" s="268" t="s">
        <v>388</v>
      </c>
      <c r="G289" s="266"/>
      <c r="H289" s="269">
        <v>11.625999999999999</v>
      </c>
      <c r="I289" s="270"/>
      <c r="J289" s="266"/>
      <c r="K289" s="266"/>
      <c r="L289" s="271"/>
      <c r="M289" s="277"/>
      <c r="N289" s="278"/>
      <c r="O289" s="278"/>
      <c r="P289" s="278"/>
      <c r="Q289" s="278"/>
      <c r="R289" s="278"/>
      <c r="S289" s="278"/>
      <c r="T289" s="279"/>
      <c r="AT289" s="275" t="s">
        <v>245</v>
      </c>
      <c r="AU289" s="275" t="s">
        <v>88</v>
      </c>
      <c r="AV289" s="15" t="s">
        <v>215</v>
      </c>
      <c r="AW289" s="15" t="s">
        <v>40</v>
      </c>
      <c r="AX289" s="15" t="s">
        <v>85</v>
      </c>
      <c r="AY289" s="275" t="s">
        <v>191</v>
      </c>
    </row>
    <row r="290" spans="2:51" s="1" customFormat="1" ht="6.95" customHeight="1">
      <c r="B290" s="57"/>
      <c r="C290" s="58"/>
      <c r="D290" s="58"/>
      <c r="E290" s="58"/>
      <c r="F290" s="58"/>
      <c r="G290" s="58"/>
      <c r="H290" s="58"/>
      <c r="I290" s="149"/>
      <c r="J290" s="58"/>
      <c r="K290" s="58"/>
      <c r="L290" s="62"/>
    </row>
  </sheetData>
  <sheetProtection algorithmName="SHA-512" hashValue="aRAXhzX9WyqdqdpxAa1cDsfpzS+FOUIfScfaIaxemheKr5ExADsSoFAL/iLMimkF3AbNzVNvBL/tsrXJPwnalg==" saltValue="XSrQZTRuRtOtPdMPNSZ2LAnwP2CphAmFTZB0LIU4wHyaDUujZLsXahNpR8QMYYzdJFqe9eFlpjfMdu4pJdlcqg==" spinCount="100000" sheet="1" objects="1" scenarios="1" formatColumns="0" formatRows="0" autoFilter="0"/>
  <autoFilter ref="C92:K289"/>
  <mergeCells count="10">
    <mergeCell ref="J51:J52"/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134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 s="1" customFormat="1">
      <c r="B8" s="42"/>
      <c r="C8" s="43"/>
      <c r="D8" s="38" t="s">
        <v>161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6508</v>
      </c>
      <c r="F9" s="406"/>
      <c r="G9" s="406"/>
      <c r="H9" s="406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19. 7. 2018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30</v>
      </c>
      <c r="K14" s="46"/>
    </row>
    <row r="15" spans="1:70" s="1" customFormat="1" ht="18" customHeight="1">
      <c r="B15" s="42"/>
      <c r="C15" s="43"/>
      <c r="D15" s="43"/>
      <c r="E15" s="36" t="s">
        <v>31</v>
      </c>
      <c r="F15" s="43"/>
      <c r="G15" s="43"/>
      <c r="H15" s="43"/>
      <c r="I15" s="129" t="s">
        <v>32</v>
      </c>
      <c r="J15" s="36" t="s">
        <v>33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34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32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36</v>
      </c>
      <c r="E20" s="43"/>
      <c r="F20" s="43"/>
      <c r="G20" s="43"/>
      <c r="H20" s="43"/>
      <c r="I20" s="129" t="s">
        <v>29</v>
      </c>
      <c r="J20" s="36" t="s">
        <v>37</v>
      </c>
      <c r="K20" s="46"/>
    </row>
    <row r="21" spans="2:11" s="1" customFormat="1" ht="18" customHeight="1">
      <c r="B21" s="42"/>
      <c r="C21" s="43"/>
      <c r="D21" s="43"/>
      <c r="E21" s="36" t="s">
        <v>38</v>
      </c>
      <c r="F21" s="43"/>
      <c r="G21" s="43"/>
      <c r="H21" s="43"/>
      <c r="I21" s="129" t="s">
        <v>32</v>
      </c>
      <c r="J21" s="36" t="s">
        <v>39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41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68" t="s">
        <v>23</v>
      </c>
      <c r="F24" s="368"/>
      <c r="G24" s="368"/>
      <c r="H24" s="368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43</v>
      </c>
      <c r="E27" s="43"/>
      <c r="F27" s="43"/>
      <c r="G27" s="43"/>
      <c r="H27" s="43"/>
      <c r="I27" s="128"/>
      <c r="J27" s="138">
        <f>ROUND(J86,2)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9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40">
        <f>ROUND(SUM(BE86:BE177), 2)</f>
        <v>0</v>
      </c>
      <c r="G30" s="43"/>
      <c r="H30" s="43"/>
      <c r="I30" s="141">
        <v>0.21</v>
      </c>
      <c r="J30" s="140">
        <f>ROUND(ROUND((SUM(BE86:BE177)),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40">
        <f>ROUND(SUM(BF86:BF177), 2)</f>
        <v>0</v>
      </c>
      <c r="G31" s="43"/>
      <c r="H31" s="43"/>
      <c r="I31" s="141">
        <v>0.15</v>
      </c>
      <c r="J31" s="140">
        <f>ROUND(ROUND((SUM(BF86:BF177)),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40">
        <f>ROUND(SUM(BG86:BG177),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40">
        <f>ROUND(SUM(BH86:BH177),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40">
        <f>ROUND(SUM(BI86:BI177),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53</v>
      </c>
      <c r="E36" s="80"/>
      <c r="F36" s="80"/>
      <c r="G36" s="144" t="s">
        <v>54</v>
      </c>
      <c r="H36" s="145" t="s">
        <v>55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164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Výstavba poradenského centra UJEP, č.p. 771, ul. Pasteurova - Rekonstrukce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161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SO-04 - přípojka plynu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Ústí nad Labem</v>
      </c>
      <c r="G49" s="43"/>
      <c r="H49" s="43"/>
      <c r="I49" s="129" t="s">
        <v>26</v>
      </c>
      <c r="J49" s="130" t="str">
        <f>IF(J12="","",J12)</f>
        <v>19. 7. 2018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28</v>
      </c>
      <c r="D51" s="43"/>
      <c r="E51" s="43"/>
      <c r="F51" s="36" t="str">
        <f>E15</f>
        <v>UJEP Pasteurova 3544/1, 400 96 ÚnL</v>
      </c>
      <c r="G51" s="43"/>
      <c r="H51" s="43"/>
      <c r="I51" s="129" t="s">
        <v>36</v>
      </c>
      <c r="J51" s="368" t="str">
        <f>E21</f>
        <v>Correct BC, s.r.o.</v>
      </c>
      <c r="K51" s="46"/>
    </row>
    <row r="52" spans="2:47" s="1" customFormat="1" ht="14.45" customHeight="1">
      <c r="B52" s="42"/>
      <c r="C52" s="38" t="s">
        <v>34</v>
      </c>
      <c r="D52" s="43"/>
      <c r="E52" s="43"/>
      <c r="F52" s="36" t="str">
        <f>IF(E18="","",E18)</f>
        <v/>
      </c>
      <c r="G52" s="43"/>
      <c r="H52" s="43"/>
      <c r="I52" s="128"/>
      <c r="J52" s="407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165</v>
      </c>
      <c r="D54" s="142"/>
      <c r="E54" s="142"/>
      <c r="F54" s="142"/>
      <c r="G54" s="142"/>
      <c r="H54" s="142"/>
      <c r="I54" s="155"/>
      <c r="J54" s="156" t="s">
        <v>166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167</v>
      </c>
      <c r="D56" s="43"/>
      <c r="E56" s="43"/>
      <c r="F56" s="43"/>
      <c r="G56" s="43"/>
      <c r="H56" s="43"/>
      <c r="I56" s="128"/>
      <c r="J56" s="138">
        <f>J86</f>
        <v>0</v>
      </c>
      <c r="K56" s="46"/>
      <c r="AU56" s="25" t="s">
        <v>168</v>
      </c>
    </row>
    <row r="57" spans="2:47" s="8" customFormat="1" ht="24.95" customHeight="1">
      <c r="B57" s="159"/>
      <c r="C57" s="160"/>
      <c r="D57" s="161" t="s">
        <v>343</v>
      </c>
      <c r="E57" s="162"/>
      <c r="F57" s="162"/>
      <c r="G57" s="162"/>
      <c r="H57" s="162"/>
      <c r="I57" s="163"/>
      <c r="J57" s="164">
        <f>J87</f>
        <v>0</v>
      </c>
      <c r="K57" s="165"/>
    </row>
    <row r="58" spans="2:47" s="9" customFormat="1" ht="19.899999999999999" customHeight="1">
      <c r="B58" s="166"/>
      <c r="C58" s="167"/>
      <c r="D58" s="168" t="s">
        <v>2376</v>
      </c>
      <c r="E58" s="169"/>
      <c r="F58" s="169"/>
      <c r="G58" s="169"/>
      <c r="H58" s="169"/>
      <c r="I58" s="170"/>
      <c r="J58" s="171">
        <f>J88</f>
        <v>0</v>
      </c>
      <c r="K58" s="172"/>
    </row>
    <row r="59" spans="2:47" s="9" customFormat="1" ht="19.899999999999999" customHeight="1">
      <c r="B59" s="166"/>
      <c r="C59" s="167"/>
      <c r="D59" s="168" t="s">
        <v>2378</v>
      </c>
      <c r="E59" s="169"/>
      <c r="F59" s="169"/>
      <c r="G59" s="169"/>
      <c r="H59" s="169"/>
      <c r="I59" s="170"/>
      <c r="J59" s="171">
        <f>J135</f>
        <v>0</v>
      </c>
      <c r="K59" s="172"/>
    </row>
    <row r="60" spans="2:47" s="9" customFormat="1" ht="19.899999999999999" customHeight="1">
      <c r="B60" s="166"/>
      <c r="C60" s="167"/>
      <c r="D60" s="168" t="s">
        <v>4953</v>
      </c>
      <c r="E60" s="169"/>
      <c r="F60" s="169"/>
      <c r="G60" s="169"/>
      <c r="H60" s="169"/>
      <c r="I60" s="170"/>
      <c r="J60" s="171">
        <f>J138</f>
        <v>0</v>
      </c>
      <c r="K60" s="172"/>
    </row>
    <row r="61" spans="2:47" s="8" customFormat="1" ht="24.95" customHeight="1">
      <c r="B61" s="159"/>
      <c r="C61" s="160"/>
      <c r="D61" s="161" t="s">
        <v>4303</v>
      </c>
      <c r="E61" s="162"/>
      <c r="F61" s="162"/>
      <c r="G61" s="162"/>
      <c r="H61" s="162"/>
      <c r="I61" s="163"/>
      <c r="J61" s="164">
        <f>J142</f>
        <v>0</v>
      </c>
      <c r="K61" s="165"/>
    </row>
    <row r="62" spans="2:47" s="9" customFormat="1" ht="19.899999999999999" customHeight="1">
      <c r="B62" s="166"/>
      <c r="C62" s="167"/>
      <c r="D62" s="168" t="s">
        <v>6509</v>
      </c>
      <c r="E62" s="169"/>
      <c r="F62" s="169"/>
      <c r="G62" s="169"/>
      <c r="H62" s="169"/>
      <c r="I62" s="170"/>
      <c r="J62" s="171">
        <f>J143</f>
        <v>0</v>
      </c>
      <c r="K62" s="172"/>
    </row>
    <row r="63" spans="2:47" s="9" customFormat="1" ht="19.899999999999999" customHeight="1">
      <c r="B63" s="166"/>
      <c r="C63" s="167"/>
      <c r="D63" s="168" t="s">
        <v>6510</v>
      </c>
      <c r="E63" s="169"/>
      <c r="F63" s="169"/>
      <c r="G63" s="169"/>
      <c r="H63" s="169"/>
      <c r="I63" s="170"/>
      <c r="J63" s="171">
        <f>J148</f>
        <v>0</v>
      </c>
      <c r="K63" s="172"/>
    </row>
    <row r="64" spans="2:47" s="8" customFormat="1" ht="24.95" customHeight="1">
      <c r="B64" s="159"/>
      <c r="C64" s="160"/>
      <c r="D64" s="161" t="s">
        <v>169</v>
      </c>
      <c r="E64" s="162"/>
      <c r="F64" s="162"/>
      <c r="G64" s="162"/>
      <c r="H64" s="162"/>
      <c r="I64" s="163"/>
      <c r="J64" s="164">
        <f>J168</f>
        <v>0</v>
      </c>
      <c r="K64" s="165"/>
    </row>
    <row r="65" spans="2:12" s="9" customFormat="1" ht="19.899999999999999" customHeight="1">
      <c r="B65" s="166"/>
      <c r="C65" s="167"/>
      <c r="D65" s="168" t="s">
        <v>170</v>
      </c>
      <c r="E65" s="169"/>
      <c r="F65" s="169"/>
      <c r="G65" s="169"/>
      <c r="H65" s="169"/>
      <c r="I65" s="170"/>
      <c r="J65" s="171">
        <f>J169</f>
        <v>0</v>
      </c>
      <c r="K65" s="172"/>
    </row>
    <row r="66" spans="2:12" s="9" customFormat="1" ht="19.899999999999999" customHeight="1">
      <c r="B66" s="166"/>
      <c r="C66" s="167"/>
      <c r="D66" s="168" t="s">
        <v>172</v>
      </c>
      <c r="E66" s="169"/>
      <c r="F66" s="169"/>
      <c r="G66" s="169"/>
      <c r="H66" s="169"/>
      <c r="I66" s="170"/>
      <c r="J66" s="171">
        <f>J171</f>
        <v>0</v>
      </c>
      <c r="K66" s="172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28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49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52"/>
      <c r="J72" s="61"/>
      <c r="K72" s="61"/>
      <c r="L72" s="62"/>
    </row>
    <row r="73" spans="2:12" s="1" customFormat="1" ht="36.950000000000003" customHeight="1">
      <c r="B73" s="42"/>
      <c r="C73" s="63" t="s">
        <v>175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6.9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4.45" customHeight="1">
      <c r="B75" s="42"/>
      <c r="C75" s="66" t="s">
        <v>18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6.5" customHeight="1">
      <c r="B76" s="42"/>
      <c r="C76" s="64"/>
      <c r="D76" s="64"/>
      <c r="E76" s="408" t="str">
        <f>E7</f>
        <v>Výstavba poradenského centra UJEP, č.p. 771, ul. Pasteurova - Rekonstrukce</v>
      </c>
      <c r="F76" s="409"/>
      <c r="G76" s="409"/>
      <c r="H76" s="409"/>
      <c r="I76" s="173"/>
      <c r="J76" s="64"/>
      <c r="K76" s="64"/>
      <c r="L76" s="62"/>
    </row>
    <row r="77" spans="2:12" s="1" customFormat="1" ht="14.45" customHeight="1">
      <c r="B77" s="42"/>
      <c r="C77" s="66" t="s">
        <v>161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7.25" customHeight="1">
      <c r="B78" s="42"/>
      <c r="C78" s="64"/>
      <c r="D78" s="64"/>
      <c r="E78" s="379" t="str">
        <f>E9</f>
        <v>SO-04 - přípojka plynu</v>
      </c>
      <c r="F78" s="410"/>
      <c r="G78" s="410"/>
      <c r="H78" s="410"/>
      <c r="I78" s="173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8" customHeight="1">
      <c r="B80" s="42"/>
      <c r="C80" s="66" t="s">
        <v>24</v>
      </c>
      <c r="D80" s="64"/>
      <c r="E80" s="64"/>
      <c r="F80" s="174" t="str">
        <f>F12</f>
        <v>Ústí nad Labem</v>
      </c>
      <c r="G80" s="64"/>
      <c r="H80" s="64"/>
      <c r="I80" s="175" t="s">
        <v>26</v>
      </c>
      <c r="J80" s="74" t="str">
        <f>IF(J12="","",J12)</f>
        <v>19. 7. 2018</v>
      </c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>
      <c r="B82" s="42"/>
      <c r="C82" s="66" t="s">
        <v>28</v>
      </c>
      <c r="D82" s="64"/>
      <c r="E82" s="64"/>
      <c r="F82" s="174" t="str">
        <f>E15</f>
        <v>UJEP Pasteurova 3544/1, 400 96 ÚnL</v>
      </c>
      <c r="G82" s="64"/>
      <c r="H82" s="64"/>
      <c r="I82" s="175" t="s">
        <v>36</v>
      </c>
      <c r="J82" s="174" t="str">
        <f>E21</f>
        <v>Correct BC, s.r.o.</v>
      </c>
      <c r="K82" s="64"/>
      <c r="L82" s="62"/>
    </row>
    <row r="83" spans="2:65" s="1" customFormat="1" ht="14.45" customHeight="1">
      <c r="B83" s="42"/>
      <c r="C83" s="66" t="s">
        <v>34</v>
      </c>
      <c r="D83" s="64"/>
      <c r="E83" s="64"/>
      <c r="F83" s="174" t="str">
        <f>IF(E18="","",E18)</f>
        <v/>
      </c>
      <c r="G83" s="64"/>
      <c r="H83" s="64"/>
      <c r="I83" s="173"/>
      <c r="J83" s="64"/>
      <c r="K83" s="64"/>
      <c r="L83" s="62"/>
    </row>
    <row r="84" spans="2:65" s="1" customFormat="1" ht="10.3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0" customFormat="1" ht="29.25" customHeight="1">
      <c r="B85" s="176"/>
      <c r="C85" s="177" t="s">
        <v>176</v>
      </c>
      <c r="D85" s="178" t="s">
        <v>62</v>
      </c>
      <c r="E85" s="178" t="s">
        <v>58</v>
      </c>
      <c r="F85" s="178" t="s">
        <v>177</v>
      </c>
      <c r="G85" s="178" t="s">
        <v>178</v>
      </c>
      <c r="H85" s="178" t="s">
        <v>179</v>
      </c>
      <c r="I85" s="179" t="s">
        <v>180</v>
      </c>
      <c r="J85" s="178" t="s">
        <v>166</v>
      </c>
      <c r="K85" s="180" t="s">
        <v>181</v>
      </c>
      <c r="L85" s="181"/>
      <c r="M85" s="82" t="s">
        <v>182</v>
      </c>
      <c r="N85" s="83" t="s">
        <v>47</v>
      </c>
      <c r="O85" s="83" t="s">
        <v>183</v>
      </c>
      <c r="P85" s="83" t="s">
        <v>184</v>
      </c>
      <c r="Q85" s="83" t="s">
        <v>185</v>
      </c>
      <c r="R85" s="83" t="s">
        <v>186</v>
      </c>
      <c r="S85" s="83" t="s">
        <v>187</v>
      </c>
      <c r="T85" s="84" t="s">
        <v>188</v>
      </c>
    </row>
    <row r="86" spans="2:65" s="1" customFormat="1" ht="29.25" customHeight="1">
      <c r="B86" s="42"/>
      <c r="C86" s="88" t="s">
        <v>167</v>
      </c>
      <c r="D86" s="64"/>
      <c r="E86" s="64"/>
      <c r="F86" s="64"/>
      <c r="G86" s="64"/>
      <c r="H86" s="64"/>
      <c r="I86" s="173"/>
      <c r="J86" s="182">
        <f>BK86</f>
        <v>0</v>
      </c>
      <c r="K86" s="64"/>
      <c r="L86" s="62"/>
      <c r="M86" s="85"/>
      <c r="N86" s="86"/>
      <c r="O86" s="86"/>
      <c r="P86" s="183">
        <f>P87+P142+P168</f>
        <v>0</v>
      </c>
      <c r="Q86" s="86"/>
      <c r="R86" s="183">
        <f>R87+R142+R168</f>
        <v>2.8818147499999998</v>
      </c>
      <c r="S86" s="86"/>
      <c r="T86" s="184">
        <f>T87+T142+T168</f>
        <v>0</v>
      </c>
      <c r="AT86" s="25" t="s">
        <v>76</v>
      </c>
      <c r="AU86" s="25" t="s">
        <v>168</v>
      </c>
      <c r="BK86" s="185">
        <f>BK87+BK142+BK168</f>
        <v>0</v>
      </c>
    </row>
    <row r="87" spans="2:65" s="11" customFormat="1" ht="37.35" customHeight="1">
      <c r="B87" s="186"/>
      <c r="C87" s="187"/>
      <c r="D87" s="188" t="s">
        <v>76</v>
      </c>
      <c r="E87" s="189" t="s">
        <v>361</v>
      </c>
      <c r="F87" s="189" t="s">
        <v>362</v>
      </c>
      <c r="G87" s="187"/>
      <c r="H87" s="187"/>
      <c r="I87" s="190"/>
      <c r="J87" s="191">
        <f>BK87</f>
        <v>0</v>
      </c>
      <c r="K87" s="187"/>
      <c r="L87" s="192"/>
      <c r="M87" s="193"/>
      <c r="N87" s="194"/>
      <c r="O87" s="194"/>
      <c r="P87" s="195">
        <f>P88+P135+P138</f>
        <v>0</v>
      </c>
      <c r="Q87" s="194"/>
      <c r="R87" s="195">
        <f>R88+R135+R138</f>
        <v>2.8757859999999997</v>
      </c>
      <c r="S87" s="194"/>
      <c r="T87" s="196">
        <f>T88+T135+T138</f>
        <v>0</v>
      </c>
      <c r="AR87" s="197" t="s">
        <v>85</v>
      </c>
      <c r="AT87" s="198" t="s">
        <v>76</v>
      </c>
      <c r="AU87" s="198" t="s">
        <v>77</v>
      </c>
      <c r="AY87" s="197" t="s">
        <v>191</v>
      </c>
      <c r="BK87" s="199">
        <f>BK88+BK135+BK138</f>
        <v>0</v>
      </c>
    </row>
    <row r="88" spans="2:65" s="11" customFormat="1" ht="19.899999999999999" customHeight="1">
      <c r="B88" s="186"/>
      <c r="C88" s="187"/>
      <c r="D88" s="188" t="s">
        <v>76</v>
      </c>
      <c r="E88" s="200" t="s">
        <v>85</v>
      </c>
      <c r="F88" s="200" t="s">
        <v>2381</v>
      </c>
      <c r="G88" s="187"/>
      <c r="H88" s="187"/>
      <c r="I88" s="190"/>
      <c r="J88" s="201">
        <f>BK88</f>
        <v>0</v>
      </c>
      <c r="K88" s="187"/>
      <c r="L88" s="192"/>
      <c r="M88" s="193"/>
      <c r="N88" s="194"/>
      <c r="O88" s="194"/>
      <c r="P88" s="195">
        <f>SUM(P89:P134)</f>
        <v>0</v>
      </c>
      <c r="Q88" s="194"/>
      <c r="R88" s="195">
        <f>SUM(R89:R134)</f>
        <v>2.8741559999999997</v>
      </c>
      <c r="S88" s="194"/>
      <c r="T88" s="196">
        <f>SUM(T89:T134)</f>
        <v>0</v>
      </c>
      <c r="AR88" s="197" t="s">
        <v>85</v>
      </c>
      <c r="AT88" s="198" t="s">
        <v>76</v>
      </c>
      <c r="AU88" s="198" t="s">
        <v>85</v>
      </c>
      <c r="AY88" s="197" t="s">
        <v>191</v>
      </c>
      <c r="BK88" s="199">
        <f>SUM(BK89:BK134)</f>
        <v>0</v>
      </c>
    </row>
    <row r="89" spans="2:65" s="1" customFormat="1" ht="63.75" customHeight="1">
      <c r="B89" s="42"/>
      <c r="C89" s="202" t="s">
        <v>85</v>
      </c>
      <c r="D89" s="202" t="s">
        <v>194</v>
      </c>
      <c r="E89" s="203" t="s">
        <v>6333</v>
      </c>
      <c r="F89" s="204" t="s">
        <v>6334</v>
      </c>
      <c r="G89" s="205" t="s">
        <v>242</v>
      </c>
      <c r="H89" s="206">
        <v>2</v>
      </c>
      <c r="I89" s="207"/>
      <c r="J89" s="208">
        <f>ROUND(I89*H89,2)</f>
        <v>0</v>
      </c>
      <c r="K89" s="204" t="s">
        <v>203</v>
      </c>
      <c r="L89" s="62"/>
      <c r="M89" s="209" t="s">
        <v>23</v>
      </c>
      <c r="N89" s="210" t="s">
        <v>48</v>
      </c>
      <c r="O89" s="43"/>
      <c r="P89" s="211">
        <f>O89*H89</f>
        <v>0</v>
      </c>
      <c r="Q89" s="211">
        <v>8.6800000000000002E-3</v>
      </c>
      <c r="R89" s="211">
        <f>Q89*H89</f>
        <v>1.736E-2</v>
      </c>
      <c r="S89" s="211">
        <v>0</v>
      </c>
      <c r="T89" s="212">
        <f>S89*H89</f>
        <v>0</v>
      </c>
      <c r="AR89" s="25" t="s">
        <v>215</v>
      </c>
      <c r="AT89" s="25" t="s">
        <v>194</v>
      </c>
      <c r="AU89" s="25" t="s">
        <v>88</v>
      </c>
      <c r="AY89" s="25" t="s">
        <v>191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25" t="s">
        <v>85</v>
      </c>
      <c r="BK89" s="213">
        <f>ROUND(I89*H89,2)</f>
        <v>0</v>
      </c>
      <c r="BL89" s="25" t="s">
        <v>215</v>
      </c>
      <c r="BM89" s="25" t="s">
        <v>6511</v>
      </c>
    </row>
    <row r="90" spans="2:65" s="1" customFormat="1" ht="63.75" customHeight="1">
      <c r="B90" s="42"/>
      <c r="C90" s="202" t="s">
        <v>88</v>
      </c>
      <c r="D90" s="202" t="s">
        <v>194</v>
      </c>
      <c r="E90" s="203" t="s">
        <v>6336</v>
      </c>
      <c r="F90" s="204" t="s">
        <v>6337</v>
      </c>
      <c r="G90" s="205" t="s">
        <v>242</v>
      </c>
      <c r="H90" s="206">
        <v>2</v>
      </c>
      <c r="I90" s="207"/>
      <c r="J90" s="208">
        <f>ROUND(I90*H90,2)</f>
        <v>0</v>
      </c>
      <c r="K90" s="204" t="s">
        <v>203</v>
      </c>
      <c r="L90" s="62"/>
      <c r="M90" s="209" t="s">
        <v>23</v>
      </c>
      <c r="N90" s="210" t="s">
        <v>48</v>
      </c>
      <c r="O90" s="43"/>
      <c r="P90" s="211">
        <f>O90*H90</f>
        <v>0</v>
      </c>
      <c r="Q90" s="211">
        <v>3.6900000000000002E-2</v>
      </c>
      <c r="R90" s="211">
        <f>Q90*H90</f>
        <v>7.3800000000000004E-2</v>
      </c>
      <c r="S90" s="211">
        <v>0</v>
      </c>
      <c r="T90" s="212">
        <f>S90*H90</f>
        <v>0</v>
      </c>
      <c r="AR90" s="25" t="s">
        <v>215</v>
      </c>
      <c r="AT90" s="25" t="s">
        <v>194</v>
      </c>
      <c r="AU90" s="25" t="s">
        <v>88</v>
      </c>
      <c r="AY90" s="25" t="s">
        <v>191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5" t="s">
        <v>85</v>
      </c>
      <c r="BK90" s="213">
        <f>ROUND(I90*H90,2)</f>
        <v>0</v>
      </c>
      <c r="BL90" s="25" t="s">
        <v>215</v>
      </c>
      <c r="BM90" s="25" t="s">
        <v>6512</v>
      </c>
    </row>
    <row r="91" spans="2:65" s="1" customFormat="1" ht="25.5" customHeight="1">
      <c r="B91" s="42"/>
      <c r="C91" s="202" t="s">
        <v>207</v>
      </c>
      <c r="D91" s="202" t="s">
        <v>194</v>
      </c>
      <c r="E91" s="203" t="s">
        <v>6513</v>
      </c>
      <c r="F91" s="204" t="s">
        <v>6514</v>
      </c>
      <c r="G91" s="205" t="s">
        <v>366</v>
      </c>
      <c r="H91" s="206">
        <v>3.84</v>
      </c>
      <c r="I91" s="207"/>
      <c r="J91" s="208">
        <f>ROUND(I91*H91,2)</f>
        <v>0</v>
      </c>
      <c r="K91" s="204" t="s">
        <v>203</v>
      </c>
      <c r="L91" s="62"/>
      <c r="M91" s="209" t="s">
        <v>23</v>
      </c>
      <c r="N91" s="210" t="s">
        <v>48</v>
      </c>
      <c r="O91" s="43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5" t="s">
        <v>215</v>
      </c>
      <c r="AT91" s="25" t="s">
        <v>194</v>
      </c>
      <c r="AU91" s="25" t="s">
        <v>88</v>
      </c>
      <c r="AY91" s="25" t="s">
        <v>191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85</v>
      </c>
      <c r="BK91" s="213">
        <f>ROUND(I91*H91,2)</f>
        <v>0</v>
      </c>
      <c r="BL91" s="25" t="s">
        <v>215</v>
      </c>
      <c r="BM91" s="25" t="s">
        <v>6515</v>
      </c>
    </row>
    <row r="92" spans="2:65" s="12" customFormat="1" ht="13.5">
      <c r="B92" s="217"/>
      <c r="C92" s="218"/>
      <c r="D92" s="214" t="s">
        <v>245</v>
      </c>
      <c r="E92" s="219" t="s">
        <v>23</v>
      </c>
      <c r="F92" s="220" t="s">
        <v>6516</v>
      </c>
      <c r="G92" s="218"/>
      <c r="H92" s="221">
        <v>3.84</v>
      </c>
      <c r="I92" s="222"/>
      <c r="J92" s="218"/>
      <c r="K92" s="218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245</v>
      </c>
      <c r="AU92" s="227" t="s">
        <v>88</v>
      </c>
      <c r="AV92" s="12" t="s">
        <v>88</v>
      </c>
      <c r="AW92" s="12" t="s">
        <v>40</v>
      </c>
      <c r="AX92" s="12" t="s">
        <v>85</v>
      </c>
      <c r="AY92" s="227" t="s">
        <v>191</v>
      </c>
    </row>
    <row r="93" spans="2:65" s="1" customFormat="1" ht="38.25" customHeight="1">
      <c r="B93" s="42"/>
      <c r="C93" s="202" t="s">
        <v>215</v>
      </c>
      <c r="D93" s="202" t="s">
        <v>194</v>
      </c>
      <c r="E93" s="203" t="s">
        <v>6517</v>
      </c>
      <c r="F93" s="204" t="s">
        <v>6518</v>
      </c>
      <c r="G93" s="205" t="s">
        <v>366</v>
      </c>
      <c r="H93" s="206">
        <v>1.8</v>
      </c>
      <c r="I93" s="207"/>
      <c r="J93" s="208">
        <f>ROUND(I93*H93,2)</f>
        <v>0</v>
      </c>
      <c r="K93" s="204" t="s">
        <v>203</v>
      </c>
      <c r="L93" s="62"/>
      <c r="M93" s="209" t="s">
        <v>23</v>
      </c>
      <c r="N93" s="210" t="s">
        <v>48</v>
      </c>
      <c r="O93" s="43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25" t="s">
        <v>215</v>
      </c>
      <c r="AT93" s="25" t="s">
        <v>194</v>
      </c>
      <c r="AU93" s="25" t="s">
        <v>88</v>
      </c>
      <c r="AY93" s="25" t="s">
        <v>191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5" t="s">
        <v>85</v>
      </c>
      <c r="BK93" s="213">
        <f>ROUND(I93*H93,2)</f>
        <v>0</v>
      </c>
      <c r="BL93" s="25" t="s">
        <v>215</v>
      </c>
      <c r="BM93" s="25" t="s">
        <v>6519</v>
      </c>
    </row>
    <row r="94" spans="2:65" s="12" customFormat="1" ht="13.5">
      <c r="B94" s="217"/>
      <c r="C94" s="218"/>
      <c r="D94" s="214" t="s">
        <v>245</v>
      </c>
      <c r="E94" s="219" t="s">
        <v>23</v>
      </c>
      <c r="F94" s="220" t="s">
        <v>6520</v>
      </c>
      <c r="G94" s="218"/>
      <c r="H94" s="221">
        <v>1.8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245</v>
      </c>
      <c r="AU94" s="227" t="s">
        <v>88</v>
      </c>
      <c r="AV94" s="12" t="s">
        <v>88</v>
      </c>
      <c r="AW94" s="12" t="s">
        <v>40</v>
      </c>
      <c r="AX94" s="12" t="s">
        <v>85</v>
      </c>
      <c r="AY94" s="227" t="s">
        <v>191</v>
      </c>
    </row>
    <row r="95" spans="2:65" s="1" customFormat="1" ht="38.25" customHeight="1">
      <c r="B95" s="42"/>
      <c r="C95" s="202" t="s">
        <v>190</v>
      </c>
      <c r="D95" s="202" t="s">
        <v>194</v>
      </c>
      <c r="E95" s="203" t="s">
        <v>6521</v>
      </c>
      <c r="F95" s="204" t="s">
        <v>6522</v>
      </c>
      <c r="G95" s="205" t="s">
        <v>366</v>
      </c>
      <c r="H95" s="206">
        <v>2.7</v>
      </c>
      <c r="I95" s="207"/>
      <c r="J95" s="208">
        <f>ROUND(I95*H95,2)</f>
        <v>0</v>
      </c>
      <c r="K95" s="204" t="s">
        <v>203</v>
      </c>
      <c r="L95" s="62"/>
      <c r="M95" s="209" t="s">
        <v>23</v>
      </c>
      <c r="N95" s="210" t="s">
        <v>48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215</v>
      </c>
      <c r="AT95" s="25" t="s">
        <v>194</v>
      </c>
      <c r="AU95" s="25" t="s">
        <v>88</v>
      </c>
      <c r="AY95" s="25" t="s">
        <v>191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85</v>
      </c>
      <c r="BK95" s="213">
        <f>ROUND(I95*H95,2)</f>
        <v>0</v>
      </c>
      <c r="BL95" s="25" t="s">
        <v>215</v>
      </c>
      <c r="BM95" s="25" t="s">
        <v>6523</v>
      </c>
    </row>
    <row r="96" spans="2:65" s="12" customFormat="1" ht="13.5">
      <c r="B96" s="217"/>
      <c r="C96" s="218"/>
      <c r="D96" s="214" t="s">
        <v>245</v>
      </c>
      <c r="E96" s="219" t="s">
        <v>23</v>
      </c>
      <c r="F96" s="220" t="s">
        <v>6524</v>
      </c>
      <c r="G96" s="218"/>
      <c r="H96" s="221">
        <v>2.7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245</v>
      </c>
      <c r="AU96" s="227" t="s">
        <v>88</v>
      </c>
      <c r="AV96" s="12" t="s">
        <v>88</v>
      </c>
      <c r="AW96" s="12" t="s">
        <v>40</v>
      </c>
      <c r="AX96" s="12" t="s">
        <v>85</v>
      </c>
      <c r="AY96" s="227" t="s">
        <v>191</v>
      </c>
    </row>
    <row r="97" spans="2:65" s="1" customFormat="1" ht="38.25" customHeight="1">
      <c r="B97" s="42"/>
      <c r="C97" s="202" t="s">
        <v>225</v>
      </c>
      <c r="D97" s="202" t="s">
        <v>194</v>
      </c>
      <c r="E97" s="203" t="s">
        <v>6525</v>
      </c>
      <c r="F97" s="204" t="s">
        <v>6526</v>
      </c>
      <c r="G97" s="205" t="s">
        <v>366</v>
      </c>
      <c r="H97" s="206">
        <v>2.7</v>
      </c>
      <c r="I97" s="207"/>
      <c r="J97" s="208">
        <f>ROUND(I97*H97,2)</f>
        <v>0</v>
      </c>
      <c r="K97" s="204" t="s">
        <v>203</v>
      </c>
      <c r="L97" s="62"/>
      <c r="M97" s="209" t="s">
        <v>23</v>
      </c>
      <c r="N97" s="210" t="s">
        <v>48</v>
      </c>
      <c r="O97" s="43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25" t="s">
        <v>215</v>
      </c>
      <c r="AT97" s="25" t="s">
        <v>194</v>
      </c>
      <c r="AU97" s="25" t="s">
        <v>88</v>
      </c>
      <c r="AY97" s="25" t="s">
        <v>191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85</v>
      </c>
      <c r="BK97" s="213">
        <f>ROUND(I97*H97,2)</f>
        <v>0</v>
      </c>
      <c r="BL97" s="25" t="s">
        <v>215</v>
      </c>
      <c r="BM97" s="25" t="s">
        <v>6527</v>
      </c>
    </row>
    <row r="98" spans="2:65" s="1" customFormat="1" ht="25.5" customHeight="1">
      <c r="B98" s="42"/>
      <c r="C98" s="202" t="s">
        <v>229</v>
      </c>
      <c r="D98" s="202" t="s">
        <v>194</v>
      </c>
      <c r="E98" s="203" t="s">
        <v>6528</v>
      </c>
      <c r="F98" s="204" t="s">
        <v>6529</v>
      </c>
      <c r="G98" s="205" t="s">
        <v>366</v>
      </c>
      <c r="H98" s="206">
        <v>4.8</v>
      </c>
      <c r="I98" s="207"/>
      <c r="J98" s="208">
        <f>ROUND(I98*H98,2)</f>
        <v>0</v>
      </c>
      <c r="K98" s="204" t="s">
        <v>203</v>
      </c>
      <c r="L98" s="62"/>
      <c r="M98" s="209" t="s">
        <v>23</v>
      </c>
      <c r="N98" s="210" t="s">
        <v>48</v>
      </c>
      <c r="O98" s="43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5" t="s">
        <v>215</v>
      </c>
      <c r="AT98" s="25" t="s">
        <v>194</v>
      </c>
      <c r="AU98" s="25" t="s">
        <v>88</v>
      </c>
      <c r="AY98" s="25" t="s">
        <v>191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85</v>
      </c>
      <c r="BK98" s="213">
        <f>ROUND(I98*H98,2)</f>
        <v>0</v>
      </c>
      <c r="BL98" s="25" t="s">
        <v>215</v>
      </c>
      <c r="BM98" s="25" t="s">
        <v>6530</v>
      </c>
    </row>
    <row r="99" spans="2:65" s="12" customFormat="1" ht="13.5">
      <c r="B99" s="217"/>
      <c r="C99" s="218"/>
      <c r="D99" s="214" t="s">
        <v>245</v>
      </c>
      <c r="E99" s="219" t="s">
        <v>23</v>
      </c>
      <c r="F99" s="220" t="s">
        <v>6531</v>
      </c>
      <c r="G99" s="218"/>
      <c r="H99" s="221">
        <v>4.8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245</v>
      </c>
      <c r="AU99" s="227" t="s">
        <v>88</v>
      </c>
      <c r="AV99" s="12" t="s">
        <v>88</v>
      </c>
      <c r="AW99" s="12" t="s">
        <v>40</v>
      </c>
      <c r="AX99" s="12" t="s">
        <v>85</v>
      </c>
      <c r="AY99" s="227" t="s">
        <v>191</v>
      </c>
    </row>
    <row r="100" spans="2:65" s="1" customFormat="1" ht="38.25" customHeight="1">
      <c r="B100" s="42"/>
      <c r="C100" s="202" t="s">
        <v>234</v>
      </c>
      <c r="D100" s="202" t="s">
        <v>194</v>
      </c>
      <c r="E100" s="203" t="s">
        <v>6532</v>
      </c>
      <c r="F100" s="204" t="s">
        <v>6533</v>
      </c>
      <c r="G100" s="205" t="s">
        <v>366</v>
      </c>
      <c r="H100" s="206">
        <v>4.8</v>
      </c>
      <c r="I100" s="207"/>
      <c r="J100" s="208">
        <f>ROUND(I100*H100,2)</f>
        <v>0</v>
      </c>
      <c r="K100" s="204" t="s">
        <v>203</v>
      </c>
      <c r="L100" s="62"/>
      <c r="M100" s="209" t="s">
        <v>23</v>
      </c>
      <c r="N100" s="210" t="s">
        <v>48</v>
      </c>
      <c r="O100" s="43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AR100" s="25" t="s">
        <v>215</v>
      </c>
      <c r="AT100" s="25" t="s">
        <v>194</v>
      </c>
      <c r="AU100" s="25" t="s">
        <v>88</v>
      </c>
      <c r="AY100" s="25" t="s">
        <v>191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85</v>
      </c>
      <c r="BK100" s="213">
        <f>ROUND(I100*H100,2)</f>
        <v>0</v>
      </c>
      <c r="BL100" s="25" t="s">
        <v>215</v>
      </c>
      <c r="BM100" s="25" t="s">
        <v>6534</v>
      </c>
    </row>
    <row r="101" spans="2:65" s="1" customFormat="1" ht="25.5" customHeight="1">
      <c r="B101" s="42"/>
      <c r="C101" s="202" t="s">
        <v>239</v>
      </c>
      <c r="D101" s="202" t="s">
        <v>194</v>
      </c>
      <c r="E101" s="203" t="s">
        <v>2398</v>
      </c>
      <c r="F101" s="204" t="s">
        <v>2399</v>
      </c>
      <c r="G101" s="205" t="s">
        <v>218</v>
      </c>
      <c r="H101" s="206">
        <v>22.4</v>
      </c>
      <c r="I101" s="207"/>
      <c r="J101" s="208">
        <f>ROUND(I101*H101,2)</f>
        <v>0</v>
      </c>
      <c r="K101" s="204" t="s">
        <v>203</v>
      </c>
      <c r="L101" s="62"/>
      <c r="M101" s="209" t="s">
        <v>23</v>
      </c>
      <c r="N101" s="210" t="s">
        <v>48</v>
      </c>
      <c r="O101" s="43"/>
      <c r="P101" s="211">
        <f>O101*H101</f>
        <v>0</v>
      </c>
      <c r="Q101" s="211">
        <v>8.4000000000000003E-4</v>
      </c>
      <c r="R101" s="211">
        <f>Q101*H101</f>
        <v>1.8815999999999999E-2</v>
      </c>
      <c r="S101" s="211">
        <v>0</v>
      </c>
      <c r="T101" s="212">
        <f>S101*H101</f>
        <v>0</v>
      </c>
      <c r="AR101" s="25" t="s">
        <v>215</v>
      </c>
      <c r="AT101" s="25" t="s">
        <v>194</v>
      </c>
      <c r="AU101" s="25" t="s">
        <v>88</v>
      </c>
      <c r="AY101" s="25" t="s">
        <v>191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5" t="s">
        <v>85</v>
      </c>
      <c r="BK101" s="213">
        <f>ROUND(I101*H101,2)</f>
        <v>0</v>
      </c>
      <c r="BL101" s="25" t="s">
        <v>215</v>
      </c>
      <c r="BM101" s="25" t="s">
        <v>6535</v>
      </c>
    </row>
    <row r="102" spans="2:65" s="12" customFormat="1" ht="13.5">
      <c r="B102" s="217"/>
      <c r="C102" s="218"/>
      <c r="D102" s="214" t="s">
        <v>245</v>
      </c>
      <c r="E102" s="219" t="s">
        <v>23</v>
      </c>
      <c r="F102" s="220" t="s">
        <v>6536</v>
      </c>
      <c r="G102" s="218"/>
      <c r="H102" s="221">
        <v>22.4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245</v>
      </c>
      <c r="AU102" s="227" t="s">
        <v>88</v>
      </c>
      <c r="AV102" s="12" t="s">
        <v>88</v>
      </c>
      <c r="AW102" s="12" t="s">
        <v>40</v>
      </c>
      <c r="AX102" s="12" t="s">
        <v>85</v>
      </c>
      <c r="AY102" s="227" t="s">
        <v>191</v>
      </c>
    </row>
    <row r="103" spans="2:65" s="1" customFormat="1" ht="25.5" customHeight="1">
      <c r="B103" s="42"/>
      <c r="C103" s="202" t="s">
        <v>247</v>
      </c>
      <c r="D103" s="202" t="s">
        <v>194</v>
      </c>
      <c r="E103" s="203" t="s">
        <v>2402</v>
      </c>
      <c r="F103" s="204" t="s">
        <v>2403</v>
      </c>
      <c r="G103" s="205" t="s">
        <v>218</v>
      </c>
      <c r="H103" s="206">
        <v>22.4</v>
      </c>
      <c r="I103" s="207"/>
      <c r="J103" s="208">
        <f>ROUND(I103*H103,2)</f>
        <v>0</v>
      </c>
      <c r="K103" s="204" t="s">
        <v>203</v>
      </c>
      <c r="L103" s="62"/>
      <c r="M103" s="209" t="s">
        <v>23</v>
      </c>
      <c r="N103" s="210" t="s">
        <v>48</v>
      </c>
      <c r="O103" s="43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5" t="s">
        <v>215</v>
      </c>
      <c r="AT103" s="25" t="s">
        <v>194</v>
      </c>
      <c r="AU103" s="25" t="s">
        <v>88</v>
      </c>
      <c r="AY103" s="25" t="s">
        <v>191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85</v>
      </c>
      <c r="BK103" s="213">
        <f>ROUND(I103*H103,2)</f>
        <v>0</v>
      </c>
      <c r="BL103" s="25" t="s">
        <v>215</v>
      </c>
      <c r="BM103" s="25" t="s">
        <v>6537</v>
      </c>
    </row>
    <row r="104" spans="2:65" s="1" customFormat="1" ht="38.25" customHeight="1">
      <c r="B104" s="42"/>
      <c r="C104" s="202" t="s">
        <v>251</v>
      </c>
      <c r="D104" s="202" t="s">
        <v>194</v>
      </c>
      <c r="E104" s="203" t="s">
        <v>2405</v>
      </c>
      <c r="F104" s="204" t="s">
        <v>2406</v>
      </c>
      <c r="G104" s="205" t="s">
        <v>366</v>
      </c>
      <c r="H104" s="206">
        <v>7.5</v>
      </c>
      <c r="I104" s="207"/>
      <c r="J104" s="208">
        <f>ROUND(I104*H104,2)</f>
        <v>0</v>
      </c>
      <c r="K104" s="204" t="s">
        <v>203</v>
      </c>
      <c r="L104" s="62"/>
      <c r="M104" s="209" t="s">
        <v>23</v>
      </c>
      <c r="N104" s="210" t="s">
        <v>48</v>
      </c>
      <c r="O104" s="43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5" t="s">
        <v>215</v>
      </c>
      <c r="AT104" s="25" t="s">
        <v>194</v>
      </c>
      <c r="AU104" s="25" t="s">
        <v>88</v>
      </c>
      <c r="AY104" s="25" t="s">
        <v>191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85</v>
      </c>
      <c r="BK104" s="213">
        <f>ROUND(I104*H104,2)</f>
        <v>0</v>
      </c>
      <c r="BL104" s="25" t="s">
        <v>215</v>
      </c>
      <c r="BM104" s="25" t="s">
        <v>6538</v>
      </c>
    </row>
    <row r="105" spans="2:65" s="12" customFormat="1" ht="13.5">
      <c r="B105" s="217"/>
      <c r="C105" s="218"/>
      <c r="D105" s="214" t="s">
        <v>245</v>
      </c>
      <c r="E105" s="219" t="s">
        <v>23</v>
      </c>
      <c r="F105" s="220" t="s">
        <v>6524</v>
      </c>
      <c r="G105" s="218"/>
      <c r="H105" s="221">
        <v>2.7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245</v>
      </c>
      <c r="AU105" s="227" t="s">
        <v>88</v>
      </c>
      <c r="AV105" s="12" t="s">
        <v>88</v>
      </c>
      <c r="AW105" s="12" t="s">
        <v>40</v>
      </c>
      <c r="AX105" s="12" t="s">
        <v>77</v>
      </c>
      <c r="AY105" s="227" t="s">
        <v>191</v>
      </c>
    </row>
    <row r="106" spans="2:65" s="12" customFormat="1" ht="13.5">
      <c r="B106" s="217"/>
      <c r="C106" s="218"/>
      <c r="D106" s="214" t="s">
        <v>245</v>
      </c>
      <c r="E106" s="219" t="s">
        <v>23</v>
      </c>
      <c r="F106" s="220" t="s">
        <v>6531</v>
      </c>
      <c r="G106" s="218"/>
      <c r="H106" s="221">
        <v>4.8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245</v>
      </c>
      <c r="AU106" s="227" t="s">
        <v>88</v>
      </c>
      <c r="AV106" s="12" t="s">
        <v>88</v>
      </c>
      <c r="AW106" s="12" t="s">
        <v>40</v>
      </c>
      <c r="AX106" s="12" t="s">
        <v>77</v>
      </c>
      <c r="AY106" s="227" t="s">
        <v>191</v>
      </c>
    </row>
    <row r="107" spans="2:65" s="15" customFormat="1" ht="13.5">
      <c r="B107" s="265"/>
      <c r="C107" s="266"/>
      <c r="D107" s="214" t="s">
        <v>245</v>
      </c>
      <c r="E107" s="267" t="s">
        <v>23</v>
      </c>
      <c r="F107" s="268" t="s">
        <v>388</v>
      </c>
      <c r="G107" s="266"/>
      <c r="H107" s="269">
        <v>7.5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AT107" s="275" t="s">
        <v>245</v>
      </c>
      <c r="AU107" s="275" t="s">
        <v>88</v>
      </c>
      <c r="AV107" s="15" t="s">
        <v>215</v>
      </c>
      <c r="AW107" s="15" t="s">
        <v>40</v>
      </c>
      <c r="AX107" s="15" t="s">
        <v>85</v>
      </c>
      <c r="AY107" s="275" t="s">
        <v>191</v>
      </c>
    </row>
    <row r="108" spans="2:65" s="1" customFormat="1" ht="38.25" customHeight="1">
      <c r="B108" s="42"/>
      <c r="C108" s="202" t="s">
        <v>256</v>
      </c>
      <c r="D108" s="202" t="s">
        <v>194</v>
      </c>
      <c r="E108" s="203" t="s">
        <v>6133</v>
      </c>
      <c r="F108" s="204" t="s">
        <v>6134</v>
      </c>
      <c r="G108" s="205" t="s">
        <v>366</v>
      </c>
      <c r="H108" s="206">
        <v>7.5</v>
      </c>
      <c r="I108" s="207"/>
      <c r="J108" s="208">
        <f>ROUND(I108*H108,2)</f>
        <v>0</v>
      </c>
      <c r="K108" s="204" t="s">
        <v>203</v>
      </c>
      <c r="L108" s="62"/>
      <c r="M108" s="209" t="s">
        <v>23</v>
      </c>
      <c r="N108" s="210" t="s">
        <v>48</v>
      </c>
      <c r="O108" s="43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25" t="s">
        <v>215</v>
      </c>
      <c r="AT108" s="25" t="s">
        <v>194</v>
      </c>
      <c r="AU108" s="25" t="s">
        <v>88</v>
      </c>
      <c r="AY108" s="25" t="s">
        <v>191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5" t="s">
        <v>85</v>
      </c>
      <c r="BK108" s="213">
        <f>ROUND(I108*H108,2)</f>
        <v>0</v>
      </c>
      <c r="BL108" s="25" t="s">
        <v>215</v>
      </c>
      <c r="BM108" s="25" t="s">
        <v>6539</v>
      </c>
    </row>
    <row r="109" spans="2:65" s="12" customFormat="1" ht="13.5">
      <c r="B109" s="217"/>
      <c r="C109" s="218"/>
      <c r="D109" s="214" t="s">
        <v>245</v>
      </c>
      <c r="E109" s="219" t="s">
        <v>23</v>
      </c>
      <c r="F109" s="220" t="s">
        <v>6524</v>
      </c>
      <c r="G109" s="218"/>
      <c r="H109" s="221">
        <v>2.7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245</v>
      </c>
      <c r="AU109" s="227" t="s">
        <v>88</v>
      </c>
      <c r="AV109" s="12" t="s">
        <v>88</v>
      </c>
      <c r="AW109" s="12" t="s">
        <v>40</v>
      </c>
      <c r="AX109" s="12" t="s">
        <v>77</v>
      </c>
      <c r="AY109" s="227" t="s">
        <v>191</v>
      </c>
    </row>
    <row r="110" spans="2:65" s="12" customFormat="1" ht="13.5">
      <c r="B110" s="217"/>
      <c r="C110" s="218"/>
      <c r="D110" s="214" t="s">
        <v>245</v>
      </c>
      <c r="E110" s="219" t="s">
        <v>23</v>
      </c>
      <c r="F110" s="220" t="s">
        <v>6531</v>
      </c>
      <c r="G110" s="218"/>
      <c r="H110" s="221">
        <v>4.8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245</v>
      </c>
      <c r="AU110" s="227" t="s">
        <v>88</v>
      </c>
      <c r="AV110" s="12" t="s">
        <v>88</v>
      </c>
      <c r="AW110" s="12" t="s">
        <v>40</v>
      </c>
      <c r="AX110" s="12" t="s">
        <v>77</v>
      </c>
      <c r="AY110" s="227" t="s">
        <v>191</v>
      </c>
    </row>
    <row r="111" spans="2:65" s="15" customFormat="1" ht="13.5">
      <c r="B111" s="265"/>
      <c r="C111" s="266"/>
      <c r="D111" s="214" t="s">
        <v>245</v>
      </c>
      <c r="E111" s="267" t="s">
        <v>23</v>
      </c>
      <c r="F111" s="268" t="s">
        <v>388</v>
      </c>
      <c r="G111" s="266"/>
      <c r="H111" s="269">
        <v>7.5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AT111" s="275" t="s">
        <v>245</v>
      </c>
      <c r="AU111" s="275" t="s">
        <v>88</v>
      </c>
      <c r="AV111" s="15" t="s">
        <v>215</v>
      </c>
      <c r="AW111" s="15" t="s">
        <v>40</v>
      </c>
      <c r="AX111" s="15" t="s">
        <v>85</v>
      </c>
      <c r="AY111" s="275" t="s">
        <v>191</v>
      </c>
    </row>
    <row r="112" spans="2:65" s="1" customFormat="1" ht="25.5" customHeight="1">
      <c r="B112" s="42"/>
      <c r="C112" s="202" t="s">
        <v>263</v>
      </c>
      <c r="D112" s="202" t="s">
        <v>194</v>
      </c>
      <c r="E112" s="203" t="s">
        <v>2420</v>
      </c>
      <c r="F112" s="204" t="s">
        <v>2421</v>
      </c>
      <c r="G112" s="205" t="s">
        <v>366</v>
      </c>
      <c r="H112" s="206">
        <v>7.5</v>
      </c>
      <c r="I112" s="207"/>
      <c r="J112" s="208">
        <f>ROUND(I112*H112,2)</f>
        <v>0</v>
      </c>
      <c r="K112" s="204" t="s">
        <v>203</v>
      </c>
      <c r="L112" s="62"/>
      <c r="M112" s="209" t="s">
        <v>23</v>
      </c>
      <c r="N112" s="210" t="s">
        <v>48</v>
      </c>
      <c r="O112" s="43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25" t="s">
        <v>215</v>
      </c>
      <c r="AT112" s="25" t="s">
        <v>194</v>
      </c>
      <c r="AU112" s="25" t="s">
        <v>88</v>
      </c>
      <c r="AY112" s="25" t="s">
        <v>191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5" t="s">
        <v>85</v>
      </c>
      <c r="BK112" s="213">
        <f>ROUND(I112*H112,2)</f>
        <v>0</v>
      </c>
      <c r="BL112" s="25" t="s">
        <v>215</v>
      </c>
      <c r="BM112" s="25" t="s">
        <v>6540</v>
      </c>
    </row>
    <row r="113" spans="2:65" s="12" customFormat="1" ht="13.5">
      <c r="B113" s="217"/>
      <c r="C113" s="218"/>
      <c r="D113" s="214" t="s">
        <v>245</v>
      </c>
      <c r="E113" s="219" t="s">
        <v>23</v>
      </c>
      <c r="F113" s="220" t="s">
        <v>6524</v>
      </c>
      <c r="G113" s="218"/>
      <c r="H113" s="221">
        <v>2.7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245</v>
      </c>
      <c r="AU113" s="227" t="s">
        <v>88</v>
      </c>
      <c r="AV113" s="12" t="s">
        <v>88</v>
      </c>
      <c r="AW113" s="12" t="s">
        <v>40</v>
      </c>
      <c r="AX113" s="12" t="s">
        <v>77</v>
      </c>
      <c r="AY113" s="227" t="s">
        <v>191</v>
      </c>
    </row>
    <row r="114" spans="2:65" s="12" customFormat="1" ht="13.5">
      <c r="B114" s="217"/>
      <c r="C114" s="218"/>
      <c r="D114" s="214" t="s">
        <v>245</v>
      </c>
      <c r="E114" s="219" t="s">
        <v>23</v>
      </c>
      <c r="F114" s="220" t="s">
        <v>6531</v>
      </c>
      <c r="G114" s="218"/>
      <c r="H114" s="221">
        <v>4.8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245</v>
      </c>
      <c r="AU114" s="227" t="s">
        <v>88</v>
      </c>
      <c r="AV114" s="12" t="s">
        <v>88</v>
      </c>
      <c r="AW114" s="12" t="s">
        <v>40</v>
      </c>
      <c r="AX114" s="12" t="s">
        <v>77</v>
      </c>
      <c r="AY114" s="227" t="s">
        <v>191</v>
      </c>
    </row>
    <row r="115" spans="2:65" s="15" customFormat="1" ht="13.5">
      <c r="B115" s="265"/>
      <c r="C115" s="266"/>
      <c r="D115" s="214" t="s">
        <v>245</v>
      </c>
      <c r="E115" s="267" t="s">
        <v>23</v>
      </c>
      <c r="F115" s="268" t="s">
        <v>388</v>
      </c>
      <c r="G115" s="266"/>
      <c r="H115" s="269">
        <v>7.5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AT115" s="275" t="s">
        <v>245</v>
      </c>
      <c r="AU115" s="275" t="s">
        <v>88</v>
      </c>
      <c r="AV115" s="15" t="s">
        <v>215</v>
      </c>
      <c r="AW115" s="15" t="s">
        <v>40</v>
      </c>
      <c r="AX115" s="15" t="s">
        <v>85</v>
      </c>
      <c r="AY115" s="275" t="s">
        <v>191</v>
      </c>
    </row>
    <row r="116" spans="2:65" s="1" customFormat="1" ht="16.5" customHeight="1">
      <c r="B116" s="42"/>
      <c r="C116" s="202" t="s">
        <v>268</v>
      </c>
      <c r="D116" s="202" t="s">
        <v>194</v>
      </c>
      <c r="E116" s="203" t="s">
        <v>2423</v>
      </c>
      <c r="F116" s="204" t="s">
        <v>2424</v>
      </c>
      <c r="G116" s="205" t="s">
        <v>366</v>
      </c>
      <c r="H116" s="206">
        <v>7.5</v>
      </c>
      <c r="I116" s="207"/>
      <c r="J116" s="208">
        <f>ROUND(I116*H116,2)</f>
        <v>0</v>
      </c>
      <c r="K116" s="204" t="s">
        <v>203</v>
      </c>
      <c r="L116" s="62"/>
      <c r="M116" s="209" t="s">
        <v>23</v>
      </c>
      <c r="N116" s="210" t="s">
        <v>48</v>
      </c>
      <c r="O116" s="43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25" t="s">
        <v>215</v>
      </c>
      <c r="AT116" s="25" t="s">
        <v>194</v>
      </c>
      <c r="AU116" s="25" t="s">
        <v>88</v>
      </c>
      <c r="AY116" s="25" t="s">
        <v>191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85</v>
      </c>
      <c r="BK116" s="213">
        <f>ROUND(I116*H116,2)</f>
        <v>0</v>
      </c>
      <c r="BL116" s="25" t="s">
        <v>215</v>
      </c>
      <c r="BM116" s="25" t="s">
        <v>6541</v>
      </c>
    </row>
    <row r="117" spans="2:65" s="12" customFormat="1" ht="13.5">
      <c r="B117" s="217"/>
      <c r="C117" s="218"/>
      <c r="D117" s="214" t="s">
        <v>245</v>
      </c>
      <c r="E117" s="219" t="s">
        <v>23</v>
      </c>
      <c r="F117" s="220" t="s">
        <v>6524</v>
      </c>
      <c r="G117" s="218"/>
      <c r="H117" s="221">
        <v>2.7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245</v>
      </c>
      <c r="AU117" s="227" t="s">
        <v>88</v>
      </c>
      <c r="AV117" s="12" t="s">
        <v>88</v>
      </c>
      <c r="AW117" s="12" t="s">
        <v>40</v>
      </c>
      <c r="AX117" s="12" t="s">
        <v>77</v>
      </c>
      <c r="AY117" s="227" t="s">
        <v>191</v>
      </c>
    </row>
    <row r="118" spans="2:65" s="12" customFormat="1" ht="13.5">
      <c r="B118" s="217"/>
      <c r="C118" s="218"/>
      <c r="D118" s="214" t="s">
        <v>245</v>
      </c>
      <c r="E118" s="219" t="s">
        <v>23</v>
      </c>
      <c r="F118" s="220" t="s">
        <v>6531</v>
      </c>
      <c r="G118" s="218"/>
      <c r="H118" s="221">
        <v>4.8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245</v>
      </c>
      <c r="AU118" s="227" t="s">
        <v>88</v>
      </c>
      <c r="AV118" s="12" t="s">
        <v>88</v>
      </c>
      <c r="AW118" s="12" t="s">
        <v>40</v>
      </c>
      <c r="AX118" s="12" t="s">
        <v>77</v>
      </c>
      <c r="AY118" s="227" t="s">
        <v>191</v>
      </c>
    </row>
    <row r="119" spans="2:65" s="15" customFormat="1" ht="13.5">
      <c r="B119" s="265"/>
      <c r="C119" s="266"/>
      <c r="D119" s="214" t="s">
        <v>245</v>
      </c>
      <c r="E119" s="267" t="s">
        <v>23</v>
      </c>
      <c r="F119" s="268" t="s">
        <v>388</v>
      </c>
      <c r="G119" s="266"/>
      <c r="H119" s="269">
        <v>7.5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AT119" s="275" t="s">
        <v>245</v>
      </c>
      <c r="AU119" s="275" t="s">
        <v>88</v>
      </c>
      <c r="AV119" s="15" t="s">
        <v>215</v>
      </c>
      <c r="AW119" s="15" t="s">
        <v>40</v>
      </c>
      <c r="AX119" s="15" t="s">
        <v>85</v>
      </c>
      <c r="AY119" s="275" t="s">
        <v>191</v>
      </c>
    </row>
    <row r="120" spans="2:65" s="1" customFormat="1" ht="16.5" customHeight="1">
      <c r="B120" s="42"/>
      <c r="C120" s="202" t="s">
        <v>10</v>
      </c>
      <c r="D120" s="202" t="s">
        <v>194</v>
      </c>
      <c r="E120" s="203" t="s">
        <v>2427</v>
      </c>
      <c r="F120" s="204" t="s">
        <v>2428</v>
      </c>
      <c r="G120" s="205" t="s">
        <v>419</v>
      </c>
      <c r="H120" s="206">
        <v>14.25</v>
      </c>
      <c r="I120" s="207"/>
      <c r="J120" s="208">
        <f>ROUND(I120*H120,2)</f>
        <v>0</v>
      </c>
      <c r="K120" s="204" t="s">
        <v>203</v>
      </c>
      <c r="L120" s="62"/>
      <c r="M120" s="209" t="s">
        <v>23</v>
      </c>
      <c r="N120" s="210" t="s">
        <v>48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215</v>
      </c>
      <c r="AT120" s="25" t="s">
        <v>194</v>
      </c>
      <c r="AU120" s="25" t="s">
        <v>88</v>
      </c>
      <c r="AY120" s="25" t="s">
        <v>191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85</v>
      </c>
      <c r="BK120" s="213">
        <f>ROUND(I120*H120,2)</f>
        <v>0</v>
      </c>
      <c r="BL120" s="25" t="s">
        <v>215</v>
      </c>
      <c r="BM120" s="25" t="s">
        <v>6542</v>
      </c>
    </row>
    <row r="121" spans="2:65" s="12" customFormat="1" ht="13.5">
      <c r="B121" s="217"/>
      <c r="C121" s="218"/>
      <c r="D121" s="214" t="s">
        <v>245</v>
      </c>
      <c r="E121" s="218"/>
      <c r="F121" s="220" t="s">
        <v>6543</v>
      </c>
      <c r="G121" s="218"/>
      <c r="H121" s="221">
        <v>14.25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245</v>
      </c>
      <c r="AU121" s="227" t="s">
        <v>88</v>
      </c>
      <c r="AV121" s="12" t="s">
        <v>88</v>
      </c>
      <c r="AW121" s="12" t="s">
        <v>6</v>
      </c>
      <c r="AX121" s="12" t="s">
        <v>85</v>
      </c>
      <c r="AY121" s="227" t="s">
        <v>191</v>
      </c>
    </row>
    <row r="122" spans="2:65" s="1" customFormat="1" ht="25.5" customHeight="1">
      <c r="B122" s="42"/>
      <c r="C122" s="202" t="s">
        <v>279</v>
      </c>
      <c r="D122" s="202" t="s">
        <v>194</v>
      </c>
      <c r="E122" s="203" t="s">
        <v>5015</v>
      </c>
      <c r="F122" s="204" t="s">
        <v>5016</v>
      </c>
      <c r="G122" s="205" t="s">
        <v>366</v>
      </c>
      <c r="H122" s="206">
        <v>4.8</v>
      </c>
      <c r="I122" s="207"/>
      <c r="J122" s="208">
        <f>ROUND(I122*H122,2)</f>
        <v>0</v>
      </c>
      <c r="K122" s="204" t="s">
        <v>203</v>
      </c>
      <c r="L122" s="62"/>
      <c r="M122" s="209" t="s">
        <v>23</v>
      </c>
      <c r="N122" s="210" t="s">
        <v>48</v>
      </c>
      <c r="O122" s="43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AR122" s="25" t="s">
        <v>215</v>
      </c>
      <c r="AT122" s="25" t="s">
        <v>194</v>
      </c>
      <c r="AU122" s="25" t="s">
        <v>88</v>
      </c>
      <c r="AY122" s="25" t="s">
        <v>191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5" t="s">
        <v>85</v>
      </c>
      <c r="BK122" s="213">
        <f>ROUND(I122*H122,2)</f>
        <v>0</v>
      </c>
      <c r="BL122" s="25" t="s">
        <v>215</v>
      </c>
      <c r="BM122" s="25" t="s">
        <v>6544</v>
      </c>
    </row>
    <row r="123" spans="2:65" s="12" customFormat="1" ht="13.5">
      <c r="B123" s="217"/>
      <c r="C123" s="218"/>
      <c r="D123" s="214" t="s">
        <v>245</v>
      </c>
      <c r="E123" s="219" t="s">
        <v>23</v>
      </c>
      <c r="F123" s="220" t="s">
        <v>6531</v>
      </c>
      <c r="G123" s="218"/>
      <c r="H123" s="221">
        <v>4.8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245</v>
      </c>
      <c r="AU123" s="227" t="s">
        <v>88</v>
      </c>
      <c r="AV123" s="12" t="s">
        <v>88</v>
      </c>
      <c r="AW123" s="12" t="s">
        <v>40</v>
      </c>
      <c r="AX123" s="12" t="s">
        <v>85</v>
      </c>
      <c r="AY123" s="227" t="s">
        <v>191</v>
      </c>
    </row>
    <row r="124" spans="2:65" s="1" customFormat="1" ht="38.25" customHeight="1">
      <c r="B124" s="42"/>
      <c r="C124" s="202" t="s">
        <v>284</v>
      </c>
      <c r="D124" s="202" t="s">
        <v>194</v>
      </c>
      <c r="E124" s="203" t="s">
        <v>5031</v>
      </c>
      <c r="F124" s="204" t="s">
        <v>5032</v>
      </c>
      <c r="G124" s="205" t="s">
        <v>366</v>
      </c>
      <c r="H124" s="206">
        <v>1.3819999999999999</v>
      </c>
      <c r="I124" s="207"/>
      <c r="J124" s="208">
        <f>ROUND(I124*H124,2)</f>
        <v>0</v>
      </c>
      <c r="K124" s="204" t="s">
        <v>203</v>
      </c>
      <c r="L124" s="62"/>
      <c r="M124" s="209" t="s">
        <v>23</v>
      </c>
      <c r="N124" s="210" t="s">
        <v>48</v>
      </c>
      <c r="O124" s="43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215</v>
      </c>
      <c r="AT124" s="25" t="s">
        <v>194</v>
      </c>
      <c r="AU124" s="25" t="s">
        <v>88</v>
      </c>
      <c r="AY124" s="25" t="s">
        <v>191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85</v>
      </c>
      <c r="BK124" s="213">
        <f>ROUND(I124*H124,2)</f>
        <v>0</v>
      </c>
      <c r="BL124" s="25" t="s">
        <v>215</v>
      </c>
      <c r="BM124" s="25" t="s">
        <v>6545</v>
      </c>
    </row>
    <row r="125" spans="2:65" s="12" customFormat="1" ht="13.5">
      <c r="B125" s="217"/>
      <c r="C125" s="218"/>
      <c r="D125" s="214" t="s">
        <v>245</v>
      </c>
      <c r="E125" s="219" t="s">
        <v>23</v>
      </c>
      <c r="F125" s="220" t="s">
        <v>6546</v>
      </c>
      <c r="G125" s="218"/>
      <c r="H125" s="221">
        <v>1.3819999999999999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245</v>
      </c>
      <c r="AU125" s="227" t="s">
        <v>88</v>
      </c>
      <c r="AV125" s="12" t="s">
        <v>88</v>
      </c>
      <c r="AW125" s="12" t="s">
        <v>40</v>
      </c>
      <c r="AX125" s="12" t="s">
        <v>85</v>
      </c>
      <c r="AY125" s="227" t="s">
        <v>191</v>
      </c>
    </row>
    <row r="126" spans="2:65" s="1" customFormat="1" ht="16.5" customHeight="1">
      <c r="B126" s="42"/>
      <c r="C126" s="228" t="s">
        <v>289</v>
      </c>
      <c r="D126" s="228" t="s">
        <v>302</v>
      </c>
      <c r="E126" s="229" t="s">
        <v>6547</v>
      </c>
      <c r="F126" s="230" t="s">
        <v>6548</v>
      </c>
      <c r="G126" s="231" t="s">
        <v>419</v>
      </c>
      <c r="H126" s="232">
        <v>2.7639999999999998</v>
      </c>
      <c r="I126" s="233"/>
      <c r="J126" s="234">
        <f>ROUND(I126*H126,2)</f>
        <v>0</v>
      </c>
      <c r="K126" s="230" t="s">
        <v>203</v>
      </c>
      <c r="L126" s="235"/>
      <c r="M126" s="236" t="s">
        <v>23</v>
      </c>
      <c r="N126" s="237" t="s">
        <v>48</v>
      </c>
      <c r="O126" s="43"/>
      <c r="P126" s="211">
        <f>O126*H126</f>
        <v>0</v>
      </c>
      <c r="Q126" s="211">
        <v>1</v>
      </c>
      <c r="R126" s="211">
        <f>Q126*H126</f>
        <v>2.7639999999999998</v>
      </c>
      <c r="S126" s="211">
        <v>0</v>
      </c>
      <c r="T126" s="212">
        <f>S126*H126</f>
        <v>0</v>
      </c>
      <c r="AR126" s="25" t="s">
        <v>234</v>
      </c>
      <c r="AT126" s="25" t="s">
        <v>302</v>
      </c>
      <c r="AU126" s="25" t="s">
        <v>88</v>
      </c>
      <c r="AY126" s="25" t="s">
        <v>191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5" t="s">
        <v>85</v>
      </c>
      <c r="BK126" s="213">
        <f>ROUND(I126*H126,2)</f>
        <v>0</v>
      </c>
      <c r="BL126" s="25" t="s">
        <v>215</v>
      </c>
      <c r="BM126" s="25" t="s">
        <v>6549</v>
      </c>
    </row>
    <row r="127" spans="2:65" s="12" customFormat="1" ht="13.5">
      <c r="B127" s="217"/>
      <c r="C127" s="218"/>
      <c r="D127" s="214" t="s">
        <v>245</v>
      </c>
      <c r="E127" s="218"/>
      <c r="F127" s="220" t="s">
        <v>6550</v>
      </c>
      <c r="G127" s="218"/>
      <c r="H127" s="221">
        <v>2.7639999999999998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245</v>
      </c>
      <c r="AU127" s="227" t="s">
        <v>88</v>
      </c>
      <c r="AV127" s="12" t="s">
        <v>88</v>
      </c>
      <c r="AW127" s="12" t="s">
        <v>6</v>
      </c>
      <c r="AX127" s="12" t="s">
        <v>85</v>
      </c>
      <c r="AY127" s="227" t="s">
        <v>191</v>
      </c>
    </row>
    <row r="128" spans="2:65" s="1" customFormat="1" ht="51" customHeight="1">
      <c r="B128" s="42"/>
      <c r="C128" s="202" t="s">
        <v>296</v>
      </c>
      <c r="D128" s="202" t="s">
        <v>194</v>
      </c>
      <c r="E128" s="203" t="s">
        <v>6551</v>
      </c>
      <c r="F128" s="204" t="s">
        <v>6552</v>
      </c>
      <c r="G128" s="205" t="s">
        <v>366</v>
      </c>
      <c r="H128" s="206">
        <v>1.3819999999999999</v>
      </c>
      <c r="I128" s="207"/>
      <c r="J128" s="208">
        <f>ROUND(I128*H128,2)</f>
        <v>0</v>
      </c>
      <c r="K128" s="204" t="s">
        <v>203</v>
      </c>
      <c r="L128" s="62"/>
      <c r="M128" s="209" t="s">
        <v>23</v>
      </c>
      <c r="N128" s="210" t="s">
        <v>48</v>
      </c>
      <c r="O128" s="43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AR128" s="25" t="s">
        <v>215</v>
      </c>
      <c r="AT128" s="25" t="s">
        <v>194</v>
      </c>
      <c r="AU128" s="25" t="s">
        <v>88</v>
      </c>
      <c r="AY128" s="25" t="s">
        <v>191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5" t="s">
        <v>85</v>
      </c>
      <c r="BK128" s="213">
        <f>ROUND(I128*H128,2)</f>
        <v>0</v>
      </c>
      <c r="BL128" s="25" t="s">
        <v>215</v>
      </c>
      <c r="BM128" s="25" t="s">
        <v>6553</v>
      </c>
    </row>
    <row r="129" spans="2:65" s="12" customFormat="1" ht="13.5">
      <c r="B129" s="217"/>
      <c r="C129" s="218"/>
      <c r="D129" s="214" t="s">
        <v>245</v>
      </c>
      <c r="E129" s="219" t="s">
        <v>23</v>
      </c>
      <c r="F129" s="220" t="s">
        <v>6546</v>
      </c>
      <c r="G129" s="218"/>
      <c r="H129" s="221">
        <v>1.3819999999999999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245</v>
      </c>
      <c r="AU129" s="227" t="s">
        <v>88</v>
      </c>
      <c r="AV129" s="12" t="s">
        <v>88</v>
      </c>
      <c r="AW129" s="12" t="s">
        <v>40</v>
      </c>
      <c r="AX129" s="12" t="s">
        <v>85</v>
      </c>
      <c r="AY129" s="227" t="s">
        <v>191</v>
      </c>
    </row>
    <row r="130" spans="2:65" s="1" customFormat="1" ht="25.5" customHeight="1">
      <c r="B130" s="42"/>
      <c r="C130" s="202" t="s">
        <v>301</v>
      </c>
      <c r="D130" s="202" t="s">
        <v>194</v>
      </c>
      <c r="E130" s="203" t="s">
        <v>6554</v>
      </c>
      <c r="F130" s="204" t="s">
        <v>6555</v>
      </c>
      <c r="G130" s="205" t="s">
        <v>218</v>
      </c>
      <c r="H130" s="206">
        <v>12</v>
      </c>
      <c r="I130" s="207"/>
      <c r="J130" s="208">
        <f>ROUND(I130*H130,2)</f>
        <v>0</v>
      </c>
      <c r="K130" s="204" t="s">
        <v>203</v>
      </c>
      <c r="L130" s="62"/>
      <c r="M130" s="209" t="s">
        <v>23</v>
      </c>
      <c r="N130" s="210" t="s">
        <v>48</v>
      </c>
      <c r="O130" s="43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AR130" s="25" t="s">
        <v>215</v>
      </c>
      <c r="AT130" s="25" t="s">
        <v>194</v>
      </c>
      <c r="AU130" s="25" t="s">
        <v>88</v>
      </c>
      <c r="AY130" s="25" t="s">
        <v>191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85</v>
      </c>
      <c r="BK130" s="213">
        <f>ROUND(I130*H130,2)</f>
        <v>0</v>
      </c>
      <c r="BL130" s="25" t="s">
        <v>215</v>
      </c>
      <c r="BM130" s="25" t="s">
        <v>6556</v>
      </c>
    </row>
    <row r="131" spans="2:65" s="12" customFormat="1" ht="13.5">
      <c r="B131" s="217"/>
      <c r="C131" s="218"/>
      <c r="D131" s="214" t="s">
        <v>245</v>
      </c>
      <c r="E131" s="219" t="s">
        <v>23</v>
      </c>
      <c r="F131" s="220" t="s">
        <v>6557</v>
      </c>
      <c r="G131" s="218"/>
      <c r="H131" s="221">
        <v>12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245</v>
      </c>
      <c r="AU131" s="227" t="s">
        <v>88</v>
      </c>
      <c r="AV131" s="12" t="s">
        <v>88</v>
      </c>
      <c r="AW131" s="12" t="s">
        <v>40</v>
      </c>
      <c r="AX131" s="12" t="s">
        <v>85</v>
      </c>
      <c r="AY131" s="227" t="s">
        <v>191</v>
      </c>
    </row>
    <row r="132" spans="2:65" s="1" customFormat="1" ht="25.5" customHeight="1">
      <c r="B132" s="42"/>
      <c r="C132" s="202" t="s">
        <v>9</v>
      </c>
      <c r="D132" s="202" t="s">
        <v>194</v>
      </c>
      <c r="E132" s="203" t="s">
        <v>6558</v>
      </c>
      <c r="F132" s="204" t="s">
        <v>6559</v>
      </c>
      <c r="G132" s="205" t="s">
        <v>218</v>
      </c>
      <c r="H132" s="206">
        <v>12</v>
      </c>
      <c r="I132" s="207"/>
      <c r="J132" s="208">
        <f>ROUND(I132*H132,2)</f>
        <v>0</v>
      </c>
      <c r="K132" s="204" t="s">
        <v>203</v>
      </c>
      <c r="L132" s="62"/>
      <c r="M132" s="209" t="s">
        <v>23</v>
      </c>
      <c r="N132" s="210" t="s">
        <v>48</v>
      </c>
      <c r="O132" s="43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AR132" s="25" t="s">
        <v>215</v>
      </c>
      <c r="AT132" s="25" t="s">
        <v>194</v>
      </c>
      <c r="AU132" s="25" t="s">
        <v>88</v>
      </c>
      <c r="AY132" s="25" t="s">
        <v>191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5" t="s">
        <v>85</v>
      </c>
      <c r="BK132" s="213">
        <f>ROUND(I132*H132,2)</f>
        <v>0</v>
      </c>
      <c r="BL132" s="25" t="s">
        <v>215</v>
      </c>
      <c r="BM132" s="25" t="s">
        <v>6560</v>
      </c>
    </row>
    <row r="133" spans="2:65" s="1" customFormat="1" ht="16.5" customHeight="1">
      <c r="B133" s="42"/>
      <c r="C133" s="228" t="s">
        <v>311</v>
      </c>
      <c r="D133" s="228" t="s">
        <v>302</v>
      </c>
      <c r="E133" s="229" t="s">
        <v>6561</v>
      </c>
      <c r="F133" s="230" t="s">
        <v>6562</v>
      </c>
      <c r="G133" s="231" t="s">
        <v>894</v>
      </c>
      <c r="H133" s="232">
        <v>0.18</v>
      </c>
      <c r="I133" s="233"/>
      <c r="J133" s="234">
        <f>ROUND(I133*H133,2)</f>
        <v>0</v>
      </c>
      <c r="K133" s="230" t="s">
        <v>203</v>
      </c>
      <c r="L133" s="235"/>
      <c r="M133" s="236" t="s">
        <v>23</v>
      </c>
      <c r="N133" s="237" t="s">
        <v>48</v>
      </c>
      <c r="O133" s="43"/>
      <c r="P133" s="211">
        <f>O133*H133</f>
        <v>0</v>
      </c>
      <c r="Q133" s="211">
        <v>1E-3</v>
      </c>
      <c r="R133" s="211">
        <f>Q133*H133</f>
        <v>1.7999999999999998E-4</v>
      </c>
      <c r="S133" s="211">
        <v>0</v>
      </c>
      <c r="T133" s="212">
        <f>S133*H133</f>
        <v>0</v>
      </c>
      <c r="AR133" s="25" t="s">
        <v>234</v>
      </c>
      <c r="AT133" s="25" t="s">
        <v>302</v>
      </c>
      <c r="AU133" s="25" t="s">
        <v>88</v>
      </c>
      <c r="AY133" s="25" t="s">
        <v>191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85</v>
      </c>
      <c r="BK133" s="213">
        <f>ROUND(I133*H133,2)</f>
        <v>0</v>
      </c>
      <c r="BL133" s="25" t="s">
        <v>215</v>
      </c>
      <c r="BM133" s="25" t="s">
        <v>6563</v>
      </c>
    </row>
    <row r="134" spans="2:65" s="12" customFormat="1" ht="13.5">
      <c r="B134" s="217"/>
      <c r="C134" s="218"/>
      <c r="D134" s="214" t="s">
        <v>245</v>
      </c>
      <c r="E134" s="218"/>
      <c r="F134" s="220" t="s">
        <v>6564</v>
      </c>
      <c r="G134" s="218"/>
      <c r="H134" s="221">
        <v>0.18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245</v>
      </c>
      <c r="AU134" s="227" t="s">
        <v>88</v>
      </c>
      <c r="AV134" s="12" t="s">
        <v>88</v>
      </c>
      <c r="AW134" s="12" t="s">
        <v>6</v>
      </c>
      <c r="AX134" s="12" t="s">
        <v>85</v>
      </c>
      <c r="AY134" s="227" t="s">
        <v>191</v>
      </c>
    </row>
    <row r="135" spans="2:65" s="11" customFormat="1" ht="29.85" customHeight="1">
      <c r="B135" s="186"/>
      <c r="C135" s="187"/>
      <c r="D135" s="188" t="s">
        <v>76</v>
      </c>
      <c r="E135" s="200" t="s">
        <v>215</v>
      </c>
      <c r="F135" s="200" t="s">
        <v>2486</v>
      </c>
      <c r="G135" s="187"/>
      <c r="H135" s="187"/>
      <c r="I135" s="190"/>
      <c r="J135" s="201">
        <f>BK135</f>
        <v>0</v>
      </c>
      <c r="K135" s="187"/>
      <c r="L135" s="192"/>
      <c r="M135" s="193"/>
      <c r="N135" s="194"/>
      <c r="O135" s="194"/>
      <c r="P135" s="195">
        <f>SUM(P136:P137)</f>
        <v>0</v>
      </c>
      <c r="Q135" s="194"/>
      <c r="R135" s="195">
        <f>SUM(R136:R137)</f>
        <v>0</v>
      </c>
      <c r="S135" s="194"/>
      <c r="T135" s="196">
        <f>SUM(T136:T137)</f>
        <v>0</v>
      </c>
      <c r="AR135" s="197" t="s">
        <v>85</v>
      </c>
      <c r="AT135" s="198" t="s">
        <v>76</v>
      </c>
      <c r="AU135" s="198" t="s">
        <v>85</v>
      </c>
      <c r="AY135" s="197" t="s">
        <v>191</v>
      </c>
      <c r="BK135" s="199">
        <f>SUM(BK136:BK137)</f>
        <v>0</v>
      </c>
    </row>
    <row r="136" spans="2:65" s="1" customFormat="1" ht="25.5" customHeight="1">
      <c r="B136" s="42"/>
      <c r="C136" s="202" t="s">
        <v>317</v>
      </c>
      <c r="D136" s="202" t="s">
        <v>194</v>
      </c>
      <c r="E136" s="203" t="s">
        <v>6565</v>
      </c>
      <c r="F136" s="204" t="s">
        <v>6566</v>
      </c>
      <c r="G136" s="205" t="s">
        <v>366</v>
      </c>
      <c r="H136" s="206">
        <v>0.6</v>
      </c>
      <c r="I136" s="207"/>
      <c r="J136" s="208">
        <f>ROUND(I136*H136,2)</f>
        <v>0</v>
      </c>
      <c r="K136" s="204" t="s">
        <v>203</v>
      </c>
      <c r="L136" s="62"/>
      <c r="M136" s="209" t="s">
        <v>23</v>
      </c>
      <c r="N136" s="210" t="s">
        <v>48</v>
      </c>
      <c r="O136" s="43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AR136" s="25" t="s">
        <v>215</v>
      </c>
      <c r="AT136" s="25" t="s">
        <v>194</v>
      </c>
      <c r="AU136" s="25" t="s">
        <v>88</v>
      </c>
      <c r="AY136" s="25" t="s">
        <v>191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5" t="s">
        <v>85</v>
      </c>
      <c r="BK136" s="213">
        <f>ROUND(I136*H136,2)</f>
        <v>0</v>
      </c>
      <c r="BL136" s="25" t="s">
        <v>215</v>
      </c>
      <c r="BM136" s="25" t="s">
        <v>6567</v>
      </c>
    </row>
    <row r="137" spans="2:65" s="12" customFormat="1" ht="13.5">
      <c r="B137" s="217"/>
      <c r="C137" s="218"/>
      <c r="D137" s="214" t="s">
        <v>245</v>
      </c>
      <c r="E137" s="219" t="s">
        <v>23</v>
      </c>
      <c r="F137" s="220" t="s">
        <v>6568</v>
      </c>
      <c r="G137" s="218"/>
      <c r="H137" s="221">
        <v>0.6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245</v>
      </c>
      <c r="AU137" s="227" t="s">
        <v>88</v>
      </c>
      <c r="AV137" s="12" t="s">
        <v>88</v>
      </c>
      <c r="AW137" s="12" t="s">
        <v>40</v>
      </c>
      <c r="AX137" s="12" t="s">
        <v>85</v>
      </c>
      <c r="AY137" s="227" t="s">
        <v>191</v>
      </c>
    </row>
    <row r="138" spans="2:65" s="11" customFormat="1" ht="29.85" customHeight="1">
      <c r="B138" s="186"/>
      <c r="C138" s="187"/>
      <c r="D138" s="188" t="s">
        <v>76</v>
      </c>
      <c r="E138" s="200" t="s">
        <v>234</v>
      </c>
      <c r="F138" s="200" t="s">
        <v>5101</v>
      </c>
      <c r="G138" s="187"/>
      <c r="H138" s="187"/>
      <c r="I138" s="190"/>
      <c r="J138" s="201">
        <f>BK138</f>
        <v>0</v>
      </c>
      <c r="K138" s="187"/>
      <c r="L138" s="192"/>
      <c r="M138" s="193"/>
      <c r="N138" s="194"/>
      <c r="O138" s="194"/>
      <c r="P138" s="195">
        <f>SUM(P139:P141)</f>
        <v>0</v>
      </c>
      <c r="Q138" s="194"/>
      <c r="R138" s="195">
        <f>SUM(R139:R141)</f>
        <v>1.6299999999999999E-3</v>
      </c>
      <c r="S138" s="194"/>
      <c r="T138" s="196">
        <f>SUM(T139:T141)</f>
        <v>0</v>
      </c>
      <c r="AR138" s="197" t="s">
        <v>85</v>
      </c>
      <c r="AT138" s="198" t="s">
        <v>76</v>
      </c>
      <c r="AU138" s="198" t="s">
        <v>85</v>
      </c>
      <c r="AY138" s="197" t="s">
        <v>191</v>
      </c>
      <c r="BK138" s="199">
        <f>SUM(BK139:BK141)</f>
        <v>0</v>
      </c>
    </row>
    <row r="139" spans="2:65" s="1" customFormat="1" ht="16.5" customHeight="1">
      <c r="B139" s="42"/>
      <c r="C139" s="202" t="s">
        <v>327</v>
      </c>
      <c r="D139" s="202" t="s">
        <v>194</v>
      </c>
      <c r="E139" s="203" t="s">
        <v>6210</v>
      </c>
      <c r="F139" s="204" t="s">
        <v>6211</v>
      </c>
      <c r="G139" s="205" t="s">
        <v>242</v>
      </c>
      <c r="H139" s="206">
        <v>7</v>
      </c>
      <c r="I139" s="207"/>
      <c r="J139" s="208">
        <f>ROUND(I139*H139,2)</f>
        <v>0</v>
      </c>
      <c r="K139" s="204" t="s">
        <v>203</v>
      </c>
      <c r="L139" s="62"/>
      <c r="M139" s="209" t="s">
        <v>23</v>
      </c>
      <c r="N139" s="210" t="s">
        <v>48</v>
      </c>
      <c r="O139" s="43"/>
      <c r="P139" s="211">
        <f>O139*H139</f>
        <v>0</v>
      </c>
      <c r="Q139" s="211">
        <v>1.9000000000000001E-4</v>
      </c>
      <c r="R139" s="211">
        <f>Q139*H139</f>
        <v>1.33E-3</v>
      </c>
      <c r="S139" s="211">
        <v>0</v>
      </c>
      <c r="T139" s="212">
        <f>S139*H139</f>
        <v>0</v>
      </c>
      <c r="AR139" s="25" t="s">
        <v>215</v>
      </c>
      <c r="AT139" s="25" t="s">
        <v>194</v>
      </c>
      <c r="AU139" s="25" t="s">
        <v>88</v>
      </c>
      <c r="AY139" s="25" t="s">
        <v>191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25" t="s">
        <v>85</v>
      </c>
      <c r="BK139" s="213">
        <f>ROUND(I139*H139,2)</f>
        <v>0</v>
      </c>
      <c r="BL139" s="25" t="s">
        <v>215</v>
      </c>
      <c r="BM139" s="25" t="s">
        <v>6569</v>
      </c>
    </row>
    <row r="140" spans="2:65" s="1" customFormat="1" ht="27">
      <c r="B140" s="42"/>
      <c r="C140" s="64"/>
      <c r="D140" s="214" t="s">
        <v>205</v>
      </c>
      <c r="E140" s="64"/>
      <c r="F140" s="215" t="s">
        <v>6570</v>
      </c>
      <c r="G140" s="64"/>
      <c r="H140" s="64"/>
      <c r="I140" s="173"/>
      <c r="J140" s="64"/>
      <c r="K140" s="64"/>
      <c r="L140" s="62"/>
      <c r="M140" s="216"/>
      <c r="N140" s="43"/>
      <c r="O140" s="43"/>
      <c r="P140" s="43"/>
      <c r="Q140" s="43"/>
      <c r="R140" s="43"/>
      <c r="S140" s="43"/>
      <c r="T140" s="79"/>
      <c r="AT140" s="25" t="s">
        <v>205</v>
      </c>
      <c r="AU140" s="25" t="s">
        <v>88</v>
      </c>
    </row>
    <row r="141" spans="2:65" s="1" customFormat="1" ht="16.5" customHeight="1">
      <c r="B141" s="42"/>
      <c r="C141" s="202" t="s">
        <v>322</v>
      </c>
      <c r="D141" s="202" t="s">
        <v>194</v>
      </c>
      <c r="E141" s="203" t="s">
        <v>6571</v>
      </c>
      <c r="F141" s="204" t="s">
        <v>6572</v>
      </c>
      <c r="G141" s="205" t="s">
        <v>242</v>
      </c>
      <c r="H141" s="206">
        <v>5</v>
      </c>
      <c r="I141" s="207"/>
      <c r="J141" s="208">
        <f>ROUND(I141*H141,2)</f>
        <v>0</v>
      </c>
      <c r="K141" s="204" t="s">
        <v>203</v>
      </c>
      <c r="L141" s="62"/>
      <c r="M141" s="209" t="s">
        <v>23</v>
      </c>
      <c r="N141" s="210" t="s">
        <v>48</v>
      </c>
      <c r="O141" s="43"/>
      <c r="P141" s="211">
        <f>O141*H141</f>
        <v>0</v>
      </c>
      <c r="Q141" s="211">
        <v>6.0000000000000002E-5</v>
      </c>
      <c r="R141" s="211">
        <f>Q141*H141</f>
        <v>3.0000000000000003E-4</v>
      </c>
      <c r="S141" s="211">
        <v>0</v>
      </c>
      <c r="T141" s="212">
        <f>S141*H141</f>
        <v>0</v>
      </c>
      <c r="AR141" s="25" t="s">
        <v>215</v>
      </c>
      <c r="AT141" s="25" t="s">
        <v>194</v>
      </c>
      <c r="AU141" s="25" t="s">
        <v>88</v>
      </c>
      <c r="AY141" s="25" t="s">
        <v>191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85</v>
      </c>
      <c r="BK141" s="213">
        <f>ROUND(I141*H141,2)</f>
        <v>0</v>
      </c>
      <c r="BL141" s="25" t="s">
        <v>215</v>
      </c>
      <c r="BM141" s="25" t="s">
        <v>6573</v>
      </c>
    </row>
    <row r="142" spans="2:65" s="11" customFormat="1" ht="37.35" customHeight="1">
      <c r="B142" s="186"/>
      <c r="C142" s="187"/>
      <c r="D142" s="188" t="s">
        <v>76</v>
      </c>
      <c r="E142" s="189" t="s">
        <v>302</v>
      </c>
      <c r="F142" s="189" t="s">
        <v>4406</v>
      </c>
      <c r="G142" s="187"/>
      <c r="H142" s="187"/>
      <c r="I142" s="190"/>
      <c r="J142" s="191">
        <f>BK142</f>
        <v>0</v>
      </c>
      <c r="K142" s="187"/>
      <c r="L142" s="192"/>
      <c r="M142" s="193"/>
      <c r="N142" s="194"/>
      <c r="O142" s="194"/>
      <c r="P142" s="195">
        <f>P143+P148</f>
        <v>0</v>
      </c>
      <c r="Q142" s="194"/>
      <c r="R142" s="195">
        <f>R143+R148</f>
        <v>6.0287500000000011E-3</v>
      </c>
      <c r="S142" s="194"/>
      <c r="T142" s="196">
        <f>T143+T148</f>
        <v>0</v>
      </c>
      <c r="AR142" s="197" t="s">
        <v>207</v>
      </c>
      <c r="AT142" s="198" t="s">
        <v>76</v>
      </c>
      <c r="AU142" s="198" t="s">
        <v>77</v>
      </c>
      <c r="AY142" s="197" t="s">
        <v>191</v>
      </c>
      <c r="BK142" s="199">
        <f>BK143+BK148</f>
        <v>0</v>
      </c>
    </row>
    <row r="143" spans="2:65" s="11" customFormat="1" ht="19.899999999999999" customHeight="1">
      <c r="B143" s="186"/>
      <c r="C143" s="187"/>
      <c r="D143" s="188" t="s">
        <v>76</v>
      </c>
      <c r="E143" s="200" t="s">
        <v>6574</v>
      </c>
      <c r="F143" s="200" t="s">
        <v>6575</v>
      </c>
      <c r="G143" s="187"/>
      <c r="H143" s="187"/>
      <c r="I143" s="190"/>
      <c r="J143" s="201">
        <f>BK143</f>
        <v>0</v>
      </c>
      <c r="K143" s="187"/>
      <c r="L143" s="192"/>
      <c r="M143" s="193"/>
      <c r="N143" s="194"/>
      <c r="O143" s="194"/>
      <c r="P143" s="195">
        <f>SUM(P144:P147)</f>
        <v>0</v>
      </c>
      <c r="Q143" s="194"/>
      <c r="R143" s="195">
        <f>SUM(R144:R147)</f>
        <v>0</v>
      </c>
      <c r="S143" s="194"/>
      <c r="T143" s="196">
        <f>SUM(T144:T147)</f>
        <v>0</v>
      </c>
      <c r="AR143" s="197" t="s">
        <v>207</v>
      </c>
      <c r="AT143" s="198" t="s">
        <v>76</v>
      </c>
      <c r="AU143" s="198" t="s">
        <v>85</v>
      </c>
      <c r="AY143" s="197" t="s">
        <v>191</v>
      </c>
      <c r="BK143" s="199">
        <f>SUM(BK144:BK147)</f>
        <v>0</v>
      </c>
    </row>
    <row r="144" spans="2:65" s="1" customFormat="1" ht="25.5" customHeight="1">
      <c r="B144" s="42"/>
      <c r="C144" s="202" t="s">
        <v>574</v>
      </c>
      <c r="D144" s="202" t="s">
        <v>194</v>
      </c>
      <c r="E144" s="203" t="s">
        <v>6576</v>
      </c>
      <c r="F144" s="204" t="s">
        <v>6577</v>
      </c>
      <c r="G144" s="205" t="s">
        <v>222</v>
      </c>
      <c r="H144" s="206">
        <v>1</v>
      </c>
      <c r="I144" s="207"/>
      <c r="J144" s="208">
        <f>ROUND(I144*H144,2)</f>
        <v>0</v>
      </c>
      <c r="K144" s="204" t="s">
        <v>203</v>
      </c>
      <c r="L144" s="62"/>
      <c r="M144" s="209" t="s">
        <v>23</v>
      </c>
      <c r="N144" s="210" t="s">
        <v>48</v>
      </c>
      <c r="O144" s="43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AR144" s="25" t="s">
        <v>919</v>
      </c>
      <c r="AT144" s="25" t="s">
        <v>194</v>
      </c>
      <c r="AU144" s="25" t="s">
        <v>88</v>
      </c>
      <c r="AY144" s="25" t="s">
        <v>191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25" t="s">
        <v>85</v>
      </c>
      <c r="BK144" s="213">
        <f>ROUND(I144*H144,2)</f>
        <v>0</v>
      </c>
      <c r="BL144" s="25" t="s">
        <v>919</v>
      </c>
      <c r="BM144" s="25" t="s">
        <v>6578</v>
      </c>
    </row>
    <row r="145" spans="2:65" s="1" customFormat="1" ht="27">
      <c r="B145" s="42"/>
      <c r="C145" s="64"/>
      <c r="D145" s="214" t="s">
        <v>205</v>
      </c>
      <c r="E145" s="64"/>
      <c r="F145" s="215" t="s">
        <v>6579</v>
      </c>
      <c r="G145" s="64"/>
      <c r="H145" s="64"/>
      <c r="I145" s="173"/>
      <c r="J145" s="64"/>
      <c r="K145" s="64"/>
      <c r="L145" s="62"/>
      <c r="M145" s="216"/>
      <c r="N145" s="43"/>
      <c r="O145" s="43"/>
      <c r="P145" s="43"/>
      <c r="Q145" s="43"/>
      <c r="R145" s="43"/>
      <c r="S145" s="43"/>
      <c r="T145" s="79"/>
      <c r="AT145" s="25" t="s">
        <v>205</v>
      </c>
      <c r="AU145" s="25" t="s">
        <v>88</v>
      </c>
    </row>
    <row r="146" spans="2:65" s="1" customFormat="1" ht="16.5" customHeight="1">
      <c r="B146" s="42"/>
      <c r="C146" s="228" t="s">
        <v>578</v>
      </c>
      <c r="D146" s="228" t="s">
        <v>302</v>
      </c>
      <c r="E146" s="229" t="s">
        <v>6580</v>
      </c>
      <c r="F146" s="230" t="s">
        <v>6581</v>
      </c>
      <c r="G146" s="231" t="s">
        <v>222</v>
      </c>
      <c r="H146" s="232">
        <v>1</v>
      </c>
      <c r="I146" s="233"/>
      <c r="J146" s="234">
        <f>ROUND(I146*H146,2)</f>
        <v>0</v>
      </c>
      <c r="K146" s="230" t="s">
        <v>23</v>
      </c>
      <c r="L146" s="235"/>
      <c r="M146" s="236" t="s">
        <v>23</v>
      </c>
      <c r="N146" s="237" t="s">
        <v>48</v>
      </c>
      <c r="O146" s="43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5" t="s">
        <v>1954</v>
      </c>
      <c r="AT146" s="25" t="s">
        <v>302</v>
      </c>
      <c r="AU146" s="25" t="s">
        <v>88</v>
      </c>
      <c r="AY146" s="25" t="s">
        <v>191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85</v>
      </c>
      <c r="BK146" s="213">
        <f>ROUND(I146*H146,2)</f>
        <v>0</v>
      </c>
      <c r="BL146" s="25" t="s">
        <v>919</v>
      </c>
      <c r="BM146" s="25" t="s">
        <v>6582</v>
      </c>
    </row>
    <row r="147" spans="2:65" s="1" customFormat="1" ht="67.5">
      <c r="B147" s="42"/>
      <c r="C147" s="64"/>
      <c r="D147" s="214" t="s">
        <v>205</v>
      </c>
      <c r="E147" s="64"/>
      <c r="F147" s="215" t="s">
        <v>6583</v>
      </c>
      <c r="G147" s="64"/>
      <c r="H147" s="64"/>
      <c r="I147" s="173"/>
      <c r="J147" s="64"/>
      <c r="K147" s="64"/>
      <c r="L147" s="62"/>
      <c r="M147" s="216"/>
      <c r="N147" s="43"/>
      <c r="O147" s="43"/>
      <c r="P147" s="43"/>
      <c r="Q147" s="43"/>
      <c r="R147" s="43"/>
      <c r="S147" s="43"/>
      <c r="T147" s="79"/>
      <c r="AT147" s="25" t="s">
        <v>205</v>
      </c>
      <c r="AU147" s="25" t="s">
        <v>88</v>
      </c>
    </row>
    <row r="148" spans="2:65" s="11" customFormat="1" ht="29.85" customHeight="1">
      <c r="B148" s="186"/>
      <c r="C148" s="187"/>
      <c r="D148" s="188" t="s">
        <v>76</v>
      </c>
      <c r="E148" s="200" t="s">
        <v>6584</v>
      </c>
      <c r="F148" s="200" t="s">
        <v>6585</v>
      </c>
      <c r="G148" s="187"/>
      <c r="H148" s="187"/>
      <c r="I148" s="190"/>
      <c r="J148" s="201">
        <f>BK148</f>
        <v>0</v>
      </c>
      <c r="K148" s="187"/>
      <c r="L148" s="192"/>
      <c r="M148" s="193"/>
      <c r="N148" s="194"/>
      <c r="O148" s="194"/>
      <c r="P148" s="195">
        <f>SUM(P149:P167)</f>
        <v>0</v>
      </c>
      <c r="Q148" s="194"/>
      <c r="R148" s="195">
        <f>SUM(R149:R167)</f>
        <v>6.0287500000000011E-3</v>
      </c>
      <c r="S148" s="194"/>
      <c r="T148" s="196">
        <f>SUM(T149:T167)</f>
        <v>0</v>
      </c>
      <c r="AR148" s="197" t="s">
        <v>207</v>
      </c>
      <c r="AT148" s="198" t="s">
        <v>76</v>
      </c>
      <c r="AU148" s="198" t="s">
        <v>85</v>
      </c>
      <c r="AY148" s="197" t="s">
        <v>191</v>
      </c>
      <c r="BK148" s="199">
        <f>SUM(BK149:BK167)</f>
        <v>0</v>
      </c>
    </row>
    <row r="149" spans="2:65" s="1" customFormat="1" ht="25.5" customHeight="1">
      <c r="B149" s="42"/>
      <c r="C149" s="202" t="s">
        <v>637</v>
      </c>
      <c r="D149" s="202" t="s">
        <v>194</v>
      </c>
      <c r="E149" s="203" t="s">
        <v>6586</v>
      </c>
      <c r="F149" s="204" t="s">
        <v>6587</v>
      </c>
      <c r="G149" s="205" t="s">
        <v>222</v>
      </c>
      <c r="H149" s="206">
        <v>1</v>
      </c>
      <c r="I149" s="207"/>
      <c r="J149" s="208">
        <f>ROUND(I149*H149,2)</f>
        <v>0</v>
      </c>
      <c r="K149" s="204" t="s">
        <v>203</v>
      </c>
      <c r="L149" s="62"/>
      <c r="M149" s="209" t="s">
        <v>23</v>
      </c>
      <c r="N149" s="210" t="s">
        <v>48</v>
      </c>
      <c r="O149" s="43"/>
      <c r="P149" s="211">
        <f>O149*H149</f>
        <v>0</v>
      </c>
      <c r="Q149" s="211">
        <v>2.0000000000000002E-5</v>
      </c>
      <c r="R149" s="211">
        <f>Q149*H149</f>
        <v>2.0000000000000002E-5</v>
      </c>
      <c r="S149" s="211">
        <v>0</v>
      </c>
      <c r="T149" s="212">
        <f>S149*H149</f>
        <v>0</v>
      </c>
      <c r="AR149" s="25" t="s">
        <v>919</v>
      </c>
      <c r="AT149" s="25" t="s">
        <v>194</v>
      </c>
      <c r="AU149" s="25" t="s">
        <v>88</v>
      </c>
      <c r="AY149" s="25" t="s">
        <v>191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85</v>
      </c>
      <c r="BK149" s="213">
        <f>ROUND(I149*H149,2)</f>
        <v>0</v>
      </c>
      <c r="BL149" s="25" t="s">
        <v>919</v>
      </c>
      <c r="BM149" s="25" t="s">
        <v>6588</v>
      </c>
    </row>
    <row r="150" spans="2:65" s="1" customFormat="1" ht="16.5" customHeight="1">
      <c r="B150" s="42"/>
      <c r="C150" s="228" t="s">
        <v>643</v>
      </c>
      <c r="D150" s="228" t="s">
        <v>302</v>
      </c>
      <c r="E150" s="229" t="s">
        <v>6589</v>
      </c>
      <c r="F150" s="230" t="s">
        <v>6590</v>
      </c>
      <c r="G150" s="231" t="s">
        <v>222</v>
      </c>
      <c r="H150" s="232">
        <v>1</v>
      </c>
      <c r="I150" s="233"/>
      <c r="J150" s="234">
        <f>ROUND(I150*H150,2)</f>
        <v>0</v>
      </c>
      <c r="K150" s="230" t="s">
        <v>203</v>
      </c>
      <c r="L150" s="235"/>
      <c r="M150" s="236" t="s">
        <v>23</v>
      </c>
      <c r="N150" s="237" t="s">
        <v>48</v>
      </c>
      <c r="O150" s="43"/>
      <c r="P150" s="211">
        <f>O150*H150</f>
        <v>0</v>
      </c>
      <c r="Q150" s="211">
        <v>1.2E-4</v>
      </c>
      <c r="R150" s="211">
        <f>Q150*H150</f>
        <v>1.2E-4</v>
      </c>
      <c r="S150" s="211">
        <v>0</v>
      </c>
      <c r="T150" s="212">
        <f>S150*H150</f>
        <v>0</v>
      </c>
      <c r="AR150" s="25" t="s">
        <v>1293</v>
      </c>
      <c r="AT150" s="25" t="s">
        <v>302</v>
      </c>
      <c r="AU150" s="25" t="s">
        <v>88</v>
      </c>
      <c r="AY150" s="25" t="s">
        <v>191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5" t="s">
        <v>85</v>
      </c>
      <c r="BK150" s="213">
        <f>ROUND(I150*H150,2)</f>
        <v>0</v>
      </c>
      <c r="BL150" s="25" t="s">
        <v>1293</v>
      </c>
      <c r="BM150" s="25" t="s">
        <v>6591</v>
      </c>
    </row>
    <row r="151" spans="2:65" s="1" customFormat="1" ht="27">
      <c r="B151" s="42"/>
      <c r="C151" s="64"/>
      <c r="D151" s="214" t="s">
        <v>205</v>
      </c>
      <c r="E151" s="64"/>
      <c r="F151" s="215" t="s">
        <v>6592</v>
      </c>
      <c r="G151" s="64"/>
      <c r="H151" s="64"/>
      <c r="I151" s="173"/>
      <c r="J151" s="64"/>
      <c r="K151" s="64"/>
      <c r="L151" s="62"/>
      <c r="M151" s="216"/>
      <c r="N151" s="43"/>
      <c r="O151" s="43"/>
      <c r="P151" s="43"/>
      <c r="Q151" s="43"/>
      <c r="R151" s="43"/>
      <c r="S151" s="43"/>
      <c r="T151" s="79"/>
      <c r="AT151" s="25" t="s">
        <v>205</v>
      </c>
      <c r="AU151" s="25" t="s">
        <v>88</v>
      </c>
    </row>
    <row r="152" spans="2:65" s="1" customFormat="1" ht="25.5" customHeight="1">
      <c r="B152" s="42"/>
      <c r="C152" s="202" t="s">
        <v>661</v>
      </c>
      <c r="D152" s="202" t="s">
        <v>194</v>
      </c>
      <c r="E152" s="203" t="s">
        <v>6593</v>
      </c>
      <c r="F152" s="204" t="s">
        <v>6594</v>
      </c>
      <c r="G152" s="205" t="s">
        <v>242</v>
      </c>
      <c r="H152" s="206">
        <v>6.5</v>
      </c>
      <c r="I152" s="207"/>
      <c r="J152" s="208">
        <f>ROUND(I152*H152,2)</f>
        <v>0</v>
      </c>
      <c r="K152" s="204" t="s">
        <v>203</v>
      </c>
      <c r="L152" s="62"/>
      <c r="M152" s="209" t="s">
        <v>23</v>
      </c>
      <c r="N152" s="210" t="s">
        <v>48</v>
      </c>
      <c r="O152" s="43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AR152" s="25" t="s">
        <v>919</v>
      </c>
      <c r="AT152" s="25" t="s">
        <v>194</v>
      </c>
      <c r="AU152" s="25" t="s">
        <v>88</v>
      </c>
      <c r="AY152" s="25" t="s">
        <v>191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5" t="s">
        <v>85</v>
      </c>
      <c r="BK152" s="213">
        <f>ROUND(I152*H152,2)</f>
        <v>0</v>
      </c>
      <c r="BL152" s="25" t="s">
        <v>919</v>
      </c>
      <c r="BM152" s="25" t="s">
        <v>6595</v>
      </c>
    </row>
    <row r="153" spans="2:65" s="1" customFormat="1" ht="16.5" customHeight="1">
      <c r="B153" s="42"/>
      <c r="C153" s="228" t="s">
        <v>665</v>
      </c>
      <c r="D153" s="228" t="s">
        <v>302</v>
      </c>
      <c r="E153" s="229" t="s">
        <v>6596</v>
      </c>
      <c r="F153" s="230" t="s">
        <v>6597</v>
      </c>
      <c r="G153" s="231" t="s">
        <v>242</v>
      </c>
      <c r="H153" s="232">
        <v>6.8250000000000002</v>
      </c>
      <c r="I153" s="233"/>
      <c r="J153" s="234">
        <f>ROUND(I153*H153,2)</f>
        <v>0</v>
      </c>
      <c r="K153" s="230" t="s">
        <v>203</v>
      </c>
      <c r="L153" s="235"/>
      <c r="M153" s="236" t="s">
        <v>23</v>
      </c>
      <c r="N153" s="237" t="s">
        <v>48</v>
      </c>
      <c r="O153" s="43"/>
      <c r="P153" s="211">
        <f>O153*H153</f>
        <v>0</v>
      </c>
      <c r="Q153" s="211">
        <v>6.7000000000000002E-4</v>
      </c>
      <c r="R153" s="211">
        <f>Q153*H153</f>
        <v>4.5727500000000004E-3</v>
      </c>
      <c r="S153" s="211">
        <v>0</v>
      </c>
      <c r="T153" s="212">
        <f>S153*H153</f>
        <v>0</v>
      </c>
      <c r="AR153" s="25" t="s">
        <v>1293</v>
      </c>
      <c r="AT153" s="25" t="s">
        <v>302</v>
      </c>
      <c r="AU153" s="25" t="s">
        <v>88</v>
      </c>
      <c r="AY153" s="25" t="s">
        <v>191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85</v>
      </c>
      <c r="BK153" s="213">
        <f>ROUND(I153*H153,2)</f>
        <v>0</v>
      </c>
      <c r="BL153" s="25" t="s">
        <v>1293</v>
      </c>
      <c r="BM153" s="25" t="s">
        <v>6598</v>
      </c>
    </row>
    <row r="154" spans="2:65" s="1" customFormat="1" ht="27">
      <c r="B154" s="42"/>
      <c r="C154" s="64"/>
      <c r="D154" s="214" t="s">
        <v>205</v>
      </c>
      <c r="E154" s="64"/>
      <c r="F154" s="215" t="s">
        <v>6599</v>
      </c>
      <c r="G154" s="64"/>
      <c r="H154" s="64"/>
      <c r="I154" s="173"/>
      <c r="J154" s="64"/>
      <c r="K154" s="64"/>
      <c r="L154" s="62"/>
      <c r="M154" s="216"/>
      <c r="N154" s="43"/>
      <c r="O154" s="43"/>
      <c r="P154" s="43"/>
      <c r="Q154" s="43"/>
      <c r="R154" s="43"/>
      <c r="S154" s="43"/>
      <c r="T154" s="79"/>
      <c r="AT154" s="25" t="s">
        <v>205</v>
      </c>
      <c r="AU154" s="25" t="s">
        <v>88</v>
      </c>
    </row>
    <row r="155" spans="2:65" s="12" customFormat="1" ht="13.5">
      <c r="B155" s="217"/>
      <c r="C155" s="218"/>
      <c r="D155" s="214" t="s">
        <v>245</v>
      </c>
      <c r="E155" s="218"/>
      <c r="F155" s="220" t="s">
        <v>6600</v>
      </c>
      <c r="G155" s="218"/>
      <c r="H155" s="221">
        <v>6.8250000000000002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245</v>
      </c>
      <c r="AU155" s="227" t="s">
        <v>88</v>
      </c>
      <c r="AV155" s="12" t="s">
        <v>88</v>
      </c>
      <c r="AW155" s="12" t="s">
        <v>6</v>
      </c>
      <c r="AX155" s="12" t="s">
        <v>85</v>
      </c>
      <c r="AY155" s="227" t="s">
        <v>191</v>
      </c>
    </row>
    <row r="156" spans="2:65" s="1" customFormat="1" ht="25.5" customHeight="1">
      <c r="B156" s="42"/>
      <c r="C156" s="202" t="s">
        <v>669</v>
      </c>
      <c r="D156" s="202" t="s">
        <v>194</v>
      </c>
      <c r="E156" s="203" t="s">
        <v>6601</v>
      </c>
      <c r="F156" s="204" t="s">
        <v>6602</v>
      </c>
      <c r="G156" s="205" t="s">
        <v>222</v>
      </c>
      <c r="H156" s="206">
        <v>6</v>
      </c>
      <c r="I156" s="207"/>
      <c r="J156" s="208">
        <f t="shared" ref="J156:J161" si="0">ROUND(I156*H156,2)</f>
        <v>0</v>
      </c>
      <c r="K156" s="204" t="s">
        <v>203</v>
      </c>
      <c r="L156" s="62"/>
      <c r="M156" s="209" t="s">
        <v>23</v>
      </c>
      <c r="N156" s="210" t="s">
        <v>48</v>
      </c>
      <c r="O156" s="43"/>
      <c r="P156" s="211">
        <f t="shared" ref="P156:P161" si="1">O156*H156</f>
        <v>0</v>
      </c>
      <c r="Q156" s="211">
        <v>0</v>
      </c>
      <c r="R156" s="211">
        <f t="shared" ref="R156:R161" si="2">Q156*H156</f>
        <v>0</v>
      </c>
      <c r="S156" s="211">
        <v>0</v>
      </c>
      <c r="T156" s="212">
        <f t="shared" ref="T156:T161" si="3">S156*H156</f>
        <v>0</v>
      </c>
      <c r="AR156" s="25" t="s">
        <v>919</v>
      </c>
      <c r="AT156" s="25" t="s">
        <v>194</v>
      </c>
      <c r="AU156" s="25" t="s">
        <v>88</v>
      </c>
      <c r="AY156" s="25" t="s">
        <v>191</v>
      </c>
      <c r="BE156" s="213">
        <f t="shared" ref="BE156:BE161" si="4">IF(N156="základní",J156,0)</f>
        <v>0</v>
      </c>
      <c r="BF156" s="213">
        <f t="shared" ref="BF156:BF161" si="5">IF(N156="snížená",J156,0)</f>
        <v>0</v>
      </c>
      <c r="BG156" s="213">
        <f t="shared" ref="BG156:BG161" si="6">IF(N156="zákl. přenesená",J156,0)</f>
        <v>0</v>
      </c>
      <c r="BH156" s="213">
        <f t="shared" ref="BH156:BH161" si="7">IF(N156="sníž. přenesená",J156,0)</f>
        <v>0</v>
      </c>
      <c r="BI156" s="213">
        <f t="shared" ref="BI156:BI161" si="8">IF(N156="nulová",J156,0)</f>
        <v>0</v>
      </c>
      <c r="BJ156" s="25" t="s">
        <v>85</v>
      </c>
      <c r="BK156" s="213">
        <f t="shared" ref="BK156:BK161" si="9">ROUND(I156*H156,2)</f>
        <v>0</v>
      </c>
      <c r="BL156" s="25" t="s">
        <v>919</v>
      </c>
      <c r="BM156" s="25" t="s">
        <v>6603</v>
      </c>
    </row>
    <row r="157" spans="2:65" s="1" customFormat="1" ht="16.5" customHeight="1">
      <c r="B157" s="42"/>
      <c r="C157" s="228" t="s">
        <v>674</v>
      </c>
      <c r="D157" s="228" t="s">
        <v>302</v>
      </c>
      <c r="E157" s="229" t="s">
        <v>6604</v>
      </c>
      <c r="F157" s="230" t="s">
        <v>6605</v>
      </c>
      <c r="G157" s="231" t="s">
        <v>222</v>
      </c>
      <c r="H157" s="232">
        <v>2</v>
      </c>
      <c r="I157" s="233"/>
      <c r="J157" s="234">
        <f t="shared" si="0"/>
        <v>0</v>
      </c>
      <c r="K157" s="230" t="s">
        <v>203</v>
      </c>
      <c r="L157" s="235"/>
      <c r="M157" s="236" t="s">
        <v>23</v>
      </c>
      <c r="N157" s="237" t="s">
        <v>48</v>
      </c>
      <c r="O157" s="43"/>
      <c r="P157" s="211">
        <f t="shared" si="1"/>
        <v>0</v>
      </c>
      <c r="Q157" s="211">
        <v>1.6000000000000001E-4</v>
      </c>
      <c r="R157" s="211">
        <f t="shared" si="2"/>
        <v>3.2000000000000003E-4</v>
      </c>
      <c r="S157" s="211">
        <v>0</v>
      </c>
      <c r="T157" s="212">
        <f t="shared" si="3"/>
        <v>0</v>
      </c>
      <c r="AR157" s="25" t="s">
        <v>1293</v>
      </c>
      <c r="AT157" s="25" t="s">
        <v>302</v>
      </c>
      <c r="AU157" s="25" t="s">
        <v>88</v>
      </c>
      <c r="AY157" s="25" t="s">
        <v>191</v>
      </c>
      <c r="BE157" s="213">
        <f t="shared" si="4"/>
        <v>0</v>
      </c>
      <c r="BF157" s="213">
        <f t="shared" si="5"/>
        <v>0</v>
      </c>
      <c r="BG157" s="213">
        <f t="shared" si="6"/>
        <v>0</v>
      </c>
      <c r="BH157" s="213">
        <f t="shared" si="7"/>
        <v>0</v>
      </c>
      <c r="BI157" s="213">
        <f t="shared" si="8"/>
        <v>0</v>
      </c>
      <c r="BJ157" s="25" t="s">
        <v>85</v>
      </c>
      <c r="BK157" s="213">
        <f t="shared" si="9"/>
        <v>0</v>
      </c>
      <c r="BL157" s="25" t="s">
        <v>1293</v>
      </c>
      <c r="BM157" s="25" t="s">
        <v>6606</v>
      </c>
    </row>
    <row r="158" spans="2:65" s="1" customFormat="1" ht="16.5" customHeight="1">
      <c r="B158" s="42"/>
      <c r="C158" s="228" t="s">
        <v>679</v>
      </c>
      <c r="D158" s="228" t="s">
        <v>302</v>
      </c>
      <c r="E158" s="229" t="s">
        <v>6607</v>
      </c>
      <c r="F158" s="230" t="s">
        <v>6608</v>
      </c>
      <c r="G158" s="231" t="s">
        <v>222</v>
      </c>
      <c r="H158" s="232">
        <v>1</v>
      </c>
      <c r="I158" s="233"/>
      <c r="J158" s="234">
        <f t="shared" si="0"/>
        <v>0</v>
      </c>
      <c r="K158" s="230" t="s">
        <v>203</v>
      </c>
      <c r="L158" s="235"/>
      <c r="M158" s="236" t="s">
        <v>23</v>
      </c>
      <c r="N158" s="237" t="s">
        <v>48</v>
      </c>
      <c r="O158" s="43"/>
      <c r="P158" s="211">
        <f t="shared" si="1"/>
        <v>0</v>
      </c>
      <c r="Q158" s="211">
        <v>1.3999999999999999E-4</v>
      </c>
      <c r="R158" s="211">
        <f t="shared" si="2"/>
        <v>1.3999999999999999E-4</v>
      </c>
      <c r="S158" s="211">
        <v>0</v>
      </c>
      <c r="T158" s="212">
        <f t="shared" si="3"/>
        <v>0</v>
      </c>
      <c r="AR158" s="25" t="s">
        <v>1293</v>
      </c>
      <c r="AT158" s="25" t="s">
        <v>302</v>
      </c>
      <c r="AU158" s="25" t="s">
        <v>88</v>
      </c>
      <c r="AY158" s="25" t="s">
        <v>191</v>
      </c>
      <c r="BE158" s="213">
        <f t="shared" si="4"/>
        <v>0</v>
      </c>
      <c r="BF158" s="213">
        <f t="shared" si="5"/>
        <v>0</v>
      </c>
      <c r="BG158" s="213">
        <f t="shared" si="6"/>
        <v>0</v>
      </c>
      <c r="BH158" s="213">
        <f t="shared" si="7"/>
        <v>0</v>
      </c>
      <c r="BI158" s="213">
        <f t="shared" si="8"/>
        <v>0</v>
      </c>
      <c r="BJ158" s="25" t="s">
        <v>85</v>
      </c>
      <c r="BK158" s="213">
        <f t="shared" si="9"/>
        <v>0</v>
      </c>
      <c r="BL158" s="25" t="s">
        <v>1293</v>
      </c>
      <c r="BM158" s="25" t="s">
        <v>6609</v>
      </c>
    </row>
    <row r="159" spans="2:65" s="1" customFormat="1" ht="16.5" customHeight="1">
      <c r="B159" s="42"/>
      <c r="C159" s="228" t="s">
        <v>683</v>
      </c>
      <c r="D159" s="228" t="s">
        <v>302</v>
      </c>
      <c r="E159" s="229" t="s">
        <v>6396</v>
      </c>
      <c r="F159" s="230" t="s">
        <v>6397</v>
      </c>
      <c r="G159" s="231" t="s">
        <v>222</v>
      </c>
      <c r="H159" s="232">
        <v>1</v>
      </c>
      <c r="I159" s="233"/>
      <c r="J159" s="234">
        <f t="shared" si="0"/>
        <v>0</v>
      </c>
      <c r="K159" s="230" t="s">
        <v>203</v>
      </c>
      <c r="L159" s="235"/>
      <c r="M159" s="236" t="s">
        <v>23</v>
      </c>
      <c r="N159" s="237" t="s">
        <v>48</v>
      </c>
      <c r="O159" s="43"/>
      <c r="P159" s="211">
        <f t="shared" si="1"/>
        <v>0</v>
      </c>
      <c r="Q159" s="211">
        <v>1.2999999999999999E-4</v>
      </c>
      <c r="R159" s="211">
        <f t="shared" si="2"/>
        <v>1.2999999999999999E-4</v>
      </c>
      <c r="S159" s="211">
        <v>0</v>
      </c>
      <c r="T159" s="212">
        <f t="shared" si="3"/>
        <v>0</v>
      </c>
      <c r="AR159" s="25" t="s">
        <v>1293</v>
      </c>
      <c r="AT159" s="25" t="s">
        <v>302</v>
      </c>
      <c r="AU159" s="25" t="s">
        <v>88</v>
      </c>
      <c r="AY159" s="25" t="s">
        <v>191</v>
      </c>
      <c r="BE159" s="213">
        <f t="shared" si="4"/>
        <v>0</v>
      </c>
      <c r="BF159" s="213">
        <f t="shared" si="5"/>
        <v>0</v>
      </c>
      <c r="BG159" s="213">
        <f t="shared" si="6"/>
        <v>0</v>
      </c>
      <c r="BH159" s="213">
        <f t="shared" si="7"/>
        <v>0</v>
      </c>
      <c r="BI159" s="213">
        <f t="shared" si="8"/>
        <v>0</v>
      </c>
      <c r="BJ159" s="25" t="s">
        <v>85</v>
      </c>
      <c r="BK159" s="213">
        <f t="shared" si="9"/>
        <v>0</v>
      </c>
      <c r="BL159" s="25" t="s">
        <v>1293</v>
      </c>
      <c r="BM159" s="25" t="s">
        <v>6610</v>
      </c>
    </row>
    <row r="160" spans="2:65" s="1" customFormat="1" ht="16.5" customHeight="1">
      <c r="B160" s="42"/>
      <c r="C160" s="228" t="s">
        <v>739</v>
      </c>
      <c r="D160" s="228" t="s">
        <v>302</v>
      </c>
      <c r="E160" s="229" t="s">
        <v>6611</v>
      </c>
      <c r="F160" s="230" t="s">
        <v>6612</v>
      </c>
      <c r="G160" s="231" t="s">
        <v>222</v>
      </c>
      <c r="H160" s="232">
        <v>1</v>
      </c>
      <c r="I160" s="233"/>
      <c r="J160" s="234">
        <f t="shared" si="0"/>
        <v>0</v>
      </c>
      <c r="K160" s="230" t="s">
        <v>23</v>
      </c>
      <c r="L160" s="235"/>
      <c r="M160" s="236" t="s">
        <v>23</v>
      </c>
      <c r="N160" s="237" t="s">
        <v>48</v>
      </c>
      <c r="O160" s="43"/>
      <c r="P160" s="211">
        <f t="shared" si="1"/>
        <v>0</v>
      </c>
      <c r="Q160" s="211">
        <v>1.2999999999999999E-4</v>
      </c>
      <c r="R160" s="211">
        <f t="shared" si="2"/>
        <v>1.2999999999999999E-4</v>
      </c>
      <c r="S160" s="211">
        <v>0</v>
      </c>
      <c r="T160" s="212">
        <f t="shared" si="3"/>
        <v>0</v>
      </c>
      <c r="AR160" s="25" t="s">
        <v>1293</v>
      </c>
      <c r="AT160" s="25" t="s">
        <v>302</v>
      </c>
      <c r="AU160" s="25" t="s">
        <v>88</v>
      </c>
      <c r="AY160" s="25" t="s">
        <v>191</v>
      </c>
      <c r="BE160" s="213">
        <f t="shared" si="4"/>
        <v>0</v>
      </c>
      <c r="BF160" s="213">
        <f t="shared" si="5"/>
        <v>0</v>
      </c>
      <c r="BG160" s="213">
        <f t="shared" si="6"/>
        <v>0</v>
      </c>
      <c r="BH160" s="213">
        <f t="shared" si="7"/>
        <v>0</v>
      </c>
      <c r="BI160" s="213">
        <f t="shared" si="8"/>
        <v>0</v>
      </c>
      <c r="BJ160" s="25" t="s">
        <v>85</v>
      </c>
      <c r="BK160" s="213">
        <f t="shared" si="9"/>
        <v>0</v>
      </c>
      <c r="BL160" s="25" t="s">
        <v>1293</v>
      </c>
      <c r="BM160" s="25" t="s">
        <v>6613</v>
      </c>
    </row>
    <row r="161" spans="2:65" s="1" customFormat="1" ht="16.5" customHeight="1">
      <c r="B161" s="42"/>
      <c r="C161" s="228" t="s">
        <v>747</v>
      </c>
      <c r="D161" s="228" t="s">
        <v>302</v>
      </c>
      <c r="E161" s="229" t="s">
        <v>6614</v>
      </c>
      <c r="F161" s="230" t="s">
        <v>6615</v>
      </c>
      <c r="G161" s="231" t="s">
        <v>222</v>
      </c>
      <c r="H161" s="232">
        <v>1</v>
      </c>
      <c r="I161" s="233"/>
      <c r="J161" s="234">
        <f t="shared" si="0"/>
        <v>0</v>
      </c>
      <c r="K161" s="230" t="s">
        <v>23</v>
      </c>
      <c r="L161" s="235"/>
      <c r="M161" s="236" t="s">
        <v>23</v>
      </c>
      <c r="N161" s="237" t="s">
        <v>48</v>
      </c>
      <c r="O161" s="43"/>
      <c r="P161" s="211">
        <f t="shared" si="1"/>
        <v>0</v>
      </c>
      <c r="Q161" s="211">
        <v>1.2999999999999999E-4</v>
      </c>
      <c r="R161" s="211">
        <f t="shared" si="2"/>
        <v>1.2999999999999999E-4</v>
      </c>
      <c r="S161" s="211">
        <v>0</v>
      </c>
      <c r="T161" s="212">
        <f t="shared" si="3"/>
        <v>0</v>
      </c>
      <c r="AR161" s="25" t="s">
        <v>1293</v>
      </c>
      <c r="AT161" s="25" t="s">
        <v>302</v>
      </c>
      <c r="AU161" s="25" t="s">
        <v>88</v>
      </c>
      <c r="AY161" s="25" t="s">
        <v>191</v>
      </c>
      <c r="BE161" s="213">
        <f t="shared" si="4"/>
        <v>0</v>
      </c>
      <c r="BF161" s="213">
        <f t="shared" si="5"/>
        <v>0</v>
      </c>
      <c r="BG161" s="213">
        <f t="shared" si="6"/>
        <v>0</v>
      </c>
      <c r="BH161" s="213">
        <f t="shared" si="7"/>
        <v>0</v>
      </c>
      <c r="BI161" s="213">
        <f t="shared" si="8"/>
        <v>0</v>
      </c>
      <c r="BJ161" s="25" t="s">
        <v>85</v>
      </c>
      <c r="BK161" s="213">
        <f t="shared" si="9"/>
        <v>0</v>
      </c>
      <c r="BL161" s="25" t="s">
        <v>1293</v>
      </c>
      <c r="BM161" s="25" t="s">
        <v>6616</v>
      </c>
    </row>
    <row r="162" spans="2:65" s="1" customFormat="1" ht="27">
      <c r="B162" s="42"/>
      <c r="C162" s="64"/>
      <c r="D162" s="214" t="s">
        <v>205</v>
      </c>
      <c r="E162" s="64"/>
      <c r="F162" s="215" t="s">
        <v>6617</v>
      </c>
      <c r="G162" s="64"/>
      <c r="H162" s="64"/>
      <c r="I162" s="173"/>
      <c r="J162" s="64"/>
      <c r="K162" s="64"/>
      <c r="L162" s="62"/>
      <c r="M162" s="216"/>
      <c r="N162" s="43"/>
      <c r="O162" s="43"/>
      <c r="P162" s="43"/>
      <c r="Q162" s="43"/>
      <c r="R162" s="43"/>
      <c r="S162" s="43"/>
      <c r="T162" s="79"/>
      <c r="AT162" s="25" t="s">
        <v>205</v>
      </c>
      <c r="AU162" s="25" t="s">
        <v>88</v>
      </c>
    </row>
    <row r="163" spans="2:65" s="1" customFormat="1" ht="16.5" customHeight="1">
      <c r="B163" s="42"/>
      <c r="C163" s="202" t="s">
        <v>753</v>
      </c>
      <c r="D163" s="202" t="s">
        <v>194</v>
      </c>
      <c r="E163" s="203" t="s">
        <v>6618</v>
      </c>
      <c r="F163" s="204" t="s">
        <v>6619</v>
      </c>
      <c r="G163" s="205" t="s">
        <v>218</v>
      </c>
      <c r="H163" s="206">
        <v>0.4</v>
      </c>
      <c r="I163" s="207"/>
      <c r="J163" s="208">
        <f>ROUND(I163*H163,2)</f>
        <v>0</v>
      </c>
      <c r="K163" s="204" t="s">
        <v>203</v>
      </c>
      <c r="L163" s="62"/>
      <c r="M163" s="209" t="s">
        <v>23</v>
      </c>
      <c r="N163" s="210" t="s">
        <v>48</v>
      </c>
      <c r="O163" s="43"/>
      <c r="P163" s="211">
        <f>O163*H163</f>
        <v>0</v>
      </c>
      <c r="Q163" s="211">
        <v>7.9000000000000001E-4</v>
      </c>
      <c r="R163" s="211">
        <f>Q163*H163</f>
        <v>3.1600000000000004E-4</v>
      </c>
      <c r="S163" s="211">
        <v>0</v>
      </c>
      <c r="T163" s="212">
        <f>S163*H163</f>
        <v>0</v>
      </c>
      <c r="AR163" s="25" t="s">
        <v>919</v>
      </c>
      <c r="AT163" s="25" t="s">
        <v>194</v>
      </c>
      <c r="AU163" s="25" t="s">
        <v>88</v>
      </c>
      <c r="AY163" s="25" t="s">
        <v>191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25" t="s">
        <v>85</v>
      </c>
      <c r="BK163" s="213">
        <f>ROUND(I163*H163,2)</f>
        <v>0</v>
      </c>
      <c r="BL163" s="25" t="s">
        <v>919</v>
      </c>
      <c r="BM163" s="25" t="s">
        <v>6620</v>
      </c>
    </row>
    <row r="164" spans="2:65" s="1" customFormat="1" ht="16.5" customHeight="1">
      <c r="B164" s="42"/>
      <c r="C164" s="228" t="s">
        <v>792</v>
      </c>
      <c r="D164" s="228" t="s">
        <v>302</v>
      </c>
      <c r="E164" s="229" t="s">
        <v>6621</v>
      </c>
      <c r="F164" s="230" t="s">
        <v>6622</v>
      </c>
      <c r="G164" s="231" t="s">
        <v>242</v>
      </c>
      <c r="H164" s="232">
        <v>5</v>
      </c>
      <c r="I164" s="233"/>
      <c r="J164" s="234">
        <f>ROUND(I164*H164,2)</f>
        <v>0</v>
      </c>
      <c r="K164" s="230" t="s">
        <v>23</v>
      </c>
      <c r="L164" s="235"/>
      <c r="M164" s="236" t="s">
        <v>23</v>
      </c>
      <c r="N164" s="237" t="s">
        <v>48</v>
      </c>
      <c r="O164" s="43"/>
      <c r="P164" s="211">
        <f>O164*H164</f>
        <v>0</v>
      </c>
      <c r="Q164" s="211">
        <v>1.0000000000000001E-5</v>
      </c>
      <c r="R164" s="211">
        <f>Q164*H164</f>
        <v>5.0000000000000002E-5</v>
      </c>
      <c r="S164" s="211">
        <v>0</v>
      </c>
      <c r="T164" s="212">
        <f>S164*H164</f>
        <v>0</v>
      </c>
      <c r="AR164" s="25" t="s">
        <v>1293</v>
      </c>
      <c r="AT164" s="25" t="s">
        <v>302</v>
      </c>
      <c r="AU164" s="25" t="s">
        <v>88</v>
      </c>
      <c r="AY164" s="25" t="s">
        <v>191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25" t="s">
        <v>85</v>
      </c>
      <c r="BK164" s="213">
        <f>ROUND(I164*H164,2)</f>
        <v>0</v>
      </c>
      <c r="BL164" s="25" t="s">
        <v>1293</v>
      </c>
      <c r="BM164" s="25" t="s">
        <v>6623</v>
      </c>
    </row>
    <row r="165" spans="2:65" s="1" customFormat="1" ht="16.5" customHeight="1">
      <c r="B165" s="42"/>
      <c r="C165" s="202" t="s">
        <v>797</v>
      </c>
      <c r="D165" s="202" t="s">
        <v>194</v>
      </c>
      <c r="E165" s="203" t="s">
        <v>6624</v>
      </c>
      <c r="F165" s="204" t="s">
        <v>6625</v>
      </c>
      <c r="G165" s="205" t="s">
        <v>218</v>
      </c>
      <c r="H165" s="206">
        <v>1</v>
      </c>
      <c r="I165" s="207"/>
      <c r="J165" s="208">
        <f>ROUND(I165*H165,2)</f>
        <v>0</v>
      </c>
      <c r="K165" s="204" t="s">
        <v>203</v>
      </c>
      <c r="L165" s="62"/>
      <c r="M165" s="209" t="s">
        <v>23</v>
      </c>
      <c r="N165" s="210" t="s">
        <v>48</v>
      </c>
      <c r="O165" s="43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5" t="s">
        <v>919</v>
      </c>
      <c r="AT165" s="25" t="s">
        <v>194</v>
      </c>
      <c r="AU165" s="25" t="s">
        <v>88</v>
      </c>
      <c r="AY165" s="25" t="s">
        <v>191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85</v>
      </c>
      <c r="BK165" s="213">
        <f>ROUND(I165*H165,2)</f>
        <v>0</v>
      </c>
      <c r="BL165" s="25" t="s">
        <v>919</v>
      </c>
      <c r="BM165" s="25" t="s">
        <v>6626</v>
      </c>
    </row>
    <row r="166" spans="2:65" s="1" customFormat="1" ht="16.5" customHeight="1">
      <c r="B166" s="42"/>
      <c r="C166" s="228" t="s">
        <v>801</v>
      </c>
      <c r="D166" s="228" t="s">
        <v>302</v>
      </c>
      <c r="E166" s="229" t="s">
        <v>6627</v>
      </c>
      <c r="F166" s="230" t="s">
        <v>6628</v>
      </c>
      <c r="G166" s="231" t="s">
        <v>242</v>
      </c>
      <c r="H166" s="232">
        <v>10</v>
      </c>
      <c r="I166" s="233"/>
      <c r="J166" s="234">
        <f>ROUND(I166*H166,2)</f>
        <v>0</v>
      </c>
      <c r="K166" s="230" t="s">
        <v>203</v>
      </c>
      <c r="L166" s="235"/>
      <c r="M166" s="236" t="s">
        <v>23</v>
      </c>
      <c r="N166" s="237" t="s">
        <v>48</v>
      </c>
      <c r="O166" s="43"/>
      <c r="P166" s="211">
        <f>O166*H166</f>
        <v>0</v>
      </c>
      <c r="Q166" s="211">
        <v>1.0000000000000001E-5</v>
      </c>
      <c r="R166" s="211">
        <f>Q166*H166</f>
        <v>1E-4</v>
      </c>
      <c r="S166" s="211">
        <v>0</v>
      </c>
      <c r="T166" s="212">
        <f>S166*H166</f>
        <v>0</v>
      </c>
      <c r="AR166" s="25" t="s">
        <v>1293</v>
      </c>
      <c r="AT166" s="25" t="s">
        <v>302</v>
      </c>
      <c r="AU166" s="25" t="s">
        <v>88</v>
      </c>
      <c r="AY166" s="25" t="s">
        <v>191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5" t="s">
        <v>85</v>
      </c>
      <c r="BK166" s="213">
        <f>ROUND(I166*H166,2)</f>
        <v>0</v>
      </c>
      <c r="BL166" s="25" t="s">
        <v>1293</v>
      </c>
      <c r="BM166" s="25" t="s">
        <v>6629</v>
      </c>
    </row>
    <row r="167" spans="2:65" s="1" customFormat="1" ht="16.5" customHeight="1">
      <c r="B167" s="42"/>
      <c r="C167" s="202" t="s">
        <v>807</v>
      </c>
      <c r="D167" s="202" t="s">
        <v>194</v>
      </c>
      <c r="E167" s="203" t="s">
        <v>6630</v>
      </c>
      <c r="F167" s="204" t="s">
        <v>6631</v>
      </c>
      <c r="G167" s="205" t="s">
        <v>242</v>
      </c>
      <c r="H167" s="206">
        <v>7</v>
      </c>
      <c r="I167" s="207"/>
      <c r="J167" s="208">
        <f>ROUND(I167*H167,2)</f>
        <v>0</v>
      </c>
      <c r="K167" s="204" t="s">
        <v>203</v>
      </c>
      <c r="L167" s="62"/>
      <c r="M167" s="209" t="s">
        <v>23</v>
      </c>
      <c r="N167" s="210" t="s">
        <v>48</v>
      </c>
      <c r="O167" s="43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AR167" s="25" t="s">
        <v>919</v>
      </c>
      <c r="AT167" s="25" t="s">
        <v>194</v>
      </c>
      <c r="AU167" s="25" t="s">
        <v>88</v>
      </c>
      <c r="AY167" s="25" t="s">
        <v>191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25" t="s">
        <v>85</v>
      </c>
      <c r="BK167" s="213">
        <f>ROUND(I167*H167,2)</f>
        <v>0</v>
      </c>
      <c r="BL167" s="25" t="s">
        <v>919</v>
      </c>
      <c r="BM167" s="25" t="s">
        <v>6632</v>
      </c>
    </row>
    <row r="168" spans="2:65" s="11" customFormat="1" ht="37.35" customHeight="1">
      <c r="B168" s="186"/>
      <c r="C168" s="187"/>
      <c r="D168" s="188" t="s">
        <v>76</v>
      </c>
      <c r="E168" s="189" t="s">
        <v>83</v>
      </c>
      <c r="F168" s="189" t="s">
        <v>189</v>
      </c>
      <c r="G168" s="187"/>
      <c r="H168" s="187"/>
      <c r="I168" s="190"/>
      <c r="J168" s="191">
        <f>BK168</f>
        <v>0</v>
      </c>
      <c r="K168" s="187"/>
      <c r="L168" s="192"/>
      <c r="M168" s="193"/>
      <c r="N168" s="194"/>
      <c r="O168" s="194"/>
      <c r="P168" s="195">
        <f>P169+P171</f>
        <v>0</v>
      </c>
      <c r="Q168" s="194"/>
      <c r="R168" s="195">
        <f>R169+R171</f>
        <v>0</v>
      </c>
      <c r="S168" s="194"/>
      <c r="T168" s="196">
        <f>T169+T171</f>
        <v>0</v>
      </c>
      <c r="AR168" s="197" t="s">
        <v>190</v>
      </c>
      <c r="AT168" s="198" t="s">
        <v>76</v>
      </c>
      <c r="AU168" s="198" t="s">
        <v>77</v>
      </c>
      <c r="AY168" s="197" t="s">
        <v>191</v>
      </c>
      <c r="BK168" s="199">
        <f>BK169+BK171</f>
        <v>0</v>
      </c>
    </row>
    <row r="169" spans="2:65" s="11" customFormat="1" ht="19.899999999999999" customHeight="1">
      <c r="B169" s="186"/>
      <c r="C169" s="187"/>
      <c r="D169" s="188" t="s">
        <v>76</v>
      </c>
      <c r="E169" s="200" t="s">
        <v>192</v>
      </c>
      <c r="F169" s="200" t="s">
        <v>193</v>
      </c>
      <c r="G169" s="187"/>
      <c r="H169" s="187"/>
      <c r="I169" s="190"/>
      <c r="J169" s="201">
        <f>BK169</f>
        <v>0</v>
      </c>
      <c r="K169" s="187"/>
      <c r="L169" s="192"/>
      <c r="M169" s="193"/>
      <c r="N169" s="194"/>
      <c r="O169" s="194"/>
      <c r="P169" s="195">
        <f>P170</f>
        <v>0</v>
      </c>
      <c r="Q169" s="194"/>
      <c r="R169" s="195">
        <f>R170</f>
        <v>0</v>
      </c>
      <c r="S169" s="194"/>
      <c r="T169" s="196">
        <f>T170</f>
        <v>0</v>
      </c>
      <c r="AR169" s="197" t="s">
        <v>190</v>
      </c>
      <c r="AT169" s="198" t="s">
        <v>76</v>
      </c>
      <c r="AU169" s="198" t="s">
        <v>85</v>
      </c>
      <c r="AY169" s="197" t="s">
        <v>191</v>
      </c>
      <c r="BK169" s="199">
        <f>BK170</f>
        <v>0</v>
      </c>
    </row>
    <row r="170" spans="2:65" s="1" customFormat="1" ht="16.5" customHeight="1">
      <c r="B170" s="42"/>
      <c r="C170" s="202" t="s">
        <v>812</v>
      </c>
      <c r="D170" s="202" t="s">
        <v>194</v>
      </c>
      <c r="E170" s="203" t="s">
        <v>5835</v>
      </c>
      <c r="F170" s="204" t="s">
        <v>5836</v>
      </c>
      <c r="G170" s="205" t="s">
        <v>222</v>
      </c>
      <c r="H170" s="206">
        <v>1</v>
      </c>
      <c r="I170" s="207"/>
      <c r="J170" s="208">
        <f>ROUND(I170*H170,2)</f>
        <v>0</v>
      </c>
      <c r="K170" s="204" t="s">
        <v>203</v>
      </c>
      <c r="L170" s="62"/>
      <c r="M170" s="209" t="s">
        <v>23</v>
      </c>
      <c r="N170" s="210" t="s">
        <v>48</v>
      </c>
      <c r="O170" s="43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AR170" s="25" t="s">
        <v>199</v>
      </c>
      <c r="AT170" s="25" t="s">
        <v>194</v>
      </c>
      <c r="AU170" s="25" t="s">
        <v>88</v>
      </c>
      <c r="AY170" s="25" t="s">
        <v>191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5" t="s">
        <v>85</v>
      </c>
      <c r="BK170" s="213">
        <f>ROUND(I170*H170,2)</f>
        <v>0</v>
      </c>
      <c r="BL170" s="25" t="s">
        <v>199</v>
      </c>
      <c r="BM170" s="25" t="s">
        <v>6633</v>
      </c>
    </row>
    <row r="171" spans="2:65" s="11" customFormat="1" ht="29.85" customHeight="1">
      <c r="B171" s="186"/>
      <c r="C171" s="187"/>
      <c r="D171" s="188" t="s">
        <v>76</v>
      </c>
      <c r="E171" s="200" t="s">
        <v>261</v>
      </c>
      <c r="F171" s="200" t="s">
        <v>262</v>
      </c>
      <c r="G171" s="187"/>
      <c r="H171" s="187"/>
      <c r="I171" s="190"/>
      <c r="J171" s="201">
        <f>BK171</f>
        <v>0</v>
      </c>
      <c r="K171" s="187"/>
      <c r="L171" s="192"/>
      <c r="M171" s="193"/>
      <c r="N171" s="194"/>
      <c r="O171" s="194"/>
      <c r="P171" s="195">
        <f>SUM(P172:P177)</f>
        <v>0</v>
      </c>
      <c r="Q171" s="194"/>
      <c r="R171" s="195">
        <f>SUM(R172:R177)</f>
        <v>0</v>
      </c>
      <c r="S171" s="194"/>
      <c r="T171" s="196">
        <f>SUM(T172:T177)</f>
        <v>0</v>
      </c>
      <c r="AR171" s="197" t="s">
        <v>190</v>
      </c>
      <c r="AT171" s="198" t="s">
        <v>76</v>
      </c>
      <c r="AU171" s="198" t="s">
        <v>85</v>
      </c>
      <c r="AY171" s="197" t="s">
        <v>191</v>
      </c>
      <c r="BK171" s="199">
        <f>SUM(BK172:BK177)</f>
        <v>0</v>
      </c>
    </row>
    <row r="172" spans="2:65" s="1" customFormat="1" ht="16.5" customHeight="1">
      <c r="B172" s="42"/>
      <c r="C172" s="202" t="s">
        <v>817</v>
      </c>
      <c r="D172" s="202" t="s">
        <v>194</v>
      </c>
      <c r="E172" s="203" t="s">
        <v>264</v>
      </c>
      <c r="F172" s="204" t="s">
        <v>265</v>
      </c>
      <c r="G172" s="205" t="s">
        <v>222</v>
      </c>
      <c r="H172" s="206">
        <v>1</v>
      </c>
      <c r="I172" s="207"/>
      <c r="J172" s="208">
        <f>ROUND(I172*H172,2)</f>
        <v>0</v>
      </c>
      <c r="K172" s="204" t="s">
        <v>203</v>
      </c>
      <c r="L172" s="62"/>
      <c r="M172" s="209" t="s">
        <v>23</v>
      </c>
      <c r="N172" s="210" t="s">
        <v>48</v>
      </c>
      <c r="O172" s="43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AR172" s="25" t="s">
        <v>199</v>
      </c>
      <c r="AT172" s="25" t="s">
        <v>194</v>
      </c>
      <c r="AU172" s="25" t="s">
        <v>88</v>
      </c>
      <c r="AY172" s="25" t="s">
        <v>191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5" t="s">
        <v>85</v>
      </c>
      <c r="BK172" s="213">
        <f>ROUND(I172*H172,2)</f>
        <v>0</v>
      </c>
      <c r="BL172" s="25" t="s">
        <v>199</v>
      </c>
      <c r="BM172" s="25" t="s">
        <v>6634</v>
      </c>
    </row>
    <row r="173" spans="2:65" s="1" customFormat="1" ht="27">
      <c r="B173" s="42"/>
      <c r="C173" s="64"/>
      <c r="D173" s="214" t="s">
        <v>205</v>
      </c>
      <c r="E173" s="64"/>
      <c r="F173" s="215" t="s">
        <v>6635</v>
      </c>
      <c r="G173" s="64"/>
      <c r="H173" s="64"/>
      <c r="I173" s="173"/>
      <c r="J173" s="64"/>
      <c r="K173" s="64"/>
      <c r="L173" s="62"/>
      <c r="M173" s="216"/>
      <c r="N173" s="43"/>
      <c r="O173" s="43"/>
      <c r="P173" s="43"/>
      <c r="Q173" s="43"/>
      <c r="R173" s="43"/>
      <c r="S173" s="43"/>
      <c r="T173" s="79"/>
      <c r="AT173" s="25" t="s">
        <v>205</v>
      </c>
      <c r="AU173" s="25" t="s">
        <v>88</v>
      </c>
    </row>
    <row r="174" spans="2:65" s="1" customFormat="1" ht="25.5" customHeight="1">
      <c r="B174" s="42"/>
      <c r="C174" s="202" t="s">
        <v>825</v>
      </c>
      <c r="D174" s="202" t="s">
        <v>194</v>
      </c>
      <c r="E174" s="203" t="s">
        <v>6636</v>
      </c>
      <c r="F174" s="204" t="s">
        <v>6637</v>
      </c>
      <c r="G174" s="205" t="s">
        <v>222</v>
      </c>
      <c r="H174" s="206">
        <v>1</v>
      </c>
      <c r="I174" s="207"/>
      <c r="J174" s="208">
        <f>ROUND(I174*H174,2)</f>
        <v>0</v>
      </c>
      <c r="K174" s="204" t="s">
        <v>203</v>
      </c>
      <c r="L174" s="62"/>
      <c r="M174" s="209" t="s">
        <v>23</v>
      </c>
      <c r="N174" s="210" t="s">
        <v>48</v>
      </c>
      <c r="O174" s="43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AR174" s="25" t="s">
        <v>199</v>
      </c>
      <c r="AT174" s="25" t="s">
        <v>194</v>
      </c>
      <c r="AU174" s="25" t="s">
        <v>88</v>
      </c>
      <c r="AY174" s="25" t="s">
        <v>191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5" t="s">
        <v>85</v>
      </c>
      <c r="BK174" s="213">
        <f>ROUND(I174*H174,2)</f>
        <v>0</v>
      </c>
      <c r="BL174" s="25" t="s">
        <v>199</v>
      </c>
      <c r="BM174" s="25" t="s">
        <v>6638</v>
      </c>
    </row>
    <row r="175" spans="2:65" s="1" customFormat="1" ht="27">
      <c r="B175" s="42"/>
      <c r="C175" s="64"/>
      <c r="D175" s="214" t="s">
        <v>205</v>
      </c>
      <c r="E175" s="64"/>
      <c r="F175" s="215" t="s">
        <v>6639</v>
      </c>
      <c r="G175" s="64"/>
      <c r="H175" s="64"/>
      <c r="I175" s="173"/>
      <c r="J175" s="64"/>
      <c r="K175" s="64"/>
      <c r="L175" s="62"/>
      <c r="M175" s="216"/>
      <c r="N175" s="43"/>
      <c r="O175" s="43"/>
      <c r="P175" s="43"/>
      <c r="Q175" s="43"/>
      <c r="R175" s="43"/>
      <c r="S175" s="43"/>
      <c r="T175" s="79"/>
      <c r="AT175" s="25" t="s">
        <v>205</v>
      </c>
      <c r="AU175" s="25" t="s">
        <v>88</v>
      </c>
    </row>
    <row r="176" spans="2:65" s="1" customFormat="1" ht="16.5" customHeight="1">
      <c r="B176" s="42"/>
      <c r="C176" s="202" t="s">
        <v>829</v>
      </c>
      <c r="D176" s="202" t="s">
        <v>194</v>
      </c>
      <c r="E176" s="203" t="s">
        <v>269</v>
      </c>
      <c r="F176" s="204" t="s">
        <v>270</v>
      </c>
      <c r="G176" s="205" t="s">
        <v>222</v>
      </c>
      <c r="H176" s="206">
        <v>1</v>
      </c>
      <c r="I176" s="207"/>
      <c r="J176" s="208">
        <f>ROUND(I176*H176,2)</f>
        <v>0</v>
      </c>
      <c r="K176" s="204" t="s">
        <v>203</v>
      </c>
      <c r="L176" s="62"/>
      <c r="M176" s="209" t="s">
        <v>23</v>
      </c>
      <c r="N176" s="210" t="s">
        <v>48</v>
      </c>
      <c r="O176" s="43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AR176" s="25" t="s">
        <v>199</v>
      </c>
      <c r="AT176" s="25" t="s">
        <v>194</v>
      </c>
      <c r="AU176" s="25" t="s">
        <v>88</v>
      </c>
      <c r="AY176" s="25" t="s">
        <v>191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25" t="s">
        <v>85</v>
      </c>
      <c r="BK176" s="213">
        <f>ROUND(I176*H176,2)</f>
        <v>0</v>
      </c>
      <c r="BL176" s="25" t="s">
        <v>199</v>
      </c>
      <c r="BM176" s="25" t="s">
        <v>6640</v>
      </c>
    </row>
    <row r="177" spans="2:47" s="1" customFormat="1" ht="27">
      <c r="B177" s="42"/>
      <c r="C177" s="64"/>
      <c r="D177" s="214" t="s">
        <v>205</v>
      </c>
      <c r="E177" s="64"/>
      <c r="F177" s="215" t="s">
        <v>4941</v>
      </c>
      <c r="G177" s="64"/>
      <c r="H177" s="64"/>
      <c r="I177" s="173"/>
      <c r="J177" s="64"/>
      <c r="K177" s="64"/>
      <c r="L177" s="62"/>
      <c r="M177" s="238"/>
      <c r="N177" s="239"/>
      <c r="O177" s="239"/>
      <c r="P177" s="239"/>
      <c r="Q177" s="239"/>
      <c r="R177" s="239"/>
      <c r="S177" s="239"/>
      <c r="T177" s="240"/>
      <c r="AT177" s="25" t="s">
        <v>205</v>
      </c>
      <c r="AU177" s="25" t="s">
        <v>88</v>
      </c>
    </row>
    <row r="178" spans="2:47" s="1" customFormat="1" ht="6.95" customHeight="1">
      <c r="B178" s="57"/>
      <c r="C178" s="58"/>
      <c r="D178" s="58"/>
      <c r="E178" s="58"/>
      <c r="F178" s="58"/>
      <c r="G178" s="58"/>
      <c r="H178" s="58"/>
      <c r="I178" s="149"/>
      <c r="J178" s="58"/>
      <c r="K178" s="58"/>
      <c r="L178" s="62"/>
    </row>
  </sheetData>
  <sheetProtection algorithmName="SHA-512" hashValue="dk6XxyQ4Okxx4OHUoNr6o5OPIex5chOt6cKTUz1i6kpPfGgodPoS8WgDF23KW2R1IETA6R4NFLI+uv1SOaiyBA==" saltValue="sOP0mvForMuex6i5hwy6XNpQ4dYn0oZgVVbkXLGsAxH0dyyBAj7Td6Sj0CNjv5wlUn8OKkHefUEll16pnjmlng==" spinCount="100000" sheet="1" objects="1" scenarios="1" formatColumns="0" formatRows="0" autoFilter="0"/>
  <autoFilter ref="C85:K177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137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 s="1" customFormat="1">
      <c r="B8" s="42"/>
      <c r="C8" s="43"/>
      <c r="D8" s="38" t="s">
        <v>161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6641</v>
      </c>
      <c r="F9" s="406"/>
      <c r="G9" s="406"/>
      <c r="H9" s="406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19. 7. 2018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30</v>
      </c>
      <c r="K14" s="46"/>
    </row>
    <row r="15" spans="1:70" s="1" customFormat="1" ht="18" customHeight="1">
      <c r="B15" s="42"/>
      <c r="C15" s="43"/>
      <c r="D15" s="43"/>
      <c r="E15" s="36" t="s">
        <v>31</v>
      </c>
      <c r="F15" s="43"/>
      <c r="G15" s="43"/>
      <c r="H15" s="43"/>
      <c r="I15" s="129" t="s">
        <v>32</v>
      </c>
      <c r="J15" s="36" t="s">
        <v>33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34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32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36</v>
      </c>
      <c r="E20" s="43"/>
      <c r="F20" s="43"/>
      <c r="G20" s="43"/>
      <c r="H20" s="43"/>
      <c r="I20" s="129" t="s">
        <v>29</v>
      </c>
      <c r="J20" s="36" t="s">
        <v>37</v>
      </c>
      <c r="K20" s="46"/>
    </row>
    <row r="21" spans="2:11" s="1" customFormat="1" ht="18" customHeight="1">
      <c r="B21" s="42"/>
      <c r="C21" s="43"/>
      <c r="D21" s="43"/>
      <c r="E21" s="36" t="s">
        <v>38</v>
      </c>
      <c r="F21" s="43"/>
      <c r="G21" s="43"/>
      <c r="H21" s="43"/>
      <c r="I21" s="129" t="s">
        <v>32</v>
      </c>
      <c r="J21" s="36" t="s">
        <v>39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41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68" t="s">
        <v>23</v>
      </c>
      <c r="F24" s="368"/>
      <c r="G24" s="368"/>
      <c r="H24" s="368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43</v>
      </c>
      <c r="E27" s="43"/>
      <c r="F27" s="43"/>
      <c r="G27" s="43"/>
      <c r="H27" s="43"/>
      <c r="I27" s="128"/>
      <c r="J27" s="138">
        <f>ROUND(J80,2)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9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40">
        <f>ROUND(SUM(BE80:BE132), 2)</f>
        <v>0</v>
      </c>
      <c r="G30" s="43"/>
      <c r="H30" s="43"/>
      <c r="I30" s="141">
        <v>0.21</v>
      </c>
      <c r="J30" s="140">
        <f>ROUND(ROUND((SUM(BE80:BE132)),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40">
        <f>ROUND(SUM(BF80:BF132), 2)</f>
        <v>0</v>
      </c>
      <c r="G31" s="43"/>
      <c r="H31" s="43"/>
      <c r="I31" s="141">
        <v>0.15</v>
      </c>
      <c r="J31" s="140">
        <f>ROUND(ROUND((SUM(BF80:BF132)),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40">
        <f>ROUND(SUM(BG80:BG132),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40">
        <f>ROUND(SUM(BH80:BH132),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40">
        <f>ROUND(SUM(BI80:BI132),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53</v>
      </c>
      <c r="E36" s="80"/>
      <c r="F36" s="80"/>
      <c r="G36" s="144" t="s">
        <v>54</v>
      </c>
      <c r="H36" s="145" t="s">
        <v>55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164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Výstavba poradenského centra UJEP, č.p. 771, ul. Pasteurova - Rekonstrukce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161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SO-05 - přípojka silnoproudu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Ústí nad Labem</v>
      </c>
      <c r="G49" s="43"/>
      <c r="H49" s="43"/>
      <c r="I49" s="129" t="s">
        <v>26</v>
      </c>
      <c r="J49" s="130" t="str">
        <f>IF(J12="","",J12)</f>
        <v>19. 7. 2018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28</v>
      </c>
      <c r="D51" s="43"/>
      <c r="E51" s="43"/>
      <c r="F51" s="36" t="str">
        <f>E15</f>
        <v>UJEP Pasteurova 3544/1, 400 96 ÚnL</v>
      </c>
      <c r="G51" s="43"/>
      <c r="H51" s="43"/>
      <c r="I51" s="129" t="s">
        <v>36</v>
      </c>
      <c r="J51" s="368" t="str">
        <f>E21</f>
        <v>Correct BC, s.r.o.</v>
      </c>
      <c r="K51" s="46"/>
    </row>
    <row r="52" spans="2:47" s="1" customFormat="1" ht="14.45" customHeight="1">
      <c r="B52" s="42"/>
      <c r="C52" s="38" t="s">
        <v>34</v>
      </c>
      <c r="D52" s="43"/>
      <c r="E52" s="43"/>
      <c r="F52" s="36" t="str">
        <f>IF(E18="","",E18)</f>
        <v/>
      </c>
      <c r="G52" s="43"/>
      <c r="H52" s="43"/>
      <c r="I52" s="128"/>
      <c r="J52" s="407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165</v>
      </c>
      <c r="D54" s="142"/>
      <c r="E54" s="142"/>
      <c r="F54" s="142"/>
      <c r="G54" s="142"/>
      <c r="H54" s="142"/>
      <c r="I54" s="155"/>
      <c r="J54" s="156" t="s">
        <v>166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167</v>
      </c>
      <c r="D56" s="43"/>
      <c r="E56" s="43"/>
      <c r="F56" s="43"/>
      <c r="G56" s="43"/>
      <c r="H56" s="43"/>
      <c r="I56" s="128"/>
      <c r="J56" s="138">
        <f>J80</f>
        <v>0</v>
      </c>
      <c r="K56" s="46"/>
      <c r="AU56" s="25" t="s">
        <v>168</v>
      </c>
    </row>
    <row r="57" spans="2:47" s="8" customFormat="1" ht="24.95" customHeight="1">
      <c r="B57" s="159"/>
      <c r="C57" s="160"/>
      <c r="D57" s="161" t="s">
        <v>348</v>
      </c>
      <c r="E57" s="162"/>
      <c r="F57" s="162"/>
      <c r="G57" s="162"/>
      <c r="H57" s="162"/>
      <c r="I57" s="163"/>
      <c r="J57" s="164">
        <f>J81</f>
        <v>0</v>
      </c>
      <c r="K57" s="165"/>
    </row>
    <row r="58" spans="2:47" s="9" customFormat="1" ht="19.899999999999999" customHeight="1">
      <c r="B58" s="166"/>
      <c r="C58" s="167"/>
      <c r="D58" s="168" t="s">
        <v>3823</v>
      </c>
      <c r="E58" s="169"/>
      <c r="F58" s="169"/>
      <c r="G58" s="169"/>
      <c r="H58" s="169"/>
      <c r="I58" s="170"/>
      <c r="J58" s="171">
        <f>J82</f>
        <v>0</v>
      </c>
      <c r="K58" s="172"/>
    </row>
    <row r="59" spans="2:47" s="8" customFormat="1" ht="24.95" customHeight="1">
      <c r="B59" s="159"/>
      <c r="C59" s="160"/>
      <c r="D59" s="161" t="s">
        <v>360</v>
      </c>
      <c r="E59" s="162"/>
      <c r="F59" s="162"/>
      <c r="G59" s="162"/>
      <c r="H59" s="162"/>
      <c r="I59" s="163"/>
      <c r="J59" s="164">
        <f>J117</f>
        <v>0</v>
      </c>
      <c r="K59" s="165"/>
    </row>
    <row r="60" spans="2:47" s="8" customFormat="1" ht="24.95" customHeight="1">
      <c r="B60" s="159"/>
      <c r="C60" s="160"/>
      <c r="D60" s="161" t="s">
        <v>3829</v>
      </c>
      <c r="E60" s="162"/>
      <c r="F60" s="162"/>
      <c r="G60" s="162"/>
      <c r="H60" s="162"/>
      <c r="I60" s="163"/>
      <c r="J60" s="164">
        <f>J125</f>
        <v>0</v>
      </c>
      <c r="K60" s="165"/>
    </row>
    <row r="61" spans="2:47" s="1" customFormat="1" ht="21.75" customHeight="1">
      <c r="B61" s="42"/>
      <c r="C61" s="43"/>
      <c r="D61" s="43"/>
      <c r="E61" s="43"/>
      <c r="F61" s="43"/>
      <c r="G61" s="43"/>
      <c r="H61" s="43"/>
      <c r="I61" s="128"/>
      <c r="J61" s="43"/>
      <c r="K61" s="4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49"/>
      <c r="J62" s="58"/>
      <c r="K62" s="59"/>
    </row>
    <row r="66" spans="2:63" s="1" customFormat="1" ht="6.95" customHeight="1">
      <c r="B66" s="60"/>
      <c r="C66" s="61"/>
      <c r="D66" s="61"/>
      <c r="E66" s="61"/>
      <c r="F66" s="61"/>
      <c r="G66" s="61"/>
      <c r="H66" s="61"/>
      <c r="I66" s="152"/>
      <c r="J66" s="61"/>
      <c r="K66" s="61"/>
      <c r="L66" s="62"/>
    </row>
    <row r="67" spans="2:63" s="1" customFormat="1" ht="36.950000000000003" customHeight="1">
      <c r="B67" s="42"/>
      <c r="C67" s="63" t="s">
        <v>175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3" s="1" customFormat="1" ht="6.95" customHeight="1">
      <c r="B68" s="42"/>
      <c r="C68" s="64"/>
      <c r="D68" s="64"/>
      <c r="E68" s="64"/>
      <c r="F68" s="64"/>
      <c r="G68" s="64"/>
      <c r="H68" s="64"/>
      <c r="I68" s="173"/>
      <c r="J68" s="64"/>
      <c r="K68" s="64"/>
      <c r="L68" s="62"/>
    </row>
    <row r="69" spans="2:63" s="1" customFormat="1" ht="14.45" customHeight="1">
      <c r="B69" s="42"/>
      <c r="C69" s="66" t="s">
        <v>18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63" s="1" customFormat="1" ht="16.5" customHeight="1">
      <c r="B70" s="42"/>
      <c r="C70" s="64"/>
      <c r="D70" s="64"/>
      <c r="E70" s="408" t="str">
        <f>E7</f>
        <v>Výstavba poradenského centra UJEP, č.p. 771, ul. Pasteurova - Rekonstrukce</v>
      </c>
      <c r="F70" s="409"/>
      <c r="G70" s="409"/>
      <c r="H70" s="409"/>
      <c r="I70" s="173"/>
      <c r="J70" s="64"/>
      <c r="K70" s="64"/>
      <c r="L70" s="62"/>
    </row>
    <row r="71" spans="2:63" s="1" customFormat="1" ht="14.45" customHeight="1">
      <c r="B71" s="42"/>
      <c r="C71" s="66" t="s">
        <v>161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63" s="1" customFormat="1" ht="17.25" customHeight="1">
      <c r="B72" s="42"/>
      <c r="C72" s="64"/>
      <c r="D72" s="64"/>
      <c r="E72" s="379" t="str">
        <f>E9</f>
        <v>SO-05 - přípojka silnoproudu</v>
      </c>
      <c r="F72" s="410"/>
      <c r="G72" s="410"/>
      <c r="H72" s="410"/>
      <c r="I72" s="173"/>
      <c r="J72" s="64"/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63" s="1" customFormat="1" ht="18" customHeight="1">
      <c r="B74" s="42"/>
      <c r="C74" s="66" t="s">
        <v>24</v>
      </c>
      <c r="D74" s="64"/>
      <c r="E74" s="64"/>
      <c r="F74" s="174" t="str">
        <f>F12</f>
        <v>Ústí nad Labem</v>
      </c>
      <c r="G74" s="64"/>
      <c r="H74" s="64"/>
      <c r="I74" s="175" t="s">
        <v>26</v>
      </c>
      <c r="J74" s="74" t="str">
        <f>IF(J12="","",J12)</f>
        <v>19. 7. 2018</v>
      </c>
      <c r="K74" s="64"/>
      <c r="L74" s="62"/>
    </row>
    <row r="75" spans="2:63" s="1" customFormat="1" ht="6.9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63" s="1" customFormat="1">
      <c r="B76" s="42"/>
      <c r="C76" s="66" t="s">
        <v>28</v>
      </c>
      <c r="D76" s="64"/>
      <c r="E76" s="64"/>
      <c r="F76" s="174" t="str">
        <f>E15</f>
        <v>UJEP Pasteurova 3544/1, 400 96 ÚnL</v>
      </c>
      <c r="G76" s="64"/>
      <c r="H76" s="64"/>
      <c r="I76" s="175" t="s">
        <v>36</v>
      </c>
      <c r="J76" s="174" t="str">
        <f>E21</f>
        <v>Correct BC, s.r.o.</v>
      </c>
      <c r="K76" s="64"/>
      <c r="L76" s="62"/>
    </row>
    <row r="77" spans="2:63" s="1" customFormat="1" ht="14.45" customHeight="1">
      <c r="B77" s="42"/>
      <c r="C77" s="66" t="s">
        <v>34</v>
      </c>
      <c r="D77" s="64"/>
      <c r="E77" s="64"/>
      <c r="F77" s="174" t="str">
        <f>IF(E18="","",E18)</f>
        <v/>
      </c>
      <c r="G77" s="64"/>
      <c r="H77" s="64"/>
      <c r="I77" s="173"/>
      <c r="J77" s="64"/>
      <c r="K77" s="64"/>
      <c r="L77" s="62"/>
    </row>
    <row r="78" spans="2:63" s="1" customFormat="1" ht="10.3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63" s="10" customFormat="1" ht="29.25" customHeight="1">
      <c r="B79" s="176"/>
      <c r="C79" s="177" t="s">
        <v>176</v>
      </c>
      <c r="D79" s="178" t="s">
        <v>62</v>
      </c>
      <c r="E79" s="178" t="s">
        <v>58</v>
      </c>
      <c r="F79" s="178" t="s">
        <v>177</v>
      </c>
      <c r="G79" s="178" t="s">
        <v>178</v>
      </c>
      <c r="H79" s="178" t="s">
        <v>179</v>
      </c>
      <c r="I79" s="179" t="s">
        <v>180</v>
      </c>
      <c r="J79" s="178" t="s">
        <v>166</v>
      </c>
      <c r="K79" s="180" t="s">
        <v>181</v>
      </c>
      <c r="L79" s="181"/>
      <c r="M79" s="82" t="s">
        <v>182</v>
      </c>
      <c r="N79" s="83" t="s">
        <v>47</v>
      </c>
      <c r="O79" s="83" t="s">
        <v>183</v>
      </c>
      <c r="P79" s="83" t="s">
        <v>184</v>
      </c>
      <c r="Q79" s="83" t="s">
        <v>185</v>
      </c>
      <c r="R79" s="83" t="s">
        <v>186</v>
      </c>
      <c r="S79" s="83" t="s">
        <v>187</v>
      </c>
      <c r="T79" s="84" t="s">
        <v>188</v>
      </c>
    </row>
    <row r="80" spans="2:63" s="1" customFormat="1" ht="29.25" customHeight="1">
      <c r="B80" s="42"/>
      <c r="C80" s="88" t="s">
        <v>167</v>
      </c>
      <c r="D80" s="64"/>
      <c r="E80" s="64"/>
      <c r="F80" s="64"/>
      <c r="G80" s="64"/>
      <c r="H80" s="64"/>
      <c r="I80" s="173"/>
      <c r="J80" s="182">
        <f>BK80</f>
        <v>0</v>
      </c>
      <c r="K80" s="64"/>
      <c r="L80" s="62"/>
      <c r="M80" s="85"/>
      <c r="N80" s="86"/>
      <c r="O80" s="86"/>
      <c r="P80" s="183">
        <f>P81+P117+P125</f>
        <v>0</v>
      </c>
      <c r="Q80" s="86"/>
      <c r="R80" s="183">
        <f>R81+R117+R125</f>
        <v>1.0885</v>
      </c>
      <c r="S80" s="86"/>
      <c r="T80" s="184">
        <f>T81+T117+T125</f>
        <v>0</v>
      </c>
      <c r="AT80" s="25" t="s">
        <v>76</v>
      </c>
      <c r="AU80" s="25" t="s">
        <v>168</v>
      </c>
      <c r="BK80" s="185">
        <f>BK81+BK117+BK125</f>
        <v>0</v>
      </c>
    </row>
    <row r="81" spans="2:65" s="11" customFormat="1" ht="37.35" customHeight="1">
      <c r="B81" s="186"/>
      <c r="C81" s="187"/>
      <c r="D81" s="188" t="s">
        <v>76</v>
      </c>
      <c r="E81" s="189" t="s">
        <v>821</v>
      </c>
      <c r="F81" s="189" t="s">
        <v>822</v>
      </c>
      <c r="G81" s="187"/>
      <c r="H81" s="187"/>
      <c r="I81" s="190"/>
      <c r="J81" s="191">
        <f>BK81</f>
        <v>0</v>
      </c>
      <c r="K81" s="187"/>
      <c r="L81" s="192"/>
      <c r="M81" s="193"/>
      <c r="N81" s="194"/>
      <c r="O81" s="194"/>
      <c r="P81" s="195">
        <f>P82</f>
        <v>0</v>
      </c>
      <c r="Q81" s="194"/>
      <c r="R81" s="195">
        <f>R82</f>
        <v>1.0885</v>
      </c>
      <c r="S81" s="194"/>
      <c r="T81" s="196">
        <f>T82</f>
        <v>0</v>
      </c>
      <c r="AR81" s="197" t="s">
        <v>88</v>
      </c>
      <c r="AT81" s="198" t="s">
        <v>76</v>
      </c>
      <c r="AU81" s="198" t="s">
        <v>77</v>
      </c>
      <c r="AY81" s="197" t="s">
        <v>191</v>
      </c>
      <c r="BK81" s="199">
        <f>BK82</f>
        <v>0</v>
      </c>
    </row>
    <row r="82" spans="2:65" s="11" customFormat="1" ht="19.899999999999999" customHeight="1">
      <c r="B82" s="186"/>
      <c r="C82" s="187"/>
      <c r="D82" s="188" t="s">
        <v>76</v>
      </c>
      <c r="E82" s="200" t="s">
        <v>3830</v>
      </c>
      <c r="F82" s="200" t="s">
        <v>3831</v>
      </c>
      <c r="G82" s="187"/>
      <c r="H82" s="187"/>
      <c r="I82" s="190"/>
      <c r="J82" s="201">
        <f>BK82</f>
        <v>0</v>
      </c>
      <c r="K82" s="187"/>
      <c r="L82" s="192"/>
      <c r="M82" s="193"/>
      <c r="N82" s="194"/>
      <c r="O82" s="194"/>
      <c r="P82" s="195">
        <f>SUM(P83:P116)</f>
        <v>0</v>
      </c>
      <c r="Q82" s="194"/>
      <c r="R82" s="195">
        <f>SUM(R83:R116)</f>
        <v>1.0885</v>
      </c>
      <c r="S82" s="194"/>
      <c r="T82" s="196">
        <f>SUM(T83:T116)</f>
        <v>0</v>
      </c>
      <c r="AR82" s="197" t="s">
        <v>88</v>
      </c>
      <c r="AT82" s="198" t="s">
        <v>76</v>
      </c>
      <c r="AU82" s="198" t="s">
        <v>85</v>
      </c>
      <c r="AY82" s="197" t="s">
        <v>191</v>
      </c>
      <c r="BK82" s="199">
        <f>SUM(BK83:BK116)</f>
        <v>0</v>
      </c>
    </row>
    <row r="83" spans="2:65" s="1" customFormat="1" ht="16.5" customHeight="1">
      <c r="B83" s="42"/>
      <c r="C83" s="202" t="s">
        <v>85</v>
      </c>
      <c r="D83" s="202" t="s">
        <v>194</v>
      </c>
      <c r="E83" s="203" t="s">
        <v>6642</v>
      </c>
      <c r="F83" s="204" t="s">
        <v>6643</v>
      </c>
      <c r="G83" s="205" t="s">
        <v>218</v>
      </c>
      <c r="H83" s="206">
        <v>5.25</v>
      </c>
      <c r="I83" s="207"/>
      <c r="J83" s="208">
        <f t="shared" ref="J83:J90" si="0">ROUND(I83*H83,2)</f>
        <v>0</v>
      </c>
      <c r="K83" s="204" t="s">
        <v>23</v>
      </c>
      <c r="L83" s="62"/>
      <c r="M83" s="209" t="s">
        <v>23</v>
      </c>
      <c r="N83" s="210" t="s">
        <v>48</v>
      </c>
      <c r="O83" s="43"/>
      <c r="P83" s="211">
        <f t="shared" ref="P83:P90" si="1">O83*H83</f>
        <v>0</v>
      </c>
      <c r="Q83" s="211">
        <v>0</v>
      </c>
      <c r="R83" s="211">
        <f t="shared" ref="R83:R90" si="2">Q83*H83</f>
        <v>0</v>
      </c>
      <c r="S83" s="211">
        <v>0</v>
      </c>
      <c r="T83" s="212">
        <f t="shared" ref="T83:T90" si="3">S83*H83</f>
        <v>0</v>
      </c>
      <c r="AR83" s="25" t="s">
        <v>279</v>
      </c>
      <c r="AT83" s="25" t="s">
        <v>194</v>
      </c>
      <c r="AU83" s="25" t="s">
        <v>88</v>
      </c>
      <c r="AY83" s="25" t="s">
        <v>191</v>
      </c>
      <c r="BE83" s="213">
        <f t="shared" ref="BE83:BE90" si="4">IF(N83="základní",J83,0)</f>
        <v>0</v>
      </c>
      <c r="BF83" s="213">
        <f t="shared" ref="BF83:BF90" si="5">IF(N83="snížená",J83,0)</f>
        <v>0</v>
      </c>
      <c r="BG83" s="213">
        <f t="shared" ref="BG83:BG90" si="6">IF(N83="zákl. přenesená",J83,0)</f>
        <v>0</v>
      </c>
      <c r="BH83" s="213">
        <f t="shared" ref="BH83:BH90" si="7">IF(N83="sníž. přenesená",J83,0)</f>
        <v>0</v>
      </c>
      <c r="BI83" s="213">
        <f t="shared" ref="BI83:BI90" si="8">IF(N83="nulová",J83,0)</f>
        <v>0</v>
      </c>
      <c r="BJ83" s="25" t="s">
        <v>85</v>
      </c>
      <c r="BK83" s="213">
        <f t="shared" ref="BK83:BK90" si="9">ROUND(I83*H83,2)</f>
        <v>0</v>
      </c>
      <c r="BL83" s="25" t="s">
        <v>279</v>
      </c>
      <c r="BM83" s="25" t="s">
        <v>6644</v>
      </c>
    </row>
    <row r="84" spans="2:65" s="1" customFormat="1" ht="16.5" customHeight="1">
      <c r="B84" s="42"/>
      <c r="C84" s="202" t="s">
        <v>88</v>
      </c>
      <c r="D84" s="202" t="s">
        <v>194</v>
      </c>
      <c r="E84" s="203" t="s">
        <v>6645</v>
      </c>
      <c r="F84" s="204" t="s">
        <v>6646</v>
      </c>
      <c r="G84" s="205" t="s">
        <v>242</v>
      </c>
      <c r="H84" s="206">
        <v>30</v>
      </c>
      <c r="I84" s="207"/>
      <c r="J84" s="208">
        <f t="shared" si="0"/>
        <v>0</v>
      </c>
      <c r="K84" s="204" t="s">
        <v>23</v>
      </c>
      <c r="L84" s="62"/>
      <c r="M84" s="209" t="s">
        <v>23</v>
      </c>
      <c r="N84" s="210" t="s">
        <v>48</v>
      </c>
      <c r="O84" s="43"/>
      <c r="P84" s="211">
        <f t="shared" si="1"/>
        <v>0</v>
      </c>
      <c r="Q84" s="211">
        <v>0</v>
      </c>
      <c r="R84" s="211">
        <f t="shared" si="2"/>
        <v>0</v>
      </c>
      <c r="S84" s="211">
        <v>0</v>
      </c>
      <c r="T84" s="212">
        <f t="shared" si="3"/>
        <v>0</v>
      </c>
      <c r="AR84" s="25" t="s">
        <v>279</v>
      </c>
      <c r="AT84" s="25" t="s">
        <v>194</v>
      </c>
      <c r="AU84" s="25" t="s">
        <v>88</v>
      </c>
      <c r="AY84" s="25" t="s">
        <v>191</v>
      </c>
      <c r="BE84" s="213">
        <f t="shared" si="4"/>
        <v>0</v>
      </c>
      <c r="BF84" s="213">
        <f t="shared" si="5"/>
        <v>0</v>
      </c>
      <c r="BG84" s="213">
        <f t="shared" si="6"/>
        <v>0</v>
      </c>
      <c r="BH84" s="213">
        <f t="shared" si="7"/>
        <v>0</v>
      </c>
      <c r="BI84" s="213">
        <f t="shared" si="8"/>
        <v>0</v>
      </c>
      <c r="BJ84" s="25" t="s">
        <v>85</v>
      </c>
      <c r="BK84" s="213">
        <f t="shared" si="9"/>
        <v>0</v>
      </c>
      <c r="BL84" s="25" t="s">
        <v>279</v>
      </c>
      <c r="BM84" s="25" t="s">
        <v>6647</v>
      </c>
    </row>
    <row r="85" spans="2:65" s="1" customFormat="1" ht="16.5" customHeight="1">
      <c r="B85" s="42"/>
      <c r="C85" s="202" t="s">
        <v>207</v>
      </c>
      <c r="D85" s="202" t="s">
        <v>194</v>
      </c>
      <c r="E85" s="203" t="s">
        <v>6648</v>
      </c>
      <c r="F85" s="204" t="s">
        <v>6649</v>
      </c>
      <c r="G85" s="205" t="s">
        <v>366</v>
      </c>
      <c r="H85" s="206">
        <v>1.2</v>
      </c>
      <c r="I85" s="207"/>
      <c r="J85" s="208">
        <f t="shared" si="0"/>
        <v>0</v>
      </c>
      <c r="K85" s="204" t="s">
        <v>23</v>
      </c>
      <c r="L85" s="62"/>
      <c r="M85" s="209" t="s">
        <v>23</v>
      </c>
      <c r="N85" s="210" t="s">
        <v>48</v>
      </c>
      <c r="O85" s="43"/>
      <c r="P85" s="211">
        <f t="shared" si="1"/>
        <v>0</v>
      </c>
      <c r="Q85" s="211">
        <v>0</v>
      </c>
      <c r="R85" s="211">
        <f t="shared" si="2"/>
        <v>0</v>
      </c>
      <c r="S85" s="211">
        <v>0</v>
      </c>
      <c r="T85" s="212">
        <f t="shared" si="3"/>
        <v>0</v>
      </c>
      <c r="AR85" s="25" t="s">
        <v>279</v>
      </c>
      <c r="AT85" s="25" t="s">
        <v>194</v>
      </c>
      <c r="AU85" s="25" t="s">
        <v>88</v>
      </c>
      <c r="AY85" s="25" t="s">
        <v>191</v>
      </c>
      <c r="BE85" s="213">
        <f t="shared" si="4"/>
        <v>0</v>
      </c>
      <c r="BF85" s="213">
        <f t="shared" si="5"/>
        <v>0</v>
      </c>
      <c r="BG85" s="213">
        <f t="shared" si="6"/>
        <v>0</v>
      </c>
      <c r="BH85" s="213">
        <f t="shared" si="7"/>
        <v>0</v>
      </c>
      <c r="BI85" s="213">
        <f t="shared" si="8"/>
        <v>0</v>
      </c>
      <c r="BJ85" s="25" t="s">
        <v>85</v>
      </c>
      <c r="BK85" s="213">
        <f t="shared" si="9"/>
        <v>0</v>
      </c>
      <c r="BL85" s="25" t="s">
        <v>279</v>
      </c>
      <c r="BM85" s="25" t="s">
        <v>6650</v>
      </c>
    </row>
    <row r="86" spans="2:65" s="1" customFormat="1" ht="16.5" customHeight="1">
      <c r="B86" s="42"/>
      <c r="C86" s="202" t="s">
        <v>215</v>
      </c>
      <c r="D86" s="202" t="s">
        <v>194</v>
      </c>
      <c r="E86" s="203" t="s">
        <v>6651</v>
      </c>
      <c r="F86" s="204" t="s">
        <v>6652</v>
      </c>
      <c r="G86" s="205" t="s">
        <v>218</v>
      </c>
      <c r="H86" s="206">
        <v>5.25</v>
      </c>
      <c r="I86" s="207"/>
      <c r="J86" s="208">
        <f t="shared" si="0"/>
        <v>0</v>
      </c>
      <c r="K86" s="204" t="s">
        <v>23</v>
      </c>
      <c r="L86" s="62"/>
      <c r="M86" s="209" t="s">
        <v>23</v>
      </c>
      <c r="N86" s="210" t="s">
        <v>48</v>
      </c>
      <c r="O86" s="43"/>
      <c r="P86" s="211">
        <f t="shared" si="1"/>
        <v>0</v>
      </c>
      <c r="Q86" s="211">
        <v>0</v>
      </c>
      <c r="R86" s="211">
        <f t="shared" si="2"/>
        <v>0</v>
      </c>
      <c r="S86" s="211">
        <v>0</v>
      </c>
      <c r="T86" s="212">
        <f t="shared" si="3"/>
        <v>0</v>
      </c>
      <c r="AR86" s="25" t="s">
        <v>279</v>
      </c>
      <c r="AT86" s="25" t="s">
        <v>194</v>
      </c>
      <c r="AU86" s="25" t="s">
        <v>88</v>
      </c>
      <c r="AY86" s="25" t="s">
        <v>191</v>
      </c>
      <c r="BE86" s="213">
        <f t="shared" si="4"/>
        <v>0</v>
      </c>
      <c r="BF86" s="213">
        <f t="shared" si="5"/>
        <v>0</v>
      </c>
      <c r="BG86" s="213">
        <f t="shared" si="6"/>
        <v>0</v>
      </c>
      <c r="BH86" s="213">
        <f t="shared" si="7"/>
        <v>0</v>
      </c>
      <c r="BI86" s="213">
        <f t="shared" si="8"/>
        <v>0</v>
      </c>
      <c r="BJ86" s="25" t="s">
        <v>85</v>
      </c>
      <c r="BK86" s="213">
        <f t="shared" si="9"/>
        <v>0</v>
      </c>
      <c r="BL86" s="25" t="s">
        <v>279</v>
      </c>
      <c r="BM86" s="25" t="s">
        <v>6653</v>
      </c>
    </row>
    <row r="87" spans="2:65" s="1" customFormat="1" ht="16.5" customHeight="1">
      <c r="B87" s="42"/>
      <c r="C87" s="202" t="s">
        <v>190</v>
      </c>
      <c r="D87" s="202" t="s">
        <v>194</v>
      </c>
      <c r="E87" s="203" t="s">
        <v>6654</v>
      </c>
      <c r="F87" s="204" t="s">
        <v>6655</v>
      </c>
      <c r="G87" s="205" t="s">
        <v>197</v>
      </c>
      <c r="H87" s="206">
        <v>3</v>
      </c>
      <c r="I87" s="207"/>
      <c r="J87" s="208">
        <f t="shared" si="0"/>
        <v>0</v>
      </c>
      <c r="K87" s="204" t="s">
        <v>23</v>
      </c>
      <c r="L87" s="62"/>
      <c r="M87" s="209" t="s">
        <v>23</v>
      </c>
      <c r="N87" s="210" t="s">
        <v>48</v>
      </c>
      <c r="O87" s="43"/>
      <c r="P87" s="211">
        <f t="shared" si="1"/>
        <v>0</v>
      </c>
      <c r="Q87" s="211">
        <v>0</v>
      </c>
      <c r="R87" s="211">
        <f t="shared" si="2"/>
        <v>0</v>
      </c>
      <c r="S87" s="211">
        <v>0</v>
      </c>
      <c r="T87" s="212">
        <f t="shared" si="3"/>
        <v>0</v>
      </c>
      <c r="AR87" s="25" t="s">
        <v>279</v>
      </c>
      <c r="AT87" s="25" t="s">
        <v>194</v>
      </c>
      <c r="AU87" s="25" t="s">
        <v>88</v>
      </c>
      <c r="AY87" s="25" t="s">
        <v>191</v>
      </c>
      <c r="BE87" s="213">
        <f t="shared" si="4"/>
        <v>0</v>
      </c>
      <c r="BF87" s="213">
        <f t="shared" si="5"/>
        <v>0</v>
      </c>
      <c r="BG87" s="213">
        <f t="shared" si="6"/>
        <v>0</v>
      </c>
      <c r="BH87" s="213">
        <f t="shared" si="7"/>
        <v>0</v>
      </c>
      <c r="BI87" s="213">
        <f t="shared" si="8"/>
        <v>0</v>
      </c>
      <c r="BJ87" s="25" t="s">
        <v>85</v>
      </c>
      <c r="BK87" s="213">
        <f t="shared" si="9"/>
        <v>0</v>
      </c>
      <c r="BL87" s="25" t="s">
        <v>279</v>
      </c>
      <c r="BM87" s="25" t="s">
        <v>6656</v>
      </c>
    </row>
    <row r="88" spans="2:65" s="1" customFormat="1" ht="16.5" customHeight="1">
      <c r="B88" s="42"/>
      <c r="C88" s="202" t="s">
        <v>225</v>
      </c>
      <c r="D88" s="202" t="s">
        <v>194</v>
      </c>
      <c r="E88" s="203" t="s">
        <v>6657</v>
      </c>
      <c r="F88" s="204" t="s">
        <v>6658</v>
      </c>
      <c r="G88" s="205" t="s">
        <v>242</v>
      </c>
      <c r="H88" s="206">
        <v>15</v>
      </c>
      <c r="I88" s="207"/>
      <c r="J88" s="208">
        <f t="shared" si="0"/>
        <v>0</v>
      </c>
      <c r="K88" s="204" t="s">
        <v>23</v>
      </c>
      <c r="L88" s="62"/>
      <c r="M88" s="209" t="s">
        <v>23</v>
      </c>
      <c r="N88" s="210" t="s">
        <v>48</v>
      </c>
      <c r="O88" s="43"/>
      <c r="P88" s="211">
        <f t="shared" si="1"/>
        <v>0</v>
      </c>
      <c r="Q88" s="211">
        <v>0</v>
      </c>
      <c r="R88" s="211">
        <f t="shared" si="2"/>
        <v>0</v>
      </c>
      <c r="S88" s="211">
        <v>0</v>
      </c>
      <c r="T88" s="212">
        <f t="shared" si="3"/>
        <v>0</v>
      </c>
      <c r="AR88" s="25" t="s">
        <v>279</v>
      </c>
      <c r="AT88" s="25" t="s">
        <v>194</v>
      </c>
      <c r="AU88" s="25" t="s">
        <v>88</v>
      </c>
      <c r="AY88" s="25" t="s">
        <v>191</v>
      </c>
      <c r="BE88" s="213">
        <f t="shared" si="4"/>
        <v>0</v>
      </c>
      <c r="BF88" s="213">
        <f t="shared" si="5"/>
        <v>0</v>
      </c>
      <c r="BG88" s="213">
        <f t="shared" si="6"/>
        <v>0</v>
      </c>
      <c r="BH88" s="213">
        <f t="shared" si="7"/>
        <v>0</v>
      </c>
      <c r="BI88" s="213">
        <f t="shared" si="8"/>
        <v>0</v>
      </c>
      <c r="BJ88" s="25" t="s">
        <v>85</v>
      </c>
      <c r="BK88" s="213">
        <f t="shared" si="9"/>
        <v>0</v>
      </c>
      <c r="BL88" s="25" t="s">
        <v>279</v>
      </c>
      <c r="BM88" s="25" t="s">
        <v>6659</v>
      </c>
    </row>
    <row r="89" spans="2:65" s="1" customFormat="1" ht="16.5" customHeight="1">
      <c r="B89" s="42"/>
      <c r="C89" s="202" t="s">
        <v>229</v>
      </c>
      <c r="D89" s="202" t="s">
        <v>194</v>
      </c>
      <c r="E89" s="203" t="s">
        <v>6660</v>
      </c>
      <c r="F89" s="204" t="s">
        <v>6661</v>
      </c>
      <c r="G89" s="205" t="s">
        <v>242</v>
      </c>
      <c r="H89" s="206">
        <v>170</v>
      </c>
      <c r="I89" s="207"/>
      <c r="J89" s="208">
        <f t="shared" si="0"/>
        <v>0</v>
      </c>
      <c r="K89" s="204" t="s">
        <v>23</v>
      </c>
      <c r="L89" s="62"/>
      <c r="M89" s="209" t="s">
        <v>23</v>
      </c>
      <c r="N89" s="210" t="s">
        <v>48</v>
      </c>
      <c r="O89" s="43"/>
      <c r="P89" s="211">
        <f t="shared" si="1"/>
        <v>0</v>
      </c>
      <c r="Q89" s="211">
        <v>0</v>
      </c>
      <c r="R89" s="211">
        <f t="shared" si="2"/>
        <v>0</v>
      </c>
      <c r="S89" s="211">
        <v>0</v>
      </c>
      <c r="T89" s="212">
        <f t="shared" si="3"/>
        <v>0</v>
      </c>
      <c r="AR89" s="25" t="s">
        <v>279</v>
      </c>
      <c r="AT89" s="25" t="s">
        <v>194</v>
      </c>
      <c r="AU89" s="25" t="s">
        <v>88</v>
      </c>
      <c r="AY89" s="25" t="s">
        <v>191</v>
      </c>
      <c r="BE89" s="213">
        <f t="shared" si="4"/>
        <v>0</v>
      </c>
      <c r="BF89" s="213">
        <f t="shared" si="5"/>
        <v>0</v>
      </c>
      <c r="BG89" s="213">
        <f t="shared" si="6"/>
        <v>0</v>
      </c>
      <c r="BH89" s="213">
        <f t="shared" si="7"/>
        <v>0</v>
      </c>
      <c r="BI89" s="213">
        <f t="shared" si="8"/>
        <v>0</v>
      </c>
      <c r="BJ89" s="25" t="s">
        <v>85</v>
      </c>
      <c r="BK89" s="213">
        <f t="shared" si="9"/>
        <v>0</v>
      </c>
      <c r="BL89" s="25" t="s">
        <v>279</v>
      </c>
      <c r="BM89" s="25" t="s">
        <v>6662</v>
      </c>
    </row>
    <row r="90" spans="2:65" s="1" customFormat="1" ht="16.5" customHeight="1">
      <c r="B90" s="42"/>
      <c r="C90" s="202" t="s">
        <v>234</v>
      </c>
      <c r="D90" s="202" t="s">
        <v>194</v>
      </c>
      <c r="E90" s="203" t="s">
        <v>6663</v>
      </c>
      <c r="F90" s="204" t="s">
        <v>6664</v>
      </c>
      <c r="G90" s="205" t="s">
        <v>366</v>
      </c>
      <c r="H90" s="206">
        <v>22.93</v>
      </c>
      <c r="I90" s="207"/>
      <c r="J90" s="208">
        <f t="shared" si="0"/>
        <v>0</v>
      </c>
      <c r="K90" s="204" t="s">
        <v>23</v>
      </c>
      <c r="L90" s="62"/>
      <c r="M90" s="209" t="s">
        <v>23</v>
      </c>
      <c r="N90" s="210" t="s">
        <v>48</v>
      </c>
      <c r="O90" s="43"/>
      <c r="P90" s="211">
        <f t="shared" si="1"/>
        <v>0</v>
      </c>
      <c r="Q90" s="211">
        <v>0</v>
      </c>
      <c r="R90" s="211">
        <f t="shared" si="2"/>
        <v>0</v>
      </c>
      <c r="S90" s="211">
        <v>0</v>
      </c>
      <c r="T90" s="212">
        <f t="shared" si="3"/>
        <v>0</v>
      </c>
      <c r="AR90" s="25" t="s">
        <v>279</v>
      </c>
      <c r="AT90" s="25" t="s">
        <v>194</v>
      </c>
      <c r="AU90" s="25" t="s">
        <v>88</v>
      </c>
      <c r="AY90" s="25" t="s">
        <v>191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5" t="s">
        <v>85</v>
      </c>
      <c r="BK90" s="213">
        <f t="shared" si="9"/>
        <v>0</v>
      </c>
      <c r="BL90" s="25" t="s">
        <v>279</v>
      </c>
      <c r="BM90" s="25" t="s">
        <v>6665</v>
      </c>
    </row>
    <row r="91" spans="2:65" s="12" customFormat="1" ht="13.5">
      <c r="B91" s="217"/>
      <c r="C91" s="218"/>
      <c r="D91" s="214" t="s">
        <v>245</v>
      </c>
      <c r="E91" s="219" t="s">
        <v>23</v>
      </c>
      <c r="F91" s="220" t="s">
        <v>6666</v>
      </c>
      <c r="G91" s="218"/>
      <c r="H91" s="221">
        <v>22.93</v>
      </c>
      <c r="I91" s="222"/>
      <c r="J91" s="218"/>
      <c r="K91" s="218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245</v>
      </c>
      <c r="AU91" s="227" t="s">
        <v>88</v>
      </c>
      <c r="AV91" s="12" t="s">
        <v>88</v>
      </c>
      <c r="AW91" s="12" t="s">
        <v>40</v>
      </c>
      <c r="AX91" s="12" t="s">
        <v>85</v>
      </c>
      <c r="AY91" s="227" t="s">
        <v>191</v>
      </c>
    </row>
    <row r="92" spans="2:65" s="1" customFormat="1" ht="38.25" customHeight="1">
      <c r="B92" s="42"/>
      <c r="C92" s="202" t="s">
        <v>239</v>
      </c>
      <c r="D92" s="202" t="s">
        <v>194</v>
      </c>
      <c r="E92" s="203" t="s">
        <v>6667</v>
      </c>
      <c r="F92" s="204" t="s">
        <v>6668</v>
      </c>
      <c r="G92" s="205" t="s">
        <v>242</v>
      </c>
      <c r="H92" s="206">
        <v>170</v>
      </c>
      <c r="I92" s="207"/>
      <c r="J92" s="208">
        <f t="shared" ref="J92:J112" si="10">ROUND(I92*H92,2)</f>
        <v>0</v>
      </c>
      <c r="K92" s="204" t="s">
        <v>203</v>
      </c>
      <c r="L92" s="62"/>
      <c r="M92" s="209" t="s">
        <v>23</v>
      </c>
      <c r="N92" s="210" t="s">
        <v>48</v>
      </c>
      <c r="O92" s="43"/>
      <c r="P92" s="211">
        <f t="shared" ref="P92:P112" si="11">O92*H92</f>
        <v>0</v>
      </c>
      <c r="Q92" s="211">
        <v>0</v>
      </c>
      <c r="R92" s="211">
        <f t="shared" ref="R92:R112" si="12">Q92*H92</f>
        <v>0</v>
      </c>
      <c r="S92" s="211">
        <v>0</v>
      </c>
      <c r="T92" s="212">
        <f t="shared" ref="T92:T112" si="13">S92*H92</f>
        <v>0</v>
      </c>
      <c r="AR92" s="25" t="s">
        <v>279</v>
      </c>
      <c r="AT92" s="25" t="s">
        <v>194</v>
      </c>
      <c r="AU92" s="25" t="s">
        <v>88</v>
      </c>
      <c r="AY92" s="25" t="s">
        <v>191</v>
      </c>
      <c r="BE92" s="213">
        <f t="shared" ref="BE92:BE112" si="14">IF(N92="základní",J92,0)</f>
        <v>0</v>
      </c>
      <c r="BF92" s="213">
        <f t="shared" ref="BF92:BF112" si="15">IF(N92="snížená",J92,0)</f>
        <v>0</v>
      </c>
      <c r="BG92" s="213">
        <f t="shared" ref="BG92:BG112" si="16">IF(N92="zákl. přenesená",J92,0)</f>
        <v>0</v>
      </c>
      <c r="BH92" s="213">
        <f t="shared" ref="BH92:BH112" si="17">IF(N92="sníž. přenesená",J92,0)</f>
        <v>0</v>
      </c>
      <c r="BI92" s="213">
        <f t="shared" ref="BI92:BI112" si="18">IF(N92="nulová",J92,0)</f>
        <v>0</v>
      </c>
      <c r="BJ92" s="25" t="s">
        <v>85</v>
      </c>
      <c r="BK92" s="213">
        <f t="shared" ref="BK92:BK112" si="19">ROUND(I92*H92,2)</f>
        <v>0</v>
      </c>
      <c r="BL92" s="25" t="s">
        <v>279</v>
      </c>
      <c r="BM92" s="25" t="s">
        <v>6669</v>
      </c>
    </row>
    <row r="93" spans="2:65" s="1" customFormat="1" ht="16.5" customHeight="1">
      <c r="B93" s="42"/>
      <c r="C93" s="228" t="s">
        <v>247</v>
      </c>
      <c r="D93" s="228" t="s">
        <v>302</v>
      </c>
      <c r="E93" s="229" t="s">
        <v>6670</v>
      </c>
      <c r="F93" s="230" t="s">
        <v>6671</v>
      </c>
      <c r="G93" s="231" t="s">
        <v>366</v>
      </c>
      <c r="H93" s="232">
        <v>17</v>
      </c>
      <c r="I93" s="233"/>
      <c r="J93" s="234">
        <f t="shared" si="10"/>
        <v>0</v>
      </c>
      <c r="K93" s="230" t="s">
        <v>23</v>
      </c>
      <c r="L93" s="235"/>
      <c r="M93" s="236" t="s">
        <v>23</v>
      </c>
      <c r="N93" s="237" t="s">
        <v>48</v>
      </c>
      <c r="O93" s="43"/>
      <c r="P93" s="211">
        <f t="shared" si="11"/>
        <v>0</v>
      </c>
      <c r="Q93" s="211">
        <v>0</v>
      </c>
      <c r="R93" s="211">
        <f t="shared" si="12"/>
        <v>0</v>
      </c>
      <c r="S93" s="211">
        <v>0</v>
      </c>
      <c r="T93" s="212">
        <f t="shared" si="13"/>
        <v>0</v>
      </c>
      <c r="AR93" s="25" t="s">
        <v>669</v>
      </c>
      <c r="AT93" s="25" t="s">
        <v>302</v>
      </c>
      <c r="AU93" s="25" t="s">
        <v>88</v>
      </c>
      <c r="AY93" s="25" t="s">
        <v>191</v>
      </c>
      <c r="BE93" s="213">
        <f t="shared" si="14"/>
        <v>0</v>
      </c>
      <c r="BF93" s="213">
        <f t="shared" si="15"/>
        <v>0</v>
      </c>
      <c r="BG93" s="213">
        <f t="shared" si="16"/>
        <v>0</v>
      </c>
      <c r="BH93" s="213">
        <f t="shared" si="17"/>
        <v>0</v>
      </c>
      <c r="BI93" s="213">
        <f t="shared" si="18"/>
        <v>0</v>
      </c>
      <c r="BJ93" s="25" t="s">
        <v>85</v>
      </c>
      <c r="BK93" s="213">
        <f t="shared" si="19"/>
        <v>0</v>
      </c>
      <c r="BL93" s="25" t="s">
        <v>279</v>
      </c>
      <c r="BM93" s="25" t="s">
        <v>6672</v>
      </c>
    </row>
    <row r="94" spans="2:65" s="1" customFormat="1" ht="25.5" customHeight="1">
      <c r="B94" s="42"/>
      <c r="C94" s="202" t="s">
        <v>251</v>
      </c>
      <c r="D94" s="202" t="s">
        <v>194</v>
      </c>
      <c r="E94" s="203" t="s">
        <v>6673</v>
      </c>
      <c r="F94" s="204" t="s">
        <v>6674</v>
      </c>
      <c r="G94" s="205" t="s">
        <v>218</v>
      </c>
      <c r="H94" s="206">
        <v>85</v>
      </c>
      <c r="I94" s="207"/>
      <c r="J94" s="208">
        <f t="shared" si="10"/>
        <v>0</v>
      </c>
      <c r="K94" s="204" t="s">
        <v>203</v>
      </c>
      <c r="L94" s="62"/>
      <c r="M94" s="209" t="s">
        <v>23</v>
      </c>
      <c r="N94" s="210" t="s">
        <v>48</v>
      </c>
      <c r="O94" s="43"/>
      <c r="P94" s="211">
        <f t="shared" si="11"/>
        <v>0</v>
      </c>
      <c r="Q94" s="211">
        <v>0</v>
      </c>
      <c r="R94" s="211">
        <f t="shared" si="12"/>
        <v>0</v>
      </c>
      <c r="S94" s="211">
        <v>0</v>
      </c>
      <c r="T94" s="212">
        <f t="shared" si="13"/>
        <v>0</v>
      </c>
      <c r="AR94" s="25" t="s">
        <v>279</v>
      </c>
      <c r="AT94" s="25" t="s">
        <v>194</v>
      </c>
      <c r="AU94" s="25" t="s">
        <v>88</v>
      </c>
      <c r="AY94" s="25" t="s">
        <v>191</v>
      </c>
      <c r="BE94" s="213">
        <f t="shared" si="14"/>
        <v>0</v>
      </c>
      <c r="BF94" s="213">
        <f t="shared" si="15"/>
        <v>0</v>
      </c>
      <c r="BG94" s="213">
        <f t="shared" si="16"/>
        <v>0</v>
      </c>
      <c r="BH94" s="213">
        <f t="shared" si="17"/>
        <v>0</v>
      </c>
      <c r="BI94" s="213">
        <f t="shared" si="18"/>
        <v>0</v>
      </c>
      <c r="BJ94" s="25" t="s">
        <v>85</v>
      </c>
      <c r="BK94" s="213">
        <f t="shared" si="19"/>
        <v>0</v>
      </c>
      <c r="BL94" s="25" t="s">
        <v>279</v>
      </c>
      <c r="BM94" s="25" t="s">
        <v>6675</v>
      </c>
    </row>
    <row r="95" spans="2:65" s="1" customFormat="1" ht="16.5" customHeight="1">
      <c r="B95" s="42"/>
      <c r="C95" s="202" t="s">
        <v>256</v>
      </c>
      <c r="D95" s="202" t="s">
        <v>194</v>
      </c>
      <c r="E95" s="203" t="s">
        <v>6676</v>
      </c>
      <c r="F95" s="204" t="s">
        <v>6677</v>
      </c>
      <c r="G95" s="205" t="s">
        <v>366</v>
      </c>
      <c r="H95" s="206">
        <v>2.89</v>
      </c>
      <c r="I95" s="207"/>
      <c r="J95" s="208">
        <f t="shared" si="10"/>
        <v>0</v>
      </c>
      <c r="K95" s="204" t="s">
        <v>23</v>
      </c>
      <c r="L95" s="62"/>
      <c r="M95" s="209" t="s">
        <v>23</v>
      </c>
      <c r="N95" s="210" t="s">
        <v>48</v>
      </c>
      <c r="O95" s="43"/>
      <c r="P95" s="211">
        <f t="shared" si="11"/>
        <v>0</v>
      </c>
      <c r="Q95" s="211">
        <v>0</v>
      </c>
      <c r="R95" s="211">
        <f t="shared" si="12"/>
        <v>0</v>
      </c>
      <c r="S95" s="211">
        <v>0</v>
      </c>
      <c r="T95" s="212">
        <f t="shared" si="13"/>
        <v>0</v>
      </c>
      <c r="AR95" s="25" t="s">
        <v>279</v>
      </c>
      <c r="AT95" s="25" t="s">
        <v>194</v>
      </c>
      <c r="AU95" s="25" t="s">
        <v>88</v>
      </c>
      <c r="AY95" s="25" t="s">
        <v>191</v>
      </c>
      <c r="BE95" s="213">
        <f t="shared" si="14"/>
        <v>0</v>
      </c>
      <c r="BF95" s="213">
        <f t="shared" si="15"/>
        <v>0</v>
      </c>
      <c r="BG95" s="213">
        <f t="shared" si="16"/>
        <v>0</v>
      </c>
      <c r="BH95" s="213">
        <f t="shared" si="17"/>
        <v>0</v>
      </c>
      <c r="BI95" s="213">
        <f t="shared" si="18"/>
        <v>0</v>
      </c>
      <c r="BJ95" s="25" t="s">
        <v>85</v>
      </c>
      <c r="BK95" s="213">
        <f t="shared" si="19"/>
        <v>0</v>
      </c>
      <c r="BL95" s="25" t="s">
        <v>279</v>
      </c>
      <c r="BM95" s="25" t="s">
        <v>6678</v>
      </c>
    </row>
    <row r="96" spans="2:65" s="1" customFormat="1" ht="16.5" customHeight="1">
      <c r="B96" s="42"/>
      <c r="C96" s="228" t="s">
        <v>263</v>
      </c>
      <c r="D96" s="228" t="s">
        <v>302</v>
      </c>
      <c r="E96" s="229" t="s">
        <v>6679</v>
      </c>
      <c r="F96" s="230" t="s">
        <v>6680</v>
      </c>
      <c r="G96" s="231" t="s">
        <v>366</v>
      </c>
      <c r="H96" s="232">
        <v>2.89</v>
      </c>
      <c r="I96" s="233"/>
      <c r="J96" s="234">
        <f t="shared" si="10"/>
        <v>0</v>
      </c>
      <c r="K96" s="230" t="s">
        <v>23</v>
      </c>
      <c r="L96" s="235"/>
      <c r="M96" s="236" t="s">
        <v>23</v>
      </c>
      <c r="N96" s="237" t="s">
        <v>48</v>
      </c>
      <c r="O96" s="43"/>
      <c r="P96" s="211">
        <f t="shared" si="11"/>
        <v>0</v>
      </c>
      <c r="Q96" s="211">
        <v>0</v>
      </c>
      <c r="R96" s="211">
        <f t="shared" si="12"/>
        <v>0</v>
      </c>
      <c r="S96" s="211">
        <v>0</v>
      </c>
      <c r="T96" s="212">
        <f t="shared" si="13"/>
        <v>0</v>
      </c>
      <c r="AR96" s="25" t="s">
        <v>669</v>
      </c>
      <c r="AT96" s="25" t="s">
        <v>302</v>
      </c>
      <c r="AU96" s="25" t="s">
        <v>88</v>
      </c>
      <c r="AY96" s="25" t="s">
        <v>191</v>
      </c>
      <c r="BE96" s="213">
        <f t="shared" si="14"/>
        <v>0</v>
      </c>
      <c r="BF96" s="213">
        <f t="shared" si="15"/>
        <v>0</v>
      </c>
      <c r="BG96" s="213">
        <f t="shared" si="16"/>
        <v>0</v>
      </c>
      <c r="BH96" s="213">
        <f t="shared" si="17"/>
        <v>0</v>
      </c>
      <c r="BI96" s="213">
        <f t="shared" si="18"/>
        <v>0</v>
      </c>
      <c r="BJ96" s="25" t="s">
        <v>85</v>
      </c>
      <c r="BK96" s="213">
        <f t="shared" si="19"/>
        <v>0</v>
      </c>
      <c r="BL96" s="25" t="s">
        <v>279</v>
      </c>
      <c r="BM96" s="25" t="s">
        <v>6681</v>
      </c>
    </row>
    <row r="97" spans="2:65" s="1" customFormat="1" ht="16.5" customHeight="1">
      <c r="B97" s="42"/>
      <c r="C97" s="228" t="s">
        <v>268</v>
      </c>
      <c r="D97" s="228" t="s">
        <v>302</v>
      </c>
      <c r="E97" s="229" t="s">
        <v>6670</v>
      </c>
      <c r="F97" s="230" t="s">
        <v>6671</v>
      </c>
      <c r="G97" s="231" t="s">
        <v>366</v>
      </c>
      <c r="H97" s="232">
        <v>1.05</v>
      </c>
      <c r="I97" s="233"/>
      <c r="J97" s="234">
        <f t="shared" si="10"/>
        <v>0</v>
      </c>
      <c r="K97" s="230" t="s">
        <v>23</v>
      </c>
      <c r="L97" s="235"/>
      <c r="M97" s="236" t="s">
        <v>23</v>
      </c>
      <c r="N97" s="237" t="s">
        <v>48</v>
      </c>
      <c r="O97" s="43"/>
      <c r="P97" s="211">
        <f t="shared" si="11"/>
        <v>0</v>
      </c>
      <c r="Q97" s="211">
        <v>0</v>
      </c>
      <c r="R97" s="211">
        <f t="shared" si="12"/>
        <v>0</v>
      </c>
      <c r="S97" s="211">
        <v>0</v>
      </c>
      <c r="T97" s="212">
        <f t="shared" si="13"/>
        <v>0</v>
      </c>
      <c r="AR97" s="25" t="s">
        <v>669</v>
      </c>
      <c r="AT97" s="25" t="s">
        <v>302</v>
      </c>
      <c r="AU97" s="25" t="s">
        <v>88</v>
      </c>
      <c r="AY97" s="25" t="s">
        <v>191</v>
      </c>
      <c r="BE97" s="213">
        <f t="shared" si="14"/>
        <v>0</v>
      </c>
      <c r="BF97" s="213">
        <f t="shared" si="15"/>
        <v>0</v>
      </c>
      <c r="BG97" s="213">
        <f t="shared" si="16"/>
        <v>0</v>
      </c>
      <c r="BH97" s="213">
        <f t="shared" si="17"/>
        <v>0</v>
      </c>
      <c r="BI97" s="213">
        <f t="shared" si="18"/>
        <v>0</v>
      </c>
      <c r="BJ97" s="25" t="s">
        <v>85</v>
      </c>
      <c r="BK97" s="213">
        <f t="shared" si="19"/>
        <v>0</v>
      </c>
      <c r="BL97" s="25" t="s">
        <v>279</v>
      </c>
      <c r="BM97" s="25" t="s">
        <v>6682</v>
      </c>
    </row>
    <row r="98" spans="2:65" s="1" customFormat="1" ht="16.5" customHeight="1">
      <c r="B98" s="42"/>
      <c r="C98" s="202" t="s">
        <v>10</v>
      </c>
      <c r="D98" s="202" t="s">
        <v>194</v>
      </c>
      <c r="E98" s="203" t="s">
        <v>6683</v>
      </c>
      <c r="F98" s="204" t="s">
        <v>6684</v>
      </c>
      <c r="G98" s="205" t="s">
        <v>218</v>
      </c>
      <c r="H98" s="206">
        <v>5.25</v>
      </c>
      <c r="I98" s="207"/>
      <c r="J98" s="208">
        <f t="shared" si="10"/>
        <v>0</v>
      </c>
      <c r="K98" s="204" t="s">
        <v>23</v>
      </c>
      <c r="L98" s="62"/>
      <c r="M98" s="209" t="s">
        <v>23</v>
      </c>
      <c r="N98" s="210" t="s">
        <v>48</v>
      </c>
      <c r="O98" s="43"/>
      <c r="P98" s="211">
        <f t="shared" si="11"/>
        <v>0</v>
      </c>
      <c r="Q98" s="211">
        <v>0</v>
      </c>
      <c r="R98" s="211">
        <f t="shared" si="12"/>
        <v>0</v>
      </c>
      <c r="S98" s="211">
        <v>0</v>
      </c>
      <c r="T98" s="212">
        <f t="shared" si="13"/>
        <v>0</v>
      </c>
      <c r="AR98" s="25" t="s">
        <v>279</v>
      </c>
      <c r="AT98" s="25" t="s">
        <v>194</v>
      </c>
      <c r="AU98" s="25" t="s">
        <v>88</v>
      </c>
      <c r="AY98" s="25" t="s">
        <v>191</v>
      </c>
      <c r="BE98" s="213">
        <f t="shared" si="14"/>
        <v>0</v>
      </c>
      <c r="BF98" s="213">
        <f t="shared" si="15"/>
        <v>0</v>
      </c>
      <c r="BG98" s="213">
        <f t="shared" si="16"/>
        <v>0</v>
      </c>
      <c r="BH98" s="213">
        <f t="shared" si="17"/>
        <v>0</v>
      </c>
      <c r="BI98" s="213">
        <f t="shared" si="18"/>
        <v>0</v>
      </c>
      <c r="BJ98" s="25" t="s">
        <v>85</v>
      </c>
      <c r="BK98" s="213">
        <f t="shared" si="19"/>
        <v>0</v>
      </c>
      <c r="BL98" s="25" t="s">
        <v>279</v>
      </c>
      <c r="BM98" s="25" t="s">
        <v>6685</v>
      </c>
    </row>
    <row r="99" spans="2:65" s="1" customFormat="1" ht="16.5" customHeight="1">
      <c r="B99" s="42"/>
      <c r="C99" s="228" t="s">
        <v>279</v>
      </c>
      <c r="D99" s="228" t="s">
        <v>302</v>
      </c>
      <c r="E99" s="229" t="s">
        <v>6686</v>
      </c>
      <c r="F99" s="230" t="s">
        <v>6687</v>
      </c>
      <c r="G99" s="231" t="s">
        <v>366</v>
      </c>
      <c r="H99" s="232">
        <v>1.02</v>
      </c>
      <c r="I99" s="233"/>
      <c r="J99" s="234">
        <f t="shared" si="10"/>
        <v>0</v>
      </c>
      <c r="K99" s="230" t="s">
        <v>23</v>
      </c>
      <c r="L99" s="235"/>
      <c r="M99" s="236" t="s">
        <v>23</v>
      </c>
      <c r="N99" s="237" t="s">
        <v>48</v>
      </c>
      <c r="O99" s="43"/>
      <c r="P99" s="211">
        <f t="shared" si="11"/>
        <v>0</v>
      </c>
      <c r="Q99" s="211">
        <v>0</v>
      </c>
      <c r="R99" s="211">
        <f t="shared" si="12"/>
        <v>0</v>
      </c>
      <c r="S99" s="211">
        <v>0</v>
      </c>
      <c r="T99" s="212">
        <f t="shared" si="13"/>
        <v>0</v>
      </c>
      <c r="AR99" s="25" t="s">
        <v>669</v>
      </c>
      <c r="AT99" s="25" t="s">
        <v>302</v>
      </c>
      <c r="AU99" s="25" t="s">
        <v>88</v>
      </c>
      <c r="AY99" s="25" t="s">
        <v>191</v>
      </c>
      <c r="BE99" s="213">
        <f t="shared" si="14"/>
        <v>0</v>
      </c>
      <c r="BF99" s="213">
        <f t="shared" si="15"/>
        <v>0</v>
      </c>
      <c r="BG99" s="213">
        <f t="shared" si="16"/>
        <v>0</v>
      </c>
      <c r="BH99" s="213">
        <f t="shared" si="17"/>
        <v>0</v>
      </c>
      <c r="BI99" s="213">
        <f t="shared" si="18"/>
        <v>0</v>
      </c>
      <c r="BJ99" s="25" t="s">
        <v>85</v>
      </c>
      <c r="BK99" s="213">
        <f t="shared" si="19"/>
        <v>0</v>
      </c>
      <c r="BL99" s="25" t="s">
        <v>279</v>
      </c>
      <c r="BM99" s="25" t="s">
        <v>6688</v>
      </c>
    </row>
    <row r="100" spans="2:65" s="1" customFormat="1" ht="16.5" customHeight="1">
      <c r="B100" s="42"/>
      <c r="C100" s="202" t="s">
        <v>284</v>
      </c>
      <c r="D100" s="202" t="s">
        <v>194</v>
      </c>
      <c r="E100" s="203" t="s">
        <v>6689</v>
      </c>
      <c r="F100" s="204" t="s">
        <v>6690</v>
      </c>
      <c r="G100" s="205" t="s">
        <v>242</v>
      </c>
      <c r="H100" s="206">
        <v>240</v>
      </c>
      <c r="I100" s="207"/>
      <c r="J100" s="208">
        <f t="shared" si="10"/>
        <v>0</v>
      </c>
      <c r="K100" s="204" t="s">
        <v>23</v>
      </c>
      <c r="L100" s="62"/>
      <c r="M100" s="209" t="s">
        <v>23</v>
      </c>
      <c r="N100" s="210" t="s">
        <v>48</v>
      </c>
      <c r="O100" s="43"/>
      <c r="P100" s="211">
        <f t="shared" si="11"/>
        <v>0</v>
      </c>
      <c r="Q100" s="211">
        <v>0</v>
      </c>
      <c r="R100" s="211">
        <f t="shared" si="12"/>
        <v>0</v>
      </c>
      <c r="S100" s="211">
        <v>0</v>
      </c>
      <c r="T100" s="212">
        <f t="shared" si="13"/>
        <v>0</v>
      </c>
      <c r="AR100" s="25" t="s">
        <v>279</v>
      </c>
      <c r="AT100" s="25" t="s">
        <v>194</v>
      </c>
      <c r="AU100" s="25" t="s">
        <v>88</v>
      </c>
      <c r="AY100" s="25" t="s">
        <v>191</v>
      </c>
      <c r="BE100" s="213">
        <f t="shared" si="14"/>
        <v>0</v>
      </c>
      <c r="BF100" s="213">
        <f t="shared" si="15"/>
        <v>0</v>
      </c>
      <c r="BG100" s="213">
        <f t="shared" si="16"/>
        <v>0</v>
      </c>
      <c r="BH100" s="213">
        <f t="shared" si="17"/>
        <v>0</v>
      </c>
      <c r="BI100" s="213">
        <f t="shared" si="18"/>
        <v>0</v>
      </c>
      <c r="BJ100" s="25" t="s">
        <v>85</v>
      </c>
      <c r="BK100" s="213">
        <f t="shared" si="19"/>
        <v>0</v>
      </c>
      <c r="BL100" s="25" t="s">
        <v>279</v>
      </c>
      <c r="BM100" s="25" t="s">
        <v>6691</v>
      </c>
    </row>
    <row r="101" spans="2:65" s="1" customFormat="1" ht="16.5" customHeight="1">
      <c r="B101" s="42"/>
      <c r="C101" s="228" t="s">
        <v>289</v>
      </c>
      <c r="D101" s="228" t="s">
        <v>302</v>
      </c>
      <c r="E101" s="229" t="s">
        <v>6692</v>
      </c>
      <c r="F101" s="230" t="s">
        <v>6693</v>
      </c>
      <c r="G101" s="231" t="s">
        <v>242</v>
      </c>
      <c r="H101" s="232">
        <v>240</v>
      </c>
      <c r="I101" s="233"/>
      <c r="J101" s="234">
        <f t="shared" si="10"/>
        <v>0</v>
      </c>
      <c r="K101" s="230" t="s">
        <v>23</v>
      </c>
      <c r="L101" s="235"/>
      <c r="M101" s="236" t="s">
        <v>23</v>
      </c>
      <c r="N101" s="237" t="s">
        <v>48</v>
      </c>
      <c r="O101" s="43"/>
      <c r="P101" s="211">
        <f t="shared" si="11"/>
        <v>0</v>
      </c>
      <c r="Q101" s="211">
        <v>0</v>
      </c>
      <c r="R101" s="211">
        <f t="shared" si="12"/>
        <v>0</v>
      </c>
      <c r="S101" s="211">
        <v>0</v>
      </c>
      <c r="T101" s="212">
        <f t="shared" si="13"/>
        <v>0</v>
      </c>
      <c r="AR101" s="25" t="s">
        <v>669</v>
      </c>
      <c r="AT101" s="25" t="s">
        <v>302</v>
      </c>
      <c r="AU101" s="25" t="s">
        <v>88</v>
      </c>
      <c r="AY101" s="25" t="s">
        <v>191</v>
      </c>
      <c r="BE101" s="213">
        <f t="shared" si="14"/>
        <v>0</v>
      </c>
      <c r="BF101" s="213">
        <f t="shared" si="15"/>
        <v>0</v>
      </c>
      <c r="BG101" s="213">
        <f t="shared" si="16"/>
        <v>0</v>
      </c>
      <c r="BH101" s="213">
        <f t="shared" si="17"/>
        <v>0</v>
      </c>
      <c r="BI101" s="213">
        <f t="shared" si="18"/>
        <v>0</v>
      </c>
      <c r="BJ101" s="25" t="s">
        <v>85</v>
      </c>
      <c r="BK101" s="213">
        <f t="shared" si="19"/>
        <v>0</v>
      </c>
      <c r="BL101" s="25" t="s">
        <v>279</v>
      </c>
      <c r="BM101" s="25" t="s">
        <v>6694</v>
      </c>
    </row>
    <row r="102" spans="2:65" s="1" customFormat="1" ht="16.5" customHeight="1">
      <c r="B102" s="42"/>
      <c r="C102" s="202" t="s">
        <v>296</v>
      </c>
      <c r="D102" s="202" t="s">
        <v>194</v>
      </c>
      <c r="E102" s="203" t="s">
        <v>6695</v>
      </c>
      <c r="F102" s="204" t="s">
        <v>6696</v>
      </c>
      <c r="G102" s="205" t="s">
        <v>242</v>
      </c>
      <c r="H102" s="206">
        <v>240</v>
      </c>
      <c r="I102" s="207"/>
      <c r="J102" s="208">
        <f t="shared" si="10"/>
        <v>0</v>
      </c>
      <c r="K102" s="204" t="s">
        <v>23</v>
      </c>
      <c r="L102" s="62"/>
      <c r="M102" s="209" t="s">
        <v>23</v>
      </c>
      <c r="N102" s="210" t="s">
        <v>48</v>
      </c>
      <c r="O102" s="43"/>
      <c r="P102" s="211">
        <f t="shared" si="11"/>
        <v>0</v>
      </c>
      <c r="Q102" s="211">
        <v>0</v>
      </c>
      <c r="R102" s="211">
        <f t="shared" si="12"/>
        <v>0</v>
      </c>
      <c r="S102" s="211">
        <v>0</v>
      </c>
      <c r="T102" s="212">
        <f t="shared" si="13"/>
        <v>0</v>
      </c>
      <c r="AR102" s="25" t="s">
        <v>279</v>
      </c>
      <c r="AT102" s="25" t="s">
        <v>194</v>
      </c>
      <c r="AU102" s="25" t="s">
        <v>88</v>
      </c>
      <c r="AY102" s="25" t="s">
        <v>191</v>
      </c>
      <c r="BE102" s="213">
        <f t="shared" si="14"/>
        <v>0</v>
      </c>
      <c r="BF102" s="213">
        <f t="shared" si="15"/>
        <v>0</v>
      </c>
      <c r="BG102" s="213">
        <f t="shared" si="16"/>
        <v>0</v>
      </c>
      <c r="BH102" s="213">
        <f t="shared" si="17"/>
        <v>0</v>
      </c>
      <c r="BI102" s="213">
        <f t="shared" si="18"/>
        <v>0</v>
      </c>
      <c r="BJ102" s="25" t="s">
        <v>85</v>
      </c>
      <c r="BK102" s="213">
        <f t="shared" si="19"/>
        <v>0</v>
      </c>
      <c r="BL102" s="25" t="s">
        <v>279</v>
      </c>
      <c r="BM102" s="25" t="s">
        <v>6697</v>
      </c>
    </row>
    <row r="103" spans="2:65" s="1" customFormat="1" ht="16.5" customHeight="1">
      <c r="B103" s="42"/>
      <c r="C103" s="228" t="s">
        <v>301</v>
      </c>
      <c r="D103" s="228" t="s">
        <v>302</v>
      </c>
      <c r="E103" s="229" t="s">
        <v>6698</v>
      </c>
      <c r="F103" s="230" t="s">
        <v>6699</v>
      </c>
      <c r="G103" s="231" t="s">
        <v>242</v>
      </c>
      <c r="H103" s="232">
        <v>240</v>
      </c>
      <c r="I103" s="233"/>
      <c r="J103" s="234">
        <f t="shared" si="10"/>
        <v>0</v>
      </c>
      <c r="K103" s="230" t="s">
        <v>23</v>
      </c>
      <c r="L103" s="235"/>
      <c r="M103" s="236" t="s">
        <v>23</v>
      </c>
      <c r="N103" s="237" t="s">
        <v>48</v>
      </c>
      <c r="O103" s="43"/>
      <c r="P103" s="211">
        <f t="shared" si="11"/>
        <v>0</v>
      </c>
      <c r="Q103" s="211">
        <v>0</v>
      </c>
      <c r="R103" s="211">
        <f t="shared" si="12"/>
        <v>0</v>
      </c>
      <c r="S103" s="211">
        <v>0</v>
      </c>
      <c r="T103" s="212">
        <f t="shared" si="13"/>
        <v>0</v>
      </c>
      <c r="AR103" s="25" t="s">
        <v>669</v>
      </c>
      <c r="AT103" s="25" t="s">
        <v>302</v>
      </c>
      <c r="AU103" s="25" t="s">
        <v>88</v>
      </c>
      <c r="AY103" s="25" t="s">
        <v>191</v>
      </c>
      <c r="BE103" s="213">
        <f t="shared" si="14"/>
        <v>0</v>
      </c>
      <c r="BF103" s="213">
        <f t="shared" si="15"/>
        <v>0</v>
      </c>
      <c r="BG103" s="213">
        <f t="shared" si="16"/>
        <v>0</v>
      </c>
      <c r="BH103" s="213">
        <f t="shared" si="17"/>
        <v>0</v>
      </c>
      <c r="BI103" s="213">
        <f t="shared" si="18"/>
        <v>0</v>
      </c>
      <c r="BJ103" s="25" t="s">
        <v>85</v>
      </c>
      <c r="BK103" s="213">
        <f t="shared" si="19"/>
        <v>0</v>
      </c>
      <c r="BL103" s="25" t="s">
        <v>279</v>
      </c>
      <c r="BM103" s="25" t="s">
        <v>6700</v>
      </c>
    </row>
    <row r="104" spans="2:65" s="1" customFormat="1" ht="16.5" customHeight="1">
      <c r="B104" s="42"/>
      <c r="C104" s="202" t="s">
        <v>9</v>
      </c>
      <c r="D104" s="202" t="s">
        <v>194</v>
      </c>
      <c r="E104" s="203" t="s">
        <v>6701</v>
      </c>
      <c r="F104" s="204" t="s">
        <v>6702</v>
      </c>
      <c r="G104" s="205" t="s">
        <v>197</v>
      </c>
      <c r="H104" s="206">
        <v>1</v>
      </c>
      <c r="I104" s="207"/>
      <c r="J104" s="208">
        <f t="shared" si="10"/>
        <v>0</v>
      </c>
      <c r="K104" s="204" t="s">
        <v>23</v>
      </c>
      <c r="L104" s="62"/>
      <c r="M104" s="209" t="s">
        <v>23</v>
      </c>
      <c r="N104" s="210" t="s">
        <v>48</v>
      </c>
      <c r="O104" s="43"/>
      <c r="P104" s="211">
        <f t="shared" si="11"/>
        <v>0</v>
      </c>
      <c r="Q104" s="211">
        <v>0</v>
      </c>
      <c r="R104" s="211">
        <f t="shared" si="12"/>
        <v>0</v>
      </c>
      <c r="S104" s="211">
        <v>0</v>
      </c>
      <c r="T104" s="212">
        <f t="shared" si="13"/>
        <v>0</v>
      </c>
      <c r="AR104" s="25" t="s">
        <v>279</v>
      </c>
      <c r="AT104" s="25" t="s">
        <v>194</v>
      </c>
      <c r="AU104" s="25" t="s">
        <v>88</v>
      </c>
      <c r="AY104" s="25" t="s">
        <v>191</v>
      </c>
      <c r="BE104" s="213">
        <f t="shared" si="14"/>
        <v>0</v>
      </c>
      <c r="BF104" s="213">
        <f t="shared" si="15"/>
        <v>0</v>
      </c>
      <c r="BG104" s="213">
        <f t="shared" si="16"/>
        <v>0</v>
      </c>
      <c r="BH104" s="213">
        <f t="shared" si="17"/>
        <v>0</v>
      </c>
      <c r="BI104" s="213">
        <f t="shared" si="18"/>
        <v>0</v>
      </c>
      <c r="BJ104" s="25" t="s">
        <v>85</v>
      </c>
      <c r="BK104" s="213">
        <f t="shared" si="19"/>
        <v>0</v>
      </c>
      <c r="BL104" s="25" t="s">
        <v>279</v>
      </c>
      <c r="BM104" s="25" t="s">
        <v>6703</v>
      </c>
    </row>
    <row r="105" spans="2:65" s="1" customFormat="1" ht="16.5" customHeight="1">
      <c r="B105" s="42"/>
      <c r="C105" s="228" t="s">
        <v>311</v>
      </c>
      <c r="D105" s="228" t="s">
        <v>302</v>
      </c>
      <c r="E105" s="229" t="s">
        <v>6704</v>
      </c>
      <c r="F105" s="230" t="s">
        <v>6705</v>
      </c>
      <c r="G105" s="231" t="s">
        <v>197</v>
      </c>
      <c r="H105" s="232">
        <v>1</v>
      </c>
      <c r="I105" s="233"/>
      <c r="J105" s="234">
        <f t="shared" si="10"/>
        <v>0</v>
      </c>
      <c r="K105" s="230" t="s">
        <v>23</v>
      </c>
      <c r="L105" s="235"/>
      <c r="M105" s="236" t="s">
        <v>23</v>
      </c>
      <c r="N105" s="237" t="s">
        <v>48</v>
      </c>
      <c r="O105" s="43"/>
      <c r="P105" s="211">
        <f t="shared" si="11"/>
        <v>0</v>
      </c>
      <c r="Q105" s="211">
        <v>0</v>
      </c>
      <c r="R105" s="211">
        <f t="shared" si="12"/>
        <v>0</v>
      </c>
      <c r="S105" s="211">
        <v>0</v>
      </c>
      <c r="T105" s="212">
        <f t="shared" si="13"/>
        <v>0</v>
      </c>
      <c r="AR105" s="25" t="s">
        <v>669</v>
      </c>
      <c r="AT105" s="25" t="s">
        <v>302</v>
      </c>
      <c r="AU105" s="25" t="s">
        <v>88</v>
      </c>
      <c r="AY105" s="25" t="s">
        <v>191</v>
      </c>
      <c r="BE105" s="213">
        <f t="shared" si="14"/>
        <v>0</v>
      </c>
      <c r="BF105" s="213">
        <f t="shared" si="15"/>
        <v>0</v>
      </c>
      <c r="BG105" s="213">
        <f t="shared" si="16"/>
        <v>0</v>
      </c>
      <c r="BH105" s="213">
        <f t="shared" si="17"/>
        <v>0</v>
      </c>
      <c r="BI105" s="213">
        <f t="shared" si="18"/>
        <v>0</v>
      </c>
      <c r="BJ105" s="25" t="s">
        <v>85</v>
      </c>
      <c r="BK105" s="213">
        <f t="shared" si="19"/>
        <v>0</v>
      </c>
      <c r="BL105" s="25" t="s">
        <v>279</v>
      </c>
      <c r="BM105" s="25" t="s">
        <v>6706</v>
      </c>
    </row>
    <row r="106" spans="2:65" s="1" customFormat="1" ht="25.5" customHeight="1">
      <c r="B106" s="42"/>
      <c r="C106" s="202" t="s">
        <v>317</v>
      </c>
      <c r="D106" s="202" t="s">
        <v>194</v>
      </c>
      <c r="E106" s="203" t="s">
        <v>6707</v>
      </c>
      <c r="F106" s="204" t="s">
        <v>6708</v>
      </c>
      <c r="G106" s="205" t="s">
        <v>242</v>
      </c>
      <c r="H106" s="206">
        <v>180</v>
      </c>
      <c r="I106" s="207"/>
      <c r="J106" s="208">
        <f t="shared" si="10"/>
        <v>0</v>
      </c>
      <c r="K106" s="204" t="s">
        <v>203</v>
      </c>
      <c r="L106" s="62"/>
      <c r="M106" s="209" t="s">
        <v>23</v>
      </c>
      <c r="N106" s="210" t="s">
        <v>48</v>
      </c>
      <c r="O106" s="43"/>
      <c r="P106" s="211">
        <f t="shared" si="11"/>
        <v>0</v>
      </c>
      <c r="Q106" s="211">
        <v>0</v>
      </c>
      <c r="R106" s="211">
        <f t="shared" si="12"/>
        <v>0</v>
      </c>
      <c r="S106" s="211">
        <v>0</v>
      </c>
      <c r="T106" s="212">
        <f t="shared" si="13"/>
        <v>0</v>
      </c>
      <c r="AR106" s="25" t="s">
        <v>279</v>
      </c>
      <c r="AT106" s="25" t="s">
        <v>194</v>
      </c>
      <c r="AU106" s="25" t="s">
        <v>88</v>
      </c>
      <c r="AY106" s="25" t="s">
        <v>191</v>
      </c>
      <c r="BE106" s="213">
        <f t="shared" si="14"/>
        <v>0</v>
      </c>
      <c r="BF106" s="213">
        <f t="shared" si="15"/>
        <v>0</v>
      </c>
      <c r="BG106" s="213">
        <f t="shared" si="16"/>
        <v>0</v>
      </c>
      <c r="BH106" s="213">
        <f t="shared" si="17"/>
        <v>0</v>
      </c>
      <c r="BI106" s="213">
        <f t="shared" si="18"/>
        <v>0</v>
      </c>
      <c r="BJ106" s="25" t="s">
        <v>85</v>
      </c>
      <c r="BK106" s="213">
        <f t="shared" si="19"/>
        <v>0</v>
      </c>
      <c r="BL106" s="25" t="s">
        <v>279</v>
      </c>
      <c r="BM106" s="25" t="s">
        <v>6709</v>
      </c>
    </row>
    <row r="107" spans="2:65" s="1" customFormat="1" ht="16.5" customHeight="1">
      <c r="B107" s="42"/>
      <c r="C107" s="228" t="s">
        <v>327</v>
      </c>
      <c r="D107" s="228" t="s">
        <v>302</v>
      </c>
      <c r="E107" s="229" t="s">
        <v>6710</v>
      </c>
      <c r="F107" s="230" t="s">
        <v>6711</v>
      </c>
      <c r="G107" s="231" t="s">
        <v>242</v>
      </c>
      <c r="H107" s="232">
        <v>180</v>
      </c>
      <c r="I107" s="233"/>
      <c r="J107" s="234">
        <f t="shared" si="10"/>
        <v>0</v>
      </c>
      <c r="K107" s="230" t="s">
        <v>23</v>
      </c>
      <c r="L107" s="235"/>
      <c r="M107" s="236" t="s">
        <v>23</v>
      </c>
      <c r="N107" s="237" t="s">
        <v>48</v>
      </c>
      <c r="O107" s="43"/>
      <c r="P107" s="211">
        <f t="shared" si="11"/>
        <v>0</v>
      </c>
      <c r="Q107" s="211">
        <v>0</v>
      </c>
      <c r="R107" s="211">
        <f t="shared" si="12"/>
        <v>0</v>
      </c>
      <c r="S107" s="211">
        <v>0</v>
      </c>
      <c r="T107" s="212">
        <f t="shared" si="13"/>
        <v>0</v>
      </c>
      <c r="AR107" s="25" t="s">
        <v>669</v>
      </c>
      <c r="AT107" s="25" t="s">
        <v>302</v>
      </c>
      <c r="AU107" s="25" t="s">
        <v>88</v>
      </c>
      <c r="AY107" s="25" t="s">
        <v>191</v>
      </c>
      <c r="BE107" s="213">
        <f t="shared" si="14"/>
        <v>0</v>
      </c>
      <c r="BF107" s="213">
        <f t="shared" si="15"/>
        <v>0</v>
      </c>
      <c r="BG107" s="213">
        <f t="shared" si="16"/>
        <v>0</v>
      </c>
      <c r="BH107" s="213">
        <f t="shared" si="17"/>
        <v>0</v>
      </c>
      <c r="BI107" s="213">
        <f t="shared" si="18"/>
        <v>0</v>
      </c>
      <c r="BJ107" s="25" t="s">
        <v>85</v>
      </c>
      <c r="BK107" s="213">
        <f t="shared" si="19"/>
        <v>0</v>
      </c>
      <c r="BL107" s="25" t="s">
        <v>279</v>
      </c>
      <c r="BM107" s="25" t="s">
        <v>6712</v>
      </c>
    </row>
    <row r="108" spans="2:65" s="1" customFormat="1" ht="16.5" customHeight="1">
      <c r="B108" s="42"/>
      <c r="C108" s="202" t="s">
        <v>322</v>
      </c>
      <c r="D108" s="202" t="s">
        <v>194</v>
      </c>
      <c r="E108" s="203" t="s">
        <v>6713</v>
      </c>
      <c r="F108" s="204" t="s">
        <v>6714</v>
      </c>
      <c r="G108" s="205" t="s">
        <v>242</v>
      </c>
      <c r="H108" s="206">
        <v>15</v>
      </c>
      <c r="I108" s="207"/>
      <c r="J108" s="208">
        <f t="shared" si="10"/>
        <v>0</v>
      </c>
      <c r="K108" s="204" t="s">
        <v>23</v>
      </c>
      <c r="L108" s="62"/>
      <c r="M108" s="209" t="s">
        <v>23</v>
      </c>
      <c r="N108" s="210" t="s">
        <v>48</v>
      </c>
      <c r="O108" s="43"/>
      <c r="P108" s="211">
        <f t="shared" si="11"/>
        <v>0</v>
      </c>
      <c r="Q108" s="211">
        <v>0</v>
      </c>
      <c r="R108" s="211">
        <f t="shared" si="12"/>
        <v>0</v>
      </c>
      <c r="S108" s="211">
        <v>0</v>
      </c>
      <c r="T108" s="212">
        <f t="shared" si="13"/>
        <v>0</v>
      </c>
      <c r="AR108" s="25" t="s">
        <v>279</v>
      </c>
      <c r="AT108" s="25" t="s">
        <v>194</v>
      </c>
      <c r="AU108" s="25" t="s">
        <v>88</v>
      </c>
      <c r="AY108" s="25" t="s">
        <v>191</v>
      </c>
      <c r="BE108" s="213">
        <f t="shared" si="14"/>
        <v>0</v>
      </c>
      <c r="BF108" s="213">
        <f t="shared" si="15"/>
        <v>0</v>
      </c>
      <c r="BG108" s="213">
        <f t="shared" si="16"/>
        <v>0</v>
      </c>
      <c r="BH108" s="213">
        <f t="shared" si="17"/>
        <v>0</v>
      </c>
      <c r="BI108" s="213">
        <f t="shared" si="18"/>
        <v>0</v>
      </c>
      <c r="BJ108" s="25" t="s">
        <v>85</v>
      </c>
      <c r="BK108" s="213">
        <f t="shared" si="19"/>
        <v>0</v>
      </c>
      <c r="BL108" s="25" t="s">
        <v>279</v>
      </c>
      <c r="BM108" s="25" t="s">
        <v>6715</v>
      </c>
    </row>
    <row r="109" spans="2:65" s="1" customFormat="1" ht="16.5" customHeight="1">
      <c r="B109" s="42"/>
      <c r="C109" s="228" t="s">
        <v>574</v>
      </c>
      <c r="D109" s="228" t="s">
        <v>302</v>
      </c>
      <c r="E109" s="229" t="s">
        <v>6716</v>
      </c>
      <c r="F109" s="230" t="s">
        <v>6717</v>
      </c>
      <c r="G109" s="231" t="s">
        <v>197</v>
      </c>
      <c r="H109" s="232">
        <v>30</v>
      </c>
      <c r="I109" s="233"/>
      <c r="J109" s="234">
        <f t="shared" si="10"/>
        <v>0</v>
      </c>
      <c r="K109" s="230" t="s">
        <v>23</v>
      </c>
      <c r="L109" s="235"/>
      <c r="M109" s="236" t="s">
        <v>23</v>
      </c>
      <c r="N109" s="237" t="s">
        <v>48</v>
      </c>
      <c r="O109" s="43"/>
      <c r="P109" s="211">
        <f t="shared" si="11"/>
        <v>0</v>
      </c>
      <c r="Q109" s="211">
        <v>0</v>
      </c>
      <c r="R109" s="211">
        <f t="shared" si="12"/>
        <v>0</v>
      </c>
      <c r="S109" s="211">
        <v>0</v>
      </c>
      <c r="T109" s="212">
        <f t="shared" si="13"/>
        <v>0</v>
      </c>
      <c r="AR109" s="25" t="s">
        <v>669</v>
      </c>
      <c r="AT109" s="25" t="s">
        <v>302</v>
      </c>
      <c r="AU109" s="25" t="s">
        <v>88</v>
      </c>
      <c r="AY109" s="25" t="s">
        <v>191</v>
      </c>
      <c r="BE109" s="213">
        <f t="shared" si="14"/>
        <v>0</v>
      </c>
      <c r="BF109" s="213">
        <f t="shared" si="15"/>
        <v>0</v>
      </c>
      <c r="BG109" s="213">
        <f t="shared" si="16"/>
        <v>0</v>
      </c>
      <c r="BH109" s="213">
        <f t="shared" si="17"/>
        <v>0</v>
      </c>
      <c r="BI109" s="213">
        <f t="shared" si="18"/>
        <v>0</v>
      </c>
      <c r="BJ109" s="25" t="s">
        <v>85</v>
      </c>
      <c r="BK109" s="213">
        <f t="shared" si="19"/>
        <v>0</v>
      </c>
      <c r="BL109" s="25" t="s">
        <v>279</v>
      </c>
      <c r="BM109" s="25" t="s">
        <v>6718</v>
      </c>
    </row>
    <row r="110" spans="2:65" s="1" customFormat="1" ht="16.5" customHeight="1">
      <c r="B110" s="42"/>
      <c r="C110" s="202" t="s">
        <v>578</v>
      </c>
      <c r="D110" s="202" t="s">
        <v>194</v>
      </c>
      <c r="E110" s="203" t="s">
        <v>6719</v>
      </c>
      <c r="F110" s="204" t="s">
        <v>6720</v>
      </c>
      <c r="G110" s="205" t="s">
        <v>242</v>
      </c>
      <c r="H110" s="206">
        <v>170</v>
      </c>
      <c r="I110" s="207"/>
      <c r="J110" s="208">
        <f t="shared" si="10"/>
        <v>0</v>
      </c>
      <c r="K110" s="204" t="s">
        <v>23</v>
      </c>
      <c r="L110" s="62"/>
      <c r="M110" s="209" t="s">
        <v>23</v>
      </c>
      <c r="N110" s="210" t="s">
        <v>48</v>
      </c>
      <c r="O110" s="43"/>
      <c r="P110" s="211">
        <f t="shared" si="11"/>
        <v>0</v>
      </c>
      <c r="Q110" s="211">
        <v>0</v>
      </c>
      <c r="R110" s="211">
        <f t="shared" si="12"/>
        <v>0</v>
      </c>
      <c r="S110" s="211">
        <v>0</v>
      </c>
      <c r="T110" s="212">
        <f t="shared" si="13"/>
        <v>0</v>
      </c>
      <c r="AR110" s="25" t="s">
        <v>279</v>
      </c>
      <c r="AT110" s="25" t="s">
        <v>194</v>
      </c>
      <c r="AU110" s="25" t="s">
        <v>88</v>
      </c>
      <c r="AY110" s="25" t="s">
        <v>191</v>
      </c>
      <c r="BE110" s="213">
        <f t="shared" si="14"/>
        <v>0</v>
      </c>
      <c r="BF110" s="213">
        <f t="shared" si="15"/>
        <v>0</v>
      </c>
      <c r="BG110" s="213">
        <f t="shared" si="16"/>
        <v>0</v>
      </c>
      <c r="BH110" s="213">
        <f t="shared" si="17"/>
        <v>0</v>
      </c>
      <c r="BI110" s="213">
        <f t="shared" si="18"/>
        <v>0</v>
      </c>
      <c r="BJ110" s="25" t="s">
        <v>85</v>
      </c>
      <c r="BK110" s="213">
        <f t="shared" si="19"/>
        <v>0</v>
      </c>
      <c r="BL110" s="25" t="s">
        <v>279</v>
      </c>
      <c r="BM110" s="25" t="s">
        <v>6721</v>
      </c>
    </row>
    <row r="111" spans="2:65" s="1" customFormat="1" ht="16.5" customHeight="1">
      <c r="B111" s="42"/>
      <c r="C111" s="228" t="s">
        <v>637</v>
      </c>
      <c r="D111" s="228" t="s">
        <v>302</v>
      </c>
      <c r="E111" s="229" t="s">
        <v>6722</v>
      </c>
      <c r="F111" s="230" t="s">
        <v>6723</v>
      </c>
      <c r="G111" s="231" t="s">
        <v>197</v>
      </c>
      <c r="H111" s="232">
        <v>340</v>
      </c>
      <c r="I111" s="233"/>
      <c r="J111" s="234">
        <f t="shared" si="10"/>
        <v>0</v>
      </c>
      <c r="K111" s="230" t="s">
        <v>23</v>
      </c>
      <c r="L111" s="235"/>
      <c r="M111" s="236" t="s">
        <v>23</v>
      </c>
      <c r="N111" s="237" t="s">
        <v>48</v>
      </c>
      <c r="O111" s="43"/>
      <c r="P111" s="211">
        <f t="shared" si="11"/>
        <v>0</v>
      </c>
      <c r="Q111" s="211">
        <v>0</v>
      </c>
      <c r="R111" s="211">
        <f t="shared" si="12"/>
        <v>0</v>
      </c>
      <c r="S111" s="211">
        <v>0</v>
      </c>
      <c r="T111" s="212">
        <f t="shared" si="13"/>
        <v>0</v>
      </c>
      <c r="AR111" s="25" t="s">
        <v>669</v>
      </c>
      <c r="AT111" s="25" t="s">
        <v>302</v>
      </c>
      <c r="AU111" s="25" t="s">
        <v>88</v>
      </c>
      <c r="AY111" s="25" t="s">
        <v>191</v>
      </c>
      <c r="BE111" s="213">
        <f t="shared" si="14"/>
        <v>0</v>
      </c>
      <c r="BF111" s="213">
        <f t="shared" si="15"/>
        <v>0</v>
      </c>
      <c r="BG111" s="213">
        <f t="shared" si="16"/>
        <v>0</v>
      </c>
      <c r="BH111" s="213">
        <f t="shared" si="17"/>
        <v>0</v>
      </c>
      <c r="BI111" s="213">
        <f t="shared" si="18"/>
        <v>0</v>
      </c>
      <c r="BJ111" s="25" t="s">
        <v>85</v>
      </c>
      <c r="BK111" s="213">
        <f t="shared" si="19"/>
        <v>0</v>
      </c>
      <c r="BL111" s="25" t="s">
        <v>279</v>
      </c>
      <c r="BM111" s="25" t="s">
        <v>6724</v>
      </c>
    </row>
    <row r="112" spans="2:65" s="1" customFormat="1" ht="38.25" customHeight="1">
      <c r="B112" s="42"/>
      <c r="C112" s="202" t="s">
        <v>643</v>
      </c>
      <c r="D112" s="202" t="s">
        <v>194</v>
      </c>
      <c r="E112" s="203" t="s">
        <v>6725</v>
      </c>
      <c r="F112" s="204" t="s">
        <v>6726</v>
      </c>
      <c r="G112" s="205" t="s">
        <v>242</v>
      </c>
      <c r="H112" s="206">
        <v>370</v>
      </c>
      <c r="I112" s="207"/>
      <c r="J112" s="208">
        <f t="shared" si="10"/>
        <v>0</v>
      </c>
      <c r="K112" s="204" t="s">
        <v>203</v>
      </c>
      <c r="L112" s="62"/>
      <c r="M112" s="209" t="s">
        <v>23</v>
      </c>
      <c r="N112" s="210" t="s">
        <v>48</v>
      </c>
      <c r="O112" s="43"/>
      <c r="P112" s="211">
        <f t="shared" si="11"/>
        <v>0</v>
      </c>
      <c r="Q112" s="211">
        <v>6.9999999999999994E-5</v>
      </c>
      <c r="R112" s="211">
        <f t="shared" si="12"/>
        <v>2.5899999999999999E-2</v>
      </c>
      <c r="S112" s="211">
        <v>0</v>
      </c>
      <c r="T112" s="212">
        <f t="shared" si="13"/>
        <v>0</v>
      </c>
      <c r="AR112" s="25" t="s">
        <v>279</v>
      </c>
      <c r="AT112" s="25" t="s">
        <v>194</v>
      </c>
      <c r="AU112" s="25" t="s">
        <v>88</v>
      </c>
      <c r="AY112" s="25" t="s">
        <v>191</v>
      </c>
      <c r="BE112" s="213">
        <f t="shared" si="14"/>
        <v>0</v>
      </c>
      <c r="BF112" s="213">
        <f t="shared" si="15"/>
        <v>0</v>
      </c>
      <c r="BG112" s="213">
        <f t="shared" si="16"/>
        <v>0</v>
      </c>
      <c r="BH112" s="213">
        <f t="shared" si="17"/>
        <v>0</v>
      </c>
      <c r="BI112" s="213">
        <f t="shared" si="18"/>
        <v>0</v>
      </c>
      <c r="BJ112" s="25" t="s">
        <v>85</v>
      </c>
      <c r="BK112" s="213">
        <f t="shared" si="19"/>
        <v>0</v>
      </c>
      <c r="BL112" s="25" t="s">
        <v>279</v>
      </c>
      <c r="BM112" s="25" t="s">
        <v>6727</v>
      </c>
    </row>
    <row r="113" spans="2:65" s="12" customFormat="1" ht="13.5">
      <c r="B113" s="217"/>
      <c r="C113" s="218"/>
      <c r="D113" s="214" t="s">
        <v>245</v>
      </c>
      <c r="E113" s="219" t="s">
        <v>23</v>
      </c>
      <c r="F113" s="220" t="s">
        <v>6728</v>
      </c>
      <c r="G113" s="218"/>
      <c r="H113" s="221">
        <v>370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245</v>
      </c>
      <c r="AU113" s="227" t="s">
        <v>88</v>
      </c>
      <c r="AV113" s="12" t="s">
        <v>88</v>
      </c>
      <c r="AW113" s="12" t="s">
        <v>40</v>
      </c>
      <c r="AX113" s="12" t="s">
        <v>85</v>
      </c>
      <c r="AY113" s="227" t="s">
        <v>191</v>
      </c>
    </row>
    <row r="114" spans="2:65" s="1" customFormat="1" ht="16.5" customHeight="1">
      <c r="B114" s="42"/>
      <c r="C114" s="228" t="s">
        <v>661</v>
      </c>
      <c r="D114" s="228" t="s">
        <v>302</v>
      </c>
      <c r="E114" s="229" t="s">
        <v>6729</v>
      </c>
      <c r="F114" s="230" t="s">
        <v>6730</v>
      </c>
      <c r="G114" s="231" t="s">
        <v>242</v>
      </c>
      <c r="H114" s="232">
        <v>370</v>
      </c>
      <c r="I114" s="233"/>
      <c r="J114" s="234">
        <f>ROUND(I114*H114,2)</f>
        <v>0</v>
      </c>
      <c r="K114" s="230" t="s">
        <v>23</v>
      </c>
      <c r="L114" s="235"/>
      <c r="M114" s="236" t="s">
        <v>23</v>
      </c>
      <c r="N114" s="237" t="s">
        <v>48</v>
      </c>
      <c r="O114" s="43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669</v>
      </c>
      <c r="AT114" s="25" t="s">
        <v>302</v>
      </c>
      <c r="AU114" s="25" t="s">
        <v>88</v>
      </c>
      <c r="AY114" s="25" t="s">
        <v>191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85</v>
      </c>
      <c r="BK114" s="213">
        <f>ROUND(I114*H114,2)</f>
        <v>0</v>
      </c>
      <c r="BL114" s="25" t="s">
        <v>279</v>
      </c>
      <c r="BM114" s="25" t="s">
        <v>6731</v>
      </c>
    </row>
    <row r="115" spans="2:65" s="12" customFormat="1" ht="13.5">
      <c r="B115" s="217"/>
      <c r="C115" s="218"/>
      <c r="D115" s="214" t="s">
        <v>245</v>
      </c>
      <c r="E115" s="219" t="s">
        <v>23</v>
      </c>
      <c r="F115" s="220" t="s">
        <v>6728</v>
      </c>
      <c r="G115" s="218"/>
      <c r="H115" s="221">
        <v>370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245</v>
      </c>
      <c r="AU115" s="227" t="s">
        <v>88</v>
      </c>
      <c r="AV115" s="12" t="s">
        <v>88</v>
      </c>
      <c r="AW115" s="12" t="s">
        <v>40</v>
      </c>
      <c r="AX115" s="12" t="s">
        <v>85</v>
      </c>
      <c r="AY115" s="227" t="s">
        <v>191</v>
      </c>
    </row>
    <row r="116" spans="2:65" s="1" customFormat="1" ht="25.5" customHeight="1">
      <c r="B116" s="42"/>
      <c r="C116" s="202" t="s">
        <v>665</v>
      </c>
      <c r="D116" s="202" t="s">
        <v>194</v>
      </c>
      <c r="E116" s="203" t="s">
        <v>6732</v>
      </c>
      <c r="F116" s="204" t="s">
        <v>6733</v>
      </c>
      <c r="G116" s="205" t="s">
        <v>218</v>
      </c>
      <c r="H116" s="206">
        <v>5.25</v>
      </c>
      <c r="I116" s="207"/>
      <c r="J116" s="208">
        <f>ROUND(I116*H116,2)</f>
        <v>0</v>
      </c>
      <c r="K116" s="204" t="s">
        <v>203</v>
      </c>
      <c r="L116" s="62"/>
      <c r="M116" s="209" t="s">
        <v>23</v>
      </c>
      <c r="N116" s="210" t="s">
        <v>48</v>
      </c>
      <c r="O116" s="43"/>
      <c r="P116" s="211">
        <f>O116*H116</f>
        <v>0</v>
      </c>
      <c r="Q116" s="211">
        <v>0.2024</v>
      </c>
      <c r="R116" s="211">
        <f>Q116*H116</f>
        <v>1.0626</v>
      </c>
      <c r="S116" s="211">
        <v>0</v>
      </c>
      <c r="T116" s="212">
        <f>S116*H116</f>
        <v>0</v>
      </c>
      <c r="AR116" s="25" t="s">
        <v>279</v>
      </c>
      <c r="AT116" s="25" t="s">
        <v>194</v>
      </c>
      <c r="AU116" s="25" t="s">
        <v>88</v>
      </c>
      <c r="AY116" s="25" t="s">
        <v>191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85</v>
      </c>
      <c r="BK116" s="213">
        <f>ROUND(I116*H116,2)</f>
        <v>0</v>
      </c>
      <c r="BL116" s="25" t="s">
        <v>279</v>
      </c>
      <c r="BM116" s="25" t="s">
        <v>6734</v>
      </c>
    </row>
    <row r="117" spans="2:65" s="11" customFormat="1" ht="37.35" customHeight="1">
      <c r="B117" s="186"/>
      <c r="C117" s="187"/>
      <c r="D117" s="188" t="s">
        <v>76</v>
      </c>
      <c r="E117" s="189" t="s">
        <v>2326</v>
      </c>
      <c r="F117" s="189" t="s">
        <v>2327</v>
      </c>
      <c r="G117" s="187"/>
      <c r="H117" s="187"/>
      <c r="I117" s="190"/>
      <c r="J117" s="191">
        <f>BK117</f>
        <v>0</v>
      </c>
      <c r="K117" s="187"/>
      <c r="L117" s="192"/>
      <c r="M117" s="193"/>
      <c r="N117" s="194"/>
      <c r="O117" s="194"/>
      <c r="P117" s="195">
        <f>SUM(P118:P124)</f>
        <v>0</v>
      </c>
      <c r="Q117" s="194"/>
      <c r="R117" s="195">
        <f>SUM(R118:R124)</f>
        <v>0</v>
      </c>
      <c r="S117" s="194"/>
      <c r="T117" s="196">
        <f>SUM(T118:T124)</f>
        <v>0</v>
      </c>
      <c r="AR117" s="197" t="s">
        <v>215</v>
      </c>
      <c r="AT117" s="198" t="s">
        <v>76</v>
      </c>
      <c r="AU117" s="198" t="s">
        <v>77</v>
      </c>
      <c r="AY117" s="197" t="s">
        <v>191</v>
      </c>
      <c r="BK117" s="199">
        <f>SUM(BK118:BK124)</f>
        <v>0</v>
      </c>
    </row>
    <row r="118" spans="2:65" s="1" customFormat="1" ht="25.5" customHeight="1">
      <c r="B118" s="42"/>
      <c r="C118" s="202" t="s">
        <v>669</v>
      </c>
      <c r="D118" s="202" t="s">
        <v>194</v>
      </c>
      <c r="E118" s="203" t="s">
        <v>4263</v>
      </c>
      <c r="F118" s="204" t="s">
        <v>4264</v>
      </c>
      <c r="G118" s="205" t="s">
        <v>2331</v>
      </c>
      <c r="H118" s="206">
        <v>4</v>
      </c>
      <c r="I118" s="207"/>
      <c r="J118" s="208">
        <f>ROUND(I118*H118,2)</f>
        <v>0</v>
      </c>
      <c r="K118" s="204" t="s">
        <v>203</v>
      </c>
      <c r="L118" s="62"/>
      <c r="M118" s="209" t="s">
        <v>23</v>
      </c>
      <c r="N118" s="210" t="s">
        <v>48</v>
      </c>
      <c r="O118" s="43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2332</v>
      </c>
      <c r="AT118" s="25" t="s">
        <v>194</v>
      </c>
      <c r="AU118" s="25" t="s">
        <v>85</v>
      </c>
      <c r="AY118" s="25" t="s">
        <v>191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85</v>
      </c>
      <c r="BK118" s="213">
        <f>ROUND(I118*H118,2)</f>
        <v>0</v>
      </c>
      <c r="BL118" s="25" t="s">
        <v>2332</v>
      </c>
      <c r="BM118" s="25" t="s">
        <v>6735</v>
      </c>
    </row>
    <row r="119" spans="2:65" s="1" customFormat="1" ht="40.5">
      <c r="B119" s="42"/>
      <c r="C119" s="64"/>
      <c r="D119" s="214" t="s">
        <v>205</v>
      </c>
      <c r="E119" s="64"/>
      <c r="F119" s="215" t="s">
        <v>4266</v>
      </c>
      <c r="G119" s="64"/>
      <c r="H119" s="64"/>
      <c r="I119" s="173"/>
      <c r="J119" s="64"/>
      <c r="K119" s="64"/>
      <c r="L119" s="62"/>
      <c r="M119" s="216"/>
      <c r="N119" s="43"/>
      <c r="O119" s="43"/>
      <c r="P119" s="43"/>
      <c r="Q119" s="43"/>
      <c r="R119" s="43"/>
      <c r="S119" s="43"/>
      <c r="T119" s="79"/>
      <c r="AT119" s="25" t="s">
        <v>205</v>
      </c>
      <c r="AU119" s="25" t="s">
        <v>85</v>
      </c>
    </row>
    <row r="120" spans="2:65" s="1" customFormat="1" ht="25.5" customHeight="1">
      <c r="B120" s="42"/>
      <c r="C120" s="202" t="s">
        <v>674</v>
      </c>
      <c r="D120" s="202" t="s">
        <v>194</v>
      </c>
      <c r="E120" s="203" t="s">
        <v>2368</v>
      </c>
      <c r="F120" s="204" t="s">
        <v>2369</v>
      </c>
      <c r="G120" s="205" t="s">
        <v>2331</v>
      </c>
      <c r="H120" s="206">
        <v>8</v>
      </c>
      <c r="I120" s="207"/>
      <c r="J120" s="208">
        <f>ROUND(I120*H120,2)</f>
        <v>0</v>
      </c>
      <c r="K120" s="204" t="s">
        <v>203</v>
      </c>
      <c r="L120" s="62"/>
      <c r="M120" s="209" t="s">
        <v>23</v>
      </c>
      <c r="N120" s="210" t="s">
        <v>48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2332</v>
      </c>
      <c r="AT120" s="25" t="s">
        <v>194</v>
      </c>
      <c r="AU120" s="25" t="s">
        <v>85</v>
      </c>
      <c r="AY120" s="25" t="s">
        <v>191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85</v>
      </c>
      <c r="BK120" s="213">
        <f>ROUND(I120*H120,2)</f>
        <v>0</v>
      </c>
      <c r="BL120" s="25" t="s">
        <v>2332</v>
      </c>
      <c r="BM120" s="25" t="s">
        <v>6736</v>
      </c>
    </row>
    <row r="121" spans="2:65" s="1" customFormat="1" ht="40.5">
      <c r="B121" s="42"/>
      <c r="C121" s="64"/>
      <c r="D121" s="214" t="s">
        <v>205</v>
      </c>
      <c r="E121" s="64"/>
      <c r="F121" s="215" t="s">
        <v>4266</v>
      </c>
      <c r="G121" s="64"/>
      <c r="H121" s="64"/>
      <c r="I121" s="173"/>
      <c r="J121" s="64"/>
      <c r="K121" s="64"/>
      <c r="L121" s="62"/>
      <c r="M121" s="216"/>
      <c r="N121" s="43"/>
      <c r="O121" s="43"/>
      <c r="P121" s="43"/>
      <c r="Q121" s="43"/>
      <c r="R121" s="43"/>
      <c r="S121" s="43"/>
      <c r="T121" s="79"/>
      <c r="AT121" s="25" t="s">
        <v>205</v>
      </c>
      <c r="AU121" s="25" t="s">
        <v>85</v>
      </c>
    </row>
    <row r="122" spans="2:65" s="12" customFormat="1" ht="13.5">
      <c r="B122" s="217"/>
      <c r="C122" s="218"/>
      <c r="D122" s="214" t="s">
        <v>245</v>
      </c>
      <c r="E122" s="219" t="s">
        <v>23</v>
      </c>
      <c r="F122" s="220" t="s">
        <v>4268</v>
      </c>
      <c r="G122" s="218"/>
      <c r="H122" s="221">
        <v>8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245</v>
      </c>
      <c r="AU122" s="227" t="s">
        <v>85</v>
      </c>
      <c r="AV122" s="12" t="s">
        <v>88</v>
      </c>
      <c r="AW122" s="12" t="s">
        <v>40</v>
      </c>
      <c r="AX122" s="12" t="s">
        <v>85</v>
      </c>
      <c r="AY122" s="227" t="s">
        <v>191</v>
      </c>
    </row>
    <row r="123" spans="2:65" s="1" customFormat="1" ht="25.5" customHeight="1">
      <c r="B123" s="42"/>
      <c r="C123" s="202" t="s">
        <v>679</v>
      </c>
      <c r="D123" s="202" t="s">
        <v>194</v>
      </c>
      <c r="E123" s="203" t="s">
        <v>2372</v>
      </c>
      <c r="F123" s="204" t="s">
        <v>2373</v>
      </c>
      <c r="G123" s="205" t="s">
        <v>2331</v>
      </c>
      <c r="H123" s="206">
        <v>2</v>
      </c>
      <c r="I123" s="207"/>
      <c r="J123" s="208">
        <f>ROUND(I123*H123,2)</f>
        <v>0</v>
      </c>
      <c r="K123" s="204" t="s">
        <v>203</v>
      </c>
      <c r="L123" s="62"/>
      <c r="M123" s="209" t="s">
        <v>23</v>
      </c>
      <c r="N123" s="210" t="s">
        <v>48</v>
      </c>
      <c r="O123" s="43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5" t="s">
        <v>2332</v>
      </c>
      <c r="AT123" s="25" t="s">
        <v>194</v>
      </c>
      <c r="AU123" s="25" t="s">
        <v>85</v>
      </c>
      <c r="AY123" s="25" t="s">
        <v>191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85</v>
      </c>
      <c r="BK123" s="213">
        <f>ROUND(I123*H123,2)</f>
        <v>0</v>
      </c>
      <c r="BL123" s="25" t="s">
        <v>2332</v>
      </c>
      <c r="BM123" s="25" t="s">
        <v>6737</v>
      </c>
    </row>
    <row r="124" spans="2:65" s="1" customFormat="1" ht="40.5">
      <c r="B124" s="42"/>
      <c r="C124" s="64"/>
      <c r="D124" s="214" t="s">
        <v>205</v>
      </c>
      <c r="E124" s="64"/>
      <c r="F124" s="215" t="s">
        <v>4266</v>
      </c>
      <c r="G124" s="64"/>
      <c r="H124" s="64"/>
      <c r="I124" s="173"/>
      <c r="J124" s="64"/>
      <c r="K124" s="64"/>
      <c r="L124" s="62"/>
      <c r="M124" s="216"/>
      <c r="N124" s="43"/>
      <c r="O124" s="43"/>
      <c r="P124" s="43"/>
      <c r="Q124" s="43"/>
      <c r="R124" s="43"/>
      <c r="S124" s="43"/>
      <c r="T124" s="79"/>
      <c r="AT124" s="25" t="s">
        <v>205</v>
      </c>
      <c r="AU124" s="25" t="s">
        <v>85</v>
      </c>
    </row>
    <row r="125" spans="2:65" s="11" customFormat="1" ht="37.35" customHeight="1">
      <c r="B125" s="186"/>
      <c r="C125" s="187"/>
      <c r="D125" s="188" t="s">
        <v>76</v>
      </c>
      <c r="E125" s="189" t="s">
        <v>4270</v>
      </c>
      <c r="F125" s="189" t="s">
        <v>4271</v>
      </c>
      <c r="G125" s="187"/>
      <c r="H125" s="187"/>
      <c r="I125" s="190"/>
      <c r="J125" s="191">
        <f>BK125</f>
        <v>0</v>
      </c>
      <c r="K125" s="187"/>
      <c r="L125" s="192"/>
      <c r="M125" s="193"/>
      <c r="N125" s="194"/>
      <c r="O125" s="194"/>
      <c r="P125" s="195">
        <f>SUM(P126:P132)</f>
        <v>0</v>
      </c>
      <c r="Q125" s="194"/>
      <c r="R125" s="195">
        <f>SUM(R126:R132)</f>
        <v>0</v>
      </c>
      <c r="S125" s="194"/>
      <c r="T125" s="196">
        <f>SUM(T126:T132)</f>
        <v>0</v>
      </c>
      <c r="AR125" s="197" t="s">
        <v>215</v>
      </c>
      <c r="AT125" s="198" t="s">
        <v>76</v>
      </c>
      <c r="AU125" s="198" t="s">
        <v>77</v>
      </c>
      <c r="AY125" s="197" t="s">
        <v>191</v>
      </c>
      <c r="BK125" s="199">
        <f>SUM(BK126:BK132)</f>
        <v>0</v>
      </c>
    </row>
    <row r="126" spans="2:65" s="1" customFormat="1" ht="16.5" customHeight="1">
      <c r="B126" s="42"/>
      <c r="C126" s="202" t="s">
        <v>683</v>
      </c>
      <c r="D126" s="202" t="s">
        <v>194</v>
      </c>
      <c r="E126" s="203" t="s">
        <v>4100</v>
      </c>
      <c r="F126" s="204" t="s">
        <v>4284</v>
      </c>
      <c r="G126" s="205" t="s">
        <v>197</v>
      </c>
      <c r="H126" s="206">
        <v>1</v>
      </c>
      <c r="I126" s="207"/>
      <c r="J126" s="208">
        <f>ROUND(I126*H126,2)</f>
        <v>0</v>
      </c>
      <c r="K126" s="204" t="s">
        <v>23</v>
      </c>
      <c r="L126" s="62"/>
      <c r="M126" s="209" t="s">
        <v>23</v>
      </c>
      <c r="N126" s="210" t="s">
        <v>48</v>
      </c>
      <c r="O126" s="43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AR126" s="25" t="s">
        <v>4274</v>
      </c>
      <c r="AT126" s="25" t="s">
        <v>194</v>
      </c>
      <c r="AU126" s="25" t="s">
        <v>85</v>
      </c>
      <c r="AY126" s="25" t="s">
        <v>191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5" t="s">
        <v>85</v>
      </c>
      <c r="BK126" s="213">
        <f>ROUND(I126*H126,2)</f>
        <v>0</v>
      </c>
      <c r="BL126" s="25" t="s">
        <v>4274</v>
      </c>
      <c r="BM126" s="25" t="s">
        <v>6738</v>
      </c>
    </row>
    <row r="127" spans="2:65" s="1" customFormat="1" ht="16.5" customHeight="1">
      <c r="B127" s="42"/>
      <c r="C127" s="202" t="s">
        <v>739</v>
      </c>
      <c r="D127" s="202" t="s">
        <v>194</v>
      </c>
      <c r="E127" s="203" t="s">
        <v>4288</v>
      </c>
      <c r="F127" s="204" t="s">
        <v>4289</v>
      </c>
      <c r="G127" s="205" t="s">
        <v>4290</v>
      </c>
      <c r="H127" s="276"/>
      <c r="I127" s="207"/>
      <c r="J127" s="208">
        <f>ROUND(I127*H127,2)</f>
        <v>0</v>
      </c>
      <c r="K127" s="204" t="s">
        <v>23</v>
      </c>
      <c r="L127" s="62"/>
      <c r="M127" s="209" t="s">
        <v>23</v>
      </c>
      <c r="N127" s="210" t="s">
        <v>48</v>
      </c>
      <c r="O127" s="43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AR127" s="25" t="s">
        <v>4274</v>
      </c>
      <c r="AT127" s="25" t="s">
        <v>194</v>
      </c>
      <c r="AU127" s="25" t="s">
        <v>85</v>
      </c>
      <c r="AY127" s="25" t="s">
        <v>191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85</v>
      </c>
      <c r="BK127" s="213">
        <f>ROUND(I127*H127,2)</f>
        <v>0</v>
      </c>
      <c r="BL127" s="25" t="s">
        <v>4274</v>
      </c>
      <c r="BM127" s="25" t="s">
        <v>6739</v>
      </c>
    </row>
    <row r="128" spans="2:65" s="1" customFormat="1" ht="27">
      <c r="B128" s="42"/>
      <c r="C128" s="64"/>
      <c r="D128" s="214" t="s">
        <v>205</v>
      </c>
      <c r="E128" s="64"/>
      <c r="F128" s="215" t="s">
        <v>4292</v>
      </c>
      <c r="G128" s="64"/>
      <c r="H128" s="64"/>
      <c r="I128" s="173"/>
      <c r="J128" s="64"/>
      <c r="K128" s="64"/>
      <c r="L128" s="62"/>
      <c r="M128" s="216"/>
      <c r="N128" s="43"/>
      <c r="O128" s="43"/>
      <c r="P128" s="43"/>
      <c r="Q128" s="43"/>
      <c r="R128" s="43"/>
      <c r="S128" s="43"/>
      <c r="T128" s="79"/>
      <c r="AT128" s="25" t="s">
        <v>205</v>
      </c>
      <c r="AU128" s="25" t="s">
        <v>85</v>
      </c>
    </row>
    <row r="129" spans="2:65" s="1" customFormat="1" ht="16.5" customHeight="1">
      <c r="B129" s="42"/>
      <c r="C129" s="202" t="s">
        <v>747</v>
      </c>
      <c r="D129" s="202" t="s">
        <v>194</v>
      </c>
      <c r="E129" s="203" t="s">
        <v>4293</v>
      </c>
      <c r="F129" s="204" t="s">
        <v>4294</v>
      </c>
      <c r="G129" s="205" t="s">
        <v>4290</v>
      </c>
      <c r="H129" s="276"/>
      <c r="I129" s="207"/>
      <c r="J129" s="208">
        <f>ROUND(I129*H129,2)</f>
        <v>0</v>
      </c>
      <c r="K129" s="204" t="s">
        <v>23</v>
      </c>
      <c r="L129" s="62"/>
      <c r="M129" s="209" t="s">
        <v>23</v>
      </c>
      <c r="N129" s="210" t="s">
        <v>48</v>
      </c>
      <c r="O129" s="43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25" t="s">
        <v>4274</v>
      </c>
      <c r="AT129" s="25" t="s">
        <v>194</v>
      </c>
      <c r="AU129" s="25" t="s">
        <v>85</v>
      </c>
      <c r="AY129" s="25" t="s">
        <v>191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85</v>
      </c>
      <c r="BK129" s="213">
        <f>ROUND(I129*H129,2)</f>
        <v>0</v>
      </c>
      <c r="BL129" s="25" t="s">
        <v>4274</v>
      </c>
      <c r="BM129" s="25" t="s">
        <v>6740</v>
      </c>
    </row>
    <row r="130" spans="2:65" s="1" customFormat="1" ht="27">
      <c r="B130" s="42"/>
      <c r="C130" s="64"/>
      <c r="D130" s="214" t="s">
        <v>205</v>
      </c>
      <c r="E130" s="64"/>
      <c r="F130" s="215" t="s">
        <v>4292</v>
      </c>
      <c r="G130" s="64"/>
      <c r="H130" s="64"/>
      <c r="I130" s="173"/>
      <c r="J130" s="64"/>
      <c r="K130" s="64"/>
      <c r="L130" s="62"/>
      <c r="M130" s="216"/>
      <c r="N130" s="43"/>
      <c r="O130" s="43"/>
      <c r="P130" s="43"/>
      <c r="Q130" s="43"/>
      <c r="R130" s="43"/>
      <c r="S130" s="43"/>
      <c r="T130" s="79"/>
      <c r="AT130" s="25" t="s">
        <v>205</v>
      </c>
      <c r="AU130" s="25" t="s">
        <v>85</v>
      </c>
    </row>
    <row r="131" spans="2:65" s="1" customFormat="1" ht="16.5" customHeight="1">
      <c r="B131" s="42"/>
      <c r="C131" s="202" t="s">
        <v>753</v>
      </c>
      <c r="D131" s="202" t="s">
        <v>194</v>
      </c>
      <c r="E131" s="203" t="s">
        <v>4296</v>
      </c>
      <c r="F131" s="204" t="s">
        <v>4297</v>
      </c>
      <c r="G131" s="205" t="s">
        <v>4290</v>
      </c>
      <c r="H131" s="276"/>
      <c r="I131" s="207"/>
      <c r="J131" s="208">
        <f>ROUND(I131*H131,2)</f>
        <v>0</v>
      </c>
      <c r="K131" s="204" t="s">
        <v>23</v>
      </c>
      <c r="L131" s="62"/>
      <c r="M131" s="209" t="s">
        <v>23</v>
      </c>
      <c r="N131" s="210" t="s">
        <v>48</v>
      </c>
      <c r="O131" s="43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4274</v>
      </c>
      <c r="AT131" s="25" t="s">
        <v>194</v>
      </c>
      <c r="AU131" s="25" t="s">
        <v>85</v>
      </c>
      <c r="AY131" s="25" t="s">
        <v>191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85</v>
      </c>
      <c r="BK131" s="213">
        <f>ROUND(I131*H131,2)</f>
        <v>0</v>
      </c>
      <c r="BL131" s="25" t="s">
        <v>4274</v>
      </c>
      <c r="BM131" s="25" t="s">
        <v>6741</v>
      </c>
    </row>
    <row r="132" spans="2:65" s="1" customFormat="1" ht="40.5">
      <c r="B132" s="42"/>
      <c r="C132" s="64"/>
      <c r="D132" s="214" t="s">
        <v>205</v>
      </c>
      <c r="E132" s="64"/>
      <c r="F132" s="215" t="s">
        <v>4299</v>
      </c>
      <c r="G132" s="64"/>
      <c r="H132" s="64"/>
      <c r="I132" s="173"/>
      <c r="J132" s="64"/>
      <c r="K132" s="64"/>
      <c r="L132" s="62"/>
      <c r="M132" s="238"/>
      <c r="N132" s="239"/>
      <c r="O132" s="239"/>
      <c r="P132" s="239"/>
      <c r="Q132" s="239"/>
      <c r="R132" s="239"/>
      <c r="S132" s="239"/>
      <c r="T132" s="240"/>
      <c r="AT132" s="25" t="s">
        <v>205</v>
      </c>
      <c r="AU132" s="25" t="s">
        <v>85</v>
      </c>
    </row>
    <row r="133" spans="2:65" s="1" customFormat="1" ht="6.95" customHeight="1">
      <c r="B133" s="57"/>
      <c r="C133" s="58"/>
      <c r="D133" s="58"/>
      <c r="E133" s="58"/>
      <c r="F133" s="58"/>
      <c r="G133" s="58"/>
      <c r="H133" s="58"/>
      <c r="I133" s="149"/>
      <c r="J133" s="58"/>
      <c r="K133" s="58"/>
      <c r="L133" s="62"/>
    </row>
  </sheetData>
  <sheetProtection algorithmName="SHA-512" hashValue="a9h35f7OEZgtlUq0eC/XMzRH+PAI0iQ7mzvBuOphygDYQLDuSw5QenmmGGibonzdBpAIOU2iLSDIcSmQhfvjQQ==" saltValue="+DEzdDCg5bo0/qD9ZnSVJlEjOA2f4N57yXGdO5MNyj9wildk/2f/8q5N5iPOtBDMolHo6VYBF9VYRHA6DZjtzg==" spinCount="100000" sheet="1" objects="1" scenarios="1" formatColumns="0" formatRows="0" autoFilter="0"/>
  <autoFilter ref="C79:K132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140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 s="1" customFormat="1">
      <c r="B8" s="42"/>
      <c r="C8" s="43"/>
      <c r="D8" s="38" t="s">
        <v>161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6742</v>
      </c>
      <c r="F9" s="406"/>
      <c r="G9" s="406"/>
      <c r="H9" s="406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19. 7. 2018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30</v>
      </c>
      <c r="K14" s="46"/>
    </row>
    <row r="15" spans="1:70" s="1" customFormat="1" ht="18" customHeight="1">
      <c r="B15" s="42"/>
      <c r="C15" s="43"/>
      <c r="D15" s="43"/>
      <c r="E15" s="36" t="s">
        <v>31</v>
      </c>
      <c r="F15" s="43"/>
      <c r="G15" s="43"/>
      <c r="H15" s="43"/>
      <c r="I15" s="129" t="s">
        <v>32</v>
      </c>
      <c r="J15" s="36" t="s">
        <v>33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34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32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36</v>
      </c>
      <c r="E20" s="43"/>
      <c r="F20" s="43"/>
      <c r="G20" s="43"/>
      <c r="H20" s="43"/>
      <c r="I20" s="129" t="s">
        <v>29</v>
      </c>
      <c r="J20" s="36" t="s">
        <v>37</v>
      </c>
      <c r="K20" s="46"/>
    </row>
    <row r="21" spans="2:11" s="1" customFormat="1" ht="18" customHeight="1">
      <c r="B21" s="42"/>
      <c r="C21" s="43"/>
      <c r="D21" s="43"/>
      <c r="E21" s="36" t="s">
        <v>38</v>
      </c>
      <c r="F21" s="43"/>
      <c r="G21" s="43"/>
      <c r="H21" s="43"/>
      <c r="I21" s="129" t="s">
        <v>32</v>
      </c>
      <c r="J21" s="36" t="s">
        <v>39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41</v>
      </c>
      <c r="E23" s="43"/>
      <c r="F23" s="43"/>
      <c r="G23" s="43"/>
      <c r="H23" s="43"/>
      <c r="I23" s="128"/>
      <c r="J23" s="43"/>
      <c r="K23" s="46"/>
    </row>
    <row r="24" spans="2:11" s="7" customFormat="1" ht="42.75" customHeight="1">
      <c r="B24" s="131"/>
      <c r="C24" s="132"/>
      <c r="D24" s="132"/>
      <c r="E24" s="368" t="s">
        <v>6743</v>
      </c>
      <c r="F24" s="368"/>
      <c r="G24" s="368"/>
      <c r="H24" s="368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43</v>
      </c>
      <c r="E27" s="43"/>
      <c r="F27" s="43"/>
      <c r="G27" s="43"/>
      <c r="H27" s="43"/>
      <c r="I27" s="128"/>
      <c r="J27" s="138">
        <f>ROUND(J82,2)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9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40">
        <f>ROUND(SUM(BE82:BE105), 2)</f>
        <v>0</v>
      </c>
      <c r="G30" s="43"/>
      <c r="H30" s="43"/>
      <c r="I30" s="141">
        <v>0.21</v>
      </c>
      <c r="J30" s="140">
        <f>ROUND(ROUND((SUM(BE82:BE105)),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40">
        <f>ROUND(SUM(BF82:BF105), 2)</f>
        <v>0</v>
      </c>
      <c r="G31" s="43"/>
      <c r="H31" s="43"/>
      <c r="I31" s="141">
        <v>0.15</v>
      </c>
      <c r="J31" s="140">
        <f>ROUND(ROUND((SUM(BF82:BF105)),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40">
        <f>ROUND(SUM(BG82:BG105),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40">
        <f>ROUND(SUM(BH82:BH105),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40">
        <f>ROUND(SUM(BI82:BI105),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53</v>
      </c>
      <c r="E36" s="80"/>
      <c r="F36" s="80"/>
      <c r="G36" s="144" t="s">
        <v>54</v>
      </c>
      <c r="H36" s="145" t="s">
        <v>55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164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Výstavba poradenského centra UJEP, č.p. 771, ul. Pasteurova - Rekonstrukce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161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SO-06 - přípojka slaboproudu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Ústí nad Labem</v>
      </c>
      <c r="G49" s="43"/>
      <c r="H49" s="43"/>
      <c r="I49" s="129" t="s">
        <v>26</v>
      </c>
      <c r="J49" s="130" t="str">
        <f>IF(J12="","",J12)</f>
        <v>19. 7. 2018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28</v>
      </c>
      <c r="D51" s="43"/>
      <c r="E51" s="43"/>
      <c r="F51" s="36" t="str">
        <f>E15</f>
        <v>UJEP Pasteurova 3544/1, 400 96 ÚnL</v>
      </c>
      <c r="G51" s="43"/>
      <c r="H51" s="43"/>
      <c r="I51" s="129" t="s">
        <v>36</v>
      </c>
      <c r="J51" s="368" t="str">
        <f>E21</f>
        <v>Correct BC, s.r.o.</v>
      </c>
      <c r="K51" s="46"/>
    </row>
    <row r="52" spans="2:47" s="1" customFormat="1" ht="14.45" customHeight="1">
      <c r="B52" s="42"/>
      <c r="C52" s="38" t="s">
        <v>34</v>
      </c>
      <c r="D52" s="43"/>
      <c r="E52" s="43"/>
      <c r="F52" s="36" t="str">
        <f>IF(E18="","",E18)</f>
        <v/>
      </c>
      <c r="G52" s="43"/>
      <c r="H52" s="43"/>
      <c r="I52" s="128"/>
      <c r="J52" s="407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165</v>
      </c>
      <c r="D54" s="142"/>
      <c r="E54" s="142"/>
      <c r="F54" s="142"/>
      <c r="G54" s="142"/>
      <c r="H54" s="142"/>
      <c r="I54" s="155"/>
      <c r="J54" s="156" t="s">
        <v>166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167</v>
      </c>
      <c r="D56" s="43"/>
      <c r="E56" s="43"/>
      <c r="F56" s="43"/>
      <c r="G56" s="43"/>
      <c r="H56" s="43"/>
      <c r="I56" s="128"/>
      <c r="J56" s="138">
        <f>J82</f>
        <v>0</v>
      </c>
      <c r="K56" s="46"/>
      <c r="AU56" s="25" t="s">
        <v>168</v>
      </c>
    </row>
    <row r="57" spans="2:47" s="8" customFormat="1" ht="24.95" customHeight="1">
      <c r="B57" s="159"/>
      <c r="C57" s="160"/>
      <c r="D57" s="161" t="s">
        <v>348</v>
      </c>
      <c r="E57" s="162"/>
      <c r="F57" s="162"/>
      <c r="G57" s="162"/>
      <c r="H57" s="162"/>
      <c r="I57" s="163"/>
      <c r="J57" s="164">
        <f>J83</f>
        <v>0</v>
      </c>
      <c r="K57" s="165"/>
    </row>
    <row r="58" spans="2:47" s="9" customFormat="1" ht="19.899999999999999" customHeight="1">
      <c r="B58" s="166"/>
      <c r="C58" s="167"/>
      <c r="D58" s="168" t="s">
        <v>4302</v>
      </c>
      <c r="E58" s="169"/>
      <c r="F58" s="169"/>
      <c r="G58" s="169"/>
      <c r="H58" s="169"/>
      <c r="I58" s="170"/>
      <c r="J58" s="171">
        <f>J84</f>
        <v>0</v>
      </c>
      <c r="K58" s="172"/>
    </row>
    <row r="59" spans="2:47" s="9" customFormat="1" ht="14.85" customHeight="1">
      <c r="B59" s="166"/>
      <c r="C59" s="167"/>
      <c r="D59" s="168" t="s">
        <v>4446</v>
      </c>
      <c r="E59" s="169"/>
      <c r="F59" s="169"/>
      <c r="G59" s="169"/>
      <c r="H59" s="169"/>
      <c r="I59" s="170"/>
      <c r="J59" s="171">
        <f>J85</f>
        <v>0</v>
      </c>
      <c r="K59" s="172"/>
    </row>
    <row r="60" spans="2:47" s="9" customFormat="1" ht="14.85" customHeight="1">
      <c r="B60" s="166"/>
      <c r="C60" s="167"/>
      <c r="D60" s="168" t="s">
        <v>4449</v>
      </c>
      <c r="E60" s="169"/>
      <c r="F60" s="169"/>
      <c r="G60" s="169"/>
      <c r="H60" s="169"/>
      <c r="I60" s="170"/>
      <c r="J60" s="171">
        <f>J87</f>
        <v>0</v>
      </c>
      <c r="K60" s="172"/>
    </row>
    <row r="61" spans="2:47" s="8" customFormat="1" ht="24.95" customHeight="1">
      <c r="B61" s="159"/>
      <c r="C61" s="160"/>
      <c r="D61" s="161" t="s">
        <v>360</v>
      </c>
      <c r="E61" s="162"/>
      <c r="F61" s="162"/>
      <c r="G61" s="162"/>
      <c r="H61" s="162"/>
      <c r="I61" s="163"/>
      <c r="J61" s="164">
        <f>J90</f>
        <v>0</v>
      </c>
      <c r="K61" s="165"/>
    </row>
    <row r="62" spans="2:47" s="8" customFormat="1" ht="24.95" customHeight="1">
      <c r="B62" s="159"/>
      <c r="C62" s="160"/>
      <c r="D62" s="161" t="s">
        <v>3829</v>
      </c>
      <c r="E62" s="162"/>
      <c r="F62" s="162"/>
      <c r="G62" s="162"/>
      <c r="H62" s="162"/>
      <c r="I62" s="163"/>
      <c r="J62" s="164">
        <f>J98</f>
        <v>0</v>
      </c>
      <c r="K62" s="165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9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52"/>
      <c r="J68" s="61"/>
      <c r="K68" s="61"/>
      <c r="L68" s="62"/>
    </row>
    <row r="69" spans="2:12" s="1" customFormat="1" ht="36.950000000000003" customHeight="1">
      <c r="B69" s="42"/>
      <c r="C69" s="63" t="s">
        <v>175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6.5" customHeight="1">
      <c r="B72" s="42"/>
      <c r="C72" s="64"/>
      <c r="D72" s="64"/>
      <c r="E72" s="408" t="str">
        <f>E7</f>
        <v>Výstavba poradenského centra UJEP, č.p. 771, ul. Pasteurova - Rekonstrukce</v>
      </c>
      <c r="F72" s="409"/>
      <c r="G72" s="409"/>
      <c r="H72" s="409"/>
      <c r="I72" s="173"/>
      <c r="J72" s="64"/>
      <c r="K72" s="64"/>
      <c r="L72" s="62"/>
    </row>
    <row r="73" spans="2:12" s="1" customFormat="1" ht="14.45" customHeight="1">
      <c r="B73" s="42"/>
      <c r="C73" s="66" t="s">
        <v>161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7.25" customHeight="1">
      <c r="B74" s="42"/>
      <c r="C74" s="64"/>
      <c r="D74" s="64"/>
      <c r="E74" s="379" t="str">
        <f>E9</f>
        <v>SO-06 - přípojka slaboproudu</v>
      </c>
      <c r="F74" s="410"/>
      <c r="G74" s="410"/>
      <c r="H74" s="410"/>
      <c r="I74" s="173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8" customHeight="1">
      <c r="B76" s="42"/>
      <c r="C76" s="66" t="s">
        <v>24</v>
      </c>
      <c r="D76" s="64"/>
      <c r="E76" s="64"/>
      <c r="F76" s="174" t="str">
        <f>F12</f>
        <v>Ústí nad Labem</v>
      </c>
      <c r="G76" s="64"/>
      <c r="H76" s="64"/>
      <c r="I76" s="175" t="s">
        <v>26</v>
      </c>
      <c r="J76" s="74" t="str">
        <f>IF(J12="","",J12)</f>
        <v>19. 7. 2018</v>
      </c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>
      <c r="B78" s="42"/>
      <c r="C78" s="66" t="s">
        <v>28</v>
      </c>
      <c r="D78" s="64"/>
      <c r="E78" s="64"/>
      <c r="F78" s="174" t="str">
        <f>E15</f>
        <v>UJEP Pasteurova 3544/1, 400 96 ÚnL</v>
      </c>
      <c r="G78" s="64"/>
      <c r="H78" s="64"/>
      <c r="I78" s="175" t="s">
        <v>36</v>
      </c>
      <c r="J78" s="174" t="str">
        <f>E21</f>
        <v>Correct BC, s.r.o.</v>
      </c>
      <c r="K78" s="64"/>
      <c r="L78" s="62"/>
    </row>
    <row r="79" spans="2:12" s="1" customFormat="1" ht="14.45" customHeight="1">
      <c r="B79" s="42"/>
      <c r="C79" s="66" t="s">
        <v>34</v>
      </c>
      <c r="D79" s="64"/>
      <c r="E79" s="64"/>
      <c r="F79" s="174" t="str">
        <f>IF(E18="","",E18)</f>
        <v/>
      </c>
      <c r="G79" s="64"/>
      <c r="H79" s="64"/>
      <c r="I79" s="173"/>
      <c r="J79" s="64"/>
      <c r="K79" s="64"/>
      <c r="L79" s="62"/>
    </row>
    <row r="80" spans="2:12" s="1" customFormat="1" ht="10.3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0" customFormat="1" ht="29.25" customHeight="1">
      <c r="B81" s="176"/>
      <c r="C81" s="177" t="s">
        <v>176</v>
      </c>
      <c r="D81" s="178" t="s">
        <v>62</v>
      </c>
      <c r="E81" s="178" t="s">
        <v>58</v>
      </c>
      <c r="F81" s="178" t="s">
        <v>177</v>
      </c>
      <c r="G81" s="178" t="s">
        <v>178</v>
      </c>
      <c r="H81" s="178" t="s">
        <v>179</v>
      </c>
      <c r="I81" s="179" t="s">
        <v>180</v>
      </c>
      <c r="J81" s="178" t="s">
        <v>166</v>
      </c>
      <c r="K81" s="180" t="s">
        <v>181</v>
      </c>
      <c r="L81" s="181"/>
      <c r="M81" s="82" t="s">
        <v>182</v>
      </c>
      <c r="N81" s="83" t="s">
        <v>47</v>
      </c>
      <c r="O81" s="83" t="s">
        <v>183</v>
      </c>
      <c r="P81" s="83" t="s">
        <v>184</v>
      </c>
      <c r="Q81" s="83" t="s">
        <v>185</v>
      </c>
      <c r="R81" s="83" t="s">
        <v>186</v>
      </c>
      <c r="S81" s="83" t="s">
        <v>187</v>
      </c>
      <c r="T81" s="84" t="s">
        <v>188</v>
      </c>
    </row>
    <row r="82" spans="2:65" s="1" customFormat="1" ht="29.25" customHeight="1">
      <c r="B82" s="42"/>
      <c r="C82" s="88" t="s">
        <v>167</v>
      </c>
      <c r="D82" s="64"/>
      <c r="E82" s="64"/>
      <c r="F82" s="64"/>
      <c r="G82" s="64"/>
      <c r="H82" s="64"/>
      <c r="I82" s="173"/>
      <c r="J82" s="182">
        <f>BK82</f>
        <v>0</v>
      </c>
      <c r="K82" s="64"/>
      <c r="L82" s="62"/>
      <c r="M82" s="85"/>
      <c r="N82" s="86"/>
      <c r="O82" s="86"/>
      <c r="P82" s="183">
        <f>P83+P90+P98</f>
        <v>0</v>
      </c>
      <c r="Q82" s="86"/>
      <c r="R82" s="183">
        <f>R83+R90+R98</f>
        <v>0</v>
      </c>
      <c r="S82" s="86"/>
      <c r="T82" s="184">
        <f>T83+T90+T98</f>
        <v>0</v>
      </c>
      <c r="AT82" s="25" t="s">
        <v>76</v>
      </c>
      <c r="AU82" s="25" t="s">
        <v>168</v>
      </c>
      <c r="BK82" s="185">
        <f>BK83+BK90+BK98</f>
        <v>0</v>
      </c>
    </row>
    <row r="83" spans="2:65" s="11" customFormat="1" ht="37.35" customHeight="1">
      <c r="B83" s="186"/>
      <c r="C83" s="187"/>
      <c r="D83" s="188" t="s">
        <v>76</v>
      </c>
      <c r="E83" s="189" t="s">
        <v>821</v>
      </c>
      <c r="F83" s="189" t="s">
        <v>822</v>
      </c>
      <c r="G83" s="187"/>
      <c r="H83" s="187"/>
      <c r="I83" s="190"/>
      <c r="J83" s="191">
        <f>BK83</f>
        <v>0</v>
      </c>
      <c r="K83" s="187"/>
      <c r="L83" s="192"/>
      <c r="M83" s="193"/>
      <c r="N83" s="194"/>
      <c r="O83" s="194"/>
      <c r="P83" s="195">
        <f>P84</f>
        <v>0</v>
      </c>
      <c r="Q83" s="194"/>
      <c r="R83" s="195">
        <f>R84</f>
        <v>0</v>
      </c>
      <c r="S83" s="194"/>
      <c r="T83" s="196">
        <f>T84</f>
        <v>0</v>
      </c>
      <c r="AR83" s="197" t="s">
        <v>85</v>
      </c>
      <c r="AT83" s="198" t="s">
        <v>76</v>
      </c>
      <c r="AU83" s="198" t="s">
        <v>77</v>
      </c>
      <c r="AY83" s="197" t="s">
        <v>191</v>
      </c>
      <c r="BK83" s="199">
        <f>BK84</f>
        <v>0</v>
      </c>
    </row>
    <row r="84" spans="2:65" s="11" customFormat="1" ht="19.899999999999999" customHeight="1">
      <c r="B84" s="186"/>
      <c r="C84" s="187"/>
      <c r="D84" s="188" t="s">
        <v>76</v>
      </c>
      <c r="E84" s="200" t="s">
        <v>4389</v>
      </c>
      <c r="F84" s="200" t="s">
        <v>4390</v>
      </c>
      <c r="G84" s="187"/>
      <c r="H84" s="187"/>
      <c r="I84" s="190"/>
      <c r="J84" s="201">
        <f>BK84</f>
        <v>0</v>
      </c>
      <c r="K84" s="187"/>
      <c r="L84" s="192"/>
      <c r="M84" s="193"/>
      <c r="N84" s="194"/>
      <c r="O84" s="194"/>
      <c r="P84" s="195">
        <f>P85+P87</f>
        <v>0</v>
      </c>
      <c r="Q84" s="194"/>
      <c r="R84" s="195">
        <f>R85+R87</f>
        <v>0</v>
      </c>
      <c r="S84" s="194"/>
      <c r="T84" s="196">
        <f>T85+T87</f>
        <v>0</v>
      </c>
      <c r="AR84" s="197" t="s">
        <v>85</v>
      </c>
      <c r="AT84" s="198" t="s">
        <v>76</v>
      </c>
      <c r="AU84" s="198" t="s">
        <v>85</v>
      </c>
      <c r="AY84" s="197" t="s">
        <v>191</v>
      </c>
      <c r="BK84" s="199">
        <f>BK85+BK87</f>
        <v>0</v>
      </c>
    </row>
    <row r="85" spans="2:65" s="11" customFormat="1" ht="14.85" customHeight="1">
      <c r="B85" s="186"/>
      <c r="C85" s="187"/>
      <c r="D85" s="188" t="s">
        <v>76</v>
      </c>
      <c r="E85" s="200" t="s">
        <v>4450</v>
      </c>
      <c r="F85" s="200" t="s">
        <v>4451</v>
      </c>
      <c r="G85" s="187"/>
      <c r="H85" s="187"/>
      <c r="I85" s="190"/>
      <c r="J85" s="201">
        <f>BK85</f>
        <v>0</v>
      </c>
      <c r="K85" s="187"/>
      <c r="L85" s="192"/>
      <c r="M85" s="193"/>
      <c r="N85" s="194"/>
      <c r="O85" s="194"/>
      <c r="P85" s="195">
        <f>P86</f>
        <v>0</v>
      </c>
      <c r="Q85" s="194"/>
      <c r="R85" s="195">
        <f>R86</f>
        <v>0</v>
      </c>
      <c r="S85" s="194"/>
      <c r="T85" s="196">
        <f>T86</f>
        <v>0</v>
      </c>
      <c r="AR85" s="197" t="s">
        <v>85</v>
      </c>
      <c r="AT85" s="198" t="s">
        <v>76</v>
      </c>
      <c r="AU85" s="198" t="s">
        <v>88</v>
      </c>
      <c r="AY85" s="197" t="s">
        <v>191</v>
      </c>
      <c r="BK85" s="199">
        <f>BK86</f>
        <v>0</v>
      </c>
    </row>
    <row r="86" spans="2:65" s="1" customFormat="1" ht="16.5" customHeight="1">
      <c r="B86" s="42"/>
      <c r="C86" s="202" t="s">
        <v>85</v>
      </c>
      <c r="D86" s="202" t="s">
        <v>194</v>
      </c>
      <c r="E86" s="203" t="s">
        <v>6744</v>
      </c>
      <c r="F86" s="204" t="s">
        <v>6745</v>
      </c>
      <c r="G86" s="205" t="s">
        <v>242</v>
      </c>
      <c r="H86" s="206">
        <v>280</v>
      </c>
      <c r="I86" s="207"/>
      <c r="J86" s="208">
        <f>ROUND(I86*H86,2)</f>
        <v>0</v>
      </c>
      <c r="K86" s="204" t="s">
        <v>23</v>
      </c>
      <c r="L86" s="62"/>
      <c r="M86" s="209" t="s">
        <v>23</v>
      </c>
      <c r="N86" s="210" t="s">
        <v>48</v>
      </c>
      <c r="O86" s="43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25" t="s">
        <v>279</v>
      </c>
      <c r="AT86" s="25" t="s">
        <v>194</v>
      </c>
      <c r="AU86" s="25" t="s">
        <v>207</v>
      </c>
      <c r="AY86" s="25" t="s">
        <v>191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25" t="s">
        <v>85</v>
      </c>
      <c r="BK86" s="213">
        <f>ROUND(I86*H86,2)</f>
        <v>0</v>
      </c>
      <c r="BL86" s="25" t="s">
        <v>279</v>
      </c>
      <c r="BM86" s="25" t="s">
        <v>6746</v>
      </c>
    </row>
    <row r="87" spans="2:65" s="11" customFormat="1" ht="22.35" customHeight="1">
      <c r="B87" s="186"/>
      <c r="C87" s="187"/>
      <c r="D87" s="188" t="s">
        <v>76</v>
      </c>
      <c r="E87" s="200" t="s">
        <v>4645</v>
      </c>
      <c r="F87" s="200" t="s">
        <v>4646</v>
      </c>
      <c r="G87" s="187"/>
      <c r="H87" s="187"/>
      <c r="I87" s="190"/>
      <c r="J87" s="201">
        <f>BK87</f>
        <v>0</v>
      </c>
      <c r="K87" s="187"/>
      <c r="L87" s="192"/>
      <c r="M87" s="193"/>
      <c r="N87" s="194"/>
      <c r="O87" s="194"/>
      <c r="P87" s="195">
        <f>SUM(P88:P89)</f>
        <v>0</v>
      </c>
      <c r="Q87" s="194"/>
      <c r="R87" s="195">
        <f>SUM(R88:R89)</f>
        <v>0</v>
      </c>
      <c r="S87" s="194"/>
      <c r="T87" s="196">
        <f>SUM(T88:T89)</f>
        <v>0</v>
      </c>
      <c r="AR87" s="197" t="s">
        <v>85</v>
      </c>
      <c r="AT87" s="198" t="s">
        <v>76</v>
      </c>
      <c r="AU87" s="198" t="s">
        <v>88</v>
      </c>
      <c r="AY87" s="197" t="s">
        <v>191</v>
      </c>
      <c r="BK87" s="199">
        <f>SUM(BK88:BK89)</f>
        <v>0</v>
      </c>
    </row>
    <row r="88" spans="2:65" s="1" customFormat="1" ht="25.5" customHeight="1">
      <c r="B88" s="42"/>
      <c r="C88" s="202" t="s">
        <v>88</v>
      </c>
      <c r="D88" s="202" t="s">
        <v>194</v>
      </c>
      <c r="E88" s="203" t="s">
        <v>6747</v>
      </c>
      <c r="F88" s="204" t="s">
        <v>6748</v>
      </c>
      <c r="G88" s="205" t="s">
        <v>242</v>
      </c>
      <c r="H88" s="206">
        <v>240</v>
      </c>
      <c r="I88" s="207"/>
      <c r="J88" s="208">
        <f>ROUND(I88*H88,2)</f>
        <v>0</v>
      </c>
      <c r="K88" s="204" t="s">
        <v>23</v>
      </c>
      <c r="L88" s="62"/>
      <c r="M88" s="209" t="s">
        <v>23</v>
      </c>
      <c r="N88" s="210" t="s">
        <v>48</v>
      </c>
      <c r="O88" s="43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25" t="s">
        <v>279</v>
      </c>
      <c r="AT88" s="25" t="s">
        <v>194</v>
      </c>
      <c r="AU88" s="25" t="s">
        <v>207</v>
      </c>
      <c r="AY88" s="25" t="s">
        <v>191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25" t="s">
        <v>85</v>
      </c>
      <c r="BK88" s="213">
        <f>ROUND(I88*H88,2)</f>
        <v>0</v>
      </c>
      <c r="BL88" s="25" t="s">
        <v>279</v>
      </c>
      <c r="BM88" s="25" t="s">
        <v>6749</v>
      </c>
    </row>
    <row r="89" spans="2:65" s="1" customFormat="1" ht="16.5" customHeight="1">
      <c r="B89" s="42"/>
      <c r="C89" s="202" t="s">
        <v>207</v>
      </c>
      <c r="D89" s="202" t="s">
        <v>194</v>
      </c>
      <c r="E89" s="203" t="s">
        <v>6750</v>
      </c>
      <c r="F89" s="204" t="s">
        <v>6751</v>
      </c>
      <c r="G89" s="205" t="s">
        <v>242</v>
      </c>
      <c r="H89" s="206">
        <v>480</v>
      </c>
      <c r="I89" s="207"/>
      <c r="J89" s="208">
        <f>ROUND(I89*H89,2)</f>
        <v>0</v>
      </c>
      <c r="K89" s="204" t="s">
        <v>23</v>
      </c>
      <c r="L89" s="62"/>
      <c r="M89" s="209" t="s">
        <v>23</v>
      </c>
      <c r="N89" s="210" t="s">
        <v>48</v>
      </c>
      <c r="O89" s="43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25" t="s">
        <v>279</v>
      </c>
      <c r="AT89" s="25" t="s">
        <v>194</v>
      </c>
      <c r="AU89" s="25" t="s">
        <v>207</v>
      </c>
      <c r="AY89" s="25" t="s">
        <v>191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25" t="s">
        <v>85</v>
      </c>
      <c r="BK89" s="213">
        <f>ROUND(I89*H89,2)</f>
        <v>0</v>
      </c>
      <c r="BL89" s="25" t="s">
        <v>279</v>
      </c>
      <c r="BM89" s="25" t="s">
        <v>6752</v>
      </c>
    </row>
    <row r="90" spans="2:65" s="11" customFormat="1" ht="37.35" customHeight="1">
      <c r="B90" s="186"/>
      <c r="C90" s="187"/>
      <c r="D90" s="188" t="s">
        <v>76</v>
      </c>
      <c r="E90" s="189" t="s">
        <v>2326</v>
      </c>
      <c r="F90" s="189" t="s">
        <v>2327</v>
      </c>
      <c r="G90" s="187"/>
      <c r="H90" s="187"/>
      <c r="I90" s="190"/>
      <c r="J90" s="191">
        <f>BK90</f>
        <v>0</v>
      </c>
      <c r="K90" s="187"/>
      <c r="L90" s="192"/>
      <c r="M90" s="193"/>
      <c r="N90" s="194"/>
      <c r="O90" s="194"/>
      <c r="P90" s="195">
        <f>SUM(P91:P97)</f>
        <v>0</v>
      </c>
      <c r="Q90" s="194"/>
      <c r="R90" s="195">
        <f>SUM(R91:R97)</f>
        <v>0</v>
      </c>
      <c r="S90" s="194"/>
      <c r="T90" s="196">
        <f>SUM(T91:T97)</f>
        <v>0</v>
      </c>
      <c r="AR90" s="197" t="s">
        <v>215</v>
      </c>
      <c r="AT90" s="198" t="s">
        <v>76</v>
      </c>
      <c r="AU90" s="198" t="s">
        <v>77</v>
      </c>
      <c r="AY90" s="197" t="s">
        <v>191</v>
      </c>
      <c r="BK90" s="199">
        <f>SUM(BK91:BK97)</f>
        <v>0</v>
      </c>
    </row>
    <row r="91" spans="2:65" s="1" customFormat="1" ht="25.5" customHeight="1">
      <c r="B91" s="42"/>
      <c r="C91" s="202" t="s">
        <v>215</v>
      </c>
      <c r="D91" s="202" t="s">
        <v>194</v>
      </c>
      <c r="E91" s="203" t="s">
        <v>4263</v>
      </c>
      <c r="F91" s="204" t="s">
        <v>4264</v>
      </c>
      <c r="G91" s="205" t="s">
        <v>2331</v>
      </c>
      <c r="H91" s="206">
        <v>4</v>
      </c>
      <c r="I91" s="207"/>
      <c r="J91" s="208">
        <f>ROUND(I91*H91,2)</f>
        <v>0</v>
      </c>
      <c r="K91" s="204" t="s">
        <v>203</v>
      </c>
      <c r="L91" s="62"/>
      <c r="M91" s="209" t="s">
        <v>23</v>
      </c>
      <c r="N91" s="210" t="s">
        <v>48</v>
      </c>
      <c r="O91" s="43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5" t="s">
        <v>2332</v>
      </c>
      <c r="AT91" s="25" t="s">
        <v>194</v>
      </c>
      <c r="AU91" s="25" t="s">
        <v>85</v>
      </c>
      <c r="AY91" s="25" t="s">
        <v>191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85</v>
      </c>
      <c r="BK91" s="213">
        <f>ROUND(I91*H91,2)</f>
        <v>0</v>
      </c>
      <c r="BL91" s="25" t="s">
        <v>2332</v>
      </c>
      <c r="BM91" s="25" t="s">
        <v>6753</v>
      </c>
    </row>
    <row r="92" spans="2:65" s="1" customFormat="1" ht="40.5">
      <c r="B92" s="42"/>
      <c r="C92" s="64"/>
      <c r="D92" s="214" t="s">
        <v>205</v>
      </c>
      <c r="E92" s="64"/>
      <c r="F92" s="215" t="s">
        <v>4266</v>
      </c>
      <c r="G92" s="64"/>
      <c r="H92" s="64"/>
      <c r="I92" s="173"/>
      <c r="J92" s="64"/>
      <c r="K92" s="64"/>
      <c r="L92" s="62"/>
      <c r="M92" s="216"/>
      <c r="N92" s="43"/>
      <c r="O92" s="43"/>
      <c r="P92" s="43"/>
      <c r="Q92" s="43"/>
      <c r="R92" s="43"/>
      <c r="S92" s="43"/>
      <c r="T92" s="79"/>
      <c r="AT92" s="25" t="s">
        <v>205</v>
      </c>
      <c r="AU92" s="25" t="s">
        <v>85</v>
      </c>
    </row>
    <row r="93" spans="2:65" s="1" customFormat="1" ht="25.5" customHeight="1">
      <c r="B93" s="42"/>
      <c r="C93" s="202" t="s">
        <v>190</v>
      </c>
      <c r="D93" s="202" t="s">
        <v>194</v>
      </c>
      <c r="E93" s="203" t="s">
        <v>2368</v>
      </c>
      <c r="F93" s="204" t="s">
        <v>2369</v>
      </c>
      <c r="G93" s="205" t="s">
        <v>2331</v>
      </c>
      <c r="H93" s="206">
        <v>8</v>
      </c>
      <c r="I93" s="207"/>
      <c r="J93" s="208">
        <f>ROUND(I93*H93,2)</f>
        <v>0</v>
      </c>
      <c r="K93" s="204" t="s">
        <v>203</v>
      </c>
      <c r="L93" s="62"/>
      <c r="M93" s="209" t="s">
        <v>23</v>
      </c>
      <c r="N93" s="210" t="s">
        <v>48</v>
      </c>
      <c r="O93" s="43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25" t="s">
        <v>2332</v>
      </c>
      <c r="AT93" s="25" t="s">
        <v>194</v>
      </c>
      <c r="AU93" s="25" t="s">
        <v>85</v>
      </c>
      <c r="AY93" s="25" t="s">
        <v>191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5" t="s">
        <v>85</v>
      </c>
      <c r="BK93" s="213">
        <f>ROUND(I93*H93,2)</f>
        <v>0</v>
      </c>
      <c r="BL93" s="25" t="s">
        <v>2332</v>
      </c>
      <c r="BM93" s="25" t="s">
        <v>6754</v>
      </c>
    </row>
    <row r="94" spans="2:65" s="1" customFormat="1" ht="40.5">
      <c r="B94" s="42"/>
      <c r="C94" s="64"/>
      <c r="D94" s="214" t="s">
        <v>205</v>
      </c>
      <c r="E94" s="64"/>
      <c r="F94" s="215" t="s">
        <v>4266</v>
      </c>
      <c r="G94" s="64"/>
      <c r="H94" s="64"/>
      <c r="I94" s="173"/>
      <c r="J94" s="64"/>
      <c r="K94" s="64"/>
      <c r="L94" s="62"/>
      <c r="M94" s="216"/>
      <c r="N94" s="43"/>
      <c r="O94" s="43"/>
      <c r="P94" s="43"/>
      <c r="Q94" s="43"/>
      <c r="R94" s="43"/>
      <c r="S94" s="43"/>
      <c r="T94" s="79"/>
      <c r="AT94" s="25" t="s">
        <v>205</v>
      </c>
      <c r="AU94" s="25" t="s">
        <v>85</v>
      </c>
    </row>
    <row r="95" spans="2:65" s="12" customFormat="1" ht="13.5">
      <c r="B95" s="217"/>
      <c r="C95" s="218"/>
      <c r="D95" s="214" t="s">
        <v>245</v>
      </c>
      <c r="E95" s="219" t="s">
        <v>23</v>
      </c>
      <c r="F95" s="220" t="s">
        <v>4268</v>
      </c>
      <c r="G95" s="218"/>
      <c r="H95" s="221">
        <v>8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245</v>
      </c>
      <c r="AU95" s="227" t="s">
        <v>85</v>
      </c>
      <c r="AV95" s="12" t="s">
        <v>88</v>
      </c>
      <c r="AW95" s="12" t="s">
        <v>40</v>
      </c>
      <c r="AX95" s="12" t="s">
        <v>85</v>
      </c>
      <c r="AY95" s="227" t="s">
        <v>191</v>
      </c>
    </row>
    <row r="96" spans="2:65" s="1" customFormat="1" ht="25.5" customHeight="1">
      <c r="B96" s="42"/>
      <c r="C96" s="202" t="s">
        <v>225</v>
      </c>
      <c r="D96" s="202" t="s">
        <v>194</v>
      </c>
      <c r="E96" s="203" t="s">
        <v>2372</v>
      </c>
      <c r="F96" s="204" t="s">
        <v>2373</v>
      </c>
      <c r="G96" s="205" t="s">
        <v>2331</v>
      </c>
      <c r="H96" s="206">
        <v>2</v>
      </c>
      <c r="I96" s="207"/>
      <c r="J96" s="208">
        <f>ROUND(I96*H96,2)</f>
        <v>0</v>
      </c>
      <c r="K96" s="204" t="s">
        <v>203</v>
      </c>
      <c r="L96" s="62"/>
      <c r="M96" s="209" t="s">
        <v>23</v>
      </c>
      <c r="N96" s="210" t="s">
        <v>48</v>
      </c>
      <c r="O96" s="43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5" t="s">
        <v>2332</v>
      </c>
      <c r="AT96" s="25" t="s">
        <v>194</v>
      </c>
      <c r="AU96" s="25" t="s">
        <v>85</v>
      </c>
      <c r="AY96" s="25" t="s">
        <v>191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85</v>
      </c>
      <c r="BK96" s="213">
        <f>ROUND(I96*H96,2)</f>
        <v>0</v>
      </c>
      <c r="BL96" s="25" t="s">
        <v>2332</v>
      </c>
      <c r="BM96" s="25" t="s">
        <v>6755</v>
      </c>
    </row>
    <row r="97" spans="2:65" s="1" customFormat="1" ht="40.5">
      <c r="B97" s="42"/>
      <c r="C97" s="64"/>
      <c r="D97" s="214" t="s">
        <v>205</v>
      </c>
      <c r="E97" s="64"/>
      <c r="F97" s="215" t="s">
        <v>4266</v>
      </c>
      <c r="G97" s="64"/>
      <c r="H97" s="64"/>
      <c r="I97" s="173"/>
      <c r="J97" s="64"/>
      <c r="K97" s="64"/>
      <c r="L97" s="62"/>
      <c r="M97" s="216"/>
      <c r="N97" s="43"/>
      <c r="O97" s="43"/>
      <c r="P97" s="43"/>
      <c r="Q97" s="43"/>
      <c r="R97" s="43"/>
      <c r="S97" s="43"/>
      <c r="T97" s="79"/>
      <c r="AT97" s="25" t="s">
        <v>205</v>
      </c>
      <c r="AU97" s="25" t="s">
        <v>85</v>
      </c>
    </row>
    <row r="98" spans="2:65" s="11" customFormat="1" ht="37.35" customHeight="1">
      <c r="B98" s="186"/>
      <c r="C98" s="187"/>
      <c r="D98" s="188" t="s">
        <v>76</v>
      </c>
      <c r="E98" s="189" t="s">
        <v>4270</v>
      </c>
      <c r="F98" s="189" t="s">
        <v>4271</v>
      </c>
      <c r="G98" s="187"/>
      <c r="H98" s="187"/>
      <c r="I98" s="190"/>
      <c r="J98" s="191">
        <f>BK98</f>
        <v>0</v>
      </c>
      <c r="K98" s="187"/>
      <c r="L98" s="192"/>
      <c r="M98" s="193"/>
      <c r="N98" s="194"/>
      <c r="O98" s="194"/>
      <c r="P98" s="195">
        <f>SUM(P99:P105)</f>
        <v>0</v>
      </c>
      <c r="Q98" s="194"/>
      <c r="R98" s="195">
        <f>SUM(R99:R105)</f>
        <v>0</v>
      </c>
      <c r="S98" s="194"/>
      <c r="T98" s="196">
        <f>SUM(T99:T105)</f>
        <v>0</v>
      </c>
      <c r="AR98" s="197" t="s">
        <v>215</v>
      </c>
      <c r="AT98" s="198" t="s">
        <v>76</v>
      </c>
      <c r="AU98" s="198" t="s">
        <v>77</v>
      </c>
      <c r="AY98" s="197" t="s">
        <v>191</v>
      </c>
      <c r="BK98" s="199">
        <f>SUM(BK99:BK105)</f>
        <v>0</v>
      </c>
    </row>
    <row r="99" spans="2:65" s="1" customFormat="1" ht="16.5" customHeight="1">
      <c r="B99" s="42"/>
      <c r="C99" s="202" t="s">
        <v>229</v>
      </c>
      <c r="D99" s="202" t="s">
        <v>194</v>
      </c>
      <c r="E99" s="203" t="s">
        <v>4100</v>
      </c>
      <c r="F99" s="204" t="s">
        <v>4284</v>
      </c>
      <c r="G99" s="205" t="s">
        <v>197</v>
      </c>
      <c r="H99" s="206">
        <v>1</v>
      </c>
      <c r="I99" s="207"/>
      <c r="J99" s="208">
        <f>ROUND(I99*H99,2)</f>
        <v>0</v>
      </c>
      <c r="K99" s="204" t="s">
        <v>23</v>
      </c>
      <c r="L99" s="62"/>
      <c r="M99" s="209" t="s">
        <v>23</v>
      </c>
      <c r="N99" s="210" t="s">
        <v>48</v>
      </c>
      <c r="O99" s="43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25" t="s">
        <v>4274</v>
      </c>
      <c r="AT99" s="25" t="s">
        <v>194</v>
      </c>
      <c r="AU99" s="25" t="s">
        <v>85</v>
      </c>
      <c r="AY99" s="25" t="s">
        <v>191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85</v>
      </c>
      <c r="BK99" s="213">
        <f>ROUND(I99*H99,2)</f>
        <v>0</v>
      </c>
      <c r="BL99" s="25" t="s">
        <v>4274</v>
      </c>
      <c r="BM99" s="25" t="s">
        <v>6756</v>
      </c>
    </row>
    <row r="100" spans="2:65" s="1" customFormat="1" ht="16.5" customHeight="1">
      <c r="B100" s="42"/>
      <c r="C100" s="202" t="s">
        <v>234</v>
      </c>
      <c r="D100" s="202" t="s">
        <v>194</v>
      </c>
      <c r="E100" s="203" t="s">
        <v>4288</v>
      </c>
      <c r="F100" s="204" t="s">
        <v>4289</v>
      </c>
      <c r="G100" s="205" t="s">
        <v>4290</v>
      </c>
      <c r="H100" s="276"/>
      <c r="I100" s="207"/>
      <c r="J100" s="208">
        <f>ROUND(I100*H100,2)</f>
        <v>0</v>
      </c>
      <c r="K100" s="204" t="s">
        <v>23</v>
      </c>
      <c r="L100" s="62"/>
      <c r="M100" s="209" t="s">
        <v>23</v>
      </c>
      <c r="N100" s="210" t="s">
        <v>48</v>
      </c>
      <c r="O100" s="43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AR100" s="25" t="s">
        <v>4274</v>
      </c>
      <c r="AT100" s="25" t="s">
        <v>194</v>
      </c>
      <c r="AU100" s="25" t="s">
        <v>85</v>
      </c>
      <c r="AY100" s="25" t="s">
        <v>191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85</v>
      </c>
      <c r="BK100" s="213">
        <f>ROUND(I100*H100,2)</f>
        <v>0</v>
      </c>
      <c r="BL100" s="25" t="s">
        <v>4274</v>
      </c>
      <c r="BM100" s="25" t="s">
        <v>6757</v>
      </c>
    </row>
    <row r="101" spans="2:65" s="1" customFormat="1" ht="27">
      <c r="B101" s="42"/>
      <c r="C101" s="64"/>
      <c r="D101" s="214" t="s">
        <v>205</v>
      </c>
      <c r="E101" s="64"/>
      <c r="F101" s="215" t="s">
        <v>4292</v>
      </c>
      <c r="G101" s="64"/>
      <c r="H101" s="64"/>
      <c r="I101" s="173"/>
      <c r="J101" s="64"/>
      <c r="K101" s="64"/>
      <c r="L101" s="62"/>
      <c r="M101" s="216"/>
      <c r="N101" s="43"/>
      <c r="O101" s="43"/>
      <c r="P101" s="43"/>
      <c r="Q101" s="43"/>
      <c r="R101" s="43"/>
      <c r="S101" s="43"/>
      <c r="T101" s="79"/>
      <c r="AT101" s="25" t="s">
        <v>205</v>
      </c>
      <c r="AU101" s="25" t="s">
        <v>85</v>
      </c>
    </row>
    <row r="102" spans="2:65" s="1" customFormat="1" ht="16.5" customHeight="1">
      <c r="B102" s="42"/>
      <c r="C102" s="202" t="s">
        <v>239</v>
      </c>
      <c r="D102" s="202" t="s">
        <v>194</v>
      </c>
      <c r="E102" s="203" t="s">
        <v>4293</v>
      </c>
      <c r="F102" s="204" t="s">
        <v>4294</v>
      </c>
      <c r="G102" s="205" t="s">
        <v>4290</v>
      </c>
      <c r="H102" s="276"/>
      <c r="I102" s="207"/>
      <c r="J102" s="208">
        <f>ROUND(I102*H102,2)</f>
        <v>0</v>
      </c>
      <c r="K102" s="204" t="s">
        <v>23</v>
      </c>
      <c r="L102" s="62"/>
      <c r="M102" s="209" t="s">
        <v>23</v>
      </c>
      <c r="N102" s="210" t="s">
        <v>48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4274</v>
      </c>
      <c r="AT102" s="25" t="s">
        <v>194</v>
      </c>
      <c r="AU102" s="25" t="s">
        <v>85</v>
      </c>
      <c r="AY102" s="25" t="s">
        <v>191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85</v>
      </c>
      <c r="BK102" s="213">
        <f>ROUND(I102*H102,2)</f>
        <v>0</v>
      </c>
      <c r="BL102" s="25" t="s">
        <v>4274</v>
      </c>
      <c r="BM102" s="25" t="s">
        <v>6758</v>
      </c>
    </row>
    <row r="103" spans="2:65" s="1" customFormat="1" ht="27">
      <c r="B103" s="42"/>
      <c r="C103" s="64"/>
      <c r="D103" s="214" t="s">
        <v>205</v>
      </c>
      <c r="E103" s="64"/>
      <c r="F103" s="215" t="s">
        <v>4292</v>
      </c>
      <c r="G103" s="64"/>
      <c r="H103" s="64"/>
      <c r="I103" s="173"/>
      <c r="J103" s="64"/>
      <c r="K103" s="64"/>
      <c r="L103" s="62"/>
      <c r="M103" s="216"/>
      <c r="N103" s="43"/>
      <c r="O103" s="43"/>
      <c r="P103" s="43"/>
      <c r="Q103" s="43"/>
      <c r="R103" s="43"/>
      <c r="S103" s="43"/>
      <c r="T103" s="79"/>
      <c r="AT103" s="25" t="s">
        <v>205</v>
      </c>
      <c r="AU103" s="25" t="s">
        <v>85</v>
      </c>
    </row>
    <row r="104" spans="2:65" s="1" customFormat="1" ht="16.5" customHeight="1">
      <c r="B104" s="42"/>
      <c r="C104" s="202" t="s">
        <v>247</v>
      </c>
      <c r="D104" s="202" t="s">
        <v>194</v>
      </c>
      <c r="E104" s="203" t="s">
        <v>4296</v>
      </c>
      <c r="F104" s="204" t="s">
        <v>4297</v>
      </c>
      <c r="G104" s="205" t="s">
        <v>4290</v>
      </c>
      <c r="H104" s="276"/>
      <c r="I104" s="207"/>
      <c r="J104" s="208">
        <f>ROUND(I104*H104,2)</f>
        <v>0</v>
      </c>
      <c r="K104" s="204" t="s">
        <v>23</v>
      </c>
      <c r="L104" s="62"/>
      <c r="M104" s="209" t="s">
        <v>23</v>
      </c>
      <c r="N104" s="210" t="s">
        <v>48</v>
      </c>
      <c r="O104" s="43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5" t="s">
        <v>4274</v>
      </c>
      <c r="AT104" s="25" t="s">
        <v>194</v>
      </c>
      <c r="AU104" s="25" t="s">
        <v>85</v>
      </c>
      <c r="AY104" s="25" t="s">
        <v>191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85</v>
      </c>
      <c r="BK104" s="213">
        <f>ROUND(I104*H104,2)</f>
        <v>0</v>
      </c>
      <c r="BL104" s="25" t="s">
        <v>4274</v>
      </c>
      <c r="BM104" s="25" t="s">
        <v>6759</v>
      </c>
    </row>
    <row r="105" spans="2:65" s="1" customFormat="1" ht="40.5">
      <c r="B105" s="42"/>
      <c r="C105" s="64"/>
      <c r="D105" s="214" t="s">
        <v>205</v>
      </c>
      <c r="E105" s="64"/>
      <c r="F105" s="215" t="s">
        <v>4299</v>
      </c>
      <c r="G105" s="64"/>
      <c r="H105" s="64"/>
      <c r="I105" s="173"/>
      <c r="J105" s="64"/>
      <c r="K105" s="64"/>
      <c r="L105" s="62"/>
      <c r="M105" s="238"/>
      <c r="N105" s="239"/>
      <c r="O105" s="239"/>
      <c r="P105" s="239"/>
      <c r="Q105" s="239"/>
      <c r="R105" s="239"/>
      <c r="S105" s="239"/>
      <c r="T105" s="240"/>
      <c r="AT105" s="25" t="s">
        <v>205</v>
      </c>
      <c r="AU105" s="25" t="s">
        <v>85</v>
      </c>
    </row>
    <row r="106" spans="2:65" s="1" customFormat="1" ht="6.95" customHeight="1">
      <c r="B106" s="57"/>
      <c r="C106" s="58"/>
      <c r="D106" s="58"/>
      <c r="E106" s="58"/>
      <c r="F106" s="58"/>
      <c r="G106" s="58"/>
      <c r="H106" s="58"/>
      <c r="I106" s="149"/>
      <c r="J106" s="58"/>
      <c r="K106" s="58"/>
      <c r="L106" s="62"/>
    </row>
  </sheetData>
  <sheetProtection algorithmName="SHA-512" hashValue="9an0EPZZ2z+LFR7BplRmQtpNWmehGsCem53QS91RxVXfPOxWda76Kec46x1xc8iVYP8iuCfahKvtMokZjmzktQ==" saltValue="zoqwzhlFgwxw0ixYgp3WxVfmccqLsjyf5PYhEghl/4ws1kRNrEPW1yE6P2akjLgbtWrUQPJ35DAhzlImvyj6eg==" spinCount="100000" sheet="1" objects="1" scenarios="1" formatColumns="0" formatRows="0" autoFilter="0"/>
  <autoFilter ref="C81:K105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145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6760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6761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ROUND(J88,2)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ROUND(SUM(BE88:BE148), 2)</f>
        <v>0</v>
      </c>
      <c r="G32" s="43"/>
      <c r="H32" s="43"/>
      <c r="I32" s="141">
        <v>0.21</v>
      </c>
      <c r="J32" s="140">
        <f>ROUND(ROUND((SUM(BE88:BE148)),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ROUND(SUM(BF88:BF148), 2)</f>
        <v>0</v>
      </c>
      <c r="G33" s="43"/>
      <c r="H33" s="43"/>
      <c r="I33" s="141">
        <v>0.15</v>
      </c>
      <c r="J33" s="140">
        <f>ROUND(ROUND((SUM(BF88:BF148)),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ROUND(SUM(BG88:BG148),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ROUND(SUM(BH88:BH148),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ROUND(SUM(BI88:BI148),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6760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DEM-001 - Likvidace stávajících zpevněných ploch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J88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343</v>
      </c>
      <c r="E61" s="162"/>
      <c r="F61" s="162"/>
      <c r="G61" s="162"/>
      <c r="H61" s="162"/>
      <c r="I61" s="163"/>
      <c r="J61" s="164">
        <f>J89</f>
        <v>0</v>
      </c>
      <c r="K61" s="165"/>
    </row>
    <row r="62" spans="2:47" s="9" customFormat="1" ht="19.899999999999999" customHeight="1">
      <c r="B62" s="166"/>
      <c r="C62" s="167"/>
      <c r="D62" s="168" t="s">
        <v>2376</v>
      </c>
      <c r="E62" s="169"/>
      <c r="F62" s="169"/>
      <c r="G62" s="169"/>
      <c r="H62" s="169"/>
      <c r="I62" s="170"/>
      <c r="J62" s="171">
        <f>J90</f>
        <v>0</v>
      </c>
      <c r="K62" s="172"/>
    </row>
    <row r="63" spans="2:47" s="9" customFormat="1" ht="19.899999999999999" customHeight="1">
      <c r="B63" s="166"/>
      <c r="C63" s="167"/>
      <c r="D63" s="168" t="s">
        <v>2378</v>
      </c>
      <c r="E63" s="169"/>
      <c r="F63" s="169"/>
      <c r="G63" s="169"/>
      <c r="H63" s="169"/>
      <c r="I63" s="170"/>
      <c r="J63" s="171">
        <f>J100</f>
        <v>0</v>
      </c>
      <c r="K63" s="172"/>
    </row>
    <row r="64" spans="2:47" s="9" customFormat="1" ht="19.899999999999999" customHeight="1">
      <c r="B64" s="166"/>
      <c r="C64" s="167"/>
      <c r="D64" s="168" t="s">
        <v>346</v>
      </c>
      <c r="E64" s="169"/>
      <c r="F64" s="169"/>
      <c r="G64" s="169"/>
      <c r="H64" s="169"/>
      <c r="I64" s="170"/>
      <c r="J64" s="171">
        <f>J103</f>
        <v>0</v>
      </c>
      <c r="K64" s="172"/>
    </row>
    <row r="65" spans="2:12" s="9" customFormat="1" ht="19.899999999999999" customHeight="1">
      <c r="B65" s="166"/>
      <c r="C65" s="167"/>
      <c r="D65" s="168" t="s">
        <v>2759</v>
      </c>
      <c r="E65" s="169"/>
      <c r="F65" s="169"/>
      <c r="G65" s="169"/>
      <c r="H65" s="169"/>
      <c r="I65" s="170"/>
      <c r="J65" s="171">
        <f>J126</f>
        <v>0</v>
      </c>
      <c r="K65" s="172"/>
    </row>
    <row r="66" spans="2:12" s="8" customFormat="1" ht="24.95" customHeight="1">
      <c r="B66" s="159"/>
      <c r="C66" s="160"/>
      <c r="D66" s="161" t="s">
        <v>360</v>
      </c>
      <c r="E66" s="162"/>
      <c r="F66" s="162"/>
      <c r="G66" s="162"/>
      <c r="H66" s="162"/>
      <c r="I66" s="163"/>
      <c r="J66" s="164">
        <f>J140</f>
        <v>0</v>
      </c>
      <c r="K66" s="165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28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49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52"/>
      <c r="J72" s="61"/>
      <c r="K72" s="61"/>
      <c r="L72" s="62"/>
    </row>
    <row r="73" spans="2:12" s="1" customFormat="1" ht="36.950000000000003" customHeight="1">
      <c r="B73" s="42"/>
      <c r="C73" s="63" t="s">
        <v>175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6.9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4.45" customHeight="1">
      <c r="B75" s="42"/>
      <c r="C75" s="66" t="s">
        <v>18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6.5" customHeight="1">
      <c r="B76" s="42"/>
      <c r="C76" s="64"/>
      <c r="D76" s="64"/>
      <c r="E76" s="408" t="str">
        <f>E7</f>
        <v>Výstavba poradenského centra UJEP, č.p. 771, ul. Pasteurova - Rekonstrukce</v>
      </c>
      <c r="F76" s="409"/>
      <c r="G76" s="409"/>
      <c r="H76" s="409"/>
      <c r="I76" s="173"/>
      <c r="J76" s="64"/>
      <c r="K76" s="64"/>
      <c r="L76" s="62"/>
    </row>
    <row r="77" spans="2:12">
      <c r="B77" s="29"/>
      <c r="C77" s="66" t="s">
        <v>161</v>
      </c>
      <c r="D77" s="242"/>
      <c r="E77" s="242"/>
      <c r="F77" s="242"/>
      <c r="G77" s="242"/>
      <c r="H77" s="242"/>
      <c r="J77" s="242"/>
      <c r="K77" s="242"/>
      <c r="L77" s="243"/>
    </row>
    <row r="78" spans="2:12" s="1" customFormat="1" ht="16.5" customHeight="1">
      <c r="B78" s="42"/>
      <c r="C78" s="64"/>
      <c r="D78" s="64"/>
      <c r="E78" s="408" t="s">
        <v>6760</v>
      </c>
      <c r="F78" s="410"/>
      <c r="G78" s="410"/>
      <c r="H78" s="410"/>
      <c r="I78" s="173"/>
      <c r="J78" s="64"/>
      <c r="K78" s="64"/>
      <c r="L78" s="62"/>
    </row>
    <row r="79" spans="2:12" s="1" customFormat="1" ht="14.45" customHeight="1">
      <c r="B79" s="42"/>
      <c r="C79" s="66" t="s">
        <v>341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7.25" customHeight="1">
      <c r="B80" s="42"/>
      <c r="C80" s="64"/>
      <c r="D80" s="64"/>
      <c r="E80" s="379" t="str">
        <f>E11</f>
        <v>DEM-001 - Likvidace stávajících zpevněných ploch</v>
      </c>
      <c r="F80" s="410"/>
      <c r="G80" s="410"/>
      <c r="H80" s="410"/>
      <c r="I80" s="173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8" customHeight="1">
      <c r="B82" s="42"/>
      <c r="C82" s="66" t="s">
        <v>24</v>
      </c>
      <c r="D82" s="64"/>
      <c r="E82" s="64"/>
      <c r="F82" s="174" t="str">
        <f>F14</f>
        <v>Ústí nad Labem</v>
      </c>
      <c r="G82" s="64"/>
      <c r="H82" s="64"/>
      <c r="I82" s="175" t="s">
        <v>26</v>
      </c>
      <c r="J82" s="74" t="str">
        <f>IF(J14="","",J14)</f>
        <v>19. 7. 2018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>
      <c r="B84" s="42"/>
      <c r="C84" s="66" t="s">
        <v>28</v>
      </c>
      <c r="D84" s="64"/>
      <c r="E84" s="64"/>
      <c r="F84" s="174" t="str">
        <f>E17</f>
        <v>UJEP Pasteurova 3544/1, 400 96 ÚnL</v>
      </c>
      <c r="G84" s="64"/>
      <c r="H84" s="64"/>
      <c r="I84" s="175" t="s">
        <v>36</v>
      </c>
      <c r="J84" s="174" t="str">
        <f>E23</f>
        <v>Correct BC, s.r.o.</v>
      </c>
      <c r="K84" s="64"/>
      <c r="L84" s="62"/>
    </row>
    <row r="85" spans="2:65" s="1" customFormat="1" ht="14.45" customHeight="1">
      <c r="B85" s="42"/>
      <c r="C85" s="66" t="s">
        <v>34</v>
      </c>
      <c r="D85" s="64"/>
      <c r="E85" s="64"/>
      <c r="F85" s="174" t="str">
        <f>IF(E20="","",E20)</f>
        <v/>
      </c>
      <c r="G85" s="64"/>
      <c r="H85" s="64"/>
      <c r="I85" s="173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0" customFormat="1" ht="29.25" customHeight="1">
      <c r="B87" s="176"/>
      <c r="C87" s="177" t="s">
        <v>176</v>
      </c>
      <c r="D87" s="178" t="s">
        <v>62</v>
      </c>
      <c r="E87" s="178" t="s">
        <v>58</v>
      </c>
      <c r="F87" s="178" t="s">
        <v>177</v>
      </c>
      <c r="G87" s="178" t="s">
        <v>178</v>
      </c>
      <c r="H87" s="178" t="s">
        <v>179</v>
      </c>
      <c r="I87" s="179" t="s">
        <v>180</v>
      </c>
      <c r="J87" s="178" t="s">
        <v>166</v>
      </c>
      <c r="K87" s="180" t="s">
        <v>181</v>
      </c>
      <c r="L87" s="181"/>
      <c r="M87" s="82" t="s">
        <v>182</v>
      </c>
      <c r="N87" s="83" t="s">
        <v>47</v>
      </c>
      <c r="O87" s="83" t="s">
        <v>183</v>
      </c>
      <c r="P87" s="83" t="s">
        <v>184</v>
      </c>
      <c r="Q87" s="83" t="s">
        <v>185</v>
      </c>
      <c r="R87" s="83" t="s">
        <v>186</v>
      </c>
      <c r="S87" s="83" t="s">
        <v>187</v>
      </c>
      <c r="T87" s="84" t="s">
        <v>188</v>
      </c>
    </row>
    <row r="88" spans="2:65" s="1" customFormat="1" ht="29.25" customHeight="1">
      <c r="B88" s="42"/>
      <c r="C88" s="88" t="s">
        <v>167</v>
      </c>
      <c r="D88" s="64"/>
      <c r="E88" s="64"/>
      <c r="F88" s="64"/>
      <c r="G88" s="64"/>
      <c r="H88" s="64"/>
      <c r="I88" s="173"/>
      <c r="J88" s="182">
        <f>BK88</f>
        <v>0</v>
      </c>
      <c r="K88" s="64"/>
      <c r="L88" s="62"/>
      <c r="M88" s="85"/>
      <c r="N88" s="86"/>
      <c r="O88" s="86"/>
      <c r="P88" s="183">
        <f>P89+P140</f>
        <v>0</v>
      </c>
      <c r="Q88" s="86"/>
      <c r="R88" s="183">
        <f>R89+R140</f>
        <v>0.93446999999999991</v>
      </c>
      <c r="S88" s="86"/>
      <c r="T88" s="184">
        <f>T89+T140</f>
        <v>486.16147599999999</v>
      </c>
      <c r="AT88" s="25" t="s">
        <v>76</v>
      </c>
      <c r="AU88" s="25" t="s">
        <v>168</v>
      </c>
      <c r="BK88" s="185">
        <f>BK89+BK140</f>
        <v>0</v>
      </c>
    </row>
    <row r="89" spans="2:65" s="11" customFormat="1" ht="37.35" customHeight="1">
      <c r="B89" s="186"/>
      <c r="C89" s="187"/>
      <c r="D89" s="188" t="s">
        <v>76</v>
      </c>
      <c r="E89" s="189" t="s">
        <v>361</v>
      </c>
      <c r="F89" s="189" t="s">
        <v>362</v>
      </c>
      <c r="G89" s="187"/>
      <c r="H89" s="187"/>
      <c r="I89" s="190"/>
      <c r="J89" s="191">
        <f>BK89</f>
        <v>0</v>
      </c>
      <c r="K89" s="187"/>
      <c r="L89" s="192"/>
      <c r="M89" s="193"/>
      <c r="N89" s="194"/>
      <c r="O89" s="194"/>
      <c r="P89" s="195">
        <f>P90+P100+P103+P126</f>
        <v>0</v>
      </c>
      <c r="Q89" s="194"/>
      <c r="R89" s="195">
        <f>R90+R100+R103+R126</f>
        <v>0.93446999999999991</v>
      </c>
      <c r="S89" s="194"/>
      <c r="T89" s="196">
        <f>T90+T100+T103+T126</f>
        <v>486.16147599999999</v>
      </c>
      <c r="AR89" s="197" t="s">
        <v>85</v>
      </c>
      <c r="AT89" s="198" t="s">
        <v>76</v>
      </c>
      <c r="AU89" s="198" t="s">
        <v>77</v>
      </c>
      <c r="AY89" s="197" t="s">
        <v>191</v>
      </c>
      <c r="BK89" s="199">
        <f>BK90+BK100+BK103+BK126</f>
        <v>0</v>
      </c>
    </row>
    <row r="90" spans="2:65" s="11" customFormat="1" ht="19.899999999999999" customHeight="1">
      <c r="B90" s="186"/>
      <c r="C90" s="187"/>
      <c r="D90" s="188" t="s">
        <v>76</v>
      </c>
      <c r="E90" s="200" t="s">
        <v>85</v>
      </c>
      <c r="F90" s="200" t="s">
        <v>2381</v>
      </c>
      <c r="G90" s="187"/>
      <c r="H90" s="187"/>
      <c r="I90" s="190"/>
      <c r="J90" s="201">
        <f>BK90</f>
        <v>0</v>
      </c>
      <c r="K90" s="187"/>
      <c r="L90" s="192"/>
      <c r="M90" s="193"/>
      <c r="N90" s="194"/>
      <c r="O90" s="194"/>
      <c r="P90" s="195">
        <f>SUM(P91:P99)</f>
        <v>0</v>
      </c>
      <c r="Q90" s="194"/>
      <c r="R90" s="195">
        <f>SUM(R91:R99)</f>
        <v>9.1950000000000004E-2</v>
      </c>
      <c r="S90" s="194"/>
      <c r="T90" s="196">
        <f>SUM(T91:T99)</f>
        <v>241.04499999999999</v>
      </c>
      <c r="AR90" s="197" t="s">
        <v>85</v>
      </c>
      <c r="AT90" s="198" t="s">
        <v>76</v>
      </c>
      <c r="AU90" s="198" t="s">
        <v>85</v>
      </c>
      <c r="AY90" s="197" t="s">
        <v>191</v>
      </c>
      <c r="BK90" s="199">
        <f>SUM(BK91:BK99)</f>
        <v>0</v>
      </c>
    </row>
    <row r="91" spans="2:65" s="1" customFormat="1" ht="25.5" customHeight="1">
      <c r="B91" s="42"/>
      <c r="C91" s="202" t="s">
        <v>85</v>
      </c>
      <c r="D91" s="202" t="s">
        <v>194</v>
      </c>
      <c r="E91" s="203" t="s">
        <v>6762</v>
      </c>
      <c r="F91" s="204" t="s">
        <v>6763</v>
      </c>
      <c r="G91" s="205" t="s">
        <v>218</v>
      </c>
      <c r="H91" s="206">
        <v>500</v>
      </c>
      <c r="I91" s="207"/>
      <c r="J91" s="208">
        <f t="shared" ref="J91:J96" si="0">ROUND(I91*H91,2)</f>
        <v>0</v>
      </c>
      <c r="K91" s="204" t="s">
        <v>203</v>
      </c>
      <c r="L91" s="62"/>
      <c r="M91" s="209" t="s">
        <v>23</v>
      </c>
      <c r="N91" s="210" t="s">
        <v>48</v>
      </c>
      <c r="O91" s="43"/>
      <c r="P91" s="211">
        <f t="shared" ref="P91:P96" si="1">O91*H91</f>
        <v>0</v>
      </c>
      <c r="Q91" s="211">
        <v>0</v>
      </c>
      <c r="R91" s="211">
        <f t="shared" ref="R91:R96" si="2">Q91*H91</f>
        <v>0</v>
      </c>
      <c r="S91" s="211">
        <v>0</v>
      </c>
      <c r="T91" s="212">
        <f t="shared" ref="T91:T96" si="3">S91*H91</f>
        <v>0</v>
      </c>
      <c r="AR91" s="25" t="s">
        <v>215</v>
      </c>
      <c r="AT91" s="25" t="s">
        <v>194</v>
      </c>
      <c r="AU91" s="25" t="s">
        <v>88</v>
      </c>
      <c r="AY91" s="25" t="s">
        <v>191</v>
      </c>
      <c r="BE91" s="213">
        <f t="shared" ref="BE91:BE96" si="4">IF(N91="základní",J91,0)</f>
        <v>0</v>
      </c>
      <c r="BF91" s="213">
        <f t="shared" ref="BF91:BF96" si="5">IF(N91="snížená",J91,0)</f>
        <v>0</v>
      </c>
      <c r="BG91" s="213">
        <f t="shared" ref="BG91:BG96" si="6">IF(N91="zákl. přenesená",J91,0)</f>
        <v>0</v>
      </c>
      <c r="BH91" s="213">
        <f t="shared" ref="BH91:BH96" si="7">IF(N91="sníž. přenesená",J91,0)</f>
        <v>0</v>
      </c>
      <c r="BI91" s="213">
        <f t="shared" ref="BI91:BI96" si="8">IF(N91="nulová",J91,0)</f>
        <v>0</v>
      </c>
      <c r="BJ91" s="25" t="s">
        <v>85</v>
      </c>
      <c r="BK91" s="213">
        <f t="shared" ref="BK91:BK96" si="9">ROUND(I91*H91,2)</f>
        <v>0</v>
      </c>
      <c r="BL91" s="25" t="s">
        <v>215</v>
      </c>
      <c r="BM91" s="25" t="s">
        <v>6764</v>
      </c>
    </row>
    <row r="92" spans="2:65" s="1" customFormat="1" ht="25.5" customHeight="1">
      <c r="B92" s="42"/>
      <c r="C92" s="202" t="s">
        <v>88</v>
      </c>
      <c r="D92" s="202" t="s">
        <v>194</v>
      </c>
      <c r="E92" s="203" t="s">
        <v>6765</v>
      </c>
      <c r="F92" s="204" t="s">
        <v>6766</v>
      </c>
      <c r="G92" s="205" t="s">
        <v>218</v>
      </c>
      <c r="H92" s="206">
        <v>500</v>
      </c>
      <c r="I92" s="207"/>
      <c r="J92" s="208">
        <f t="shared" si="0"/>
        <v>0</v>
      </c>
      <c r="K92" s="204" t="s">
        <v>203</v>
      </c>
      <c r="L92" s="62"/>
      <c r="M92" s="209" t="s">
        <v>23</v>
      </c>
      <c r="N92" s="210" t="s">
        <v>48</v>
      </c>
      <c r="O92" s="43"/>
      <c r="P92" s="211">
        <f t="shared" si="1"/>
        <v>0</v>
      </c>
      <c r="Q92" s="211">
        <v>1.8000000000000001E-4</v>
      </c>
      <c r="R92" s="211">
        <f t="shared" si="2"/>
        <v>9.0000000000000011E-2</v>
      </c>
      <c r="S92" s="211">
        <v>0</v>
      </c>
      <c r="T92" s="212">
        <f t="shared" si="3"/>
        <v>0</v>
      </c>
      <c r="AR92" s="25" t="s">
        <v>215</v>
      </c>
      <c r="AT92" s="25" t="s">
        <v>194</v>
      </c>
      <c r="AU92" s="25" t="s">
        <v>88</v>
      </c>
      <c r="AY92" s="25" t="s">
        <v>191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5" t="s">
        <v>85</v>
      </c>
      <c r="BK92" s="213">
        <f t="shared" si="9"/>
        <v>0</v>
      </c>
      <c r="BL92" s="25" t="s">
        <v>215</v>
      </c>
      <c r="BM92" s="25" t="s">
        <v>6767</v>
      </c>
    </row>
    <row r="93" spans="2:65" s="1" customFormat="1" ht="25.5" customHeight="1">
      <c r="B93" s="42"/>
      <c r="C93" s="202" t="s">
        <v>207</v>
      </c>
      <c r="D93" s="202" t="s">
        <v>194</v>
      </c>
      <c r="E93" s="203" t="s">
        <v>6768</v>
      </c>
      <c r="F93" s="204" t="s">
        <v>6769</v>
      </c>
      <c r="G93" s="205" t="s">
        <v>222</v>
      </c>
      <c r="H93" s="206">
        <v>10</v>
      </c>
      <c r="I93" s="207"/>
      <c r="J93" s="208">
        <f t="shared" si="0"/>
        <v>0</v>
      </c>
      <c r="K93" s="204" t="s">
        <v>203</v>
      </c>
      <c r="L93" s="62"/>
      <c r="M93" s="209" t="s">
        <v>23</v>
      </c>
      <c r="N93" s="210" t="s">
        <v>48</v>
      </c>
      <c r="O93" s="43"/>
      <c r="P93" s="211">
        <f t="shared" si="1"/>
        <v>0</v>
      </c>
      <c r="Q93" s="211">
        <v>1.8000000000000001E-4</v>
      </c>
      <c r="R93" s="211">
        <f t="shared" si="2"/>
        <v>1.8000000000000002E-3</v>
      </c>
      <c r="S93" s="211">
        <v>0</v>
      </c>
      <c r="T93" s="212">
        <f t="shared" si="3"/>
        <v>0</v>
      </c>
      <c r="AR93" s="25" t="s">
        <v>215</v>
      </c>
      <c r="AT93" s="25" t="s">
        <v>194</v>
      </c>
      <c r="AU93" s="25" t="s">
        <v>88</v>
      </c>
      <c r="AY93" s="25" t="s">
        <v>191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5" t="s">
        <v>85</v>
      </c>
      <c r="BK93" s="213">
        <f t="shared" si="9"/>
        <v>0</v>
      </c>
      <c r="BL93" s="25" t="s">
        <v>215</v>
      </c>
      <c r="BM93" s="25" t="s">
        <v>6770</v>
      </c>
    </row>
    <row r="94" spans="2:65" s="1" customFormat="1" ht="25.5" customHeight="1">
      <c r="B94" s="42"/>
      <c r="C94" s="202" t="s">
        <v>215</v>
      </c>
      <c r="D94" s="202" t="s">
        <v>194</v>
      </c>
      <c r="E94" s="203" t="s">
        <v>6771</v>
      </c>
      <c r="F94" s="204" t="s">
        <v>6772</v>
      </c>
      <c r="G94" s="205" t="s">
        <v>222</v>
      </c>
      <c r="H94" s="206">
        <v>3</v>
      </c>
      <c r="I94" s="207"/>
      <c r="J94" s="208">
        <f t="shared" si="0"/>
        <v>0</v>
      </c>
      <c r="K94" s="204" t="s">
        <v>203</v>
      </c>
      <c r="L94" s="62"/>
      <c r="M94" s="209" t="s">
        <v>23</v>
      </c>
      <c r="N94" s="210" t="s">
        <v>48</v>
      </c>
      <c r="O94" s="43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5" t="s">
        <v>215</v>
      </c>
      <c r="AT94" s="25" t="s">
        <v>194</v>
      </c>
      <c r="AU94" s="25" t="s">
        <v>88</v>
      </c>
      <c r="AY94" s="25" t="s">
        <v>191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5" t="s">
        <v>85</v>
      </c>
      <c r="BK94" s="213">
        <f t="shared" si="9"/>
        <v>0</v>
      </c>
      <c r="BL94" s="25" t="s">
        <v>215</v>
      </c>
      <c r="BM94" s="25" t="s">
        <v>6773</v>
      </c>
    </row>
    <row r="95" spans="2:65" s="1" customFormat="1" ht="25.5" customHeight="1">
      <c r="B95" s="42"/>
      <c r="C95" s="202" t="s">
        <v>190</v>
      </c>
      <c r="D95" s="202" t="s">
        <v>194</v>
      </c>
      <c r="E95" s="203" t="s">
        <v>6774</v>
      </c>
      <c r="F95" s="204" t="s">
        <v>6775</v>
      </c>
      <c r="G95" s="205" t="s">
        <v>222</v>
      </c>
      <c r="H95" s="206">
        <v>3</v>
      </c>
      <c r="I95" s="207"/>
      <c r="J95" s="208">
        <f t="shared" si="0"/>
        <v>0</v>
      </c>
      <c r="K95" s="204" t="s">
        <v>203</v>
      </c>
      <c r="L95" s="62"/>
      <c r="M95" s="209" t="s">
        <v>23</v>
      </c>
      <c r="N95" s="210" t="s">
        <v>48</v>
      </c>
      <c r="O95" s="43"/>
      <c r="P95" s="211">
        <f t="shared" si="1"/>
        <v>0</v>
      </c>
      <c r="Q95" s="211">
        <v>5.0000000000000002E-5</v>
      </c>
      <c r="R95" s="211">
        <f t="shared" si="2"/>
        <v>1.5000000000000001E-4</v>
      </c>
      <c r="S95" s="211">
        <v>0</v>
      </c>
      <c r="T95" s="212">
        <f t="shared" si="3"/>
        <v>0</v>
      </c>
      <c r="AR95" s="25" t="s">
        <v>215</v>
      </c>
      <c r="AT95" s="25" t="s">
        <v>194</v>
      </c>
      <c r="AU95" s="25" t="s">
        <v>88</v>
      </c>
      <c r="AY95" s="25" t="s">
        <v>191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5" t="s">
        <v>85</v>
      </c>
      <c r="BK95" s="213">
        <f t="shared" si="9"/>
        <v>0</v>
      </c>
      <c r="BL95" s="25" t="s">
        <v>215</v>
      </c>
      <c r="BM95" s="25" t="s">
        <v>6776</v>
      </c>
    </row>
    <row r="96" spans="2:65" s="1" customFormat="1" ht="25.5" customHeight="1">
      <c r="B96" s="42"/>
      <c r="C96" s="202" t="s">
        <v>225</v>
      </c>
      <c r="D96" s="202" t="s">
        <v>194</v>
      </c>
      <c r="E96" s="203" t="s">
        <v>6777</v>
      </c>
      <c r="F96" s="204" t="s">
        <v>6778</v>
      </c>
      <c r="G96" s="205" t="s">
        <v>218</v>
      </c>
      <c r="H96" s="206">
        <v>679</v>
      </c>
      <c r="I96" s="207"/>
      <c r="J96" s="208">
        <f t="shared" si="0"/>
        <v>0</v>
      </c>
      <c r="K96" s="204" t="s">
        <v>203</v>
      </c>
      <c r="L96" s="62"/>
      <c r="M96" s="209" t="s">
        <v>23</v>
      </c>
      <c r="N96" s="210" t="s">
        <v>48</v>
      </c>
      <c r="O96" s="43"/>
      <c r="P96" s="211">
        <f t="shared" si="1"/>
        <v>0</v>
      </c>
      <c r="Q96" s="211">
        <v>0</v>
      </c>
      <c r="R96" s="211">
        <f t="shared" si="2"/>
        <v>0</v>
      </c>
      <c r="S96" s="211">
        <v>0.35499999999999998</v>
      </c>
      <c r="T96" s="212">
        <f t="shared" si="3"/>
        <v>241.04499999999999</v>
      </c>
      <c r="AR96" s="25" t="s">
        <v>215</v>
      </c>
      <c r="AT96" s="25" t="s">
        <v>194</v>
      </c>
      <c r="AU96" s="25" t="s">
        <v>88</v>
      </c>
      <c r="AY96" s="25" t="s">
        <v>191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5" t="s">
        <v>85</v>
      </c>
      <c r="BK96" s="213">
        <f t="shared" si="9"/>
        <v>0</v>
      </c>
      <c r="BL96" s="25" t="s">
        <v>215</v>
      </c>
      <c r="BM96" s="25" t="s">
        <v>6779</v>
      </c>
    </row>
    <row r="97" spans="2:65" s="12" customFormat="1" ht="13.5">
      <c r="B97" s="217"/>
      <c r="C97" s="218"/>
      <c r="D97" s="214" t="s">
        <v>245</v>
      </c>
      <c r="E97" s="219" t="s">
        <v>23</v>
      </c>
      <c r="F97" s="220" t="s">
        <v>6780</v>
      </c>
      <c r="G97" s="218"/>
      <c r="H97" s="221">
        <v>679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245</v>
      </c>
      <c r="AU97" s="227" t="s">
        <v>88</v>
      </c>
      <c r="AV97" s="12" t="s">
        <v>88</v>
      </c>
      <c r="AW97" s="12" t="s">
        <v>40</v>
      </c>
      <c r="AX97" s="12" t="s">
        <v>85</v>
      </c>
      <c r="AY97" s="227" t="s">
        <v>191</v>
      </c>
    </row>
    <row r="98" spans="2:65" s="1" customFormat="1" ht="25.5" customHeight="1">
      <c r="B98" s="42"/>
      <c r="C98" s="202" t="s">
        <v>229</v>
      </c>
      <c r="D98" s="202" t="s">
        <v>194</v>
      </c>
      <c r="E98" s="203" t="s">
        <v>5015</v>
      </c>
      <c r="F98" s="204" t="s">
        <v>5016</v>
      </c>
      <c r="G98" s="205" t="s">
        <v>366</v>
      </c>
      <c r="H98" s="206">
        <v>6</v>
      </c>
      <c r="I98" s="207"/>
      <c r="J98" s="208">
        <f>ROUND(I98*H98,2)</f>
        <v>0</v>
      </c>
      <c r="K98" s="204" t="s">
        <v>203</v>
      </c>
      <c r="L98" s="62"/>
      <c r="M98" s="209" t="s">
        <v>23</v>
      </c>
      <c r="N98" s="210" t="s">
        <v>48</v>
      </c>
      <c r="O98" s="43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5" t="s">
        <v>215</v>
      </c>
      <c r="AT98" s="25" t="s">
        <v>194</v>
      </c>
      <c r="AU98" s="25" t="s">
        <v>88</v>
      </c>
      <c r="AY98" s="25" t="s">
        <v>191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85</v>
      </c>
      <c r="BK98" s="213">
        <f>ROUND(I98*H98,2)</f>
        <v>0</v>
      </c>
      <c r="BL98" s="25" t="s">
        <v>215</v>
      </c>
      <c r="BM98" s="25" t="s">
        <v>6781</v>
      </c>
    </row>
    <row r="99" spans="2:65" s="12" customFormat="1" ht="13.5">
      <c r="B99" s="217"/>
      <c r="C99" s="218"/>
      <c r="D99" s="214" t="s">
        <v>245</v>
      </c>
      <c r="E99" s="219" t="s">
        <v>23</v>
      </c>
      <c r="F99" s="220" t="s">
        <v>6782</v>
      </c>
      <c r="G99" s="218"/>
      <c r="H99" s="221">
        <v>6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245</v>
      </c>
      <c r="AU99" s="227" t="s">
        <v>88</v>
      </c>
      <c r="AV99" s="12" t="s">
        <v>88</v>
      </c>
      <c r="AW99" s="12" t="s">
        <v>40</v>
      </c>
      <c r="AX99" s="12" t="s">
        <v>85</v>
      </c>
      <c r="AY99" s="227" t="s">
        <v>191</v>
      </c>
    </row>
    <row r="100" spans="2:65" s="11" customFormat="1" ht="29.85" customHeight="1">
      <c r="B100" s="186"/>
      <c r="C100" s="187"/>
      <c r="D100" s="188" t="s">
        <v>76</v>
      </c>
      <c r="E100" s="200" t="s">
        <v>215</v>
      </c>
      <c r="F100" s="200" t="s">
        <v>2486</v>
      </c>
      <c r="G100" s="187"/>
      <c r="H100" s="187"/>
      <c r="I100" s="190"/>
      <c r="J100" s="201">
        <f>BK100</f>
        <v>0</v>
      </c>
      <c r="K100" s="187"/>
      <c r="L100" s="192"/>
      <c r="M100" s="193"/>
      <c r="N100" s="194"/>
      <c r="O100" s="194"/>
      <c r="P100" s="195">
        <f>SUM(P101:P102)</f>
        <v>0</v>
      </c>
      <c r="Q100" s="194"/>
      <c r="R100" s="195">
        <f>SUM(R101:R102)</f>
        <v>0.84251999999999994</v>
      </c>
      <c r="S100" s="194"/>
      <c r="T100" s="196">
        <f>SUM(T101:T102)</f>
        <v>0</v>
      </c>
      <c r="AR100" s="197" t="s">
        <v>85</v>
      </c>
      <c r="AT100" s="198" t="s">
        <v>76</v>
      </c>
      <c r="AU100" s="198" t="s">
        <v>85</v>
      </c>
      <c r="AY100" s="197" t="s">
        <v>191</v>
      </c>
      <c r="BK100" s="199">
        <f>SUM(BK101:BK102)</f>
        <v>0</v>
      </c>
    </row>
    <row r="101" spans="2:65" s="1" customFormat="1" ht="38.25" customHeight="1">
      <c r="B101" s="42"/>
      <c r="C101" s="202" t="s">
        <v>234</v>
      </c>
      <c r="D101" s="202" t="s">
        <v>194</v>
      </c>
      <c r="E101" s="203" t="s">
        <v>6783</v>
      </c>
      <c r="F101" s="204" t="s">
        <v>6784</v>
      </c>
      <c r="G101" s="205" t="s">
        <v>222</v>
      </c>
      <c r="H101" s="206">
        <v>6</v>
      </c>
      <c r="I101" s="207"/>
      <c r="J101" s="208">
        <f>ROUND(I101*H101,2)</f>
        <v>0</v>
      </c>
      <c r="K101" s="204" t="s">
        <v>203</v>
      </c>
      <c r="L101" s="62"/>
      <c r="M101" s="209" t="s">
        <v>23</v>
      </c>
      <c r="N101" s="210" t="s">
        <v>48</v>
      </c>
      <c r="O101" s="43"/>
      <c r="P101" s="211">
        <f>O101*H101</f>
        <v>0</v>
      </c>
      <c r="Q101" s="211">
        <v>8.6419999999999997E-2</v>
      </c>
      <c r="R101" s="211">
        <f>Q101*H101</f>
        <v>0.51851999999999998</v>
      </c>
      <c r="S101" s="211">
        <v>0</v>
      </c>
      <c r="T101" s="212">
        <f>S101*H101</f>
        <v>0</v>
      </c>
      <c r="AR101" s="25" t="s">
        <v>215</v>
      </c>
      <c r="AT101" s="25" t="s">
        <v>194</v>
      </c>
      <c r="AU101" s="25" t="s">
        <v>88</v>
      </c>
      <c r="AY101" s="25" t="s">
        <v>191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5" t="s">
        <v>85</v>
      </c>
      <c r="BK101" s="213">
        <f>ROUND(I101*H101,2)</f>
        <v>0</v>
      </c>
      <c r="BL101" s="25" t="s">
        <v>215</v>
      </c>
      <c r="BM101" s="25" t="s">
        <v>6785</v>
      </c>
    </row>
    <row r="102" spans="2:65" s="1" customFormat="1" ht="16.5" customHeight="1">
      <c r="B102" s="42"/>
      <c r="C102" s="228" t="s">
        <v>239</v>
      </c>
      <c r="D102" s="228" t="s">
        <v>302</v>
      </c>
      <c r="E102" s="229" t="s">
        <v>6786</v>
      </c>
      <c r="F102" s="230" t="s">
        <v>6787</v>
      </c>
      <c r="G102" s="231" t="s">
        <v>222</v>
      </c>
      <c r="H102" s="232">
        <v>6</v>
      </c>
      <c r="I102" s="233"/>
      <c r="J102" s="234">
        <f>ROUND(I102*H102,2)</f>
        <v>0</v>
      </c>
      <c r="K102" s="230" t="s">
        <v>203</v>
      </c>
      <c r="L102" s="235"/>
      <c r="M102" s="236" t="s">
        <v>23</v>
      </c>
      <c r="N102" s="237" t="s">
        <v>48</v>
      </c>
      <c r="O102" s="43"/>
      <c r="P102" s="211">
        <f>O102*H102</f>
        <v>0</v>
      </c>
      <c r="Q102" s="211">
        <v>5.3999999999999999E-2</v>
      </c>
      <c r="R102" s="211">
        <f>Q102*H102</f>
        <v>0.32400000000000001</v>
      </c>
      <c r="S102" s="211">
        <v>0</v>
      </c>
      <c r="T102" s="212">
        <f>S102*H102</f>
        <v>0</v>
      </c>
      <c r="AR102" s="25" t="s">
        <v>234</v>
      </c>
      <c r="AT102" s="25" t="s">
        <v>302</v>
      </c>
      <c r="AU102" s="25" t="s">
        <v>88</v>
      </c>
      <c r="AY102" s="25" t="s">
        <v>191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85</v>
      </c>
      <c r="BK102" s="213">
        <f>ROUND(I102*H102,2)</f>
        <v>0</v>
      </c>
      <c r="BL102" s="25" t="s">
        <v>215</v>
      </c>
      <c r="BM102" s="25" t="s">
        <v>6788</v>
      </c>
    </row>
    <row r="103" spans="2:65" s="11" customFormat="1" ht="29.85" customHeight="1">
      <c r="B103" s="186"/>
      <c r="C103" s="187"/>
      <c r="D103" s="188" t="s">
        <v>76</v>
      </c>
      <c r="E103" s="200" t="s">
        <v>239</v>
      </c>
      <c r="F103" s="200" t="s">
        <v>752</v>
      </c>
      <c r="G103" s="187"/>
      <c r="H103" s="187"/>
      <c r="I103" s="190"/>
      <c r="J103" s="201">
        <f>BK103</f>
        <v>0</v>
      </c>
      <c r="K103" s="187"/>
      <c r="L103" s="192"/>
      <c r="M103" s="193"/>
      <c r="N103" s="194"/>
      <c r="O103" s="194"/>
      <c r="P103" s="195">
        <f>SUM(P104:P125)</f>
        <v>0</v>
      </c>
      <c r="Q103" s="194"/>
      <c r="R103" s="195">
        <f>SUM(R104:R125)</f>
        <v>0</v>
      </c>
      <c r="S103" s="194"/>
      <c r="T103" s="196">
        <f>SUM(T104:T125)</f>
        <v>245.11647600000001</v>
      </c>
      <c r="AR103" s="197" t="s">
        <v>85</v>
      </c>
      <c r="AT103" s="198" t="s">
        <v>76</v>
      </c>
      <c r="AU103" s="198" t="s">
        <v>85</v>
      </c>
      <c r="AY103" s="197" t="s">
        <v>191</v>
      </c>
      <c r="BK103" s="199">
        <f>SUM(BK104:BK125)</f>
        <v>0</v>
      </c>
    </row>
    <row r="104" spans="2:65" s="1" customFormat="1" ht="16.5" customHeight="1">
      <c r="B104" s="42"/>
      <c r="C104" s="202" t="s">
        <v>247</v>
      </c>
      <c r="D104" s="202" t="s">
        <v>194</v>
      </c>
      <c r="E104" s="203" t="s">
        <v>6789</v>
      </c>
      <c r="F104" s="204" t="s">
        <v>6790</v>
      </c>
      <c r="G104" s="205" t="s">
        <v>222</v>
      </c>
      <c r="H104" s="206">
        <v>1</v>
      </c>
      <c r="I104" s="207"/>
      <c r="J104" s="208">
        <f>ROUND(I104*H104,2)</f>
        <v>0</v>
      </c>
      <c r="K104" s="204" t="s">
        <v>23</v>
      </c>
      <c r="L104" s="62"/>
      <c r="M104" s="209" t="s">
        <v>23</v>
      </c>
      <c r="N104" s="210" t="s">
        <v>48</v>
      </c>
      <c r="O104" s="43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5" t="s">
        <v>215</v>
      </c>
      <c r="AT104" s="25" t="s">
        <v>194</v>
      </c>
      <c r="AU104" s="25" t="s">
        <v>88</v>
      </c>
      <c r="AY104" s="25" t="s">
        <v>191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85</v>
      </c>
      <c r="BK104" s="213">
        <f>ROUND(I104*H104,2)</f>
        <v>0</v>
      </c>
      <c r="BL104" s="25" t="s">
        <v>215</v>
      </c>
      <c r="BM104" s="25" t="s">
        <v>6791</v>
      </c>
    </row>
    <row r="105" spans="2:65" s="1" customFormat="1" ht="16.5" customHeight="1">
      <c r="B105" s="42"/>
      <c r="C105" s="202" t="s">
        <v>251</v>
      </c>
      <c r="D105" s="202" t="s">
        <v>194</v>
      </c>
      <c r="E105" s="203" t="s">
        <v>6792</v>
      </c>
      <c r="F105" s="204" t="s">
        <v>6793</v>
      </c>
      <c r="G105" s="205" t="s">
        <v>366</v>
      </c>
      <c r="H105" s="206">
        <v>45</v>
      </c>
      <c r="I105" s="207"/>
      <c r="J105" s="208">
        <f>ROUND(I105*H105,2)</f>
        <v>0</v>
      </c>
      <c r="K105" s="204" t="s">
        <v>203</v>
      </c>
      <c r="L105" s="62"/>
      <c r="M105" s="209" t="s">
        <v>23</v>
      </c>
      <c r="N105" s="210" t="s">
        <v>48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2</v>
      </c>
      <c r="T105" s="212">
        <f>S105*H105</f>
        <v>90</v>
      </c>
      <c r="AR105" s="25" t="s">
        <v>215</v>
      </c>
      <c r="AT105" s="25" t="s">
        <v>194</v>
      </c>
      <c r="AU105" s="25" t="s">
        <v>88</v>
      </c>
      <c r="AY105" s="25" t="s">
        <v>191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85</v>
      </c>
      <c r="BK105" s="213">
        <f>ROUND(I105*H105,2)</f>
        <v>0</v>
      </c>
      <c r="BL105" s="25" t="s">
        <v>215</v>
      </c>
      <c r="BM105" s="25" t="s">
        <v>6794</v>
      </c>
    </row>
    <row r="106" spans="2:65" s="1" customFormat="1" ht="27">
      <c r="B106" s="42"/>
      <c r="C106" s="64"/>
      <c r="D106" s="214" t="s">
        <v>205</v>
      </c>
      <c r="E106" s="64"/>
      <c r="F106" s="215" t="s">
        <v>6795</v>
      </c>
      <c r="G106" s="64"/>
      <c r="H106" s="64"/>
      <c r="I106" s="173"/>
      <c r="J106" s="64"/>
      <c r="K106" s="64"/>
      <c r="L106" s="62"/>
      <c r="M106" s="216"/>
      <c r="N106" s="43"/>
      <c r="O106" s="43"/>
      <c r="P106" s="43"/>
      <c r="Q106" s="43"/>
      <c r="R106" s="43"/>
      <c r="S106" s="43"/>
      <c r="T106" s="79"/>
      <c r="AT106" s="25" t="s">
        <v>205</v>
      </c>
      <c r="AU106" s="25" t="s">
        <v>88</v>
      </c>
    </row>
    <row r="107" spans="2:65" s="12" customFormat="1" ht="13.5">
      <c r="B107" s="217"/>
      <c r="C107" s="218"/>
      <c r="D107" s="214" t="s">
        <v>245</v>
      </c>
      <c r="E107" s="219" t="s">
        <v>23</v>
      </c>
      <c r="F107" s="220" t="s">
        <v>6796</v>
      </c>
      <c r="G107" s="218"/>
      <c r="H107" s="221">
        <v>39.6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245</v>
      </c>
      <c r="AU107" s="227" t="s">
        <v>88</v>
      </c>
      <c r="AV107" s="12" t="s">
        <v>88</v>
      </c>
      <c r="AW107" s="12" t="s">
        <v>40</v>
      </c>
      <c r="AX107" s="12" t="s">
        <v>77</v>
      </c>
      <c r="AY107" s="227" t="s">
        <v>191</v>
      </c>
    </row>
    <row r="108" spans="2:65" s="12" customFormat="1" ht="13.5">
      <c r="B108" s="217"/>
      <c r="C108" s="218"/>
      <c r="D108" s="214" t="s">
        <v>245</v>
      </c>
      <c r="E108" s="219" t="s">
        <v>23</v>
      </c>
      <c r="F108" s="220" t="s">
        <v>6797</v>
      </c>
      <c r="G108" s="218"/>
      <c r="H108" s="221">
        <v>3.6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245</v>
      </c>
      <c r="AU108" s="227" t="s">
        <v>88</v>
      </c>
      <c r="AV108" s="12" t="s">
        <v>88</v>
      </c>
      <c r="AW108" s="12" t="s">
        <v>40</v>
      </c>
      <c r="AX108" s="12" t="s">
        <v>77</v>
      </c>
      <c r="AY108" s="227" t="s">
        <v>191</v>
      </c>
    </row>
    <row r="109" spans="2:65" s="12" customFormat="1" ht="13.5">
      <c r="B109" s="217"/>
      <c r="C109" s="218"/>
      <c r="D109" s="214" t="s">
        <v>245</v>
      </c>
      <c r="E109" s="219" t="s">
        <v>23</v>
      </c>
      <c r="F109" s="220" t="s">
        <v>6798</v>
      </c>
      <c r="G109" s="218"/>
      <c r="H109" s="221">
        <v>45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245</v>
      </c>
      <c r="AU109" s="227" t="s">
        <v>88</v>
      </c>
      <c r="AV109" s="12" t="s">
        <v>88</v>
      </c>
      <c r="AW109" s="12" t="s">
        <v>40</v>
      </c>
      <c r="AX109" s="12" t="s">
        <v>85</v>
      </c>
      <c r="AY109" s="227" t="s">
        <v>191</v>
      </c>
    </row>
    <row r="110" spans="2:65" s="1" customFormat="1" ht="16.5" customHeight="1">
      <c r="B110" s="42"/>
      <c r="C110" s="202" t="s">
        <v>256</v>
      </c>
      <c r="D110" s="202" t="s">
        <v>194</v>
      </c>
      <c r="E110" s="203" t="s">
        <v>6799</v>
      </c>
      <c r="F110" s="204" t="s">
        <v>6800</v>
      </c>
      <c r="G110" s="205" t="s">
        <v>366</v>
      </c>
      <c r="H110" s="206">
        <v>45</v>
      </c>
      <c r="I110" s="207"/>
      <c r="J110" s="208">
        <f>ROUND(I110*H110,2)</f>
        <v>0</v>
      </c>
      <c r="K110" s="204" t="s">
        <v>203</v>
      </c>
      <c r="L110" s="62"/>
      <c r="M110" s="209" t="s">
        <v>23</v>
      </c>
      <c r="N110" s="210" t="s">
        <v>48</v>
      </c>
      <c r="O110" s="43"/>
      <c r="P110" s="211">
        <f>O110*H110</f>
        <v>0</v>
      </c>
      <c r="Q110" s="211">
        <v>0</v>
      </c>
      <c r="R110" s="211">
        <f>Q110*H110</f>
        <v>0</v>
      </c>
      <c r="S110" s="211">
        <v>2.4</v>
      </c>
      <c r="T110" s="212">
        <f>S110*H110</f>
        <v>108</v>
      </c>
      <c r="AR110" s="25" t="s">
        <v>215</v>
      </c>
      <c r="AT110" s="25" t="s">
        <v>194</v>
      </c>
      <c r="AU110" s="25" t="s">
        <v>88</v>
      </c>
      <c r="AY110" s="25" t="s">
        <v>191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85</v>
      </c>
      <c r="BK110" s="213">
        <f>ROUND(I110*H110,2)</f>
        <v>0</v>
      </c>
      <c r="BL110" s="25" t="s">
        <v>215</v>
      </c>
      <c r="BM110" s="25" t="s">
        <v>6801</v>
      </c>
    </row>
    <row r="111" spans="2:65" s="1" customFormat="1" ht="27">
      <c r="B111" s="42"/>
      <c r="C111" s="64"/>
      <c r="D111" s="214" t="s">
        <v>205</v>
      </c>
      <c r="E111" s="64"/>
      <c r="F111" s="215" t="s">
        <v>6795</v>
      </c>
      <c r="G111" s="64"/>
      <c r="H111" s="64"/>
      <c r="I111" s="173"/>
      <c r="J111" s="64"/>
      <c r="K111" s="64"/>
      <c r="L111" s="62"/>
      <c r="M111" s="216"/>
      <c r="N111" s="43"/>
      <c r="O111" s="43"/>
      <c r="P111" s="43"/>
      <c r="Q111" s="43"/>
      <c r="R111" s="43"/>
      <c r="S111" s="43"/>
      <c r="T111" s="79"/>
      <c r="AT111" s="25" t="s">
        <v>205</v>
      </c>
      <c r="AU111" s="25" t="s">
        <v>88</v>
      </c>
    </row>
    <row r="112" spans="2:65" s="12" customFormat="1" ht="13.5">
      <c r="B112" s="217"/>
      <c r="C112" s="218"/>
      <c r="D112" s="214" t="s">
        <v>245</v>
      </c>
      <c r="E112" s="219" t="s">
        <v>23</v>
      </c>
      <c r="F112" s="220" t="s">
        <v>6798</v>
      </c>
      <c r="G112" s="218"/>
      <c r="H112" s="221">
        <v>45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245</v>
      </c>
      <c r="AU112" s="227" t="s">
        <v>88</v>
      </c>
      <c r="AV112" s="12" t="s">
        <v>88</v>
      </c>
      <c r="AW112" s="12" t="s">
        <v>40</v>
      </c>
      <c r="AX112" s="12" t="s">
        <v>85</v>
      </c>
      <c r="AY112" s="227" t="s">
        <v>191</v>
      </c>
    </row>
    <row r="113" spans="2:65" s="1" customFormat="1" ht="16.5" customHeight="1">
      <c r="B113" s="42"/>
      <c r="C113" s="202" t="s">
        <v>263</v>
      </c>
      <c r="D113" s="202" t="s">
        <v>194</v>
      </c>
      <c r="E113" s="203" t="s">
        <v>6802</v>
      </c>
      <c r="F113" s="204" t="s">
        <v>6803</v>
      </c>
      <c r="G113" s="205" t="s">
        <v>366</v>
      </c>
      <c r="H113" s="206">
        <v>20.263999999999999</v>
      </c>
      <c r="I113" s="207"/>
      <c r="J113" s="208">
        <f>ROUND(I113*H113,2)</f>
        <v>0</v>
      </c>
      <c r="K113" s="204" t="s">
        <v>203</v>
      </c>
      <c r="L113" s="62"/>
      <c r="M113" s="209" t="s">
        <v>23</v>
      </c>
      <c r="N113" s="210" t="s">
        <v>48</v>
      </c>
      <c r="O113" s="43"/>
      <c r="P113" s="211">
        <f>O113*H113</f>
        <v>0</v>
      </c>
      <c r="Q113" s="211">
        <v>0</v>
      </c>
      <c r="R113" s="211">
        <f>Q113*H113</f>
        <v>0</v>
      </c>
      <c r="S113" s="211">
        <v>2.2000000000000002</v>
      </c>
      <c r="T113" s="212">
        <f>S113*H113</f>
        <v>44.580800000000004</v>
      </c>
      <c r="AR113" s="25" t="s">
        <v>215</v>
      </c>
      <c r="AT113" s="25" t="s">
        <v>194</v>
      </c>
      <c r="AU113" s="25" t="s">
        <v>88</v>
      </c>
      <c r="AY113" s="25" t="s">
        <v>191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85</v>
      </c>
      <c r="BK113" s="213">
        <f>ROUND(I113*H113,2)</f>
        <v>0</v>
      </c>
      <c r="BL113" s="25" t="s">
        <v>215</v>
      </c>
      <c r="BM113" s="25" t="s">
        <v>6804</v>
      </c>
    </row>
    <row r="114" spans="2:65" s="12" customFormat="1" ht="13.5">
      <c r="B114" s="217"/>
      <c r="C114" s="218"/>
      <c r="D114" s="214" t="s">
        <v>245</v>
      </c>
      <c r="E114" s="219" t="s">
        <v>23</v>
      </c>
      <c r="F114" s="220" t="s">
        <v>6805</v>
      </c>
      <c r="G114" s="218"/>
      <c r="H114" s="221">
        <v>6.1319999999999997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245</v>
      </c>
      <c r="AU114" s="227" t="s">
        <v>88</v>
      </c>
      <c r="AV114" s="12" t="s">
        <v>88</v>
      </c>
      <c r="AW114" s="12" t="s">
        <v>40</v>
      </c>
      <c r="AX114" s="12" t="s">
        <v>77</v>
      </c>
      <c r="AY114" s="227" t="s">
        <v>191</v>
      </c>
    </row>
    <row r="115" spans="2:65" s="13" customFormat="1" ht="13.5">
      <c r="B115" s="244"/>
      <c r="C115" s="245"/>
      <c r="D115" s="214" t="s">
        <v>245</v>
      </c>
      <c r="E115" s="246" t="s">
        <v>23</v>
      </c>
      <c r="F115" s="247" t="s">
        <v>6806</v>
      </c>
      <c r="G115" s="245"/>
      <c r="H115" s="246" t="s">
        <v>23</v>
      </c>
      <c r="I115" s="248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245</v>
      </c>
      <c r="AU115" s="253" t="s">
        <v>88</v>
      </c>
      <c r="AV115" s="13" t="s">
        <v>85</v>
      </c>
      <c r="AW115" s="13" t="s">
        <v>40</v>
      </c>
      <c r="AX115" s="13" t="s">
        <v>77</v>
      </c>
      <c r="AY115" s="253" t="s">
        <v>191</v>
      </c>
    </row>
    <row r="116" spans="2:65" s="12" customFormat="1" ht="13.5">
      <c r="B116" s="217"/>
      <c r="C116" s="218"/>
      <c r="D116" s="214" t="s">
        <v>245</v>
      </c>
      <c r="E116" s="219" t="s">
        <v>23</v>
      </c>
      <c r="F116" s="220" t="s">
        <v>6807</v>
      </c>
      <c r="G116" s="218"/>
      <c r="H116" s="221">
        <v>2.5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245</v>
      </c>
      <c r="AU116" s="227" t="s">
        <v>88</v>
      </c>
      <c r="AV116" s="12" t="s">
        <v>88</v>
      </c>
      <c r="AW116" s="12" t="s">
        <v>40</v>
      </c>
      <c r="AX116" s="12" t="s">
        <v>77</v>
      </c>
      <c r="AY116" s="227" t="s">
        <v>191</v>
      </c>
    </row>
    <row r="117" spans="2:65" s="12" customFormat="1" ht="13.5">
      <c r="B117" s="217"/>
      <c r="C117" s="218"/>
      <c r="D117" s="214" t="s">
        <v>245</v>
      </c>
      <c r="E117" s="219" t="s">
        <v>23</v>
      </c>
      <c r="F117" s="220" t="s">
        <v>6808</v>
      </c>
      <c r="G117" s="218"/>
      <c r="H117" s="221">
        <v>8.032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245</v>
      </c>
      <c r="AU117" s="227" t="s">
        <v>88</v>
      </c>
      <c r="AV117" s="12" t="s">
        <v>88</v>
      </c>
      <c r="AW117" s="12" t="s">
        <v>40</v>
      </c>
      <c r="AX117" s="12" t="s">
        <v>77</v>
      </c>
      <c r="AY117" s="227" t="s">
        <v>191</v>
      </c>
    </row>
    <row r="118" spans="2:65" s="12" customFormat="1" ht="13.5">
      <c r="B118" s="217"/>
      <c r="C118" s="218"/>
      <c r="D118" s="214" t="s">
        <v>245</v>
      </c>
      <c r="E118" s="219" t="s">
        <v>23</v>
      </c>
      <c r="F118" s="220" t="s">
        <v>6797</v>
      </c>
      <c r="G118" s="218"/>
      <c r="H118" s="221">
        <v>3.6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245</v>
      </c>
      <c r="AU118" s="227" t="s">
        <v>88</v>
      </c>
      <c r="AV118" s="12" t="s">
        <v>88</v>
      </c>
      <c r="AW118" s="12" t="s">
        <v>40</v>
      </c>
      <c r="AX118" s="12" t="s">
        <v>77</v>
      </c>
      <c r="AY118" s="227" t="s">
        <v>191</v>
      </c>
    </row>
    <row r="119" spans="2:65" s="15" customFormat="1" ht="13.5">
      <c r="B119" s="265"/>
      <c r="C119" s="266"/>
      <c r="D119" s="214" t="s">
        <v>245</v>
      </c>
      <c r="E119" s="267" t="s">
        <v>23</v>
      </c>
      <c r="F119" s="268" t="s">
        <v>388</v>
      </c>
      <c r="G119" s="266"/>
      <c r="H119" s="269">
        <v>20.263999999999999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AT119" s="275" t="s">
        <v>245</v>
      </c>
      <c r="AU119" s="275" t="s">
        <v>88</v>
      </c>
      <c r="AV119" s="15" t="s">
        <v>215</v>
      </c>
      <c r="AW119" s="15" t="s">
        <v>40</v>
      </c>
      <c r="AX119" s="15" t="s">
        <v>85</v>
      </c>
      <c r="AY119" s="275" t="s">
        <v>191</v>
      </c>
    </row>
    <row r="120" spans="2:65" s="1" customFormat="1" ht="38.25" customHeight="1">
      <c r="B120" s="42"/>
      <c r="C120" s="202" t="s">
        <v>268</v>
      </c>
      <c r="D120" s="202" t="s">
        <v>194</v>
      </c>
      <c r="E120" s="203" t="s">
        <v>6809</v>
      </c>
      <c r="F120" s="204" t="s">
        <v>6810</v>
      </c>
      <c r="G120" s="205" t="s">
        <v>242</v>
      </c>
      <c r="H120" s="206">
        <v>14</v>
      </c>
      <c r="I120" s="207"/>
      <c r="J120" s="208">
        <f>ROUND(I120*H120,2)</f>
        <v>0</v>
      </c>
      <c r="K120" s="204" t="s">
        <v>203</v>
      </c>
      <c r="L120" s="62"/>
      <c r="M120" s="209" t="s">
        <v>23</v>
      </c>
      <c r="N120" s="210" t="s">
        <v>48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6.5000000000000002E-2</v>
      </c>
      <c r="T120" s="212">
        <f>S120*H120</f>
        <v>0.91</v>
      </c>
      <c r="AR120" s="25" t="s">
        <v>215</v>
      </c>
      <c r="AT120" s="25" t="s">
        <v>194</v>
      </c>
      <c r="AU120" s="25" t="s">
        <v>88</v>
      </c>
      <c r="AY120" s="25" t="s">
        <v>191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85</v>
      </c>
      <c r="BK120" s="213">
        <f>ROUND(I120*H120,2)</f>
        <v>0</v>
      </c>
      <c r="BL120" s="25" t="s">
        <v>215</v>
      </c>
      <c r="BM120" s="25" t="s">
        <v>6811</v>
      </c>
    </row>
    <row r="121" spans="2:65" s="12" customFormat="1" ht="13.5">
      <c r="B121" s="217"/>
      <c r="C121" s="218"/>
      <c r="D121" s="214" t="s">
        <v>245</v>
      </c>
      <c r="E121" s="219" t="s">
        <v>23</v>
      </c>
      <c r="F121" s="220" t="s">
        <v>6812</v>
      </c>
      <c r="G121" s="218"/>
      <c r="H121" s="221">
        <v>10.5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245</v>
      </c>
      <c r="AU121" s="227" t="s">
        <v>88</v>
      </c>
      <c r="AV121" s="12" t="s">
        <v>88</v>
      </c>
      <c r="AW121" s="12" t="s">
        <v>40</v>
      </c>
      <c r="AX121" s="12" t="s">
        <v>77</v>
      </c>
      <c r="AY121" s="227" t="s">
        <v>191</v>
      </c>
    </row>
    <row r="122" spans="2:65" s="12" customFormat="1" ht="13.5">
      <c r="B122" s="217"/>
      <c r="C122" s="218"/>
      <c r="D122" s="214" t="s">
        <v>245</v>
      </c>
      <c r="E122" s="219" t="s">
        <v>23</v>
      </c>
      <c r="F122" s="220" t="s">
        <v>6813</v>
      </c>
      <c r="G122" s="218"/>
      <c r="H122" s="221">
        <v>3.5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245</v>
      </c>
      <c r="AU122" s="227" t="s">
        <v>88</v>
      </c>
      <c r="AV122" s="12" t="s">
        <v>88</v>
      </c>
      <c r="AW122" s="12" t="s">
        <v>40</v>
      </c>
      <c r="AX122" s="12" t="s">
        <v>77</v>
      </c>
      <c r="AY122" s="227" t="s">
        <v>191</v>
      </c>
    </row>
    <row r="123" spans="2:65" s="15" customFormat="1" ht="13.5">
      <c r="B123" s="265"/>
      <c r="C123" s="266"/>
      <c r="D123" s="214" t="s">
        <v>245</v>
      </c>
      <c r="E123" s="267" t="s">
        <v>23</v>
      </c>
      <c r="F123" s="268" t="s">
        <v>388</v>
      </c>
      <c r="G123" s="266"/>
      <c r="H123" s="269">
        <v>14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AT123" s="275" t="s">
        <v>245</v>
      </c>
      <c r="AU123" s="275" t="s">
        <v>88</v>
      </c>
      <c r="AV123" s="15" t="s">
        <v>215</v>
      </c>
      <c r="AW123" s="15" t="s">
        <v>40</v>
      </c>
      <c r="AX123" s="15" t="s">
        <v>85</v>
      </c>
      <c r="AY123" s="275" t="s">
        <v>191</v>
      </c>
    </row>
    <row r="124" spans="2:65" s="1" customFormat="1" ht="25.5" customHeight="1">
      <c r="B124" s="42"/>
      <c r="C124" s="202" t="s">
        <v>10</v>
      </c>
      <c r="D124" s="202" t="s">
        <v>194</v>
      </c>
      <c r="E124" s="203" t="s">
        <v>6814</v>
      </c>
      <c r="F124" s="204" t="s">
        <v>6815</v>
      </c>
      <c r="G124" s="205" t="s">
        <v>222</v>
      </c>
      <c r="H124" s="206">
        <v>23</v>
      </c>
      <c r="I124" s="207"/>
      <c r="J124" s="208">
        <f>ROUND(I124*H124,2)</f>
        <v>0</v>
      </c>
      <c r="K124" s="204" t="s">
        <v>203</v>
      </c>
      <c r="L124" s="62"/>
      <c r="M124" s="209" t="s">
        <v>23</v>
      </c>
      <c r="N124" s="210" t="s">
        <v>48</v>
      </c>
      <c r="O124" s="43"/>
      <c r="P124" s="211">
        <f>O124*H124</f>
        <v>0</v>
      </c>
      <c r="Q124" s="211">
        <v>0</v>
      </c>
      <c r="R124" s="211">
        <f>Q124*H124</f>
        <v>0</v>
      </c>
      <c r="S124" s="211">
        <v>6.5699999999999995E-2</v>
      </c>
      <c r="T124" s="212">
        <f>S124*H124</f>
        <v>1.5110999999999999</v>
      </c>
      <c r="AR124" s="25" t="s">
        <v>215</v>
      </c>
      <c r="AT124" s="25" t="s">
        <v>194</v>
      </c>
      <c r="AU124" s="25" t="s">
        <v>88</v>
      </c>
      <c r="AY124" s="25" t="s">
        <v>191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85</v>
      </c>
      <c r="BK124" s="213">
        <f>ROUND(I124*H124,2)</f>
        <v>0</v>
      </c>
      <c r="BL124" s="25" t="s">
        <v>215</v>
      </c>
      <c r="BM124" s="25" t="s">
        <v>6816</v>
      </c>
    </row>
    <row r="125" spans="2:65" s="1" customFormat="1" ht="25.5" customHeight="1">
      <c r="B125" s="42"/>
      <c r="C125" s="202" t="s">
        <v>279</v>
      </c>
      <c r="D125" s="202" t="s">
        <v>194</v>
      </c>
      <c r="E125" s="203" t="s">
        <v>6817</v>
      </c>
      <c r="F125" s="204" t="s">
        <v>6818</v>
      </c>
      <c r="G125" s="205" t="s">
        <v>242</v>
      </c>
      <c r="H125" s="206">
        <v>46.2</v>
      </c>
      <c r="I125" s="207"/>
      <c r="J125" s="208">
        <f>ROUND(I125*H125,2)</f>
        <v>0</v>
      </c>
      <c r="K125" s="204" t="s">
        <v>203</v>
      </c>
      <c r="L125" s="62"/>
      <c r="M125" s="209" t="s">
        <v>23</v>
      </c>
      <c r="N125" s="210" t="s">
        <v>48</v>
      </c>
      <c r="O125" s="43"/>
      <c r="P125" s="211">
        <f>O125*H125</f>
        <v>0</v>
      </c>
      <c r="Q125" s="211">
        <v>0</v>
      </c>
      <c r="R125" s="211">
        <f>Q125*H125</f>
        <v>0</v>
      </c>
      <c r="S125" s="211">
        <v>2.48E-3</v>
      </c>
      <c r="T125" s="212">
        <f>S125*H125</f>
        <v>0.11457600000000001</v>
      </c>
      <c r="AR125" s="25" t="s">
        <v>215</v>
      </c>
      <c r="AT125" s="25" t="s">
        <v>194</v>
      </c>
      <c r="AU125" s="25" t="s">
        <v>88</v>
      </c>
      <c r="AY125" s="25" t="s">
        <v>191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85</v>
      </c>
      <c r="BK125" s="213">
        <f>ROUND(I125*H125,2)</f>
        <v>0</v>
      </c>
      <c r="BL125" s="25" t="s">
        <v>215</v>
      </c>
      <c r="BM125" s="25" t="s">
        <v>6819</v>
      </c>
    </row>
    <row r="126" spans="2:65" s="11" customFormat="1" ht="29.85" customHeight="1">
      <c r="B126" s="186"/>
      <c r="C126" s="187"/>
      <c r="D126" s="188" t="s">
        <v>76</v>
      </c>
      <c r="E126" s="200" t="s">
        <v>2918</v>
      </c>
      <c r="F126" s="200" t="s">
        <v>2919</v>
      </c>
      <c r="G126" s="187"/>
      <c r="H126" s="187"/>
      <c r="I126" s="190"/>
      <c r="J126" s="201">
        <f>BK126</f>
        <v>0</v>
      </c>
      <c r="K126" s="187"/>
      <c r="L126" s="192"/>
      <c r="M126" s="193"/>
      <c r="N126" s="194"/>
      <c r="O126" s="194"/>
      <c r="P126" s="195">
        <f>SUM(P127:P139)</f>
        <v>0</v>
      </c>
      <c r="Q126" s="194"/>
      <c r="R126" s="195">
        <f>SUM(R127:R139)</f>
        <v>0</v>
      </c>
      <c r="S126" s="194"/>
      <c r="T126" s="196">
        <f>SUM(T127:T139)</f>
        <v>0</v>
      </c>
      <c r="AR126" s="197" t="s">
        <v>85</v>
      </c>
      <c r="AT126" s="198" t="s">
        <v>76</v>
      </c>
      <c r="AU126" s="198" t="s">
        <v>85</v>
      </c>
      <c r="AY126" s="197" t="s">
        <v>191</v>
      </c>
      <c r="BK126" s="199">
        <f>SUM(BK127:BK139)</f>
        <v>0</v>
      </c>
    </row>
    <row r="127" spans="2:65" s="1" customFormat="1" ht="25.5" customHeight="1">
      <c r="B127" s="42"/>
      <c r="C127" s="202" t="s">
        <v>284</v>
      </c>
      <c r="D127" s="202" t="s">
        <v>194</v>
      </c>
      <c r="E127" s="203" t="s">
        <v>6820</v>
      </c>
      <c r="F127" s="204" t="s">
        <v>6821</v>
      </c>
      <c r="G127" s="205" t="s">
        <v>419</v>
      </c>
      <c r="H127" s="206">
        <v>486.161</v>
      </c>
      <c r="I127" s="207"/>
      <c r="J127" s="208">
        <f>ROUND(I127*H127,2)</f>
        <v>0</v>
      </c>
      <c r="K127" s="204" t="s">
        <v>203</v>
      </c>
      <c r="L127" s="62"/>
      <c r="M127" s="209" t="s">
        <v>23</v>
      </c>
      <c r="N127" s="210" t="s">
        <v>48</v>
      </c>
      <c r="O127" s="43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AR127" s="25" t="s">
        <v>215</v>
      </c>
      <c r="AT127" s="25" t="s">
        <v>194</v>
      </c>
      <c r="AU127" s="25" t="s">
        <v>88</v>
      </c>
      <c r="AY127" s="25" t="s">
        <v>191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85</v>
      </c>
      <c r="BK127" s="213">
        <f>ROUND(I127*H127,2)</f>
        <v>0</v>
      </c>
      <c r="BL127" s="25" t="s">
        <v>215</v>
      </c>
      <c r="BM127" s="25" t="s">
        <v>6822</v>
      </c>
    </row>
    <row r="128" spans="2:65" s="1" customFormat="1" ht="27">
      <c r="B128" s="42"/>
      <c r="C128" s="64"/>
      <c r="D128" s="214" t="s">
        <v>205</v>
      </c>
      <c r="E128" s="64"/>
      <c r="F128" s="215" t="s">
        <v>6823</v>
      </c>
      <c r="G128" s="64"/>
      <c r="H128" s="64"/>
      <c r="I128" s="173"/>
      <c r="J128" s="64"/>
      <c r="K128" s="64"/>
      <c r="L128" s="62"/>
      <c r="M128" s="216"/>
      <c r="N128" s="43"/>
      <c r="O128" s="43"/>
      <c r="P128" s="43"/>
      <c r="Q128" s="43"/>
      <c r="R128" s="43"/>
      <c r="S128" s="43"/>
      <c r="T128" s="79"/>
      <c r="AT128" s="25" t="s">
        <v>205</v>
      </c>
      <c r="AU128" s="25" t="s">
        <v>88</v>
      </c>
    </row>
    <row r="129" spans="2:65" s="1" customFormat="1" ht="25.5" customHeight="1">
      <c r="B129" s="42"/>
      <c r="C129" s="202" t="s">
        <v>289</v>
      </c>
      <c r="D129" s="202" t="s">
        <v>194</v>
      </c>
      <c r="E129" s="203" t="s">
        <v>6824</v>
      </c>
      <c r="F129" s="204" t="s">
        <v>6825</v>
      </c>
      <c r="G129" s="205" t="s">
        <v>419</v>
      </c>
      <c r="H129" s="206">
        <v>486.161</v>
      </c>
      <c r="I129" s="207"/>
      <c r="J129" s="208">
        <f>ROUND(I129*H129,2)</f>
        <v>0</v>
      </c>
      <c r="K129" s="204" t="s">
        <v>203</v>
      </c>
      <c r="L129" s="62"/>
      <c r="M129" s="209" t="s">
        <v>23</v>
      </c>
      <c r="N129" s="210" t="s">
        <v>48</v>
      </c>
      <c r="O129" s="43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25" t="s">
        <v>215</v>
      </c>
      <c r="AT129" s="25" t="s">
        <v>194</v>
      </c>
      <c r="AU129" s="25" t="s">
        <v>88</v>
      </c>
      <c r="AY129" s="25" t="s">
        <v>191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85</v>
      </c>
      <c r="BK129" s="213">
        <f>ROUND(I129*H129,2)</f>
        <v>0</v>
      </c>
      <c r="BL129" s="25" t="s">
        <v>215</v>
      </c>
      <c r="BM129" s="25" t="s">
        <v>6826</v>
      </c>
    </row>
    <row r="130" spans="2:65" s="1" customFormat="1" ht="27">
      <c r="B130" s="42"/>
      <c r="C130" s="64"/>
      <c r="D130" s="214" t="s">
        <v>205</v>
      </c>
      <c r="E130" s="64"/>
      <c r="F130" s="215" t="s">
        <v>6827</v>
      </c>
      <c r="G130" s="64"/>
      <c r="H130" s="64"/>
      <c r="I130" s="173"/>
      <c r="J130" s="64"/>
      <c r="K130" s="64"/>
      <c r="L130" s="62"/>
      <c r="M130" s="216"/>
      <c r="N130" s="43"/>
      <c r="O130" s="43"/>
      <c r="P130" s="43"/>
      <c r="Q130" s="43"/>
      <c r="R130" s="43"/>
      <c r="S130" s="43"/>
      <c r="T130" s="79"/>
      <c r="AT130" s="25" t="s">
        <v>205</v>
      </c>
      <c r="AU130" s="25" t="s">
        <v>88</v>
      </c>
    </row>
    <row r="131" spans="2:65" s="1" customFormat="1" ht="25.5" customHeight="1">
      <c r="B131" s="42"/>
      <c r="C131" s="202" t="s">
        <v>296</v>
      </c>
      <c r="D131" s="202" t="s">
        <v>194</v>
      </c>
      <c r="E131" s="203" t="s">
        <v>6828</v>
      </c>
      <c r="F131" s="204" t="s">
        <v>6829</v>
      </c>
      <c r="G131" s="205" t="s">
        <v>419</v>
      </c>
      <c r="H131" s="206">
        <v>2430.8049999999998</v>
      </c>
      <c r="I131" s="207"/>
      <c r="J131" s="208">
        <f>ROUND(I131*H131,2)</f>
        <v>0</v>
      </c>
      <c r="K131" s="204" t="s">
        <v>203</v>
      </c>
      <c r="L131" s="62"/>
      <c r="M131" s="209" t="s">
        <v>23</v>
      </c>
      <c r="N131" s="210" t="s">
        <v>48</v>
      </c>
      <c r="O131" s="43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215</v>
      </c>
      <c r="AT131" s="25" t="s">
        <v>194</v>
      </c>
      <c r="AU131" s="25" t="s">
        <v>88</v>
      </c>
      <c r="AY131" s="25" t="s">
        <v>191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85</v>
      </c>
      <c r="BK131" s="213">
        <f>ROUND(I131*H131,2)</f>
        <v>0</v>
      </c>
      <c r="BL131" s="25" t="s">
        <v>215</v>
      </c>
      <c r="BM131" s="25" t="s">
        <v>6830</v>
      </c>
    </row>
    <row r="132" spans="2:65" s="12" customFormat="1" ht="13.5">
      <c r="B132" s="217"/>
      <c r="C132" s="218"/>
      <c r="D132" s="214" t="s">
        <v>245</v>
      </c>
      <c r="E132" s="218"/>
      <c r="F132" s="220" t="s">
        <v>6831</v>
      </c>
      <c r="G132" s="218"/>
      <c r="H132" s="221">
        <v>2430.8049999999998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245</v>
      </c>
      <c r="AU132" s="227" t="s">
        <v>88</v>
      </c>
      <c r="AV132" s="12" t="s">
        <v>88</v>
      </c>
      <c r="AW132" s="12" t="s">
        <v>6</v>
      </c>
      <c r="AX132" s="12" t="s">
        <v>85</v>
      </c>
      <c r="AY132" s="227" t="s">
        <v>191</v>
      </c>
    </row>
    <row r="133" spans="2:65" s="1" customFormat="1" ht="16.5" customHeight="1">
      <c r="B133" s="42"/>
      <c r="C133" s="202" t="s">
        <v>301</v>
      </c>
      <c r="D133" s="202" t="s">
        <v>194</v>
      </c>
      <c r="E133" s="203" t="s">
        <v>6832</v>
      </c>
      <c r="F133" s="204" t="s">
        <v>6833</v>
      </c>
      <c r="G133" s="205" t="s">
        <v>419</v>
      </c>
      <c r="H133" s="206">
        <v>486.161</v>
      </c>
      <c r="I133" s="207"/>
      <c r="J133" s="208">
        <f>ROUND(I133*H133,2)</f>
        <v>0</v>
      </c>
      <c r="K133" s="204" t="s">
        <v>203</v>
      </c>
      <c r="L133" s="62"/>
      <c r="M133" s="209" t="s">
        <v>23</v>
      </c>
      <c r="N133" s="210" t="s">
        <v>48</v>
      </c>
      <c r="O133" s="43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215</v>
      </c>
      <c r="AT133" s="25" t="s">
        <v>194</v>
      </c>
      <c r="AU133" s="25" t="s">
        <v>88</v>
      </c>
      <c r="AY133" s="25" t="s">
        <v>191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85</v>
      </c>
      <c r="BK133" s="213">
        <f>ROUND(I133*H133,2)</f>
        <v>0</v>
      </c>
      <c r="BL133" s="25" t="s">
        <v>215</v>
      </c>
      <c r="BM133" s="25" t="s">
        <v>6834</v>
      </c>
    </row>
    <row r="134" spans="2:65" s="1" customFormat="1" ht="16.5" customHeight="1">
      <c r="B134" s="42"/>
      <c r="C134" s="202" t="s">
        <v>9</v>
      </c>
      <c r="D134" s="202" t="s">
        <v>194</v>
      </c>
      <c r="E134" s="203" t="s">
        <v>3561</v>
      </c>
      <c r="F134" s="204" t="s">
        <v>3562</v>
      </c>
      <c r="G134" s="205" t="s">
        <v>419</v>
      </c>
      <c r="H134" s="206">
        <v>170.15600000000001</v>
      </c>
      <c r="I134" s="207"/>
      <c r="J134" s="208">
        <f>ROUND(I134*H134,2)</f>
        <v>0</v>
      </c>
      <c r="K134" s="204" t="s">
        <v>203</v>
      </c>
      <c r="L134" s="62"/>
      <c r="M134" s="209" t="s">
        <v>23</v>
      </c>
      <c r="N134" s="210" t="s">
        <v>48</v>
      </c>
      <c r="O134" s="43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AR134" s="25" t="s">
        <v>215</v>
      </c>
      <c r="AT134" s="25" t="s">
        <v>194</v>
      </c>
      <c r="AU134" s="25" t="s">
        <v>88</v>
      </c>
      <c r="AY134" s="25" t="s">
        <v>191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5" t="s">
        <v>85</v>
      </c>
      <c r="BK134" s="213">
        <f>ROUND(I134*H134,2)</f>
        <v>0</v>
      </c>
      <c r="BL134" s="25" t="s">
        <v>215</v>
      </c>
      <c r="BM134" s="25" t="s">
        <v>6835</v>
      </c>
    </row>
    <row r="135" spans="2:65" s="12" customFormat="1" ht="13.5">
      <c r="B135" s="217"/>
      <c r="C135" s="218"/>
      <c r="D135" s="214" t="s">
        <v>245</v>
      </c>
      <c r="E135" s="218"/>
      <c r="F135" s="220" t="s">
        <v>6836</v>
      </c>
      <c r="G135" s="218"/>
      <c r="H135" s="221">
        <v>170.15600000000001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245</v>
      </c>
      <c r="AU135" s="227" t="s">
        <v>88</v>
      </c>
      <c r="AV135" s="12" t="s">
        <v>88</v>
      </c>
      <c r="AW135" s="12" t="s">
        <v>6</v>
      </c>
      <c r="AX135" s="12" t="s">
        <v>85</v>
      </c>
      <c r="AY135" s="227" t="s">
        <v>191</v>
      </c>
    </row>
    <row r="136" spans="2:65" s="1" customFormat="1" ht="25.5" customHeight="1">
      <c r="B136" s="42"/>
      <c r="C136" s="202" t="s">
        <v>311</v>
      </c>
      <c r="D136" s="202" t="s">
        <v>194</v>
      </c>
      <c r="E136" s="203" t="s">
        <v>3565</v>
      </c>
      <c r="F136" s="204" t="s">
        <v>3566</v>
      </c>
      <c r="G136" s="205" t="s">
        <v>419</v>
      </c>
      <c r="H136" s="206">
        <v>170.15600000000001</v>
      </c>
      <c r="I136" s="207"/>
      <c r="J136" s="208">
        <f>ROUND(I136*H136,2)</f>
        <v>0</v>
      </c>
      <c r="K136" s="204" t="s">
        <v>203</v>
      </c>
      <c r="L136" s="62"/>
      <c r="M136" s="209" t="s">
        <v>23</v>
      </c>
      <c r="N136" s="210" t="s">
        <v>48</v>
      </c>
      <c r="O136" s="43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AR136" s="25" t="s">
        <v>215</v>
      </c>
      <c r="AT136" s="25" t="s">
        <v>194</v>
      </c>
      <c r="AU136" s="25" t="s">
        <v>88</v>
      </c>
      <c r="AY136" s="25" t="s">
        <v>191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5" t="s">
        <v>85</v>
      </c>
      <c r="BK136" s="213">
        <f>ROUND(I136*H136,2)</f>
        <v>0</v>
      </c>
      <c r="BL136" s="25" t="s">
        <v>215</v>
      </c>
      <c r="BM136" s="25" t="s">
        <v>6837</v>
      </c>
    </row>
    <row r="137" spans="2:65" s="12" customFormat="1" ht="13.5">
      <c r="B137" s="217"/>
      <c r="C137" s="218"/>
      <c r="D137" s="214" t="s">
        <v>245</v>
      </c>
      <c r="E137" s="218"/>
      <c r="F137" s="220" t="s">
        <v>6836</v>
      </c>
      <c r="G137" s="218"/>
      <c r="H137" s="221">
        <v>170.15600000000001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245</v>
      </c>
      <c r="AU137" s="227" t="s">
        <v>88</v>
      </c>
      <c r="AV137" s="12" t="s">
        <v>88</v>
      </c>
      <c r="AW137" s="12" t="s">
        <v>6</v>
      </c>
      <c r="AX137" s="12" t="s">
        <v>85</v>
      </c>
      <c r="AY137" s="227" t="s">
        <v>191</v>
      </c>
    </row>
    <row r="138" spans="2:65" s="1" customFormat="1" ht="16.5" customHeight="1">
      <c r="B138" s="42"/>
      <c r="C138" s="202" t="s">
        <v>317</v>
      </c>
      <c r="D138" s="202" t="s">
        <v>194</v>
      </c>
      <c r="E138" s="203" t="s">
        <v>2945</v>
      </c>
      <c r="F138" s="204" t="s">
        <v>2946</v>
      </c>
      <c r="G138" s="205" t="s">
        <v>419</v>
      </c>
      <c r="H138" s="206">
        <v>145.84800000000001</v>
      </c>
      <c r="I138" s="207"/>
      <c r="J138" s="208">
        <f>ROUND(I138*H138,2)</f>
        <v>0</v>
      </c>
      <c r="K138" s="204" t="s">
        <v>203</v>
      </c>
      <c r="L138" s="62"/>
      <c r="M138" s="209" t="s">
        <v>23</v>
      </c>
      <c r="N138" s="210" t="s">
        <v>48</v>
      </c>
      <c r="O138" s="43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215</v>
      </c>
      <c r="AT138" s="25" t="s">
        <v>194</v>
      </c>
      <c r="AU138" s="25" t="s">
        <v>88</v>
      </c>
      <c r="AY138" s="25" t="s">
        <v>191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85</v>
      </c>
      <c r="BK138" s="213">
        <f>ROUND(I138*H138,2)</f>
        <v>0</v>
      </c>
      <c r="BL138" s="25" t="s">
        <v>215</v>
      </c>
      <c r="BM138" s="25" t="s">
        <v>6838</v>
      </c>
    </row>
    <row r="139" spans="2:65" s="12" customFormat="1" ht="13.5">
      <c r="B139" s="217"/>
      <c r="C139" s="218"/>
      <c r="D139" s="214" t="s">
        <v>245</v>
      </c>
      <c r="E139" s="218"/>
      <c r="F139" s="220" t="s">
        <v>6839</v>
      </c>
      <c r="G139" s="218"/>
      <c r="H139" s="221">
        <v>145.84800000000001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245</v>
      </c>
      <c r="AU139" s="227" t="s">
        <v>88</v>
      </c>
      <c r="AV139" s="12" t="s">
        <v>88</v>
      </c>
      <c r="AW139" s="12" t="s">
        <v>6</v>
      </c>
      <c r="AX139" s="12" t="s">
        <v>85</v>
      </c>
      <c r="AY139" s="227" t="s">
        <v>191</v>
      </c>
    </row>
    <row r="140" spans="2:65" s="11" customFormat="1" ht="37.35" customHeight="1">
      <c r="B140" s="186"/>
      <c r="C140" s="187"/>
      <c r="D140" s="188" t="s">
        <v>76</v>
      </c>
      <c r="E140" s="189" t="s">
        <v>2326</v>
      </c>
      <c r="F140" s="189" t="s">
        <v>2327</v>
      </c>
      <c r="G140" s="187"/>
      <c r="H140" s="187"/>
      <c r="I140" s="190"/>
      <c r="J140" s="191">
        <f>BK140</f>
        <v>0</v>
      </c>
      <c r="K140" s="187"/>
      <c r="L140" s="192"/>
      <c r="M140" s="193"/>
      <c r="N140" s="194"/>
      <c r="O140" s="194"/>
      <c r="P140" s="195">
        <f>SUM(P141:P148)</f>
        <v>0</v>
      </c>
      <c r="Q140" s="194"/>
      <c r="R140" s="195">
        <f>SUM(R141:R148)</f>
        <v>0</v>
      </c>
      <c r="S140" s="194"/>
      <c r="T140" s="196">
        <f>SUM(T141:T148)</f>
        <v>0</v>
      </c>
      <c r="AR140" s="197" t="s">
        <v>215</v>
      </c>
      <c r="AT140" s="198" t="s">
        <v>76</v>
      </c>
      <c r="AU140" s="198" t="s">
        <v>77</v>
      </c>
      <c r="AY140" s="197" t="s">
        <v>191</v>
      </c>
      <c r="BK140" s="199">
        <f>SUM(BK141:BK148)</f>
        <v>0</v>
      </c>
    </row>
    <row r="141" spans="2:65" s="1" customFormat="1" ht="25.5" customHeight="1">
      <c r="B141" s="42"/>
      <c r="C141" s="202" t="s">
        <v>327</v>
      </c>
      <c r="D141" s="202" t="s">
        <v>194</v>
      </c>
      <c r="E141" s="203" t="s">
        <v>6081</v>
      </c>
      <c r="F141" s="204" t="s">
        <v>6082</v>
      </c>
      <c r="G141" s="205" t="s">
        <v>2331</v>
      </c>
      <c r="H141" s="206">
        <v>32</v>
      </c>
      <c r="I141" s="207"/>
      <c r="J141" s="208">
        <f>ROUND(I141*H141,2)</f>
        <v>0</v>
      </c>
      <c r="K141" s="204" t="s">
        <v>203</v>
      </c>
      <c r="L141" s="62"/>
      <c r="M141" s="209" t="s">
        <v>23</v>
      </c>
      <c r="N141" s="210" t="s">
        <v>48</v>
      </c>
      <c r="O141" s="43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5" t="s">
        <v>2332</v>
      </c>
      <c r="AT141" s="25" t="s">
        <v>194</v>
      </c>
      <c r="AU141" s="25" t="s">
        <v>85</v>
      </c>
      <c r="AY141" s="25" t="s">
        <v>191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85</v>
      </c>
      <c r="BK141" s="213">
        <f>ROUND(I141*H141,2)</f>
        <v>0</v>
      </c>
      <c r="BL141" s="25" t="s">
        <v>2332</v>
      </c>
      <c r="BM141" s="25" t="s">
        <v>6840</v>
      </c>
    </row>
    <row r="142" spans="2:65" s="1" customFormat="1" ht="40.5">
      <c r="B142" s="42"/>
      <c r="C142" s="64"/>
      <c r="D142" s="214" t="s">
        <v>205</v>
      </c>
      <c r="E142" s="64"/>
      <c r="F142" s="215" t="s">
        <v>2334</v>
      </c>
      <c r="G142" s="64"/>
      <c r="H142" s="64"/>
      <c r="I142" s="173"/>
      <c r="J142" s="64"/>
      <c r="K142" s="64"/>
      <c r="L142" s="62"/>
      <c r="M142" s="216"/>
      <c r="N142" s="43"/>
      <c r="O142" s="43"/>
      <c r="P142" s="43"/>
      <c r="Q142" s="43"/>
      <c r="R142" s="43"/>
      <c r="S142" s="43"/>
      <c r="T142" s="79"/>
      <c r="AT142" s="25" t="s">
        <v>205</v>
      </c>
      <c r="AU142" s="25" t="s">
        <v>85</v>
      </c>
    </row>
    <row r="143" spans="2:65" s="1" customFormat="1" ht="25.5" customHeight="1">
      <c r="B143" s="42"/>
      <c r="C143" s="202" t="s">
        <v>322</v>
      </c>
      <c r="D143" s="202" t="s">
        <v>194</v>
      </c>
      <c r="E143" s="203" t="s">
        <v>2329</v>
      </c>
      <c r="F143" s="204" t="s">
        <v>2330</v>
      </c>
      <c r="G143" s="205" t="s">
        <v>2331</v>
      </c>
      <c r="H143" s="206">
        <v>32</v>
      </c>
      <c r="I143" s="207"/>
      <c r="J143" s="208">
        <f>ROUND(I143*H143,2)</f>
        <v>0</v>
      </c>
      <c r="K143" s="204" t="s">
        <v>203</v>
      </c>
      <c r="L143" s="62"/>
      <c r="M143" s="209" t="s">
        <v>23</v>
      </c>
      <c r="N143" s="210" t="s">
        <v>48</v>
      </c>
      <c r="O143" s="43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5" t="s">
        <v>2332</v>
      </c>
      <c r="AT143" s="25" t="s">
        <v>194</v>
      </c>
      <c r="AU143" s="25" t="s">
        <v>85</v>
      </c>
      <c r="AY143" s="25" t="s">
        <v>191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85</v>
      </c>
      <c r="BK143" s="213">
        <f>ROUND(I143*H143,2)</f>
        <v>0</v>
      </c>
      <c r="BL143" s="25" t="s">
        <v>2332</v>
      </c>
      <c r="BM143" s="25" t="s">
        <v>6841</v>
      </c>
    </row>
    <row r="144" spans="2:65" s="1" customFormat="1" ht="40.5">
      <c r="B144" s="42"/>
      <c r="C144" s="64"/>
      <c r="D144" s="214" t="s">
        <v>205</v>
      </c>
      <c r="E144" s="64"/>
      <c r="F144" s="215" t="s">
        <v>2334</v>
      </c>
      <c r="G144" s="64"/>
      <c r="H144" s="64"/>
      <c r="I144" s="173"/>
      <c r="J144" s="64"/>
      <c r="K144" s="64"/>
      <c r="L144" s="62"/>
      <c r="M144" s="216"/>
      <c r="N144" s="43"/>
      <c r="O144" s="43"/>
      <c r="P144" s="43"/>
      <c r="Q144" s="43"/>
      <c r="R144" s="43"/>
      <c r="S144" s="43"/>
      <c r="T144" s="79"/>
      <c r="AT144" s="25" t="s">
        <v>205</v>
      </c>
      <c r="AU144" s="25" t="s">
        <v>85</v>
      </c>
    </row>
    <row r="145" spans="2:65" s="1" customFormat="1" ht="25.5" customHeight="1">
      <c r="B145" s="42"/>
      <c r="C145" s="202" t="s">
        <v>574</v>
      </c>
      <c r="D145" s="202" t="s">
        <v>194</v>
      </c>
      <c r="E145" s="203" t="s">
        <v>6842</v>
      </c>
      <c r="F145" s="204" t="s">
        <v>6843</v>
      </c>
      <c r="G145" s="205" t="s">
        <v>2331</v>
      </c>
      <c r="H145" s="206">
        <v>16</v>
      </c>
      <c r="I145" s="207"/>
      <c r="J145" s="208">
        <f>ROUND(I145*H145,2)</f>
        <v>0</v>
      </c>
      <c r="K145" s="204" t="s">
        <v>203</v>
      </c>
      <c r="L145" s="62"/>
      <c r="M145" s="209" t="s">
        <v>23</v>
      </c>
      <c r="N145" s="210" t="s">
        <v>48</v>
      </c>
      <c r="O145" s="43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AR145" s="25" t="s">
        <v>2332</v>
      </c>
      <c r="AT145" s="25" t="s">
        <v>194</v>
      </c>
      <c r="AU145" s="25" t="s">
        <v>85</v>
      </c>
      <c r="AY145" s="25" t="s">
        <v>191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85</v>
      </c>
      <c r="BK145" s="213">
        <f>ROUND(I145*H145,2)</f>
        <v>0</v>
      </c>
      <c r="BL145" s="25" t="s">
        <v>2332</v>
      </c>
      <c r="BM145" s="25" t="s">
        <v>6844</v>
      </c>
    </row>
    <row r="146" spans="2:65" s="1" customFormat="1" ht="40.5">
      <c r="B146" s="42"/>
      <c r="C146" s="64"/>
      <c r="D146" s="214" t="s">
        <v>205</v>
      </c>
      <c r="E146" s="64"/>
      <c r="F146" s="215" t="s">
        <v>2334</v>
      </c>
      <c r="G146" s="64"/>
      <c r="H146" s="64"/>
      <c r="I146" s="173"/>
      <c r="J146" s="64"/>
      <c r="K146" s="64"/>
      <c r="L146" s="62"/>
      <c r="M146" s="216"/>
      <c r="N146" s="43"/>
      <c r="O146" s="43"/>
      <c r="P146" s="43"/>
      <c r="Q146" s="43"/>
      <c r="R146" s="43"/>
      <c r="S146" s="43"/>
      <c r="T146" s="79"/>
      <c r="AT146" s="25" t="s">
        <v>205</v>
      </c>
      <c r="AU146" s="25" t="s">
        <v>85</v>
      </c>
    </row>
    <row r="147" spans="2:65" s="1" customFormat="1" ht="25.5" customHeight="1">
      <c r="B147" s="42"/>
      <c r="C147" s="202" t="s">
        <v>578</v>
      </c>
      <c r="D147" s="202" t="s">
        <v>194</v>
      </c>
      <c r="E147" s="203" t="s">
        <v>6845</v>
      </c>
      <c r="F147" s="204" t="s">
        <v>6846</v>
      </c>
      <c r="G147" s="205" t="s">
        <v>2331</v>
      </c>
      <c r="H147" s="206">
        <v>16</v>
      </c>
      <c r="I147" s="207"/>
      <c r="J147" s="208">
        <f>ROUND(I147*H147,2)</f>
        <v>0</v>
      </c>
      <c r="K147" s="204" t="s">
        <v>203</v>
      </c>
      <c r="L147" s="62"/>
      <c r="M147" s="209" t="s">
        <v>23</v>
      </c>
      <c r="N147" s="210" t="s">
        <v>48</v>
      </c>
      <c r="O147" s="43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AR147" s="25" t="s">
        <v>2332</v>
      </c>
      <c r="AT147" s="25" t="s">
        <v>194</v>
      </c>
      <c r="AU147" s="25" t="s">
        <v>85</v>
      </c>
      <c r="AY147" s="25" t="s">
        <v>191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25" t="s">
        <v>85</v>
      </c>
      <c r="BK147" s="213">
        <f>ROUND(I147*H147,2)</f>
        <v>0</v>
      </c>
      <c r="BL147" s="25" t="s">
        <v>2332</v>
      </c>
      <c r="BM147" s="25" t="s">
        <v>6847</v>
      </c>
    </row>
    <row r="148" spans="2:65" s="1" customFormat="1" ht="40.5">
      <c r="B148" s="42"/>
      <c r="C148" s="64"/>
      <c r="D148" s="214" t="s">
        <v>205</v>
      </c>
      <c r="E148" s="64"/>
      <c r="F148" s="215" t="s">
        <v>2334</v>
      </c>
      <c r="G148" s="64"/>
      <c r="H148" s="64"/>
      <c r="I148" s="173"/>
      <c r="J148" s="64"/>
      <c r="K148" s="64"/>
      <c r="L148" s="62"/>
      <c r="M148" s="238"/>
      <c r="N148" s="239"/>
      <c r="O148" s="239"/>
      <c r="P148" s="239"/>
      <c r="Q148" s="239"/>
      <c r="R148" s="239"/>
      <c r="S148" s="239"/>
      <c r="T148" s="240"/>
      <c r="AT148" s="25" t="s">
        <v>205</v>
      </c>
      <c r="AU148" s="25" t="s">
        <v>85</v>
      </c>
    </row>
    <row r="149" spans="2:65" s="1" customFormat="1" ht="6.95" customHeight="1">
      <c r="B149" s="57"/>
      <c r="C149" s="58"/>
      <c r="D149" s="58"/>
      <c r="E149" s="58"/>
      <c r="F149" s="58"/>
      <c r="G149" s="58"/>
      <c r="H149" s="58"/>
      <c r="I149" s="149"/>
      <c r="J149" s="58"/>
      <c r="K149" s="58"/>
      <c r="L149" s="62"/>
    </row>
  </sheetData>
  <sheetProtection algorithmName="SHA-512" hashValue="Ep4BndJ64rA3sRP29whjxm2a1m5CFdNw8q/z3RbFTXFocaM1+aUihrp/b77UFXVg+iI+b23roPJ0T7m2jYeyeg==" saltValue="IMD47QSKRg0ClVWI21hbAlUwwbMXzkZo3sN/VeTJBMB6FR9bJdjgRbnU0RolaEqs+K30d20d4Dyx87VpbaEt7w==" spinCount="100000" sheet="1" objects="1" scenarios="1" formatColumns="0" formatRows="0" autoFilter="0"/>
  <autoFilter ref="C87:K148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148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6760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6848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ROUND(J86,2)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ROUND(SUM(BE86:BE125), 2)</f>
        <v>0</v>
      </c>
      <c r="G32" s="43"/>
      <c r="H32" s="43"/>
      <c r="I32" s="141">
        <v>0.21</v>
      </c>
      <c r="J32" s="140">
        <f>ROUND(ROUND((SUM(BE86:BE125)),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ROUND(SUM(BF86:BF125), 2)</f>
        <v>0</v>
      </c>
      <c r="G33" s="43"/>
      <c r="H33" s="43"/>
      <c r="I33" s="141">
        <v>0.15</v>
      </c>
      <c r="J33" s="140">
        <f>ROUND(ROUND((SUM(BF86:BF125)),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ROUND(SUM(BG86:BG125),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ROUND(SUM(BH86:BH125),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ROUND(SUM(BI86:BI125),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6760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ZP-001 - Zpevné plochy - mimoareálové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J86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343</v>
      </c>
      <c r="E61" s="162"/>
      <c r="F61" s="162"/>
      <c r="G61" s="162"/>
      <c r="H61" s="162"/>
      <c r="I61" s="163"/>
      <c r="J61" s="164">
        <f>J87</f>
        <v>0</v>
      </c>
      <c r="K61" s="165"/>
    </row>
    <row r="62" spans="2:47" s="9" customFormat="1" ht="19.899999999999999" customHeight="1">
      <c r="B62" s="166"/>
      <c r="C62" s="167"/>
      <c r="D62" s="168" t="s">
        <v>2379</v>
      </c>
      <c r="E62" s="169"/>
      <c r="F62" s="169"/>
      <c r="G62" s="169"/>
      <c r="H62" s="169"/>
      <c r="I62" s="170"/>
      <c r="J62" s="171">
        <f>J88</f>
        <v>0</v>
      </c>
      <c r="K62" s="172"/>
    </row>
    <row r="63" spans="2:47" s="9" customFormat="1" ht="19.899999999999999" customHeight="1">
      <c r="B63" s="166"/>
      <c r="C63" s="167"/>
      <c r="D63" s="168" t="s">
        <v>346</v>
      </c>
      <c r="E63" s="169"/>
      <c r="F63" s="169"/>
      <c r="G63" s="169"/>
      <c r="H63" s="169"/>
      <c r="I63" s="170"/>
      <c r="J63" s="171">
        <f>J95</f>
        <v>0</v>
      </c>
      <c r="K63" s="172"/>
    </row>
    <row r="64" spans="2:47" s="9" customFormat="1" ht="19.899999999999999" customHeight="1">
      <c r="B64" s="166"/>
      <c r="C64" s="167"/>
      <c r="D64" s="168" t="s">
        <v>347</v>
      </c>
      <c r="E64" s="169"/>
      <c r="F64" s="169"/>
      <c r="G64" s="169"/>
      <c r="H64" s="169"/>
      <c r="I64" s="170"/>
      <c r="J64" s="171">
        <f>J124</f>
        <v>0</v>
      </c>
      <c r="K64" s="172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8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9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2"/>
      <c r="J70" s="61"/>
      <c r="K70" s="61"/>
      <c r="L70" s="62"/>
    </row>
    <row r="71" spans="2:12" s="1" customFormat="1" ht="36.950000000000003" customHeight="1">
      <c r="B71" s="42"/>
      <c r="C71" s="63" t="s">
        <v>175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6.5" customHeight="1">
      <c r="B74" s="42"/>
      <c r="C74" s="64"/>
      <c r="D74" s="64"/>
      <c r="E74" s="408" t="str">
        <f>E7</f>
        <v>Výstavba poradenského centra UJEP, č.p. 771, ul. Pasteurova - Rekonstrukce</v>
      </c>
      <c r="F74" s="409"/>
      <c r="G74" s="409"/>
      <c r="H74" s="409"/>
      <c r="I74" s="173"/>
      <c r="J74" s="64"/>
      <c r="K74" s="64"/>
      <c r="L74" s="62"/>
    </row>
    <row r="75" spans="2:12">
      <c r="B75" s="29"/>
      <c r="C75" s="66" t="s">
        <v>161</v>
      </c>
      <c r="D75" s="242"/>
      <c r="E75" s="242"/>
      <c r="F75" s="242"/>
      <c r="G75" s="242"/>
      <c r="H75" s="242"/>
      <c r="J75" s="242"/>
      <c r="K75" s="242"/>
      <c r="L75" s="243"/>
    </row>
    <row r="76" spans="2:12" s="1" customFormat="1" ht="16.5" customHeight="1">
      <c r="B76" s="42"/>
      <c r="C76" s="64"/>
      <c r="D76" s="64"/>
      <c r="E76" s="408" t="s">
        <v>6760</v>
      </c>
      <c r="F76" s="410"/>
      <c r="G76" s="410"/>
      <c r="H76" s="410"/>
      <c r="I76" s="173"/>
      <c r="J76" s="64"/>
      <c r="K76" s="64"/>
      <c r="L76" s="62"/>
    </row>
    <row r="77" spans="2:12" s="1" customFormat="1" ht="14.45" customHeight="1">
      <c r="B77" s="42"/>
      <c r="C77" s="66" t="s">
        <v>341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7.25" customHeight="1">
      <c r="B78" s="42"/>
      <c r="C78" s="64"/>
      <c r="D78" s="64"/>
      <c r="E78" s="379" t="str">
        <f>E11</f>
        <v>ZP-001 - Zpevné plochy - mimoareálové</v>
      </c>
      <c r="F78" s="410"/>
      <c r="G78" s="410"/>
      <c r="H78" s="410"/>
      <c r="I78" s="173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8" customHeight="1">
      <c r="B80" s="42"/>
      <c r="C80" s="66" t="s">
        <v>24</v>
      </c>
      <c r="D80" s="64"/>
      <c r="E80" s="64"/>
      <c r="F80" s="174" t="str">
        <f>F14</f>
        <v>Ústí nad Labem</v>
      </c>
      <c r="G80" s="64"/>
      <c r="H80" s="64"/>
      <c r="I80" s="175" t="s">
        <v>26</v>
      </c>
      <c r="J80" s="74" t="str">
        <f>IF(J14="","",J14)</f>
        <v>19. 7. 2018</v>
      </c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>
      <c r="B82" s="42"/>
      <c r="C82" s="66" t="s">
        <v>28</v>
      </c>
      <c r="D82" s="64"/>
      <c r="E82" s="64"/>
      <c r="F82" s="174" t="str">
        <f>E17</f>
        <v>UJEP Pasteurova 3544/1, 400 96 ÚnL</v>
      </c>
      <c r="G82" s="64"/>
      <c r="H82" s="64"/>
      <c r="I82" s="175" t="s">
        <v>36</v>
      </c>
      <c r="J82" s="174" t="str">
        <f>E23</f>
        <v>Correct BC, s.r.o.</v>
      </c>
      <c r="K82" s="64"/>
      <c r="L82" s="62"/>
    </row>
    <row r="83" spans="2:65" s="1" customFormat="1" ht="14.45" customHeight="1">
      <c r="B83" s="42"/>
      <c r="C83" s="66" t="s">
        <v>34</v>
      </c>
      <c r="D83" s="64"/>
      <c r="E83" s="64"/>
      <c r="F83" s="174" t="str">
        <f>IF(E20="","",E20)</f>
        <v/>
      </c>
      <c r="G83" s="64"/>
      <c r="H83" s="64"/>
      <c r="I83" s="173"/>
      <c r="J83" s="64"/>
      <c r="K83" s="64"/>
      <c r="L83" s="62"/>
    </row>
    <row r="84" spans="2:65" s="1" customFormat="1" ht="10.3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0" customFormat="1" ht="29.25" customHeight="1">
      <c r="B85" s="176"/>
      <c r="C85" s="177" t="s">
        <v>176</v>
      </c>
      <c r="D85" s="178" t="s">
        <v>62</v>
      </c>
      <c r="E85" s="178" t="s">
        <v>58</v>
      </c>
      <c r="F85" s="178" t="s">
        <v>177</v>
      </c>
      <c r="G85" s="178" t="s">
        <v>178</v>
      </c>
      <c r="H85" s="178" t="s">
        <v>179</v>
      </c>
      <c r="I85" s="179" t="s">
        <v>180</v>
      </c>
      <c r="J85" s="178" t="s">
        <v>166</v>
      </c>
      <c r="K85" s="180" t="s">
        <v>181</v>
      </c>
      <c r="L85" s="181"/>
      <c r="M85" s="82" t="s">
        <v>182</v>
      </c>
      <c r="N85" s="83" t="s">
        <v>47</v>
      </c>
      <c r="O85" s="83" t="s">
        <v>183</v>
      </c>
      <c r="P85" s="83" t="s">
        <v>184</v>
      </c>
      <c r="Q85" s="83" t="s">
        <v>185</v>
      </c>
      <c r="R85" s="83" t="s">
        <v>186</v>
      </c>
      <c r="S85" s="83" t="s">
        <v>187</v>
      </c>
      <c r="T85" s="84" t="s">
        <v>188</v>
      </c>
    </row>
    <row r="86" spans="2:65" s="1" customFormat="1" ht="29.25" customHeight="1">
      <c r="B86" s="42"/>
      <c r="C86" s="88" t="s">
        <v>167</v>
      </c>
      <c r="D86" s="64"/>
      <c r="E86" s="64"/>
      <c r="F86" s="64"/>
      <c r="G86" s="64"/>
      <c r="H86" s="64"/>
      <c r="I86" s="173"/>
      <c r="J86" s="182">
        <f>BK86</f>
        <v>0</v>
      </c>
      <c r="K86" s="64"/>
      <c r="L86" s="62"/>
      <c r="M86" s="85"/>
      <c r="N86" s="86"/>
      <c r="O86" s="86"/>
      <c r="P86" s="183">
        <f>P87</f>
        <v>0</v>
      </c>
      <c r="Q86" s="86"/>
      <c r="R86" s="183">
        <f>R87</f>
        <v>1.1829499999999999</v>
      </c>
      <c r="S86" s="86"/>
      <c r="T86" s="184">
        <f>T87</f>
        <v>0</v>
      </c>
      <c r="AT86" s="25" t="s">
        <v>76</v>
      </c>
      <c r="AU86" s="25" t="s">
        <v>168</v>
      </c>
      <c r="BK86" s="185">
        <f>BK87</f>
        <v>0</v>
      </c>
    </row>
    <row r="87" spans="2:65" s="11" customFormat="1" ht="37.35" customHeight="1">
      <c r="B87" s="186"/>
      <c r="C87" s="187"/>
      <c r="D87" s="188" t="s">
        <v>76</v>
      </c>
      <c r="E87" s="189" t="s">
        <v>361</v>
      </c>
      <c r="F87" s="189" t="s">
        <v>362</v>
      </c>
      <c r="G87" s="187"/>
      <c r="H87" s="187"/>
      <c r="I87" s="190"/>
      <c r="J87" s="191">
        <f>BK87</f>
        <v>0</v>
      </c>
      <c r="K87" s="187"/>
      <c r="L87" s="192"/>
      <c r="M87" s="193"/>
      <c r="N87" s="194"/>
      <c r="O87" s="194"/>
      <c r="P87" s="195">
        <f>P88+P95+P124</f>
        <v>0</v>
      </c>
      <c r="Q87" s="194"/>
      <c r="R87" s="195">
        <f>R88+R95+R124</f>
        <v>1.1829499999999999</v>
      </c>
      <c r="S87" s="194"/>
      <c r="T87" s="196">
        <f>T88+T95+T124</f>
        <v>0</v>
      </c>
      <c r="AR87" s="197" t="s">
        <v>85</v>
      </c>
      <c r="AT87" s="198" t="s">
        <v>76</v>
      </c>
      <c r="AU87" s="198" t="s">
        <v>77</v>
      </c>
      <c r="AY87" s="197" t="s">
        <v>191</v>
      </c>
      <c r="BK87" s="199">
        <f>BK88+BK95+BK124</f>
        <v>0</v>
      </c>
    </row>
    <row r="88" spans="2:65" s="11" customFormat="1" ht="19.899999999999999" customHeight="1">
      <c r="B88" s="186"/>
      <c r="C88" s="187"/>
      <c r="D88" s="188" t="s">
        <v>76</v>
      </c>
      <c r="E88" s="200" t="s">
        <v>190</v>
      </c>
      <c r="F88" s="200" t="s">
        <v>2542</v>
      </c>
      <c r="G88" s="187"/>
      <c r="H88" s="187"/>
      <c r="I88" s="190"/>
      <c r="J88" s="201">
        <f>BK88</f>
        <v>0</v>
      </c>
      <c r="K88" s="187"/>
      <c r="L88" s="192"/>
      <c r="M88" s="193"/>
      <c r="N88" s="194"/>
      <c r="O88" s="194"/>
      <c r="P88" s="195">
        <f>SUM(P89:P94)</f>
        <v>0</v>
      </c>
      <c r="Q88" s="194"/>
      <c r="R88" s="195">
        <f>SUM(R89:R94)</f>
        <v>0</v>
      </c>
      <c r="S88" s="194"/>
      <c r="T88" s="196">
        <f>SUM(T89:T94)</f>
        <v>0</v>
      </c>
      <c r="AR88" s="197" t="s">
        <v>85</v>
      </c>
      <c r="AT88" s="198" t="s">
        <v>76</v>
      </c>
      <c r="AU88" s="198" t="s">
        <v>85</v>
      </c>
      <c r="AY88" s="197" t="s">
        <v>191</v>
      </c>
      <c r="BK88" s="199">
        <f>SUM(BK89:BK94)</f>
        <v>0</v>
      </c>
    </row>
    <row r="89" spans="2:65" s="1" customFormat="1" ht="25.5" customHeight="1">
      <c r="B89" s="42"/>
      <c r="C89" s="202" t="s">
        <v>85</v>
      </c>
      <c r="D89" s="202" t="s">
        <v>194</v>
      </c>
      <c r="E89" s="203" t="s">
        <v>6849</v>
      </c>
      <c r="F89" s="204" t="s">
        <v>6850</v>
      </c>
      <c r="G89" s="205" t="s">
        <v>218</v>
      </c>
      <c r="H89" s="206">
        <v>3.4</v>
      </c>
      <c r="I89" s="207"/>
      <c r="J89" s="208">
        <f>ROUND(I89*H89,2)</f>
        <v>0</v>
      </c>
      <c r="K89" s="204" t="s">
        <v>203</v>
      </c>
      <c r="L89" s="62"/>
      <c r="M89" s="209" t="s">
        <v>23</v>
      </c>
      <c r="N89" s="210" t="s">
        <v>48</v>
      </c>
      <c r="O89" s="43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25" t="s">
        <v>215</v>
      </c>
      <c r="AT89" s="25" t="s">
        <v>194</v>
      </c>
      <c r="AU89" s="25" t="s">
        <v>88</v>
      </c>
      <c r="AY89" s="25" t="s">
        <v>191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25" t="s">
        <v>85</v>
      </c>
      <c r="BK89" s="213">
        <f>ROUND(I89*H89,2)</f>
        <v>0</v>
      </c>
      <c r="BL89" s="25" t="s">
        <v>215</v>
      </c>
      <c r="BM89" s="25" t="s">
        <v>6851</v>
      </c>
    </row>
    <row r="90" spans="2:65" s="12" customFormat="1" ht="13.5">
      <c r="B90" s="217"/>
      <c r="C90" s="218"/>
      <c r="D90" s="214" t="s">
        <v>245</v>
      </c>
      <c r="E90" s="219" t="s">
        <v>23</v>
      </c>
      <c r="F90" s="220" t="s">
        <v>6852</v>
      </c>
      <c r="G90" s="218"/>
      <c r="H90" s="221">
        <v>3.4</v>
      </c>
      <c r="I90" s="222"/>
      <c r="J90" s="218"/>
      <c r="K90" s="218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245</v>
      </c>
      <c r="AU90" s="227" t="s">
        <v>88</v>
      </c>
      <c r="AV90" s="12" t="s">
        <v>88</v>
      </c>
      <c r="AW90" s="12" t="s">
        <v>40</v>
      </c>
      <c r="AX90" s="12" t="s">
        <v>85</v>
      </c>
      <c r="AY90" s="227" t="s">
        <v>191</v>
      </c>
    </row>
    <row r="91" spans="2:65" s="1" customFormat="1" ht="16.5" customHeight="1">
      <c r="B91" s="42"/>
      <c r="C91" s="202" t="s">
        <v>88</v>
      </c>
      <c r="D91" s="202" t="s">
        <v>194</v>
      </c>
      <c r="E91" s="203" t="s">
        <v>6853</v>
      </c>
      <c r="F91" s="204" t="s">
        <v>6854</v>
      </c>
      <c r="G91" s="205" t="s">
        <v>218</v>
      </c>
      <c r="H91" s="206">
        <v>3.4</v>
      </c>
      <c r="I91" s="207"/>
      <c r="J91" s="208">
        <f>ROUND(I91*H91,2)</f>
        <v>0</v>
      </c>
      <c r="K91" s="204" t="s">
        <v>203</v>
      </c>
      <c r="L91" s="62"/>
      <c r="M91" s="209" t="s">
        <v>23</v>
      </c>
      <c r="N91" s="210" t="s">
        <v>48</v>
      </c>
      <c r="O91" s="43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5" t="s">
        <v>215</v>
      </c>
      <c r="AT91" s="25" t="s">
        <v>194</v>
      </c>
      <c r="AU91" s="25" t="s">
        <v>88</v>
      </c>
      <c r="AY91" s="25" t="s">
        <v>191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85</v>
      </c>
      <c r="BK91" s="213">
        <f>ROUND(I91*H91,2)</f>
        <v>0</v>
      </c>
      <c r="BL91" s="25" t="s">
        <v>215</v>
      </c>
      <c r="BM91" s="25" t="s">
        <v>6855</v>
      </c>
    </row>
    <row r="92" spans="2:65" s="12" customFormat="1" ht="13.5">
      <c r="B92" s="217"/>
      <c r="C92" s="218"/>
      <c r="D92" s="214" t="s">
        <v>245</v>
      </c>
      <c r="E92" s="219" t="s">
        <v>23</v>
      </c>
      <c r="F92" s="220" t="s">
        <v>6852</v>
      </c>
      <c r="G92" s="218"/>
      <c r="H92" s="221">
        <v>3.4</v>
      </c>
      <c r="I92" s="222"/>
      <c r="J92" s="218"/>
      <c r="K92" s="218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245</v>
      </c>
      <c r="AU92" s="227" t="s">
        <v>88</v>
      </c>
      <c r="AV92" s="12" t="s">
        <v>88</v>
      </c>
      <c r="AW92" s="12" t="s">
        <v>40</v>
      </c>
      <c r="AX92" s="12" t="s">
        <v>85</v>
      </c>
      <c r="AY92" s="227" t="s">
        <v>191</v>
      </c>
    </row>
    <row r="93" spans="2:65" s="1" customFormat="1" ht="16.5" customHeight="1">
      <c r="B93" s="42"/>
      <c r="C93" s="202" t="s">
        <v>207</v>
      </c>
      <c r="D93" s="202" t="s">
        <v>194</v>
      </c>
      <c r="E93" s="203" t="s">
        <v>6856</v>
      </c>
      <c r="F93" s="204" t="s">
        <v>6857</v>
      </c>
      <c r="G93" s="205" t="s">
        <v>218</v>
      </c>
      <c r="H93" s="206">
        <v>3.4</v>
      </c>
      <c r="I93" s="207"/>
      <c r="J93" s="208">
        <f>ROUND(I93*H93,2)</f>
        <v>0</v>
      </c>
      <c r="K93" s="204" t="s">
        <v>203</v>
      </c>
      <c r="L93" s="62"/>
      <c r="M93" s="209" t="s">
        <v>23</v>
      </c>
      <c r="N93" s="210" t="s">
        <v>48</v>
      </c>
      <c r="O93" s="43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25" t="s">
        <v>215</v>
      </c>
      <c r="AT93" s="25" t="s">
        <v>194</v>
      </c>
      <c r="AU93" s="25" t="s">
        <v>88</v>
      </c>
      <c r="AY93" s="25" t="s">
        <v>191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5" t="s">
        <v>85</v>
      </c>
      <c r="BK93" s="213">
        <f>ROUND(I93*H93,2)</f>
        <v>0</v>
      </c>
      <c r="BL93" s="25" t="s">
        <v>215</v>
      </c>
      <c r="BM93" s="25" t="s">
        <v>6858</v>
      </c>
    </row>
    <row r="94" spans="2:65" s="12" customFormat="1" ht="13.5">
      <c r="B94" s="217"/>
      <c r="C94" s="218"/>
      <c r="D94" s="214" t="s">
        <v>245</v>
      </c>
      <c r="E94" s="219" t="s">
        <v>23</v>
      </c>
      <c r="F94" s="220" t="s">
        <v>6852</v>
      </c>
      <c r="G94" s="218"/>
      <c r="H94" s="221">
        <v>3.4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245</v>
      </c>
      <c r="AU94" s="227" t="s">
        <v>88</v>
      </c>
      <c r="AV94" s="12" t="s">
        <v>88</v>
      </c>
      <c r="AW94" s="12" t="s">
        <v>40</v>
      </c>
      <c r="AX94" s="12" t="s">
        <v>85</v>
      </c>
      <c r="AY94" s="227" t="s">
        <v>191</v>
      </c>
    </row>
    <row r="95" spans="2:65" s="11" customFormat="1" ht="29.85" customHeight="1">
      <c r="B95" s="186"/>
      <c r="C95" s="187"/>
      <c r="D95" s="188" t="s">
        <v>76</v>
      </c>
      <c r="E95" s="200" t="s">
        <v>239</v>
      </c>
      <c r="F95" s="200" t="s">
        <v>752</v>
      </c>
      <c r="G95" s="187"/>
      <c r="H95" s="187"/>
      <c r="I95" s="190"/>
      <c r="J95" s="201">
        <f>BK95</f>
        <v>0</v>
      </c>
      <c r="K95" s="187"/>
      <c r="L95" s="192"/>
      <c r="M95" s="193"/>
      <c r="N95" s="194"/>
      <c r="O95" s="194"/>
      <c r="P95" s="195">
        <f>SUM(P96:P123)</f>
        <v>0</v>
      </c>
      <c r="Q95" s="194"/>
      <c r="R95" s="195">
        <f>SUM(R96:R123)</f>
        <v>1.1829499999999999</v>
      </c>
      <c r="S95" s="194"/>
      <c r="T95" s="196">
        <f>SUM(T96:T123)</f>
        <v>0</v>
      </c>
      <c r="AR95" s="197" t="s">
        <v>85</v>
      </c>
      <c r="AT95" s="198" t="s">
        <v>76</v>
      </c>
      <c r="AU95" s="198" t="s">
        <v>85</v>
      </c>
      <c r="AY95" s="197" t="s">
        <v>191</v>
      </c>
      <c r="BK95" s="199">
        <f>SUM(BK96:BK123)</f>
        <v>0</v>
      </c>
    </row>
    <row r="96" spans="2:65" s="1" customFormat="1" ht="25.5" customHeight="1">
      <c r="B96" s="42"/>
      <c r="C96" s="202" t="s">
        <v>215</v>
      </c>
      <c r="D96" s="202" t="s">
        <v>194</v>
      </c>
      <c r="E96" s="203" t="s">
        <v>6859</v>
      </c>
      <c r="F96" s="204" t="s">
        <v>6860</v>
      </c>
      <c r="G96" s="205" t="s">
        <v>222</v>
      </c>
      <c r="H96" s="206">
        <v>5</v>
      </c>
      <c r="I96" s="207"/>
      <c r="J96" s="208">
        <f>ROUND(I96*H96,2)</f>
        <v>0</v>
      </c>
      <c r="K96" s="204" t="s">
        <v>203</v>
      </c>
      <c r="L96" s="62"/>
      <c r="M96" s="209" t="s">
        <v>23</v>
      </c>
      <c r="N96" s="210" t="s">
        <v>48</v>
      </c>
      <c r="O96" s="43"/>
      <c r="P96" s="211">
        <f>O96*H96</f>
        <v>0</v>
      </c>
      <c r="Q96" s="211">
        <v>6.9999999999999999E-4</v>
      </c>
      <c r="R96" s="211">
        <f>Q96*H96</f>
        <v>3.5000000000000001E-3</v>
      </c>
      <c r="S96" s="211">
        <v>0</v>
      </c>
      <c r="T96" s="212">
        <f>S96*H96</f>
        <v>0</v>
      </c>
      <c r="AR96" s="25" t="s">
        <v>215</v>
      </c>
      <c r="AT96" s="25" t="s">
        <v>194</v>
      </c>
      <c r="AU96" s="25" t="s">
        <v>88</v>
      </c>
      <c r="AY96" s="25" t="s">
        <v>191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85</v>
      </c>
      <c r="BK96" s="213">
        <f>ROUND(I96*H96,2)</f>
        <v>0</v>
      </c>
      <c r="BL96" s="25" t="s">
        <v>215</v>
      </c>
      <c r="BM96" s="25" t="s">
        <v>6861</v>
      </c>
    </row>
    <row r="97" spans="2:65" s="1" customFormat="1" ht="16.5" customHeight="1">
      <c r="B97" s="42"/>
      <c r="C97" s="228" t="s">
        <v>190</v>
      </c>
      <c r="D97" s="228" t="s">
        <v>302</v>
      </c>
      <c r="E97" s="229" t="s">
        <v>6862</v>
      </c>
      <c r="F97" s="230" t="s">
        <v>6863</v>
      </c>
      <c r="G97" s="231" t="s">
        <v>222</v>
      </c>
      <c r="H97" s="232">
        <v>3</v>
      </c>
      <c r="I97" s="233"/>
      <c r="J97" s="234">
        <f>ROUND(I97*H97,2)</f>
        <v>0</v>
      </c>
      <c r="K97" s="230" t="s">
        <v>203</v>
      </c>
      <c r="L97" s="235"/>
      <c r="M97" s="236" t="s">
        <v>23</v>
      </c>
      <c r="N97" s="237" t="s">
        <v>48</v>
      </c>
      <c r="O97" s="43"/>
      <c r="P97" s="211">
        <f>O97*H97</f>
        <v>0</v>
      </c>
      <c r="Q97" s="211">
        <v>3.0000000000000001E-3</v>
      </c>
      <c r="R97" s="211">
        <f>Q97*H97</f>
        <v>9.0000000000000011E-3</v>
      </c>
      <c r="S97" s="211">
        <v>0</v>
      </c>
      <c r="T97" s="212">
        <f>S97*H97</f>
        <v>0</v>
      </c>
      <c r="AR97" s="25" t="s">
        <v>234</v>
      </c>
      <c r="AT97" s="25" t="s">
        <v>302</v>
      </c>
      <c r="AU97" s="25" t="s">
        <v>88</v>
      </c>
      <c r="AY97" s="25" t="s">
        <v>191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85</v>
      </c>
      <c r="BK97" s="213">
        <f>ROUND(I97*H97,2)</f>
        <v>0</v>
      </c>
      <c r="BL97" s="25" t="s">
        <v>215</v>
      </c>
      <c r="BM97" s="25" t="s">
        <v>6864</v>
      </c>
    </row>
    <row r="98" spans="2:65" s="12" customFormat="1" ht="13.5">
      <c r="B98" s="217"/>
      <c r="C98" s="218"/>
      <c r="D98" s="214" t="s">
        <v>245</v>
      </c>
      <c r="E98" s="219" t="s">
        <v>23</v>
      </c>
      <c r="F98" s="220" t="s">
        <v>6865</v>
      </c>
      <c r="G98" s="218"/>
      <c r="H98" s="221">
        <v>1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245</v>
      </c>
      <c r="AU98" s="227" t="s">
        <v>88</v>
      </c>
      <c r="AV98" s="12" t="s">
        <v>88</v>
      </c>
      <c r="AW98" s="12" t="s">
        <v>40</v>
      </c>
      <c r="AX98" s="12" t="s">
        <v>77</v>
      </c>
      <c r="AY98" s="227" t="s">
        <v>191</v>
      </c>
    </row>
    <row r="99" spans="2:65" s="12" customFormat="1" ht="13.5">
      <c r="B99" s="217"/>
      <c r="C99" s="218"/>
      <c r="D99" s="214" t="s">
        <v>245</v>
      </c>
      <c r="E99" s="219" t="s">
        <v>23</v>
      </c>
      <c r="F99" s="220" t="s">
        <v>6866</v>
      </c>
      <c r="G99" s="218"/>
      <c r="H99" s="221">
        <v>1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245</v>
      </c>
      <c r="AU99" s="227" t="s">
        <v>88</v>
      </c>
      <c r="AV99" s="12" t="s">
        <v>88</v>
      </c>
      <c r="AW99" s="12" t="s">
        <v>40</v>
      </c>
      <c r="AX99" s="12" t="s">
        <v>77</v>
      </c>
      <c r="AY99" s="227" t="s">
        <v>191</v>
      </c>
    </row>
    <row r="100" spans="2:65" s="12" customFormat="1" ht="13.5">
      <c r="B100" s="217"/>
      <c r="C100" s="218"/>
      <c r="D100" s="214" t="s">
        <v>245</v>
      </c>
      <c r="E100" s="219" t="s">
        <v>23</v>
      </c>
      <c r="F100" s="220" t="s">
        <v>6867</v>
      </c>
      <c r="G100" s="218"/>
      <c r="H100" s="221">
        <v>1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245</v>
      </c>
      <c r="AU100" s="227" t="s">
        <v>88</v>
      </c>
      <c r="AV100" s="12" t="s">
        <v>88</v>
      </c>
      <c r="AW100" s="12" t="s">
        <v>40</v>
      </c>
      <c r="AX100" s="12" t="s">
        <v>77</v>
      </c>
      <c r="AY100" s="227" t="s">
        <v>191</v>
      </c>
    </row>
    <row r="101" spans="2:65" s="15" customFormat="1" ht="13.5">
      <c r="B101" s="265"/>
      <c r="C101" s="266"/>
      <c r="D101" s="214" t="s">
        <v>245</v>
      </c>
      <c r="E101" s="267" t="s">
        <v>23</v>
      </c>
      <c r="F101" s="268" t="s">
        <v>388</v>
      </c>
      <c r="G101" s="266"/>
      <c r="H101" s="269">
        <v>3</v>
      </c>
      <c r="I101" s="270"/>
      <c r="J101" s="266"/>
      <c r="K101" s="266"/>
      <c r="L101" s="271"/>
      <c r="M101" s="272"/>
      <c r="N101" s="273"/>
      <c r="O101" s="273"/>
      <c r="P101" s="273"/>
      <c r="Q101" s="273"/>
      <c r="R101" s="273"/>
      <c r="S101" s="273"/>
      <c r="T101" s="274"/>
      <c r="AT101" s="275" t="s">
        <v>245</v>
      </c>
      <c r="AU101" s="275" t="s">
        <v>88</v>
      </c>
      <c r="AV101" s="15" t="s">
        <v>215</v>
      </c>
      <c r="AW101" s="15" t="s">
        <v>40</v>
      </c>
      <c r="AX101" s="15" t="s">
        <v>85</v>
      </c>
      <c r="AY101" s="275" t="s">
        <v>191</v>
      </c>
    </row>
    <row r="102" spans="2:65" s="1" customFormat="1" ht="16.5" customHeight="1">
      <c r="B102" s="42"/>
      <c r="C102" s="228" t="s">
        <v>225</v>
      </c>
      <c r="D102" s="228" t="s">
        <v>302</v>
      </c>
      <c r="E102" s="229" t="s">
        <v>6868</v>
      </c>
      <c r="F102" s="230" t="s">
        <v>6869</v>
      </c>
      <c r="G102" s="231" t="s">
        <v>222</v>
      </c>
      <c r="H102" s="232">
        <v>1</v>
      </c>
      <c r="I102" s="233"/>
      <c r="J102" s="234">
        <f>ROUND(I102*H102,2)</f>
        <v>0</v>
      </c>
      <c r="K102" s="230" t="s">
        <v>203</v>
      </c>
      <c r="L102" s="235"/>
      <c r="M102" s="236" t="s">
        <v>23</v>
      </c>
      <c r="N102" s="237" t="s">
        <v>48</v>
      </c>
      <c r="O102" s="43"/>
      <c r="P102" s="211">
        <f>O102*H102</f>
        <v>0</v>
      </c>
      <c r="Q102" s="211">
        <v>3.0000000000000001E-3</v>
      </c>
      <c r="R102" s="211">
        <f>Q102*H102</f>
        <v>3.0000000000000001E-3</v>
      </c>
      <c r="S102" s="211">
        <v>0</v>
      </c>
      <c r="T102" s="212">
        <f>S102*H102</f>
        <v>0</v>
      </c>
      <c r="AR102" s="25" t="s">
        <v>234</v>
      </c>
      <c r="AT102" s="25" t="s">
        <v>302</v>
      </c>
      <c r="AU102" s="25" t="s">
        <v>88</v>
      </c>
      <c r="AY102" s="25" t="s">
        <v>191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85</v>
      </c>
      <c r="BK102" s="213">
        <f>ROUND(I102*H102,2)</f>
        <v>0</v>
      </c>
      <c r="BL102" s="25" t="s">
        <v>215</v>
      </c>
      <c r="BM102" s="25" t="s">
        <v>6870</v>
      </c>
    </row>
    <row r="103" spans="2:65" s="12" customFormat="1" ht="13.5">
      <c r="B103" s="217"/>
      <c r="C103" s="218"/>
      <c r="D103" s="214" t="s">
        <v>245</v>
      </c>
      <c r="E103" s="219" t="s">
        <v>23</v>
      </c>
      <c r="F103" s="220" t="s">
        <v>6871</v>
      </c>
      <c r="G103" s="218"/>
      <c r="H103" s="221">
        <v>1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245</v>
      </c>
      <c r="AU103" s="227" t="s">
        <v>88</v>
      </c>
      <c r="AV103" s="12" t="s">
        <v>88</v>
      </c>
      <c r="AW103" s="12" t="s">
        <v>40</v>
      </c>
      <c r="AX103" s="12" t="s">
        <v>85</v>
      </c>
      <c r="AY103" s="227" t="s">
        <v>191</v>
      </c>
    </row>
    <row r="104" spans="2:65" s="1" customFormat="1" ht="16.5" customHeight="1">
      <c r="B104" s="42"/>
      <c r="C104" s="228" t="s">
        <v>229</v>
      </c>
      <c r="D104" s="228" t="s">
        <v>302</v>
      </c>
      <c r="E104" s="229" t="s">
        <v>6872</v>
      </c>
      <c r="F104" s="230" t="s">
        <v>6873</v>
      </c>
      <c r="G104" s="231" t="s">
        <v>222</v>
      </c>
      <c r="H104" s="232">
        <v>1</v>
      </c>
      <c r="I104" s="233"/>
      <c r="J104" s="234">
        <f>ROUND(I104*H104,2)</f>
        <v>0</v>
      </c>
      <c r="K104" s="230" t="s">
        <v>203</v>
      </c>
      <c r="L104" s="235"/>
      <c r="M104" s="236" t="s">
        <v>23</v>
      </c>
      <c r="N104" s="237" t="s">
        <v>48</v>
      </c>
      <c r="O104" s="43"/>
      <c r="P104" s="211">
        <f>O104*H104</f>
        <v>0</v>
      </c>
      <c r="Q104" s="211">
        <v>4.0000000000000001E-3</v>
      </c>
      <c r="R104" s="211">
        <f>Q104*H104</f>
        <v>4.0000000000000001E-3</v>
      </c>
      <c r="S104" s="211">
        <v>0</v>
      </c>
      <c r="T104" s="212">
        <f>S104*H104</f>
        <v>0</v>
      </c>
      <c r="AR104" s="25" t="s">
        <v>234</v>
      </c>
      <c r="AT104" s="25" t="s">
        <v>302</v>
      </c>
      <c r="AU104" s="25" t="s">
        <v>88</v>
      </c>
      <c r="AY104" s="25" t="s">
        <v>191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85</v>
      </c>
      <c r="BK104" s="213">
        <f>ROUND(I104*H104,2)</f>
        <v>0</v>
      </c>
      <c r="BL104" s="25" t="s">
        <v>215</v>
      </c>
      <c r="BM104" s="25" t="s">
        <v>6874</v>
      </c>
    </row>
    <row r="105" spans="2:65" s="12" customFormat="1" ht="13.5">
      <c r="B105" s="217"/>
      <c r="C105" s="218"/>
      <c r="D105" s="214" t="s">
        <v>245</v>
      </c>
      <c r="E105" s="219" t="s">
        <v>23</v>
      </c>
      <c r="F105" s="220" t="s">
        <v>6875</v>
      </c>
      <c r="G105" s="218"/>
      <c r="H105" s="221">
        <v>1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245</v>
      </c>
      <c r="AU105" s="227" t="s">
        <v>88</v>
      </c>
      <c r="AV105" s="12" t="s">
        <v>88</v>
      </c>
      <c r="AW105" s="12" t="s">
        <v>40</v>
      </c>
      <c r="AX105" s="12" t="s">
        <v>85</v>
      </c>
      <c r="AY105" s="227" t="s">
        <v>191</v>
      </c>
    </row>
    <row r="106" spans="2:65" s="1" customFormat="1" ht="16.5" customHeight="1">
      <c r="B106" s="42"/>
      <c r="C106" s="202" t="s">
        <v>234</v>
      </c>
      <c r="D106" s="202" t="s">
        <v>194</v>
      </c>
      <c r="E106" s="203" t="s">
        <v>6876</v>
      </c>
      <c r="F106" s="204" t="s">
        <v>6877</v>
      </c>
      <c r="G106" s="205" t="s">
        <v>222</v>
      </c>
      <c r="H106" s="206">
        <v>5</v>
      </c>
      <c r="I106" s="207"/>
      <c r="J106" s="208">
        <f>ROUND(I106*H106,2)</f>
        <v>0</v>
      </c>
      <c r="K106" s="204" t="s">
        <v>203</v>
      </c>
      <c r="L106" s="62"/>
      <c r="M106" s="209" t="s">
        <v>23</v>
      </c>
      <c r="N106" s="210" t="s">
        <v>48</v>
      </c>
      <c r="O106" s="43"/>
      <c r="P106" s="211">
        <f>O106*H106</f>
        <v>0</v>
      </c>
      <c r="Q106" s="211">
        <v>0.11241</v>
      </c>
      <c r="R106" s="211">
        <f>Q106*H106</f>
        <v>0.56204999999999994</v>
      </c>
      <c r="S106" s="211">
        <v>0</v>
      </c>
      <c r="T106" s="212">
        <f>S106*H106</f>
        <v>0</v>
      </c>
      <c r="AR106" s="25" t="s">
        <v>215</v>
      </c>
      <c r="AT106" s="25" t="s">
        <v>194</v>
      </c>
      <c r="AU106" s="25" t="s">
        <v>88</v>
      </c>
      <c r="AY106" s="25" t="s">
        <v>191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85</v>
      </c>
      <c r="BK106" s="213">
        <f>ROUND(I106*H106,2)</f>
        <v>0</v>
      </c>
      <c r="BL106" s="25" t="s">
        <v>215</v>
      </c>
      <c r="BM106" s="25" t="s">
        <v>6878</v>
      </c>
    </row>
    <row r="107" spans="2:65" s="12" customFormat="1" ht="13.5">
      <c r="B107" s="217"/>
      <c r="C107" s="218"/>
      <c r="D107" s="214" t="s">
        <v>245</v>
      </c>
      <c r="E107" s="219" t="s">
        <v>23</v>
      </c>
      <c r="F107" s="220" t="s">
        <v>6865</v>
      </c>
      <c r="G107" s="218"/>
      <c r="H107" s="221">
        <v>1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245</v>
      </c>
      <c r="AU107" s="227" t="s">
        <v>88</v>
      </c>
      <c r="AV107" s="12" t="s">
        <v>88</v>
      </c>
      <c r="AW107" s="12" t="s">
        <v>40</v>
      </c>
      <c r="AX107" s="12" t="s">
        <v>77</v>
      </c>
      <c r="AY107" s="227" t="s">
        <v>191</v>
      </c>
    </row>
    <row r="108" spans="2:65" s="12" customFormat="1" ht="13.5">
      <c r="B108" s="217"/>
      <c r="C108" s="218"/>
      <c r="D108" s="214" t="s">
        <v>245</v>
      </c>
      <c r="E108" s="219" t="s">
        <v>23</v>
      </c>
      <c r="F108" s="220" t="s">
        <v>6871</v>
      </c>
      <c r="G108" s="218"/>
      <c r="H108" s="221">
        <v>1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245</v>
      </c>
      <c r="AU108" s="227" t="s">
        <v>88</v>
      </c>
      <c r="AV108" s="12" t="s">
        <v>88</v>
      </c>
      <c r="AW108" s="12" t="s">
        <v>40</v>
      </c>
      <c r="AX108" s="12" t="s">
        <v>77</v>
      </c>
      <c r="AY108" s="227" t="s">
        <v>191</v>
      </c>
    </row>
    <row r="109" spans="2:65" s="12" customFormat="1" ht="13.5">
      <c r="B109" s="217"/>
      <c r="C109" s="218"/>
      <c r="D109" s="214" t="s">
        <v>245</v>
      </c>
      <c r="E109" s="219" t="s">
        <v>23</v>
      </c>
      <c r="F109" s="220" t="s">
        <v>6866</v>
      </c>
      <c r="G109" s="218"/>
      <c r="H109" s="221">
        <v>1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245</v>
      </c>
      <c r="AU109" s="227" t="s">
        <v>88</v>
      </c>
      <c r="AV109" s="12" t="s">
        <v>88</v>
      </c>
      <c r="AW109" s="12" t="s">
        <v>40</v>
      </c>
      <c r="AX109" s="12" t="s">
        <v>77</v>
      </c>
      <c r="AY109" s="227" t="s">
        <v>191</v>
      </c>
    </row>
    <row r="110" spans="2:65" s="12" customFormat="1" ht="13.5">
      <c r="B110" s="217"/>
      <c r="C110" s="218"/>
      <c r="D110" s="214" t="s">
        <v>245</v>
      </c>
      <c r="E110" s="219" t="s">
        <v>23</v>
      </c>
      <c r="F110" s="220" t="s">
        <v>6867</v>
      </c>
      <c r="G110" s="218"/>
      <c r="H110" s="221">
        <v>1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245</v>
      </c>
      <c r="AU110" s="227" t="s">
        <v>88</v>
      </c>
      <c r="AV110" s="12" t="s">
        <v>88</v>
      </c>
      <c r="AW110" s="12" t="s">
        <v>40</v>
      </c>
      <c r="AX110" s="12" t="s">
        <v>77</v>
      </c>
      <c r="AY110" s="227" t="s">
        <v>191</v>
      </c>
    </row>
    <row r="111" spans="2:65" s="12" customFormat="1" ht="13.5">
      <c r="B111" s="217"/>
      <c r="C111" s="218"/>
      <c r="D111" s="214" t="s">
        <v>245</v>
      </c>
      <c r="E111" s="219" t="s">
        <v>23</v>
      </c>
      <c r="F111" s="220" t="s">
        <v>6875</v>
      </c>
      <c r="G111" s="218"/>
      <c r="H111" s="221">
        <v>1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245</v>
      </c>
      <c r="AU111" s="227" t="s">
        <v>88</v>
      </c>
      <c r="AV111" s="12" t="s">
        <v>88</v>
      </c>
      <c r="AW111" s="12" t="s">
        <v>40</v>
      </c>
      <c r="AX111" s="12" t="s">
        <v>77</v>
      </c>
      <c r="AY111" s="227" t="s">
        <v>191</v>
      </c>
    </row>
    <row r="112" spans="2:65" s="15" customFormat="1" ht="13.5">
      <c r="B112" s="265"/>
      <c r="C112" s="266"/>
      <c r="D112" s="214" t="s">
        <v>245</v>
      </c>
      <c r="E112" s="267" t="s">
        <v>6879</v>
      </c>
      <c r="F112" s="268" t="s">
        <v>388</v>
      </c>
      <c r="G112" s="266"/>
      <c r="H112" s="269">
        <v>5</v>
      </c>
      <c r="I112" s="270"/>
      <c r="J112" s="266"/>
      <c r="K112" s="266"/>
      <c r="L112" s="271"/>
      <c r="M112" s="272"/>
      <c r="N112" s="273"/>
      <c r="O112" s="273"/>
      <c r="P112" s="273"/>
      <c r="Q112" s="273"/>
      <c r="R112" s="273"/>
      <c r="S112" s="273"/>
      <c r="T112" s="274"/>
      <c r="AT112" s="275" t="s">
        <v>245</v>
      </c>
      <c r="AU112" s="275" t="s">
        <v>88</v>
      </c>
      <c r="AV112" s="15" t="s">
        <v>215</v>
      </c>
      <c r="AW112" s="15" t="s">
        <v>40</v>
      </c>
      <c r="AX112" s="15" t="s">
        <v>85</v>
      </c>
      <c r="AY112" s="275" t="s">
        <v>191</v>
      </c>
    </row>
    <row r="113" spans="2:65" s="1" customFormat="1" ht="16.5" customHeight="1">
      <c r="B113" s="42"/>
      <c r="C113" s="228" t="s">
        <v>239</v>
      </c>
      <c r="D113" s="228" t="s">
        <v>302</v>
      </c>
      <c r="E113" s="229" t="s">
        <v>6880</v>
      </c>
      <c r="F113" s="230" t="s">
        <v>6881</v>
      </c>
      <c r="G113" s="231" t="s">
        <v>222</v>
      </c>
      <c r="H113" s="232">
        <v>5</v>
      </c>
      <c r="I113" s="233"/>
      <c r="J113" s="234">
        <f>ROUND(I113*H113,2)</f>
        <v>0</v>
      </c>
      <c r="K113" s="230" t="s">
        <v>203</v>
      </c>
      <c r="L113" s="235"/>
      <c r="M113" s="236" t="s">
        <v>23</v>
      </c>
      <c r="N113" s="237" t="s">
        <v>48</v>
      </c>
      <c r="O113" s="43"/>
      <c r="P113" s="211">
        <f>O113*H113</f>
        <v>0</v>
      </c>
      <c r="Q113" s="211">
        <v>6.1000000000000004E-3</v>
      </c>
      <c r="R113" s="211">
        <f>Q113*H113</f>
        <v>3.0500000000000003E-2</v>
      </c>
      <c r="S113" s="211">
        <v>0</v>
      </c>
      <c r="T113" s="212">
        <f>S113*H113</f>
        <v>0</v>
      </c>
      <c r="AR113" s="25" t="s">
        <v>234</v>
      </c>
      <c r="AT113" s="25" t="s">
        <v>302</v>
      </c>
      <c r="AU113" s="25" t="s">
        <v>88</v>
      </c>
      <c r="AY113" s="25" t="s">
        <v>191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85</v>
      </c>
      <c r="BK113" s="213">
        <f>ROUND(I113*H113,2)</f>
        <v>0</v>
      </c>
      <c r="BL113" s="25" t="s">
        <v>215</v>
      </c>
      <c r="BM113" s="25" t="s">
        <v>6882</v>
      </c>
    </row>
    <row r="114" spans="2:65" s="1" customFormat="1" ht="16.5" customHeight="1">
      <c r="B114" s="42"/>
      <c r="C114" s="228" t="s">
        <v>247</v>
      </c>
      <c r="D114" s="228" t="s">
        <v>302</v>
      </c>
      <c r="E114" s="229" t="s">
        <v>6883</v>
      </c>
      <c r="F114" s="230" t="s">
        <v>6884</v>
      </c>
      <c r="G114" s="231" t="s">
        <v>222</v>
      </c>
      <c r="H114" s="232">
        <v>5</v>
      </c>
      <c r="I114" s="233"/>
      <c r="J114" s="234">
        <f>ROUND(I114*H114,2)</f>
        <v>0</v>
      </c>
      <c r="K114" s="230" t="s">
        <v>203</v>
      </c>
      <c r="L114" s="235"/>
      <c r="M114" s="236" t="s">
        <v>23</v>
      </c>
      <c r="N114" s="237" t="s">
        <v>48</v>
      </c>
      <c r="O114" s="43"/>
      <c r="P114" s="211">
        <f>O114*H114</f>
        <v>0</v>
      </c>
      <c r="Q114" s="211">
        <v>3.0000000000000001E-3</v>
      </c>
      <c r="R114" s="211">
        <f>Q114*H114</f>
        <v>1.4999999999999999E-2</v>
      </c>
      <c r="S114" s="211">
        <v>0</v>
      </c>
      <c r="T114" s="212">
        <f>S114*H114</f>
        <v>0</v>
      </c>
      <c r="AR114" s="25" t="s">
        <v>234</v>
      </c>
      <c r="AT114" s="25" t="s">
        <v>302</v>
      </c>
      <c r="AU114" s="25" t="s">
        <v>88</v>
      </c>
      <c r="AY114" s="25" t="s">
        <v>191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85</v>
      </c>
      <c r="BK114" s="213">
        <f>ROUND(I114*H114,2)</f>
        <v>0</v>
      </c>
      <c r="BL114" s="25" t="s">
        <v>215</v>
      </c>
      <c r="BM114" s="25" t="s">
        <v>6885</v>
      </c>
    </row>
    <row r="115" spans="2:65" s="1" customFormat="1" ht="16.5" customHeight="1">
      <c r="B115" s="42"/>
      <c r="C115" s="228" t="s">
        <v>251</v>
      </c>
      <c r="D115" s="228" t="s">
        <v>302</v>
      </c>
      <c r="E115" s="229" t="s">
        <v>6886</v>
      </c>
      <c r="F115" s="230" t="s">
        <v>6887</v>
      </c>
      <c r="G115" s="231" t="s">
        <v>222</v>
      </c>
      <c r="H115" s="232">
        <v>5</v>
      </c>
      <c r="I115" s="233"/>
      <c r="J115" s="234">
        <f>ROUND(I115*H115,2)</f>
        <v>0</v>
      </c>
      <c r="K115" s="230" t="s">
        <v>203</v>
      </c>
      <c r="L115" s="235"/>
      <c r="M115" s="236" t="s">
        <v>23</v>
      </c>
      <c r="N115" s="237" t="s">
        <v>48</v>
      </c>
      <c r="O115" s="43"/>
      <c r="P115" s="211">
        <f>O115*H115</f>
        <v>0</v>
      </c>
      <c r="Q115" s="211">
        <v>1E-4</v>
      </c>
      <c r="R115" s="211">
        <f>Q115*H115</f>
        <v>5.0000000000000001E-4</v>
      </c>
      <c r="S115" s="211">
        <v>0</v>
      </c>
      <c r="T115" s="212">
        <f>S115*H115</f>
        <v>0</v>
      </c>
      <c r="AR115" s="25" t="s">
        <v>234</v>
      </c>
      <c r="AT115" s="25" t="s">
        <v>302</v>
      </c>
      <c r="AU115" s="25" t="s">
        <v>88</v>
      </c>
      <c r="AY115" s="25" t="s">
        <v>191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85</v>
      </c>
      <c r="BK115" s="213">
        <f>ROUND(I115*H115,2)</f>
        <v>0</v>
      </c>
      <c r="BL115" s="25" t="s">
        <v>215</v>
      </c>
      <c r="BM115" s="25" t="s">
        <v>6888</v>
      </c>
    </row>
    <row r="116" spans="2:65" s="1" customFormat="1" ht="16.5" customHeight="1">
      <c r="B116" s="42"/>
      <c r="C116" s="228" t="s">
        <v>256</v>
      </c>
      <c r="D116" s="228" t="s">
        <v>302</v>
      </c>
      <c r="E116" s="229" t="s">
        <v>6889</v>
      </c>
      <c r="F116" s="230" t="s">
        <v>6890</v>
      </c>
      <c r="G116" s="231" t="s">
        <v>222</v>
      </c>
      <c r="H116" s="232">
        <v>5</v>
      </c>
      <c r="I116" s="233"/>
      <c r="J116" s="234">
        <f>ROUND(I116*H116,2)</f>
        <v>0</v>
      </c>
      <c r="K116" s="230" t="s">
        <v>203</v>
      </c>
      <c r="L116" s="235"/>
      <c r="M116" s="236" t="s">
        <v>23</v>
      </c>
      <c r="N116" s="237" t="s">
        <v>48</v>
      </c>
      <c r="O116" s="43"/>
      <c r="P116" s="211">
        <f>O116*H116</f>
        <v>0</v>
      </c>
      <c r="Q116" s="211">
        <v>3.5E-4</v>
      </c>
      <c r="R116" s="211">
        <f>Q116*H116</f>
        <v>1.75E-3</v>
      </c>
      <c r="S116" s="211">
        <v>0</v>
      </c>
      <c r="T116" s="212">
        <f>S116*H116</f>
        <v>0</v>
      </c>
      <c r="AR116" s="25" t="s">
        <v>234</v>
      </c>
      <c r="AT116" s="25" t="s">
        <v>302</v>
      </c>
      <c r="AU116" s="25" t="s">
        <v>88</v>
      </c>
      <c r="AY116" s="25" t="s">
        <v>191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85</v>
      </c>
      <c r="BK116" s="213">
        <f>ROUND(I116*H116,2)</f>
        <v>0</v>
      </c>
      <c r="BL116" s="25" t="s">
        <v>215</v>
      </c>
      <c r="BM116" s="25" t="s">
        <v>6891</v>
      </c>
    </row>
    <row r="117" spans="2:65" s="1" customFormat="1" ht="25.5" customHeight="1">
      <c r="B117" s="42"/>
      <c r="C117" s="202" t="s">
        <v>263</v>
      </c>
      <c r="D117" s="202" t="s">
        <v>194</v>
      </c>
      <c r="E117" s="203" t="s">
        <v>6892</v>
      </c>
      <c r="F117" s="204" t="s">
        <v>6893</v>
      </c>
      <c r="G117" s="205" t="s">
        <v>242</v>
      </c>
      <c r="H117" s="206">
        <v>112.5</v>
      </c>
      <c r="I117" s="207"/>
      <c r="J117" s="208">
        <f>ROUND(I117*H117,2)</f>
        <v>0</v>
      </c>
      <c r="K117" s="204" t="s">
        <v>203</v>
      </c>
      <c r="L117" s="62"/>
      <c r="M117" s="209" t="s">
        <v>23</v>
      </c>
      <c r="N117" s="210" t="s">
        <v>48</v>
      </c>
      <c r="O117" s="43"/>
      <c r="P117" s="211">
        <f>O117*H117</f>
        <v>0</v>
      </c>
      <c r="Q117" s="211">
        <v>2.0000000000000001E-4</v>
      </c>
      <c r="R117" s="211">
        <f>Q117*H117</f>
        <v>2.2500000000000003E-2</v>
      </c>
      <c r="S117" s="211">
        <v>0</v>
      </c>
      <c r="T117" s="212">
        <f>S117*H117</f>
        <v>0</v>
      </c>
      <c r="AR117" s="25" t="s">
        <v>215</v>
      </c>
      <c r="AT117" s="25" t="s">
        <v>194</v>
      </c>
      <c r="AU117" s="25" t="s">
        <v>88</v>
      </c>
      <c r="AY117" s="25" t="s">
        <v>191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85</v>
      </c>
      <c r="BK117" s="213">
        <f>ROUND(I117*H117,2)</f>
        <v>0</v>
      </c>
      <c r="BL117" s="25" t="s">
        <v>215</v>
      </c>
      <c r="BM117" s="25" t="s">
        <v>6894</v>
      </c>
    </row>
    <row r="118" spans="2:65" s="12" customFormat="1" ht="13.5">
      <c r="B118" s="217"/>
      <c r="C118" s="218"/>
      <c r="D118" s="214" t="s">
        <v>245</v>
      </c>
      <c r="E118" s="219" t="s">
        <v>23</v>
      </c>
      <c r="F118" s="220" t="s">
        <v>6895</v>
      </c>
      <c r="G118" s="218"/>
      <c r="H118" s="221">
        <v>97.5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245</v>
      </c>
      <c r="AU118" s="227" t="s">
        <v>88</v>
      </c>
      <c r="AV118" s="12" t="s">
        <v>88</v>
      </c>
      <c r="AW118" s="12" t="s">
        <v>40</v>
      </c>
      <c r="AX118" s="12" t="s">
        <v>77</v>
      </c>
      <c r="AY118" s="227" t="s">
        <v>191</v>
      </c>
    </row>
    <row r="119" spans="2:65" s="12" customFormat="1" ht="13.5">
      <c r="B119" s="217"/>
      <c r="C119" s="218"/>
      <c r="D119" s="214" t="s">
        <v>245</v>
      </c>
      <c r="E119" s="219" t="s">
        <v>23</v>
      </c>
      <c r="F119" s="220" t="s">
        <v>6896</v>
      </c>
      <c r="G119" s="218"/>
      <c r="H119" s="221">
        <v>15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245</v>
      </c>
      <c r="AU119" s="227" t="s">
        <v>88</v>
      </c>
      <c r="AV119" s="12" t="s">
        <v>88</v>
      </c>
      <c r="AW119" s="12" t="s">
        <v>40</v>
      </c>
      <c r="AX119" s="12" t="s">
        <v>77</v>
      </c>
      <c r="AY119" s="227" t="s">
        <v>191</v>
      </c>
    </row>
    <row r="120" spans="2:65" s="15" customFormat="1" ht="13.5">
      <c r="B120" s="265"/>
      <c r="C120" s="266"/>
      <c r="D120" s="214" t="s">
        <v>245</v>
      </c>
      <c r="E120" s="267" t="s">
        <v>23</v>
      </c>
      <c r="F120" s="268" t="s">
        <v>388</v>
      </c>
      <c r="G120" s="266"/>
      <c r="H120" s="269">
        <v>112.5</v>
      </c>
      <c r="I120" s="270"/>
      <c r="J120" s="266"/>
      <c r="K120" s="266"/>
      <c r="L120" s="271"/>
      <c r="M120" s="272"/>
      <c r="N120" s="273"/>
      <c r="O120" s="273"/>
      <c r="P120" s="273"/>
      <c r="Q120" s="273"/>
      <c r="R120" s="273"/>
      <c r="S120" s="273"/>
      <c r="T120" s="274"/>
      <c r="AT120" s="275" t="s">
        <v>245</v>
      </c>
      <c r="AU120" s="275" t="s">
        <v>88</v>
      </c>
      <c r="AV120" s="15" t="s">
        <v>215</v>
      </c>
      <c r="AW120" s="15" t="s">
        <v>40</v>
      </c>
      <c r="AX120" s="15" t="s">
        <v>85</v>
      </c>
      <c r="AY120" s="275" t="s">
        <v>191</v>
      </c>
    </row>
    <row r="121" spans="2:65" s="1" customFormat="1" ht="25.5" customHeight="1">
      <c r="B121" s="42"/>
      <c r="C121" s="202" t="s">
        <v>268</v>
      </c>
      <c r="D121" s="202" t="s">
        <v>194</v>
      </c>
      <c r="E121" s="203" t="s">
        <v>6897</v>
      </c>
      <c r="F121" s="204" t="s">
        <v>6898</v>
      </c>
      <c r="G121" s="205" t="s">
        <v>242</v>
      </c>
      <c r="H121" s="206">
        <v>112.5</v>
      </c>
      <c r="I121" s="207"/>
      <c r="J121" s="208">
        <f>ROUND(I121*H121,2)</f>
        <v>0</v>
      </c>
      <c r="K121" s="204" t="s">
        <v>203</v>
      </c>
      <c r="L121" s="62"/>
      <c r="M121" s="209" t="s">
        <v>23</v>
      </c>
      <c r="N121" s="210" t="s">
        <v>48</v>
      </c>
      <c r="O121" s="43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25" t="s">
        <v>215</v>
      </c>
      <c r="AT121" s="25" t="s">
        <v>194</v>
      </c>
      <c r="AU121" s="25" t="s">
        <v>88</v>
      </c>
      <c r="AY121" s="25" t="s">
        <v>191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85</v>
      </c>
      <c r="BK121" s="213">
        <f>ROUND(I121*H121,2)</f>
        <v>0</v>
      </c>
      <c r="BL121" s="25" t="s">
        <v>215</v>
      </c>
      <c r="BM121" s="25" t="s">
        <v>6899</v>
      </c>
    </row>
    <row r="122" spans="2:65" s="1" customFormat="1" ht="16.5" customHeight="1">
      <c r="B122" s="42"/>
      <c r="C122" s="202" t="s">
        <v>10</v>
      </c>
      <c r="D122" s="202" t="s">
        <v>194</v>
      </c>
      <c r="E122" s="203" t="s">
        <v>6900</v>
      </c>
      <c r="F122" s="204" t="s">
        <v>6901</v>
      </c>
      <c r="G122" s="205" t="s">
        <v>242</v>
      </c>
      <c r="H122" s="206">
        <v>15</v>
      </c>
      <c r="I122" s="207"/>
      <c r="J122" s="208">
        <f>ROUND(I122*H122,2)</f>
        <v>0</v>
      </c>
      <c r="K122" s="204" t="s">
        <v>203</v>
      </c>
      <c r="L122" s="62"/>
      <c r="M122" s="209" t="s">
        <v>23</v>
      </c>
      <c r="N122" s="210" t="s">
        <v>48</v>
      </c>
      <c r="O122" s="43"/>
      <c r="P122" s="211">
        <f>O122*H122</f>
        <v>0</v>
      </c>
      <c r="Q122" s="211">
        <v>3.5409999999999997E-2</v>
      </c>
      <c r="R122" s="211">
        <f>Q122*H122</f>
        <v>0.53115000000000001</v>
      </c>
      <c r="S122" s="211">
        <v>0</v>
      </c>
      <c r="T122" s="212">
        <f>S122*H122</f>
        <v>0</v>
      </c>
      <c r="AR122" s="25" t="s">
        <v>215</v>
      </c>
      <c r="AT122" s="25" t="s">
        <v>194</v>
      </c>
      <c r="AU122" s="25" t="s">
        <v>88</v>
      </c>
      <c r="AY122" s="25" t="s">
        <v>191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5" t="s">
        <v>85</v>
      </c>
      <c r="BK122" s="213">
        <f>ROUND(I122*H122,2)</f>
        <v>0</v>
      </c>
      <c r="BL122" s="25" t="s">
        <v>215</v>
      </c>
      <c r="BM122" s="25" t="s">
        <v>6902</v>
      </c>
    </row>
    <row r="123" spans="2:65" s="12" customFormat="1" ht="13.5">
      <c r="B123" s="217"/>
      <c r="C123" s="218"/>
      <c r="D123" s="214" t="s">
        <v>245</v>
      </c>
      <c r="E123" s="219" t="s">
        <v>23</v>
      </c>
      <c r="F123" s="220" t="s">
        <v>6903</v>
      </c>
      <c r="G123" s="218"/>
      <c r="H123" s="221">
        <v>15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245</v>
      </c>
      <c r="AU123" s="227" t="s">
        <v>88</v>
      </c>
      <c r="AV123" s="12" t="s">
        <v>88</v>
      </c>
      <c r="AW123" s="12" t="s">
        <v>40</v>
      </c>
      <c r="AX123" s="12" t="s">
        <v>85</v>
      </c>
      <c r="AY123" s="227" t="s">
        <v>191</v>
      </c>
    </row>
    <row r="124" spans="2:65" s="11" customFormat="1" ht="29.85" customHeight="1">
      <c r="B124" s="186"/>
      <c r="C124" s="187"/>
      <c r="D124" s="188" t="s">
        <v>76</v>
      </c>
      <c r="E124" s="200" t="s">
        <v>805</v>
      </c>
      <c r="F124" s="200" t="s">
        <v>806</v>
      </c>
      <c r="G124" s="187"/>
      <c r="H124" s="187"/>
      <c r="I124" s="190"/>
      <c r="J124" s="201">
        <f>BK124</f>
        <v>0</v>
      </c>
      <c r="K124" s="187"/>
      <c r="L124" s="192"/>
      <c r="M124" s="193"/>
      <c r="N124" s="194"/>
      <c r="O124" s="194"/>
      <c r="P124" s="195">
        <f>P125</f>
        <v>0</v>
      </c>
      <c r="Q124" s="194"/>
      <c r="R124" s="195">
        <f>R125</f>
        <v>0</v>
      </c>
      <c r="S124" s="194"/>
      <c r="T124" s="196">
        <f>T125</f>
        <v>0</v>
      </c>
      <c r="AR124" s="197" t="s">
        <v>85</v>
      </c>
      <c r="AT124" s="198" t="s">
        <v>76</v>
      </c>
      <c r="AU124" s="198" t="s">
        <v>85</v>
      </c>
      <c r="AY124" s="197" t="s">
        <v>191</v>
      </c>
      <c r="BK124" s="199">
        <f>BK125</f>
        <v>0</v>
      </c>
    </row>
    <row r="125" spans="2:65" s="1" customFormat="1" ht="25.5" customHeight="1">
      <c r="B125" s="42"/>
      <c r="C125" s="202" t="s">
        <v>279</v>
      </c>
      <c r="D125" s="202" t="s">
        <v>194</v>
      </c>
      <c r="E125" s="203" t="s">
        <v>6904</v>
      </c>
      <c r="F125" s="204" t="s">
        <v>6905</v>
      </c>
      <c r="G125" s="205" t="s">
        <v>419</v>
      </c>
      <c r="H125" s="206">
        <v>1.1830000000000001</v>
      </c>
      <c r="I125" s="207"/>
      <c r="J125" s="208">
        <f>ROUND(I125*H125,2)</f>
        <v>0</v>
      </c>
      <c r="K125" s="204" t="s">
        <v>203</v>
      </c>
      <c r="L125" s="62"/>
      <c r="M125" s="209" t="s">
        <v>23</v>
      </c>
      <c r="N125" s="280" t="s">
        <v>48</v>
      </c>
      <c r="O125" s="239"/>
      <c r="P125" s="281">
        <f>O125*H125</f>
        <v>0</v>
      </c>
      <c r="Q125" s="281">
        <v>0</v>
      </c>
      <c r="R125" s="281">
        <f>Q125*H125</f>
        <v>0</v>
      </c>
      <c r="S125" s="281">
        <v>0</v>
      </c>
      <c r="T125" s="282">
        <f>S125*H125</f>
        <v>0</v>
      </c>
      <c r="AR125" s="25" t="s">
        <v>215</v>
      </c>
      <c r="AT125" s="25" t="s">
        <v>194</v>
      </c>
      <c r="AU125" s="25" t="s">
        <v>88</v>
      </c>
      <c r="AY125" s="25" t="s">
        <v>191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85</v>
      </c>
      <c r="BK125" s="213">
        <f>ROUND(I125*H125,2)</f>
        <v>0</v>
      </c>
      <c r="BL125" s="25" t="s">
        <v>215</v>
      </c>
      <c r="BM125" s="25" t="s">
        <v>6906</v>
      </c>
    </row>
    <row r="126" spans="2:65" s="1" customFormat="1" ht="6.95" customHeight="1">
      <c r="B126" s="57"/>
      <c r="C126" s="58"/>
      <c r="D126" s="58"/>
      <c r="E126" s="58"/>
      <c r="F126" s="58"/>
      <c r="G126" s="58"/>
      <c r="H126" s="58"/>
      <c r="I126" s="149"/>
      <c r="J126" s="58"/>
      <c r="K126" s="58"/>
      <c r="L126" s="62"/>
    </row>
  </sheetData>
  <sheetProtection algorithmName="SHA-512" hashValue="M4j34dgP5NBRt3eTT8y9mQRczhySUT/knvOaXjmAT67HbT8c68dF96mLiwuLWwfNc3l2LYUasqWjXTY9V3ncNA==" saltValue="u2vCCqyS8v4He9g5CUPMskKHT9Eu6h2JhYz+T4TM4yeXOnwlupzEePpuSp8qPnqvWc4+L/ySw3GyS3EvIM7qEg==" spinCount="100000" sheet="1" objects="1" scenarios="1" formatColumns="0" formatRows="0" autoFilter="0"/>
  <autoFilter ref="C85:K125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151</v>
      </c>
      <c r="AZ2" s="241" t="s">
        <v>6907</v>
      </c>
      <c r="BA2" s="241" t="s">
        <v>23</v>
      </c>
      <c r="BB2" s="241" t="s">
        <v>23</v>
      </c>
      <c r="BC2" s="241" t="s">
        <v>6908</v>
      </c>
      <c r="BD2" s="241" t="s">
        <v>88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>
      <c r="B8" s="29"/>
      <c r="C8" s="30"/>
      <c r="D8" s="38" t="s">
        <v>161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3" t="s">
        <v>6760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38" t="s">
        <v>341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5" t="s">
        <v>6909</v>
      </c>
      <c r="F11" s="406"/>
      <c r="G11" s="406"/>
      <c r="H11" s="406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19. 7. 2018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30</v>
      </c>
      <c r="K16" s="46"/>
    </row>
    <row r="17" spans="2:11" s="1" customFormat="1" ht="18" customHeight="1">
      <c r="B17" s="42"/>
      <c r="C17" s="43"/>
      <c r="D17" s="43"/>
      <c r="E17" s="36" t="s">
        <v>31</v>
      </c>
      <c r="F17" s="43"/>
      <c r="G17" s="43"/>
      <c r="H17" s="43"/>
      <c r="I17" s="129" t="s">
        <v>32</v>
      </c>
      <c r="J17" s="36" t="s">
        <v>33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34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32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36</v>
      </c>
      <c r="E22" s="43"/>
      <c r="F22" s="43"/>
      <c r="G22" s="43"/>
      <c r="H22" s="43"/>
      <c r="I22" s="129" t="s">
        <v>29</v>
      </c>
      <c r="J22" s="36" t="s">
        <v>37</v>
      </c>
      <c r="K22" s="46"/>
    </row>
    <row r="23" spans="2:11" s="1" customFormat="1" ht="18" customHeight="1">
      <c r="B23" s="42"/>
      <c r="C23" s="43"/>
      <c r="D23" s="43"/>
      <c r="E23" s="36" t="s">
        <v>38</v>
      </c>
      <c r="F23" s="43"/>
      <c r="G23" s="43"/>
      <c r="H23" s="43"/>
      <c r="I23" s="129" t="s">
        <v>32</v>
      </c>
      <c r="J23" s="36" t="s">
        <v>39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41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8" t="s">
        <v>23</v>
      </c>
      <c r="F26" s="368"/>
      <c r="G26" s="368"/>
      <c r="H26" s="368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43</v>
      </c>
      <c r="E29" s="43"/>
      <c r="F29" s="43"/>
      <c r="G29" s="43"/>
      <c r="H29" s="43"/>
      <c r="I29" s="128"/>
      <c r="J29" s="138">
        <f>ROUND(J88,2)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45</v>
      </c>
      <c r="G31" s="43"/>
      <c r="H31" s="43"/>
      <c r="I31" s="139" t="s">
        <v>44</v>
      </c>
      <c r="J31" s="47" t="s">
        <v>46</v>
      </c>
      <c r="K31" s="46"/>
    </row>
    <row r="32" spans="2:11" s="1" customFormat="1" ht="14.45" customHeight="1">
      <c r="B32" s="42"/>
      <c r="C32" s="43"/>
      <c r="D32" s="50" t="s">
        <v>47</v>
      </c>
      <c r="E32" s="50" t="s">
        <v>48</v>
      </c>
      <c r="F32" s="140">
        <f>ROUND(SUM(BE88:BE260), 2)</f>
        <v>0</v>
      </c>
      <c r="G32" s="43"/>
      <c r="H32" s="43"/>
      <c r="I32" s="141">
        <v>0.21</v>
      </c>
      <c r="J32" s="140">
        <f>ROUND(ROUND((SUM(BE88:BE260)),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49</v>
      </c>
      <c r="F33" s="140">
        <f>ROUND(SUM(BF88:BF260), 2)</f>
        <v>0</v>
      </c>
      <c r="G33" s="43"/>
      <c r="H33" s="43"/>
      <c r="I33" s="141">
        <v>0.15</v>
      </c>
      <c r="J33" s="140">
        <f>ROUND(ROUND((SUM(BF88:BF260)),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40">
        <f>ROUND(SUM(BG88:BG260),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51</v>
      </c>
      <c r="F35" s="140">
        <f>ROUND(SUM(BH88:BH260),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52</v>
      </c>
      <c r="F36" s="140">
        <f>ROUND(SUM(BI88:BI260),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53</v>
      </c>
      <c r="E38" s="80"/>
      <c r="F38" s="80"/>
      <c r="G38" s="144" t="s">
        <v>54</v>
      </c>
      <c r="H38" s="145" t="s">
        <v>55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164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Výstavba poradenského centra UJEP, č.p. 771, ul. Pasteurova - Rekonstrukce</v>
      </c>
      <c r="F47" s="404"/>
      <c r="G47" s="404"/>
      <c r="H47" s="404"/>
      <c r="I47" s="128"/>
      <c r="J47" s="43"/>
      <c r="K47" s="46"/>
    </row>
    <row r="48" spans="2:11">
      <c r="B48" s="29"/>
      <c r="C48" s="38" t="s">
        <v>161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6760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341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ZP-002 - Zpevné plochy - Vnitroareálové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Ústí nad Labem</v>
      </c>
      <c r="G53" s="43"/>
      <c r="H53" s="43"/>
      <c r="I53" s="129" t="s">
        <v>26</v>
      </c>
      <c r="J53" s="130" t="str">
        <f>IF(J14="","",J14)</f>
        <v>19. 7. 2018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28</v>
      </c>
      <c r="D55" s="43"/>
      <c r="E55" s="43"/>
      <c r="F55" s="36" t="str">
        <f>E17</f>
        <v>UJEP Pasteurova 3544/1, 400 96 ÚnL</v>
      </c>
      <c r="G55" s="43"/>
      <c r="H55" s="43"/>
      <c r="I55" s="129" t="s">
        <v>36</v>
      </c>
      <c r="J55" s="368" t="str">
        <f>E23</f>
        <v>Correct BC, s.r.o.</v>
      </c>
      <c r="K55" s="46"/>
    </row>
    <row r="56" spans="2:47" s="1" customFormat="1" ht="14.45" customHeight="1">
      <c r="B56" s="42"/>
      <c r="C56" s="38" t="s">
        <v>34</v>
      </c>
      <c r="D56" s="43"/>
      <c r="E56" s="43"/>
      <c r="F56" s="36" t="str">
        <f>IF(E20="","",E20)</f>
        <v/>
      </c>
      <c r="G56" s="43"/>
      <c r="H56" s="43"/>
      <c r="I56" s="128"/>
      <c r="J56" s="407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165</v>
      </c>
      <c r="D58" s="142"/>
      <c r="E58" s="142"/>
      <c r="F58" s="142"/>
      <c r="G58" s="142"/>
      <c r="H58" s="142"/>
      <c r="I58" s="155"/>
      <c r="J58" s="156" t="s">
        <v>166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167</v>
      </c>
      <c r="D60" s="43"/>
      <c r="E60" s="43"/>
      <c r="F60" s="43"/>
      <c r="G60" s="43"/>
      <c r="H60" s="43"/>
      <c r="I60" s="128"/>
      <c r="J60" s="138">
        <f>J88</f>
        <v>0</v>
      </c>
      <c r="K60" s="46"/>
      <c r="AU60" s="25" t="s">
        <v>168</v>
      </c>
    </row>
    <row r="61" spans="2:47" s="8" customFormat="1" ht="24.95" customHeight="1">
      <c r="B61" s="159"/>
      <c r="C61" s="160"/>
      <c r="D61" s="161" t="s">
        <v>343</v>
      </c>
      <c r="E61" s="162"/>
      <c r="F61" s="162"/>
      <c r="G61" s="162"/>
      <c r="H61" s="162"/>
      <c r="I61" s="163"/>
      <c r="J61" s="164">
        <f>J89</f>
        <v>0</v>
      </c>
      <c r="K61" s="165"/>
    </row>
    <row r="62" spans="2:47" s="9" customFormat="1" ht="19.899999999999999" customHeight="1">
      <c r="B62" s="166"/>
      <c r="C62" s="167"/>
      <c r="D62" s="168" t="s">
        <v>2376</v>
      </c>
      <c r="E62" s="169"/>
      <c r="F62" s="169"/>
      <c r="G62" s="169"/>
      <c r="H62" s="169"/>
      <c r="I62" s="170"/>
      <c r="J62" s="171">
        <f>J90</f>
        <v>0</v>
      </c>
      <c r="K62" s="172"/>
    </row>
    <row r="63" spans="2:47" s="9" customFormat="1" ht="19.899999999999999" customHeight="1">
      <c r="B63" s="166"/>
      <c r="C63" s="167"/>
      <c r="D63" s="168" t="s">
        <v>2379</v>
      </c>
      <c r="E63" s="169"/>
      <c r="F63" s="169"/>
      <c r="G63" s="169"/>
      <c r="H63" s="169"/>
      <c r="I63" s="170"/>
      <c r="J63" s="171">
        <f>J157</f>
        <v>0</v>
      </c>
      <c r="K63" s="172"/>
    </row>
    <row r="64" spans="2:47" s="9" customFormat="1" ht="19.899999999999999" customHeight="1">
      <c r="B64" s="166"/>
      <c r="C64" s="167"/>
      <c r="D64" s="168" t="s">
        <v>346</v>
      </c>
      <c r="E64" s="169"/>
      <c r="F64" s="169"/>
      <c r="G64" s="169"/>
      <c r="H64" s="169"/>
      <c r="I64" s="170"/>
      <c r="J64" s="171">
        <f>J208</f>
        <v>0</v>
      </c>
      <c r="K64" s="172"/>
    </row>
    <row r="65" spans="2:12" s="9" customFormat="1" ht="19.899999999999999" customHeight="1">
      <c r="B65" s="166"/>
      <c r="C65" s="167"/>
      <c r="D65" s="168" t="s">
        <v>347</v>
      </c>
      <c r="E65" s="169"/>
      <c r="F65" s="169"/>
      <c r="G65" s="169"/>
      <c r="H65" s="169"/>
      <c r="I65" s="170"/>
      <c r="J65" s="171">
        <f>J246</f>
        <v>0</v>
      </c>
      <c r="K65" s="172"/>
    </row>
    <row r="66" spans="2:12" s="8" customFormat="1" ht="24.95" customHeight="1">
      <c r="B66" s="159"/>
      <c r="C66" s="160"/>
      <c r="D66" s="161" t="s">
        <v>360</v>
      </c>
      <c r="E66" s="162"/>
      <c r="F66" s="162"/>
      <c r="G66" s="162"/>
      <c r="H66" s="162"/>
      <c r="I66" s="163"/>
      <c r="J66" s="164">
        <f>J248</f>
        <v>0</v>
      </c>
      <c r="K66" s="165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28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49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52"/>
      <c r="J72" s="61"/>
      <c r="K72" s="61"/>
      <c r="L72" s="62"/>
    </row>
    <row r="73" spans="2:12" s="1" customFormat="1" ht="36.950000000000003" customHeight="1">
      <c r="B73" s="42"/>
      <c r="C73" s="63" t="s">
        <v>175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6.9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4.45" customHeight="1">
      <c r="B75" s="42"/>
      <c r="C75" s="66" t="s">
        <v>18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6.5" customHeight="1">
      <c r="B76" s="42"/>
      <c r="C76" s="64"/>
      <c r="D76" s="64"/>
      <c r="E76" s="408" t="str">
        <f>E7</f>
        <v>Výstavba poradenského centra UJEP, č.p. 771, ul. Pasteurova - Rekonstrukce</v>
      </c>
      <c r="F76" s="409"/>
      <c r="G76" s="409"/>
      <c r="H76" s="409"/>
      <c r="I76" s="173"/>
      <c r="J76" s="64"/>
      <c r="K76" s="64"/>
      <c r="L76" s="62"/>
    </row>
    <row r="77" spans="2:12">
      <c r="B77" s="29"/>
      <c r="C77" s="66" t="s">
        <v>161</v>
      </c>
      <c r="D77" s="242"/>
      <c r="E77" s="242"/>
      <c r="F77" s="242"/>
      <c r="G77" s="242"/>
      <c r="H77" s="242"/>
      <c r="J77" s="242"/>
      <c r="K77" s="242"/>
      <c r="L77" s="243"/>
    </row>
    <row r="78" spans="2:12" s="1" customFormat="1" ht="16.5" customHeight="1">
      <c r="B78" s="42"/>
      <c r="C78" s="64"/>
      <c r="D78" s="64"/>
      <c r="E78" s="408" t="s">
        <v>6760</v>
      </c>
      <c r="F78" s="410"/>
      <c r="G78" s="410"/>
      <c r="H78" s="410"/>
      <c r="I78" s="173"/>
      <c r="J78" s="64"/>
      <c r="K78" s="64"/>
      <c r="L78" s="62"/>
    </row>
    <row r="79" spans="2:12" s="1" customFormat="1" ht="14.45" customHeight="1">
      <c r="B79" s="42"/>
      <c r="C79" s="66" t="s">
        <v>341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7.25" customHeight="1">
      <c r="B80" s="42"/>
      <c r="C80" s="64"/>
      <c r="D80" s="64"/>
      <c r="E80" s="379" t="str">
        <f>E11</f>
        <v>ZP-002 - Zpevné plochy - Vnitroareálové</v>
      </c>
      <c r="F80" s="410"/>
      <c r="G80" s="410"/>
      <c r="H80" s="410"/>
      <c r="I80" s="173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8" customHeight="1">
      <c r="B82" s="42"/>
      <c r="C82" s="66" t="s">
        <v>24</v>
      </c>
      <c r="D82" s="64"/>
      <c r="E82" s="64"/>
      <c r="F82" s="174" t="str">
        <f>F14</f>
        <v>Ústí nad Labem</v>
      </c>
      <c r="G82" s="64"/>
      <c r="H82" s="64"/>
      <c r="I82" s="175" t="s">
        <v>26</v>
      </c>
      <c r="J82" s="74" t="str">
        <f>IF(J14="","",J14)</f>
        <v>19. 7. 2018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>
      <c r="B84" s="42"/>
      <c r="C84" s="66" t="s">
        <v>28</v>
      </c>
      <c r="D84" s="64"/>
      <c r="E84" s="64"/>
      <c r="F84" s="174" t="str">
        <f>E17</f>
        <v>UJEP Pasteurova 3544/1, 400 96 ÚnL</v>
      </c>
      <c r="G84" s="64"/>
      <c r="H84" s="64"/>
      <c r="I84" s="175" t="s">
        <v>36</v>
      </c>
      <c r="J84" s="174" t="str">
        <f>E23</f>
        <v>Correct BC, s.r.o.</v>
      </c>
      <c r="K84" s="64"/>
      <c r="L84" s="62"/>
    </row>
    <row r="85" spans="2:65" s="1" customFormat="1" ht="14.45" customHeight="1">
      <c r="B85" s="42"/>
      <c r="C85" s="66" t="s">
        <v>34</v>
      </c>
      <c r="D85" s="64"/>
      <c r="E85" s="64"/>
      <c r="F85" s="174" t="str">
        <f>IF(E20="","",E20)</f>
        <v/>
      </c>
      <c r="G85" s="64"/>
      <c r="H85" s="64"/>
      <c r="I85" s="173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0" customFormat="1" ht="29.25" customHeight="1">
      <c r="B87" s="176"/>
      <c r="C87" s="177" t="s">
        <v>176</v>
      </c>
      <c r="D87" s="178" t="s">
        <v>62</v>
      </c>
      <c r="E87" s="178" t="s">
        <v>58</v>
      </c>
      <c r="F87" s="178" t="s">
        <v>177</v>
      </c>
      <c r="G87" s="178" t="s">
        <v>178</v>
      </c>
      <c r="H87" s="178" t="s">
        <v>179</v>
      </c>
      <c r="I87" s="179" t="s">
        <v>180</v>
      </c>
      <c r="J87" s="178" t="s">
        <v>166</v>
      </c>
      <c r="K87" s="180" t="s">
        <v>181</v>
      </c>
      <c r="L87" s="181"/>
      <c r="M87" s="82" t="s">
        <v>182</v>
      </c>
      <c r="N87" s="83" t="s">
        <v>47</v>
      </c>
      <c r="O87" s="83" t="s">
        <v>183</v>
      </c>
      <c r="P87" s="83" t="s">
        <v>184</v>
      </c>
      <c r="Q87" s="83" t="s">
        <v>185</v>
      </c>
      <c r="R87" s="83" t="s">
        <v>186</v>
      </c>
      <c r="S87" s="83" t="s">
        <v>187</v>
      </c>
      <c r="T87" s="84" t="s">
        <v>188</v>
      </c>
    </row>
    <row r="88" spans="2:65" s="1" customFormat="1" ht="29.25" customHeight="1">
      <c r="B88" s="42"/>
      <c r="C88" s="88" t="s">
        <v>167</v>
      </c>
      <c r="D88" s="64"/>
      <c r="E88" s="64"/>
      <c r="F88" s="64"/>
      <c r="G88" s="64"/>
      <c r="H88" s="64"/>
      <c r="I88" s="173"/>
      <c r="J88" s="182">
        <f>BK88</f>
        <v>0</v>
      </c>
      <c r="K88" s="64"/>
      <c r="L88" s="62"/>
      <c r="M88" s="85"/>
      <c r="N88" s="86"/>
      <c r="O88" s="86"/>
      <c r="P88" s="183">
        <f>P89+P248</f>
        <v>0</v>
      </c>
      <c r="Q88" s="86"/>
      <c r="R88" s="183">
        <f>R89+R248</f>
        <v>1044.4145744999998</v>
      </c>
      <c r="S88" s="86"/>
      <c r="T88" s="184">
        <f>T89+T248</f>
        <v>0</v>
      </c>
      <c r="AT88" s="25" t="s">
        <v>76</v>
      </c>
      <c r="AU88" s="25" t="s">
        <v>168</v>
      </c>
      <c r="BK88" s="185">
        <f>BK89+BK248</f>
        <v>0</v>
      </c>
    </row>
    <row r="89" spans="2:65" s="11" customFormat="1" ht="37.35" customHeight="1">
      <c r="B89" s="186"/>
      <c r="C89" s="187"/>
      <c r="D89" s="188" t="s">
        <v>76</v>
      </c>
      <c r="E89" s="189" t="s">
        <v>361</v>
      </c>
      <c r="F89" s="189" t="s">
        <v>362</v>
      </c>
      <c r="G89" s="187"/>
      <c r="H89" s="187"/>
      <c r="I89" s="190"/>
      <c r="J89" s="191">
        <f>BK89</f>
        <v>0</v>
      </c>
      <c r="K89" s="187"/>
      <c r="L89" s="192"/>
      <c r="M89" s="193"/>
      <c r="N89" s="194"/>
      <c r="O89" s="194"/>
      <c r="P89" s="195">
        <f>P90+P157+P208+P246</f>
        <v>0</v>
      </c>
      <c r="Q89" s="194"/>
      <c r="R89" s="195">
        <f>R90+R157+R208+R246</f>
        <v>1044.4145744999998</v>
      </c>
      <c r="S89" s="194"/>
      <c r="T89" s="196">
        <f>T90+T157+T208+T246</f>
        <v>0</v>
      </c>
      <c r="AR89" s="197" t="s">
        <v>85</v>
      </c>
      <c r="AT89" s="198" t="s">
        <v>76</v>
      </c>
      <c r="AU89" s="198" t="s">
        <v>77</v>
      </c>
      <c r="AY89" s="197" t="s">
        <v>191</v>
      </c>
      <c r="BK89" s="199">
        <f>BK90+BK157+BK208+BK246</f>
        <v>0</v>
      </c>
    </row>
    <row r="90" spans="2:65" s="11" customFormat="1" ht="19.899999999999999" customHeight="1">
      <c r="B90" s="186"/>
      <c r="C90" s="187"/>
      <c r="D90" s="188" t="s">
        <v>76</v>
      </c>
      <c r="E90" s="200" t="s">
        <v>85</v>
      </c>
      <c r="F90" s="200" t="s">
        <v>2381</v>
      </c>
      <c r="G90" s="187"/>
      <c r="H90" s="187"/>
      <c r="I90" s="190"/>
      <c r="J90" s="201">
        <f>BK90</f>
        <v>0</v>
      </c>
      <c r="K90" s="187"/>
      <c r="L90" s="192"/>
      <c r="M90" s="193"/>
      <c r="N90" s="194"/>
      <c r="O90" s="194"/>
      <c r="P90" s="195">
        <f>SUM(P91:P156)</f>
        <v>0</v>
      </c>
      <c r="Q90" s="194"/>
      <c r="R90" s="195">
        <f>SUM(R91:R156)</f>
        <v>972.45165499999996</v>
      </c>
      <c r="S90" s="194"/>
      <c r="T90" s="196">
        <f>SUM(T91:T156)</f>
        <v>0</v>
      </c>
      <c r="AR90" s="197" t="s">
        <v>85</v>
      </c>
      <c r="AT90" s="198" t="s">
        <v>76</v>
      </c>
      <c r="AU90" s="198" t="s">
        <v>85</v>
      </c>
      <c r="AY90" s="197" t="s">
        <v>191</v>
      </c>
      <c r="BK90" s="199">
        <f>SUM(BK91:BK156)</f>
        <v>0</v>
      </c>
    </row>
    <row r="91" spans="2:65" s="1" customFormat="1" ht="25.5" customHeight="1">
      <c r="B91" s="42"/>
      <c r="C91" s="202" t="s">
        <v>85</v>
      </c>
      <c r="D91" s="202" t="s">
        <v>194</v>
      </c>
      <c r="E91" s="203" t="s">
        <v>6910</v>
      </c>
      <c r="F91" s="204" t="s">
        <v>6911</v>
      </c>
      <c r="G91" s="205" t="s">
        <v>2331</v>
      </c>
      <c r="H91" s="206">
        <v>100</v>
      </c>
      <c r="I91" s="207"/>
      <c r="J91" s="208">
        <f>ROUND(I91*H91,2)</f>
        <v>0</v>
      </c>
      <c r="K91" s="204" t="s">
        <v>203</v>
      </c>
      <c r="L91" s="62"/>
      <c r="M91" s="209" t="s">
        <v>23</v>
      </c>
      <c r="N91" s="210" t="s">
        <v>48</v>
      </c>
      <c r="O91" s="43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5" t="s">
        <v>215</v>
      </c>
      <c r="AT91" s="25" t="s">
        <v>194</v>
      </c>
      <c r="AU91" s="25" t="s">
        <v>88</v>
      </c>
      <c r="AY91" s="25" t="s">
        <v>191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85</v>
      </c>
      <c r="BK91" s="213">
        <f>ROUND(I91*H91,2)</f>
        <v>0</v>
      </c>
      <c r="BL91" s="25" t="s">
        <v>215</v>
      </c>
      <c r="BM91" s="25" t="s">
        <v>6912</v>
      </c>
    </row>
    <row r="92" spans="2:65" s="1" customFormat="1" ht="54">
      <c r="B92" s="42"/>
      <c r="C92" s="64"/>
      <c r="D92" s="214" t="s">
        <v>205</v>
      </c>
      <c r="E92" s="64"/>
      <c r="F92" s="215" t="s">
        <v>6913</v>
      </c>
      <c r="G92" s="64"/>
      <c r="H92" s="64"/>
      <c r="I92" s="173"/>
      <c r="J92" s="64"/>
      <c r="K92" s="64"/>
      <c r="L92" s="62"/>
      <c r="M92" s="216"/>
      <c r="N92" s="43"/>
      <c r="O92" s="43"/>
      <c r="P92" s="43"/>
      <c r="Q92" s="43"/>
      <c r="R92" s="43"/>
      <c r="S92" s="43"/>
      <c r="T92" s="79"/>
      <c r="AT92" s="25" t="s">
        <v>205</v>
      </c>
      <c r="AU92" s="25" t="s">
        <v>88</v>
      </c>
    </row>
    <row r="93" spans="2:65" s="1" customFormat="1" ht="25.5" customHeight="1">
      <c r="B93" s="42"/>
      <c r="C93" s="202" t="s">
        <v>88</v>
      </c>
      <c r="D93" s="202" t="s">
        <v>194</v>
      </c>
      <c r="E93" s="203" t="s">
        <v>6914</v>
      </c>
      <c r="F93" s="204" t="s">
        <v>6915</v>
      </c>
      <c r="G93" s="205" t="s">
        <v>2331</v>
      </c>
      <c r="H93" s="206">
        <v>50</v>
      </c>
      <c r="I93" s="207"/>
      <c r="J93" s="208">
        <f>ROUND(I93*H93,2)</f>
        <v>0</v>
      </c>
      <c r="K93" s="204" t="s">
        <v>203</v>
      </c>
      <c r="L93" s="62"/>
      <c r="M93" s="209" t="s">
        <v>23</v>
      </c>
      <c r="N93" s="210" t="s">
        <v>48</v>
      </c>
      <c r="O93" s="43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25" t="s">
        <v>215</v>
      </c>
      <c r="AT93" s="25" t="s">
        <v>194</v>
      </c>
      <c r="AU93" s="25" t="s">
        <v>88</v>
      </c>
      <c r="AY93" s="25" t="s">
        <v>191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5" t="s">
        <v>85</v>
      </c>
      <c r="BK93" s="213">
        <f>ROUND(I93*H93,2)</f>
        <v>0</v>
      </c>
      <c r="BL93" s="25" t="s">
        <v>215</v>
      </c>
      <c r="BM93" s="25" t="s">
        <v>6916</v>
      </c>
    </row>
    <row r="94" spans="2:65" s="1" customFormat="1" ht="54">
      <c r="B94" s="42"/>
      <c r="C94" s="64"/>
      <c r="D94" s="214" t="s">
        <v>205</v>
      </c>
      <c r="E94" s="64"/>
      <c r="F94" s="215" t="s">
        <v>6913</v>
      </c>
      <c r="G94" s="64"/>
      <c r="H94" s="64"/>
      <c r="I94" s="173"/>
      <c r="J94" s="64"/>
      <c r="K94" s="64"/>
      <c r="L94" s="62"/>
      <c r="M94" s="216"/>
      <c r="N94" s="43"/>
      <c r="O94" s="43"/>
      <c r="P94" s="43"/>
      <c r="Q94" s="43"/>
      <c r="R94" s="43"/>
      <c r="S94" s="43"/>
      <c r="T94" s="79"/>
      <c r="AT94" s="25" t="s">
        <v>205</v>
      </c>
      <c r="AU94" s="25" t="s">
        <v>88</v>
      </c>
    </row>
    <row r="95" spans="2:65" s="1" customFormat="1" ht="38.25" customHeight="1">
      <c r="B95" s="42"/>
      <c r="C95" s="202" t="s">
        <v>207</v>
      </c>
      <c r="D95" s="202" t="s">
        <v>194</v>
      </c>
      <c r="E95" s="203" t="s">
        <v>6917</v>
      </c>
      <c r="F95" s="204" t="s">
        <v>6918</v>
      </c>
      <c r="G95" s="205" t="s">
        <v>366</v>
      </c>
      <c r="H95" s="206">
        <v>131.16</v>
      </c>
      <c r="I95" s="207"/>
      <c r="J95" s="208">
        <f>ROUND(I95*H95,2)</f>
        <v>0</v>
      </c>
      <c r="K95" s="204" t="s">
        <v>203</v>
      </c>
      <c r="L95" s="62"/>
      <c r="M95" s="209" t="s">
        <v>23</v>
      </c>
      <c r="N95" s="210" t="s">
        <v>48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215</v>
      </c>
      <c r="AT95" s="25" t="s">
        <v>194</v>
      </c>
      <c r="AU95" s="25" t="s">
        <v>88</v>
      </c>
      <c r="AY95" s="25" t="s">
        <v>191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85</v>
      </c>
      <c r="BK95" s="213">
        <f>ROUND(I95*H95,2)</f>
        <v>0</v>
      </c>
      <c r="BL95" s="25" t="s">
        <v>215</v>
      </c>
      <c r="BM95" s="25" t="s">
        <v>6919</v>
      </c>
    </row>
    <row r="96" spans="2:65" s="12" customFormat="1" ht="13.5">
      <c r="B96" s="217"/>
      <c r="C96" s="218"/>
      <c r="D96" s="214" t="s">
        <v>245</v>
      </c>
      <c r="E96" s="219" t="s">
        <v>23</v>
      </c>
      <c r="F96" s="220" t="s">
        <v>6920</v>
      </c>
      <c r="G96" s="218"/>
      <c r="H96" s="221">
        <v>110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245</v>
      </c>
      <c r="AU96" s="227" t="s">
        <v>88</v>
      </c>
      <c r="AV96" s="12" t="s">
        <v>88</v>
      </c>
      <c r="AW96" s="12" t="s">
        <v>40</v>
      </c>
      <c r="AX96" s="12" t="s">
        <v>77</v>
      </c>
      <c r="AY96" s="227" t="s">
        <v>191</v>
      </c>
    </row>
    <row r="97" spans="2:65" s="12" customFormat="1" ht="13.5">
      <c r="B97" s="217"/>
      <c r="C97" s="218"/>
      <c r="D97" s="214" t="s">
        <v>245</v>
      </c>
      <c r="E97" s="219" t="s">
        <v>23</v>
      </c>
      <c r="F97" s="220" t="s">
        <v>6921</v>
      </c>
      <c r="G97" s="218"/>
      <c r="H97" s="221">
        <v>84.6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245</v>
      </c>
      <c r="AU97" s="227" t="s">
        <v>88</v>
      </c>
      <c r="AV97" s="12" t="s">
        <v>88</v>
      </c>
      <c r="AW97" s="12" t="s">
        <v>40</v>
      </c>
      <c r="AX97" s="12" t="s">
        <v>77</v>
      </c>
      <c r="AY97" s="227" t="s">
        <v>191</v>
      </c>
    </row>
    <row r="98" spans="2:65" s="12" customFormat="1" ht="13.5">
      <c r="B98" s="217"/>
      <c r="C98" s="218"/>
      <c r="D98" s="214" t="s">
        <v>245</v>
      </c>
      <c r="E98" s="219" t="s">
        <v>23</v>
      </c>
      <c r="F98" s="220" t="s">
        <v>6922</v>
      </c>
      <c r="G98" s="218"/>
      <c r="H98" s="221">
        <v>3.2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245</v>
      </c>
      <c r="AU98" s="227" t="s">
        <v>88</v>
      </c>
      <c r="AV98" s="12" t="s">
        <v>88</v>
      </c>
      <c r="AW98" s="12" t="s">
        <v>40</v>
      </c>
      <c r="AX98" s="12" t="s">
        <v>77</v>
      </c>
      <c r="AY98" s="227" t="s">
        <v>191</v>
      </c>
    </row>
    <row r="99" spans="2:65" s="12" customFormat="1" ht="13.5">
      <c r="B99" s="217"/>
      <c r="C99" s="218"/>
      <c r="D99" s="214" t="s">
        <v>245</v>
      </c>
      <c r="E99" s="219" t="s">
        <v>23</v>
      </c>
      <c r="F99" s="220" t="s">
        <v>6923</v>
      </c>
      <c r="G99" s="218"/>
      <c r="H99" s="221">
        <v>350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245</v>
      </c>
      <c r="AU99" s="227" t="s">
        <v>88</v>
      </c>
      <c r="AV99" s="12" t="s">
        <v>88</v>
      </c>
      <c r="AW99" s="12" t="s">
        <v>40</v>
      </c>
      <c r="AX99" s="12" t="s">
        <v>77</v>
      </c>
      <c r="AY99" s="227" t="s">
        <v>191</v>
      </c>
    </row>
    <row r="100" spans="2:65" s="12" customFormat="1" ht="13.5">
      <c r="B100" s="217"/>
      <c r="C100" s="218"/>
      <c r="D100" s="214" t="s">
        <v>245</v>
      </c>
      <c r="E100" s="219" t="s">
        <v>23</v>
      </c>
      <c r="F100" s="220" t="s">
        <v>6924</v>
      </c>
      <c r="G100" s="218"/>
      <c r="H100" s="221">
        <v>76.599999999999994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245</v>
      </c>
      <c r="AU100" s="227" t="s">
        <v>88</v>
      </c>
      <c r="AV100" s="12" t="s">
        <v>88</v>
      </c>
      <c r="AW100" s="12" t="s">
        <v>40</v>
      </c>
      <c r="AX100" s="12" t="s">
        <v>77</v>
      </c>
      <c r="AY100" s="227" t="s">
        <v>191</v>
      </c>
    </row>
    <row r="101" spans="2:65" s="12" customFormat="1" ht="13.5">
      <c r="B101" s="217"/>
      <c r="C101" s="218"/>
      <c r="D101" s="214" t="s">
        <v>245</v>
      </c>
      <c r="E101" s="219" t="s">
        <v>23</v>
      </c>
      <c r="F101" s="220" t="s">
        <v>6925</v>
      </c>
      <c r="G101" s="218"/>
      <c r="H101" s="221">
        <v>250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245</v>
      </c>
      <c r="AU101" s="227" t="s">
        <v>88</v>
      </c>
      <c r="AV101" s="12" t="s">
        <v>88</v>
      </c>
      <c r="AW101" s="12" t="s">
        <v>40</v>
      </c>
      <c r="AX101" s="12" t="s">
        <v>77</v>
      </c>
      <c r="AY101" s="227" t="s">
        <v>191</v>
      </c>
    </row>
    <row r="102" spans="2:65" s="15" customFormat="1" ht="13.5">
      <c r="B102" s="265"/>
      <c r="C102" s="266"/>
      <c r="D102" s="214" t="s">
        <v>245</v>
      </c>
      <c r="E102" s="267" t="s">
        <v>6907</v>
      </c>
      <c r="F102" s="268" t="s">
        <v>388</v>
      </c>
      <c r="G102" s="266"/>
      <c r="H102" s="269">
        <v>874.4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AT102" s="275" t="s">
        <v>245</v>
      </c>
      <c r="AU102" s="275" t="s">
        <v>88</v>
      </c>
      <c r="AV102" s="15" t="s">
        <v>215</v>
      </c>
      <c r="AW102" s="15" t="s">
        <v>40</v>
      </c>
      <c r="AX102" s="15" t="s">
        <v>77</v>
      </c>
      <c r="AY102" s="275" t="s">
        <v>191</v>
      </c>
    </row>
    <row r="103" spans="2:65" s="12" customFormat="1" ht="13.5">
      <c r="B103" s="217"/>
      <c r="C103" s="218"/>
      <c r="D103" s="214" t="s">
        <v>245</v>
      </c>
      <c r="E103" s="219" t="s">
        <v>23</v>
      </c>
      <c r="F103" s="220" t="s">
        <v>6926</v>
      </c>
      <c r="G103" s="218"/>
      <c r="H103" s="221">
        <v>131.16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245</v>
      </c>
      <c r="AU103" s="227" t="s">
        <v>88</v>
      </c>
      <c r="AV103" s="12" t="s">
        <v>88</v>
      </c>
      <c r="AW103" s="12" t="s">
        <v>40</v>
      </c>
      <c r="AX103" s="12" t="s">
        <v>85</v>
      </c>
      <c r="AY103" s="227" t="s">
        <v>191</v>
      </c>
    </row>
    <row r="104" spans="2:65" s="1" customFormat="1" ht="38.25" customHeight="1">
      <c r="B104" s="42"/>
      <c r="C104" s="202" t="s">
        <v>215</v>
      </c>
      <c r="D104" s="202" t="s">
        <v>194</v>
      </c>
      <c r="E104" s="203" t="s">
        <v>6927</v>
      </c>
      <c r="F104" s="204" t="s">
        <v>6928</v>
      </c>
      <c r="G104" s="205" t="s">
        <v>366</v>
      </c>
      <c r="H104" s="206">
        <v>174.88</v>
      </c>
      <c r="I104" s="207"/>
      <c r="J104" s="208">
        <f>ROUND(I104*H104,2)</f>
        <v>0</v>
      </c>
      <c r="K104" s="204" t="s">
        <v>203</v>
      </c>
      <c r="L104" s="62"/>
      <c r="M104" s="209" t="s">
        <v>23</v>
      </c>
      <c r="N104" s="210" t="s">
        <v>48</v>
      </c>
      <c r="O104" s="43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5" t="s">
        <v>215</v>
      </c>
      <c r="AT104" s="25" t="s">
        <v>194</v>
      </c>
      <c r="AU104" s="25" t="s">
        <v>88</v>
      </c>
      <c r="AY104" s="25" t="s">
        <v>191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85</v>
      </c>
      <c r="BK104" s="213">
        <f>ROUND(I104*H104,2)</f>
        <v>0</v>
      </c>
      <c r="BL104" s="25" t="s">
        <v>215</v>
      </c>
      <c r="BM104" s="25" t="s">
        <v>6929</v>
      </c>
    </row>
    <row r="105" spans="2:65" s="12" customFormat="1" ht="13.5">
      <c r="B105" s="217"/>
      <c r="C105" s="218"/>
      <c r="D105" s="214" t="s">
        <v>245</v>
      </c>
      <c r="E105" s="219" t="s">
        <v>23</v>
      </c>
      <c r="F105" s="220" t="s">
        <v>6930</v>
      </c>
      <c r="G105" s="218"/>
      <c r="H105" s="221">
        <v>174.88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245</v>
      </c>
      <c r="AU105" s="227" t="s">
        <v>88</v>
      </c>
      <c r="AV105" s="12" t="s">
        <v>88</v>
      </c>
      <c r="AW105" s="12" t="s">
        <v>40</v>
      </c>
      <c r="AX105" s="12" t="s">
        <v>85</v>
      </c>
      <c r="AY105" s="227" t="s">
        <v>191</v>
      </c>
    </row>
    <row r="106" spans="2:65" s="1" customFormat="1" ht="38.25" customHeight="1">
      <c r="B106" s="42"/>
      <c r="C106" s="202" t="s">
        <v>190</v>
      </c>
      <c r="D106" s="202" t="s">
        <v>194</v>
      </c>
      <c r="E106" s="203" t="s">
        <v>6931</v>
      </c>
      <c r="F106" s="204" t="s">
        <v>6932</v>
      </c>
      <c r="G106" s="205" t="s">
        <v>366</v>
      </c>
      <c r="H106" s="206">
        <v>349.76</v>
      </c>
      <c r="I106" s="207"/>
      <c r="J106" s="208">
        <f>ROUND(I106*H106,2)</f>
        <v>0</v>
      </c>
      <c r="K106" s="204" t="s">
        <v>203</v>
      </c>
      <c r="L106" s="62"/>
      <c r="M106" s="209" t="s">
        <v>23</v>
      </c>
      <c r="N106" s="210" t="s">
        <v>48</v>
      </c>
      <c r="O106" s="43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5" t="s">
        <v>215</v>
      </c>
      <c r="AT106" s="25" t="s">
        <v>194</v>
      </c>
      <c r="AU106" s="25" t="s">
        <v>88</v>
      </c>
      <c r="AY106" s="25" t="s">
        <v>191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85</v>
      </c>
      <c r="BK106" s="213">
        <f>ROUND(I106*H106,2)</f>
        <v>0</v>
      </c>
      <c r="BL106" s="25" t="s">
        <v>215</v>
      </c>
      <c r="BM106" s="25" t="s">
        <v>6933</v>
      </c>
    </row>
    <row r="107" spans="2:65" s="12" customFormat="1" ht="13.5">
      <c r="B107" s="217"/>
      <c r="C107" s="218"/>
      <c r="D107" s="214" t="s">
        <v>245</v>
      </c>
      <c r="E107" s="219" t="s">
        <v>23</v>
      </c>
      <c r="F107" s="220" t="s">
        <v>6934</v>
      </c>
      <c r="G107" s="218"/>
      <c r="H107" s="221">
        <v>349.76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245</v>
      </c>
      <c r="AU107" s="227" t="s">
        <v>88</v>
      </c>
      <c r="AV107" s="12" t="s">
        <v>88</v>
      </c>
      <c r="AW107" s="12" t="s">
        <v>40</v>
      </c>
      <c r="AX107" s="12" t="s">
        <v>85</v>
      </c>
      <c r="AY107" s="227" t="s">
        <v>191</v>
      </c>
    </row>
    <row r="108" spans="2:65" s="1" customFormat="1" ht="38.25" customHeight="1">
      <c r="B108" s="42"/>
      <c r="C108" s="202" t="s">
        <v>225</v>
      </c>
      <c r="D108" s="202" t="s">
        <v>194</v>
      </c>
      <c r="E108" s="203" t="s">
        <v>6935</v>
      </c>
      <c r="F108" s="204" t="s">
        <v>6936</v>
      </c>
      <c r="G108" s="205" t="s">
        <v>366</v>
      </c>
      <c r="H108" s="206">
        <v>349.76</v>
      </c>
      <c r="I108" s="207"/>
      <c r="J108" s="208">
        <f>ROUND(I108*H108,2)</f>
        <v>0</v>
      </c>
      <c r="K108" s="204" t="s">
        <v>203</v>
      </c>
      <c r="L108" s="62"/>
      <c r="M108" s="209" t="s">
        <v>23</v>
      </c>
      <c r="N108" s="210" t="s">
        <v>48</v>
      </c>
      <c r="O108" s="43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25" t="s">
        <v>215</v>
      </c>
      <c r="AT108" s="25" t="s">
        <v>194</v>
      </c>
      <c r="AU108" s="25" t="s">
        <v>88</v>
      </c>
      <c r="AY108" s="25" t="s">
        <v>191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5" t="s">
        <v>85</v>
      </c>
      <c r="BK108" s="213">
        <f>ROUND(I108*H108,2)</f>
        <v>0</v>
      </c>
      <c r="BL108" s="25" t="s">
        <v>215</v>
      </c>
      <c r="BM108" s="25" t="s">
        <v>6937</v>
      </c>
    </row>
    <row r="109" spans="2:65" s="1" customFormat="1" ht="38.25" customHeight="1">
      <c r="B109" s="42"/>
      <c r="C109" s="202" t="s">
        <v>229</v>
      </c>
      <c r="D109" s="202" t="s">
        <v>194</v>
      </c>
      <c r="E109" s="203" t="s">
        <v>6938</v>
      </c>
      <c r="F109" s="204" t="s">
        <v>6939</v>
      </c>
      <c r="G109" s="205" t="s">
        <v>366</v>
      </c>
      <c r="H109" s="206">
        <v>349.76</v>
      </c>
      <c r="I109" s="207"/>
      <c r="J109" s="208">
        <f>ROUND(I109*H109,2)</f>
        <v>0</v>
      </c>
      <c r="K109" s="204" t="s">
        <v>203</v>
      </c>
      <c r="L109" s="62"/>
      <c r="M109" s="209" t="s">
        <v>23</v>
      </c>
      <c r="N109" s="210" t="s">
        <v>48</v>
      </c>
      <c r="O109" s="43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25" t="s">
        <v>215</v>
      </c>
      <c r="AT109" s="25" t="s">
        <v>194</v>
      </c>
      <c r="AU109" s="25" t="s">
        <v>88</v>
      </c>
      <c r="AY109" s="25" t="s">
        <v>191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85</v>
      </c>
      <c r="BK109" s="213">
        <f>ROUND(I109*H109,2)</f>
        <v>0</v>
      </c>
      <c r="BL109" s="25" t="s">
        <v>215</v>
      </c>
      <c r="BM109" s="25" t="s">
        <v>6940</v>
      </c>
    </row>
    <row r="110" spans="2:65" s="12" customFormat="1" ht="13.5">
      <c r="B110" s="217"/>
      <c r="C110" s="218"/>
      <c r="D110" s="214" t="s">
        <v>245</v>
      </c>
      <c r="E110" s="219" t="s">
        <v>23</v>
      </c>
      <c r="F110" s="220" t="s">
        <v>6934</v>
      </c>
      <c r="G110" s="218"/>
      <c r="H110" s="221">
        <v>349.76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245</v>
      </c>
      <c r="AU110" s="227" t="s">
        <v>88</v>
      </c>
      <c r="AV110" s="12" t="s">
        <v>88</v>
      </c>
      <c r="AW110" s="12" t="s">
        <v>40</v>
      </c>
      <c r="AX110" s="12" t="s">
        <v>85</v>
      </c>
      <c r="AY110" s="227" t="s">
        <v>191</v>
      </c>
    </row>
    <row r="111" spans="2:65" s="1" customFormat="1" ht="38.25" customHeight="1">
      <c r="B111" s="42"/>
      <c r="C111" s="202" t="s">
        <v>234</v>
      </c>
      <c r="D111" s="202" t="s">
        <v>194</v>
      </c>
      <c r="E111" s="203" t="s">
        <v>6941</v>
      </c>
      <c r="F111" s="204" t="s">
        <v>6942</v>
      </c>
      <c r="G111" s="205" t="s">
        <v>366</v>
      </c>
      <c r="H111" s="206">
        <v>349.76</v>
      </c>
      <c r="I111" s="207"/>
      <c r="J111" s="208">
        <f>ROUND(I111*H111,2)</f>
        <v>0</v>
      </c>
      <c r="K111" s="204" t="s">
        <v>203</v>
      </c>
      <c r="L111" s="62"/>
      <c r="M111" s="209" t="s">
        <v>23</v>
      </c>
      <c r="N111" s="210" t="s">
        <v>48</v>
      </c>
      <c r="O111" s="43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25" t="s">
        <v>215</v>
      </c>
      <c r="AT111" s="25" t="s">
        <v>194</v>
      </c>
      <c r="AU111" s="25" t="s">
        <v>88</v>
      </c>
      <c r="AY111" s="25" t="s">
        <v>191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85</v>
      </c>
      <c r="BK111" s="213">
        <f>ROUND(I111*H111,2)</f>
        <v>0</v>
      </c>
      <c r="BL111" s="25" t="s">
        <v>215</v>
      </c>
      <c r="BM111" s="25" t="s">
        <v>6943</v>
      </c>
    </row>
    <row r="112" spans="2:65" s="1" customFormat="1" ht="25.5" customHeight="1">
      <c r="B112" s="42"/>
      <c r="C112" s="202" t="s">
        <v>239</v>
      </c>
      <c r="D112" s="202" t="s">
        <v>194</v>
      </c>
      <c r="E112" s="203" t="s">
        <v>6944</v>
      </c>
      <c r="F112" s="204" t="s">
        <v>6945</v>
      </c>
      <c r="G112" s="205" t="s">
        <v>218</v>
      </c>
      <c r="H112" s="206">
        <v>1118</v>
      </c>
      <c r="I112" s="207"/>
      <c r="J112" s="208">
        <f>ROUND(I112*H112,2)</f>
        <v>0</v>
      </c>
      <c r="K112" s="204" t="s">
        <v>203</v>
      </c>
      <c r="L112" s="62"/>
      <c r="M112" s="209" t="s">
        <v>23</v>
      </c>
      <c r="N112" s="210" t="s">
        <v>48</v>
      </c>
      <c r="O112" s="43"/>
      <c r="P112" s="211">
        <f>O112*H112</f>
        <v>0</v>
      </c>
      <c r="Q112" s="211">
        <v>1.3999999999999999E-4</v>
      </c>
      <c r="R112" s="211">
        <f>Q112*H112</f>
        <v>0.15651999999999999</v>
      </c>
      <c r="S112" s="211">
        <v>0</v>
      </c>
      <c r="T112" s="212">
        <f>S112*H112</f>
        <v>0</v>
      </c>
      <c r="AR112" s="25" t="s">
        <v>215</v>
      </c>
      <c r="AT112" s="25" t="s">
        <v>194</v>
      </c>
      <c r="AU112" s="25" t="s">
        <v>88</v>
      </c>
      <c r="AY112" s="25" t="s">
        <v>191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5" t="s">
        <v>85</v>
      </c>
      <c r="BK112" s="213">
        <f>ROUND(I112*H112,2)</f>
        <v>0</v>
      </c>
      <c r="BL112" s="25" t="s">
        <v>215</v>
      </c>
      <c r="BM112" s="25" t="s">
        <v>6946</v>
      </c>
    </row>
    <row r="113" spans="2:65" s="12" customFormat="1" ht="13.5">
      <c r="B113" s="217"/>
      <c r="C113" s="218"/>
      <c r="D113" s="214" t="s">
        <v>245</v>
      </c>
      <c r="E113" s="219" t="s">
        <v>23</v>
      </c>
      <c r="F113" s="220" t="s">
        <v>6947</v>
      </c>
      <c r="G113" s="218"/>
      <c r="H113" s="221">
        <v>1118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245</v>
      </c>
      <c r="AU113" s="227" t="s">
        <v>88</v>
      </c>
      <c r="AV113" s="12" t="s">
        <v>88</v>
      </c>
      <c r="AW113" s="12" t="s">
        <v>40</v>
      </c>
      <c r="AX113" s="12" t="s">
        <v>85</v>
      </c>
      <c r="AY113" s="227" t="s">
        <v>191</v>
      </c>
    </row>
    <row r="114" spans="2:65" s="1" customFormat="1" ht="16.5" customHeight="1">
      <c r="B114" s="42"/>
      <c r="C114" s="228" t="s">
        <v>247</v>
      </c>
      <c r="D114" s="228" t="s">
        <v>302</v>
      </c>
      <c r="E114" s="229" t="s">
        <v>6948</v>
      </c>
      <c r="F114" s="230" t="s">
        <v>6949</v>
      </c>
      <c r="G114" s="231" t="s">
        <v>218</v>
      </c>
      <c r="H114" s="232">
        <v>1285.7</v>
      </c>
      <c r="I114" s="233"/>
      <c r="J114" s="234">
        <f>ROUND(I114*H114,2)</f>
        <v>0</v>
      </c>
      <c r="K114" s="230" t="s">
        <v>203</v>
      </c>
      <c r="L114" s="235"/>
      <c r="M114" s="236" t="s">
        <v>23</v>
      </c>
      <c r="N114" s="237" t="s">
        <v>48</v>
      </c>
      <c r="O114" s="43"/>
      <c r="P114" s="211">
        <f>O114*H114</f>
        <v>0</v>
      </c>
      <c r="Q114" s="211">
        <v>5.5000000000000003E-4</v>
      </c>
      <c r="R114" s="211">
        <f>Q114*H114</f>
        <v>0.70713500000000007</v>
      </c>
      <c r="S114" s="211">
        <v>0</v>
      </c>
      <c r="T114" s="212">
        <f>S114*H114</f>
        <v>0</v>
      </c>
      <c r="AR114" s="25" t="s">
        <v>234</v>
      </c>
      <c r="AT114" s="25" t="s">
        <v>302</v>
      </c>
      <c r="AU114" s="25" t="s">
        <v>88</v>
      </c>
      <c r="AY114" s="25" t="s">
        <v>191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85</v>
      </c>
      <c r="BK114" s="213">
        <f>ROUND(I114*H114,2)</f>
        <v>0</v>
      </c>
      <c r="BL114" s="25" t="s">
        <v>215</v>
      </c>
      <c r="BM114" s="25" t="s">
        <v>6950</v>
      </c>
    </row>
    <row r="115" spans="2:65" s="12" customFormat="1" ht="13.5">
      <c r="B115" s="217"/>
      <c r="C115" s="218"/>
      <c r="D115" s="214" t="s">
        <v>245</v>
      </c>
      <c r="E115" s="218"/>
      <c r="F115" s="220" t="s">
        <v>6951</v>
      </c>
      <c r="G115" s="218"/>
      <c r="H115" s="221">
        <v>1285.7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245</v>
      </c>
      <c r="AU115" s="227" t="s">
        <v>88</v>
      </c>
      <c r="AV115" s="12" t="s">
        <v>88</v>
      </c>
      <c r="AW115" s="12" t="s">
        <v>6</v>
      </c>
      <c r="AX115" s="12" t="s">
        <v>85</v>
      </c>
      <c r="AY115" s="227" t="s">
        <v>191</v>
      </c>
    </row>
    <row r="116" spans="2:65" s="1" customFormat="1" ht="38.25" customHeight="1">
      <c r="B116" s="42"/>
      <c r="C116" s="202" t="s">
        <v>251</v>
      </c>
      <c r="D116" s="202" t="s">
        <v>194</v>
      </c>
      <c r="E116" s="203" t="s">
        <v>4995</v>
      </c>
      <c r="F116" s="204" t="s">
        <v>4996</v>
      </c>
      <c r="G116" s="205" t="s">
        <v>366</v>
      </c>
      <c r="H116" s="206">
        <v>874.4</v>
      </c>
      <c r="I116" s="207"/>
      <c r="J116" s="208">
        <f>ROUND(I116*H116,2)</f>
        <v>0</v>
      </c>
      <c r="K116" s="204" t="s">
        <v>203</v>
      </c>
      <c r="L116" s="62"/>
      <c r="M116" s="209" t="s">
        <v>23</v>
      </c>
      <c r="N116" s="210" t="s">
        <v>48</v>
      </c>
      <c r="O116" s="43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25" t="s">
        <v>215</v>
      </c>
      <c r="AT116" s="25" t="s">
        <v>194</v>
      </c>
      <c r="AU116" s="25" t="s">
        <v>88</v>
      </c>
      <c r="AY116" s="25" t="s">
        <v>191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85</v>
      </c>
      <c r="BK116" s="213">
        <f>ROUND(I116*H116,2)</f>
        <v>0</v>
      </c>
      <c r="BL116" s="25" t="s">
        <v>215</v>
      </c>
      <c r="BM116" s="25" t="s">
        <v>6952</v>
      </c>
    </row>
    <row r="117" spans="2:65" s="12" customFormat="1" ht="13.5">
      <c r="B117" s="217"/>
      <c r="C117" s="218"/>
      <c r="D117" s="214" t="s">
        <v>245</v>
      </c>
      <c r="E117" s="219" t="s">
        <v>23</v>
      </c>
      <c r="F117" s="220" t="s">
        <v>6907</v>
      </c>
      <c r="G117" s="218"/>
      <c r="H117" s="221">
        <v>874.4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245</v>
      </c>
      <c r="AU117" s="227" t="s">
        <v>88</v>
      </c>
      <c r="AV117" s="12" t="s">
        <v>88</v>
      </c>
      <c r="AW117" s="12" t="s">
        <v>40</v>
      </c>
      <c r="AX117" s="12" t="s">
        <v>85</v>
      </c>
      <c r="AY117" s="227" t="s">
        <v>191</v>
      </c>
    </row>
    <row r="118" spans="2:65" s="1" customFormat="1" ht="38.25" customHeight="1">
      <c r="B118" s="42"/>
      <c r="C118" s="202" t="s">
        <v>256</v>
      </c>
      <c r="D118" s="202" t="s">
        <v>194</v>
      </c>
      <c r="E118" s="203" t="s">
        <v>2408</v>
      </c>
      <c r="F118" s="204" t="s">
        <v>2409</v>
      </c>
      <c r="G118" s="205" t="s">
        <v>366</v>
      </c>
      <c r="H118" s="206">
        <v>874.4</v>
      </c>
      <c r="I118" s="207"/>
      <c r="J118" s="208">
        <f>ROUND(I118*H118,2)</f>
        <v>0</v>
      </c>
      <c r="K118" s="204" t="s">
        <v>203</v>
      </c>
      <c r="L118" s="62"/>
      <c r="M118" s="209" t="s">
        <v>23</v>
      </c>
      <c r="N118" s="210" t="s">
        <v>48</v>
      </c>
      <c r="O118" s="43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215</v>
      </c>
      <c r="AT118" s="25" t="s">
        <v>194</v>
      </c>
      <c r="AU118" s="25" t="s">
        <v>88</v>
      </c>
      <c r="AY118" s="25" t="s">
        <v>191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85</v>
      </c>
      <c r="BK118" s="213">
        <f>ROUND(I118*H118,2)</f>
        <v>0</v>
      </c>
      <c r="BL118" s="25" t="s">
        <v>215</v>
      </c>
      <c r="BM118" s="25" t="s">
        <v>6953</v>
      </c>
    </row>
    <row r="119" spans="2:65" s="12" customFormat="1" ht="13.5">
      <c r="B119" s="217"/>
      <c r="C119" s="218"/>
      <c r="D119" s="214" t="s">
        <v>245</v>
      </c>
      <c r="E119" s="219" t="s">
        <v>23</v>
      </c>
      <c r="F119" s="220" t="s">
        <v>6907</v>
      </c>
      <c r="G119" s="218"/>
      <c r="H119" s="221">
        <v>874.4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245</v>
      </c>
      <c r="AU119" s="227" t="s">
        <v>88</v>
      </c>
      <c r="AV119" s="12" t="s">
        <v>88</v>
      </c>
      <c r="AW119" s="12" t="s">
        <v>40</v>
      </c>
      <c r="AX119" s="12" t="s">
        <v>85</v>
      </c>
      <c r="AY119" s="227" t="s">
        <v>191</v>
      </c>
    </row>
    <row r="120" spans="2:65" s="1" customFormat="1" ht="38.25" customHeight="1">
      <c r="B120" s="42"/>
      <c r="C120" s="202" t="s">
        <v>263</v>
      </c>
      <c r="D120" s="202" t="s">
        <v>194</v>
      </c>
      <c r="E120" s="203" t="s">
        <v>2412</v>
      </c>
      <c r="F120" s="204" t="s">
        <v>2413</v>
      </c>
      <c r="G120" s="205" t="s">
        <v>366</v>
      </c>
      <c r="H120" s="206">
        <v>874.4</v>
      </c>
      <c r="I120" s="207"/>
      <c r="J120" s="208">
        <f>ROUND(I120*H120,2)</f>
        <v>0</v>
      </c>
      <c r="K120" s="204" t="s">
        <v>203</v>
      </c>
      <c r="L120" s="62"/>
      <c r="M120" s="209" t="s">
        <v>23</v>
      </c>
      <c r="N120" s="210" t="s">
        <v>48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215</v>
      </c>
      <c r="AT120" s="25" t="s">
        <v>194</v>
      </c>
      <c r="AU120" s="25" t="s">
        <v>88</v>
      </c>
      <c r="AY120" s="25" t="s">
        <v>191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85</v>
      </c>
      <c r="BK120" s="213">
        <f>ROUND(I120*H120,2)</f>
        <v>0</v>
      </c>
      <c r="BL120" s="25" t="s">
        <v>215</v>
      </c>
      <c r="BM120" s="25" t="s">
        <v>6954</v>
      </c>
    </row>
    <row r="121" spans="2:65" s="1" customFormat="1" ht="27">
      <c r="B121" s="42"/>
      <c r="C121" s="64"/>
      <c r="D121" s="214" t="s">
        <v>205</v>
      </c>
      <c r="E121" s="64"/>
      <c r="F121" s="215" t="s">
        <v>6955</v>
      </c>
      <c r="G121" s="64"/>
      <c r="H121" s="64"/>
      <c r="I121" s="173"/>
      <c r="J121" s="64"/>
      <c r="K121" s="64"/>
      <c r="L121" s="62"/>
      <c r="M121" s="216"/>
      <c r="N121" s="43"/>
      <c r="O121" s="43"/>
      <c r="P121" s="43"/>
      <c r="Q121" s="43"/>
      <c r="R121" s="43"/>
      <c r="S121" s="43"/>
      <c r="T121" s="79"/>
      <c r="AT121" s="25" t="s">
        <v>205</v>
      </c>
      <c r="AU121" s="25" t="s">
        <v>88</v>
      </c>
    </row>
    <row r="122" spans="2:65" s="12" customFormat="1" ht="13.5">
      <c r="B122" s="217"/>
      <c r="C122" s="218"/>
      <c r="D122" s="214" t="s">
        <v>245</v>
      </c>
      <c r="E122" s="219" t="s">
        <v>23</v>
      </c>
      <c r="F122" s="220" t="s">
        <v>6907</v>
      </c>
      <c r="G122" s="218"/>
      <c r="H122" s="221">
        <v>874.4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245</v>
      </c>
      <c r="AU122" s="227" t="s">
        <v>88</v>
      </c>
      <c r="AV122" s="12" t="s">
        <v>88</v>
      </c>
      <c r="AW122" s="12" t="s">
        <v>40</v>
      </c>
      <c r="AX122" s="12" t="s">
        <v>85</v>
      </c>
      <c r="AY122" s="227" t="s">
        <v>191</v>
      </c>
    </row>
    <row r="123" spans="2:65" s="1" customFormat="1" ht="38.25" customHeight="1">
      <c r="B123" s="42"/>
      <c r="C123" s="202" t="s">
        <v>268</v>
      </c>
      <c r="D123" s="202" t="s">
        <v>194</v>
      </c>
      <c r="E123" s="203" t="s">
        <v>2416</v>
      </c>
      <c r="F123" s="204" t="s">
        <v>2417</v>
      </c>
      <c r="G123" s="205" t="s">
        <v>366</v>
      </c>
      <c r="H123" s="206">
        <v>874.4</v>
      </c>
      <c r="I123" s="207"/>
      <c r="J123" s="208">
        <f>ROUND(I123*H123,2)</f>
        <v>0</v>
      </c>
      <c r="K123" s="204" t="s">
        <v>203</v>
      </c>
      <c r="L123" s="62"/>
      <c r="M123" s="209" t="s">
        <v>23</v>
      </c>
      <c r="N123" s="210" t="s">
        <v>48</v>
      </c>
      <c r="O123" s="43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5" t="s">
        <v>215</v>
      </c>
      <c r="AT123" s="25" t="s">
        <v>194</v>
      </c>
      <c r="AU123" s="25" t="s">
        <v>88</v>
      </c>
      <c r="AY123" s="25" t="s">
        <v>191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85</v>
      </c>
      <c r="BK123" s="213">
        <f>ROUND(I123*H123,2)</f>
        <v>0</v>
      </c>
      <c r="BL123" s="25" t="s">
        <v>215</v>
      </c>
      <c r="BM123" s="25" t="s">
        <v>6956</v>
      </c>
    </row>
    <row r="124" spans="2:65" s="12" customFormat="1" ht="13.5">
      <c r="B124" s="217"/>
      <c r="C124" s="218"/>
      <c r="D124" s="214" t="s">
        <v>245</v>
      </c>
      <c r="E124" s="219" t="s">
        <v>23</v>
      </c>
      <c r="F124" s="220" t="s">
        <v>6907</v>
      </c>
      <c r="G124" s="218"/>
      <c r="H124" s="221">
        <v>874.4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245</v>
      </c>
      <c r="AU124" s="227" t="s">
        <v>88</v>
      </c>
      <c r="AV124" s="12" t="s">
        <v>88</v>
      </c>
      <c r="AW124" s="12" t="s">
        <v>40</v>
      </c>
      <c r="AX124" s="12" t="s">
        <v>85</v>
      </c>
      <c r="AY124" s="227" t="s">
        <v>191</v>
      </c>
    </row>
    <row r="125" spans="2:65" s="1" customFormat="1" ht="25.5" customHeight="1">
      <c r="B125" s="42"/>
      <c r="C125" s="202" t="s">
        <v>10</v>
      </c>
      <c r="D125" s="202" t="s">
        <v>194</v>
      </c>
      <c r="E125" s="203" t="s">
        <v>2420</v>
      </c>
      <c r="F125" s="204" t="s">
        <v>2421</v>
      </c>
      <c r="G125" s="205" t="s">
        <v>366</v>
      </c>
      <c r="H125" s="206">
        <v>874.4</v>
      </c>
      <c r="I125" s="207"/>
      <c r="J125" s="208">
        <f>ROUND(I125*H125,2)</f>
        <v>0</v>
      </c>
      <c r="K125" s="204" t="s">
        <v>203</v>
      </c>
      <c r="L125" s="62"/>
      <c r="M125" s="209" t="s">
        <v>23</v>
      </c>
      <c r="N125" s="210" t="s">
        <v>48</v>
      </c>
      <c r="O125" s="43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215</v>
      </c>
      <c r="AT125" s="25" t="s">
        <v>194</v>
      </c>
      <c r="AU125" s="25" t="s">
        <v>88</v>
      </c>
      <c r="AY125" s="25" t="s">
        <v>191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85</v>
      </c>
      <c r="BK125" s="213">
        <f>ROUND(I125*H125,2)</f>
        <v>0</v>
      </c>
      <c r="BL125" s="25" t="s">
        <v>215</v>
      </c>
      <c r="BM125" s="25" t="s">
        <v>6957</v>
      </c>
    </row>
    <row r="126" spans="2:65" s="12" customFormat="1" ht="13.5">
      <c r="B126" s="217"/>
      <c r="C126" s="218"/>
      <c r="D126" s="214" t="s">
        <v>245</v>
      </c>
      <c r="E126" s="219" t="s">
        <v>23</v>
      </c>
      <c r="F126" s="220" t="s">
        <v>6907</v>
      </c>
      <c r="G126" s="218"/>
      <c r="H126" s="221">
        <v>874.4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245</v>
      </c>
      <c r="AU126" s="227" t="s">
        <v>88</v>
      </c>
      <c r="AV126" s="12" t="s">
        <v>88</v>
      </c>
      <c r="AW126" s="12" t="s">
        <v>40</v>
      </c>
      <c r="AX126" s="12" t="s">
        <v>85</v>
      </c>
      <c r="AY126" s="227" t="s">
        <v>191</v>
      </c>
    </row>
    <row r="127" spans="2:65" s="1" customFormat="1" ht="25.5" customHeight="1">
      <c r="B127" s="42"/>
      <c r="C127" s="202" t="s">
        <v>279</v>
      </c>
      <c r="D127" s="202" t="s">
        <v>194</v>
      </c>
      <c r="E127" s="203" t="s">
        <v>6958</v>
      </c>
      <c r="F127" s="204" t="s">
        <v>6959</v>
      </c>
      <c r="G127" s="205" t="s">
        <v>366</v>
      </c>
      <c r="H127" s="206">
        <v>874.4</v>
      </c>
      <c r="I127" s="207"/>
      <c r="J127" s="208">
        <f>ROUND(I127*H127,2)</f>
        <v>0</v>
      </c>
      <c r="K127" s="204" t="s">
        <v>203</v>
      </c>
      <c r="L127" s="62"/>
      <c r="M127" s="209" t="s">
        <v>23</v>
      </c>
      <c r="N127" s="210" t="s">
        <v>48</v>
      </c>
      <c r="O127" s="43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AR127" s="25" t="s">
        <v>215</v>
      </c>
      <c r="AT127" s="25" t="s">
        <v>194</v>
      </c>
      <c r="AU127" s="25" t="s">
        <v>88</v>
      </c>
      <c r="AY127" s="25" t="s">
        <v>191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85</v>
      </c>
      <c r="BK127" s="213">
        <f>ROUND(I127*H127,2)</f>
        <v>0</v>
      </c>
      <c r="BL127" s="25" t="s">
        <v>215</v>
      </c>
      <c r="BM127" s="25" t="s">
        <v>6960</v>
      </c>
    </row>
    <row r="128" spans="2:65" s="12" customFormat="1" ht="13.5">
      <c r="B128" s="217"/>
      <c r="C128" s="218"/>
      <c r="D128" s="214" t="s">
        <v>245</v>
      </c>
      <c r="E128" s="219" t="s">
        <v>23</v>
      </c>
      <c r="F128" s="220" t="s">
        <v>6907</v>
      </c>
      <c r="G128" s="218"/>
      <c r="H128" s="221">
        <v>874.4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245</v>
      </c>
      <c r="AU128" s="227" t="s">
        <v>88</v>
      </c>
      <c r="AV128" s="12" t="s">
        <v>88</v>
      </c>
      <c r="AW128" s="12" t="s">
        <v>40</v>
      </c>
      <c r="AX128" s="12" t="s">
        <v>85</v>
      </c>
      <c r="AY128" s="227" t="s">
        <v>191</v>
      </c>
    </row>
    <row r="129" spans="2:65" s="1" customFormat="1" ht="51" customHeight="1">
      <c r="B129" s="42"/>
      <c r="C129" s="202" t="s">
        <v>284</v>
      </c>
      <c r="D129" s="202" t="s">
        <v>194</v>
      </c>
      <c r="E129" s="203" t="s">
        <v>6961</v>
      </c>
      <c r="F129" s="204" t="s">
        <v>6962</v>
      </c>
      <c r="G129" s="205" t="s">
        <v>366</v>
      </c>
      <c r="H129" s="206">
        <v>511.27</v>
      </c>
      <c r="I129" s="207"/>
      <c r="J129" s="208">
        <f>ROUND(I129*H129,2)</f>
        <v>0</v>
      </c>
      <c r="K129" s="204" t="s">
        <v>203</v>
      </c>
      <c r="L129" s="62"/>
      <c r="M129" s="209" t="s">
        <v>23</v>
      </c>
      <c r="N129" s="210" t="s">
        <v>48</v>
      </c>
      <c r="O129" s="43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25" t="s">
        <v>215</v>
      </c>
      <c r="AT129" s="25" t="s">
        <v>194</v>
      </c>
      <c r="AU129" s="25" t="s">
        <v>88</v>
      </c>
      <c r="AY129" s="25" t="s">
        <v>191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85</v>
      </c>
      <c r="BK129" s="213">
        <f>ROUND(I129*H129,2)</f>
        <v>0</v>
      </c>
      <c r="BL129" s="25" t="s">
        <v>215</v>
      </c>
      <c r="BM129" s="25" t="s">
        <v>6963</v>
      </c>
    </row>
    <row r="130" spans="2:65" s="12" customFormat="1" ht="13.5">
      <c r="B130" s="217"/>
      <c r="C130" s="218"/>
      <c r="D130" s="214" t="s">
        <v>245</v>
      </c>
      <c r="E130" s="219" t="s">
        <v>23</v>
      </c>
      <c r="F130" s="220" t="s">
        <v>6964</v>
      </c>
      <c r="G130" s="218"/>
      <c r="H130" s="221">
        <v>248.11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245</v>
      </c>
      <c r="AU130" s="227" t="s">
        <v>88</v>
      </c>
      <c r="AV130" s="12" t="s">
        <v>88</v>
      </c>
      <c r="AW130" s="12" t="s">
        <v>40</v>
      </c>
      <c r="AX130" s="12" t="s">
        <v>77</v>
      </c>
      <c r="AY130" s="227" t="s">
        <v>191</v>
      </c>
    </row>
    <row r="131" spans="2:65" s="12" customFormat="1" ht="13.5">
      <c r="B131" s="217"/>
      <c r="C131" s="218"/>
      <c r="D131" s="214" t="s">
        <v>245</v>
      </c>
      <c r="E131" s="219" t="s">
        <v>23</v>
      </c>
      <c r="F131" s="220" t="s">
        <v>6965</v>
      </c>
      <c r="G131" s="218"/>
      <c r="H131" s="221">
        <v>263.16000000000003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245</v>
      </c>
      <c r="AU131" s="227" t="s">
        <v>88</v>
      </c>
      <c r="AV131" s="12" t="s">
        <v>88</v>
      </c>
      <c r="AW131" s="12" t="s">
        <v>40</v>
      </c>
      <c r="AX131" s="12" t="s">
        <v>77</v>
      </c>
      <c r="AY131" s="227" t="s">
        <v>191</v>
      </c>
    </row>
    <row r="132" spans="2:65" s="15" customFormat="1" ht="13.5">
      <c r="B132" s="265"/>
      <c r="C132" s="266"/>
      <c r="D132" s="214" t="s">
        <v>245</v>
      </c>
      <c r="E132" s="267" t="s">
        <v>23</v>
      </c>
      <c r="F132" s="268" t="s">
        <v>388</v>
      </c>
      <c r="G132" s="266"/>
      <c r="H132" s="269">
        <v>511.27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AT132" s="275" t="s">
        <v>245</v>
      </c>
      <c r="AU132" s="275" t="s">
        <v>88</v>
      </c>
      <c r="AV132" s="15" t="s">
        <v>215</v>
      </c>
      <c r="AW132" s="15" t="s">
        <v>40</v>
      </c>
      <c r="AX132" s="15" t="s">
        <v>85</v>
      </c>
      <c r="AY132" s="275" t="s">
        <v>191</v>
      </c>
    </row>
    <row r="133" spans="2:65" s="1" customFormat="1" ht="16.5" customHeight="1">
      <c r="B133" s="42"/>
      <c r="C133" s="228" t="s">
        <v>289</v>
      </c>
      <c r="D133" s="228" t="s">
        <v>302</v>
      </c>
      <c r="E133" s="229" t="s">
        <v>6966</v>
      </c>
      <c r="F133" s="230" t="s">
        <v>6967</v>
      </c>
      <c r="G133" s="231" t="s">
        <v>419</v>
      </c>
      <c r="H133" s="232">
        <v>500.00400000000002</v>
      </c>
      <c r="I133" s="233"/>
      <c r="J133" s="234">
        <f>ROUND(I133*H133,2)</f>
        <v>0</v>
      </c>
      <c r="K133" s="230" t="s">
        <v>203</v>
      </c>
      <c r="L133" s="235"/>
      <c r="M133" s="236" t="s">
        <v>23</v>
      </c>
      <c r="N133" s="237" t="s">
        <v>48</v>
      </c>
      <c r="O133" s="43"/>
      <c r="P133" s="211">
        <f>O133*H133</f>
        <v>0</v>
      </c>
      <c r="Q133" s="211">
        <v>1</v>
      </c>
      <c r="R133" s="211">
        <f>Q133*H133</f>
        <v>500.00400000000002</v>
      </c>
      <c r="S133" s="211">
        <v>0</v>
      </c>
      <c r="T133" s="212">
        <f>S133*H133</f>
        <v>0</v>
      </c>
      <c r="AR133" s="25" t="s">
        <v>234</v>
      </c>
      <c r="AT133" s="25" t="s">
        <v>302</v>
      </c>
      <c r="AU133" s="25" t="s">
        <v>88</v>
      </c>
      <c r="AY133" s="25" t="s">
        <v>191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85</v>
      </c>
      <c r="BK133" s="213">
        <f>ROUND(I133*H133,2)</f>
        <v>0</v>
      </c>
      <c r="BL133" s="25" t="s">
        <v>215</v>
      </c>
      <c r="BM133" s="25" t="s">
        <v>6968</v>
      </c>
    </row>
    <row r="134" spans="2:65" s="12" customFormat="1" ht="13.5">
      <c r="B134" s="217"/>
      <c r="C134" s="218"/>
      <c r="D134" s="214" t="s">
        <v>245</v>
      </c>
      <c r="E134" s="219" t="s">
        <v>23</v>
      </c>
      <c r="F134" s="220" t="s">
        <v>6965</v>
      </c>
      <c r="G134" s="218"/>
      <c r="H134" s="221">
        <v>263.16000000000003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245</v>
      </c>
      <c r="AU134" s="227" t="s">
        <v>88</v>
      </c>
      <c r="AV134" s="12" t="s">
        <v>88</v>
      </c>
      <c r="AW134" s="12" t="s">
        <v>40</v>
      </c>
      <c r="AX134" s="12" t="s">
        <v>77</v>
      </c>
      <c r="AY134" s="227" t="s">
        <v>191</v>
      </c>
    </row>
    <row r="135" spans="2:65" s="15" customFormat="1" ht="13.5">
      <c r="B135" s="265"/>
      <c r="C135" s="266"/>
      <c r="D135" s="214" t="s">
        <v>245</v>
      </c>
      <c r="E135" s="267" t="s">
        <v>23</v>
      </c>
      <c r="F135" s="268" t="s">
        <v>388</v>
      </c>
      <c r="G135" s="266"/>
      <c r="H135" s="269">
        <v>263.16000000000003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AT135" s="275" t="s">
        <v>245</v>
      </c>
      <c r="AU135" s="275" t="s">
        <v>88</v>
      </c>
      <c r="AV135" s="15" t="s">
        <v>215</v>
      </c>
      <c r="AW135" s="15" t="s">
        <v>40</v>
      </c>
      <c r="AX135" s="15" t="s">
        <v>85</v>
      </c>
      <c r="AY135" s="275" t="s">
        <v>191</v>
      </c>
    </row>
    <row r="136" spans="2:65" s="12" customFormat="1" ht="13.5">
      <c r="B136" s="217"/>
      <c r="C136" s="218"/>
      <c r="D136" s="214" t="s">
        <v>245</v>
      </c>
      <c r="E136" s="218"/>
      <c r="F136" s="220" t="s">
        <v>6969</v>
      </c>
      <c r="G136" s="218"/>
      <c r="H136" s="221">
        <v>500.00400000000002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245</v>
      </c>
      <c r="AU136" s="227" t="s">
        <v>88</v>
      </c>
      <c r="AV136" s="12" t="s">
        <v>88</v>
      </c>
      <c r="AW136" s="12" t="s">
        <v>6</v>
      </c>
      <c r="AX136" s="12" t="s">
        <v>85</v>
      </c>
      <c r="AY136" s="227" t="s">
        <v>191</v>
      </c>
    </row>
    <row r="137" spans="2:65" s="1" customFormat="1" ht="16.5" customHeight="1">
      <c r="B137" s="42"/>
      <c r="C137" s="228" t="s">
        <v>296</v>
      </c>
      <c r="D137" s="228" t="s">
        <v>302</v>
      </c>
      <c r="E137" s="229" t="s">
        <v>6970</v>
      </c>
      <c r="F137" s="230" t="s">
        <v>6971</v>
      </c>
      <c r="G137" s="231" t="s">
        <v>419</v>
      </c>
      <c r="H137" s="232">
        <v>471.40899999999999</v>
      </c>
      <c r="I137" s="233"/>
      <c r="J137" s="234">
        <f>ROUND(I137*H137,2)</f>
        <v>0</v>
      </c>
      <c r="K137" s="230" t="s">
        <v>203</v>
      </c>
      <c r="L137" s="235"/>
      <c r="M137" s="236" t="s">
        <v>23</v>
      </c>
      <c r="N137" s="237" t="s">
        <v>48</v>
      </c>
      <c r="O137" s="43"/>
      <c r="P137" s="211">
        <f>O137*H137</f>
        <v>0</v>
      </c>
      <c r="Q137" s="211">
        <v>1</v>
      </c>
      <c r="R137" s="211">
        <f>Q137*H137</f>
        <v>471.40899999999999</v>
      </c>
      <c r="S137" s="211">
        <v>0</v>
      </c>
      <c r="T137" s="212">
        <f>S137*H137</f>
        <v>0</v>
      </c>
      <c r="AR137" s="25" t="s">
        <v>234</v>
      </c>
      <c r="AT137" s="25" t="s">
        <v>302</v>
      </c>
      <c r="AU137" s="25" t="s">
        <v>88</v>
      </c>
      <c r="AY137" s="25" t="s">
        <v>191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5" t="s">
        <v>85</v>
      </c>
      <c r="BK137" s="213">
        <f>ROUND(I137*H137,2)</f>
        <v>0</v>
      </c>
      <c r="BL137" s="25" t="s">
        <v>215</v>
      </c>
      <c r="BM137" s="25" t="s">
        <v>6972</v>
      </c>
    </row>
    <row r="138" spans="2:65" s="12" customFormat="1" ht="13.5">
      <c r="B138" s="217"/>
      <c r="C138" s="218"/>
      <c r="D138" s="214" t="s">
        <v>245</v>
      </c>
      <c r="E138" s="219" t="s">
        <v>23</v>
      </c>
      <c r="F138" s="220" t="s">
        <v>6964</v>
      </c>
      <c r="G138" s="218"/>
      <c r="H138" s="221">
        <v>248.11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245</v>
      </c>
      <c r="AU138" s="227" t="s">
        <v>88</v>
      </c>
      <c r="AV138" s="12" t="s">
        <v>88</v>
      </c>
      <c r="AW138" s="12" t="s">
        <v>40</v>
      </c>
      <c r="AX138" s="12" t="s">
        <v>85</v>
      </c>
      <c r="AY138" s="227" t="s">
        <v>191</v>
      </c>
    </row>
    <row r="139" spans="2:65" s="12" customFormat="1" ht="13.5">
      <c r="B139" s="217"/>
      <c r="C139" s="218"/>
      <c r="D139" s="214" t="s">
        <v>245</v>
      </c>
      <c r="E139" s="218"/>
      <c r="F139" s="220" t="s">
        <v>6973</v>
      </c>
      <c r="G139" s="218"/>
      <c r="H139" s="221">
        <v>471.40899999999999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245</v>
      </c>
      <c r="AU139" s="227" t="s">
        <v>88</v>
      </c>
      <c r="AV139" s="12" t="s">
        <v>88</v>
      </c>
      <c r="AW139" s="12" t="s">
        <v>6</v>
      </c>
      <c r="AX139" s="12" t="s">
        <v>85</v>
      </c>
      <c r="AY139" s="227" t="s">
        <v>191</v>
      </c>
    </row>
    <row r="140" spans="2:65" s="1" customFormat="1" ht="25.5" customHeight="1">
      <c r="B140" s="42"/>
      <c r="C140" s="202" t="s">
        <v>301</v>
      </c>
      <c r="D140" s="202" t="s">
        <v>194</v>
      </c>
      <c r="E140" s="203" t="s">
        <v>6974</v>
      </c>
      <c r="F140" s="204" t="s">
        <v>6975</v>
      </c>
      <c r="G140" s="205" t="s">
        <v>218</v>
      </c>
      <c r="H140" s="206">
        <v>1228</v>
      </c>
      <c r="I140" s="207"/>
      <c r="J140" s="208">
        <f>ROUND(I140*H140,2)</f>
        <v>0</v>
      </c>
      <c r="K140" s="204" t="s">
        <v>203</v>
      </c>
      <c r="L140" s="62"/>
      <c r="M140" s="209" t="s">
        <v>23</v>
      </c>
      <c r="N140" s="210" t="s">
        <v>48</v>
      </c>
      <c r="O140" s="43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215</v>
      </c>
      <c r="AT140" s="25" t="s">
        <v>194</v>
      </c>
      <c r="AU140" s="25" t="s">
        <v>88</v>
      </c>
      <c r="AY140" s="25" t="s">
        <v>191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85</v>
      </c>
      <c r="BK140" s="213">
        <f>ROUND(I140*H140,2)</f>
        <v>0</v>
      </c>
      <c r="BL140" s="25" t="s">
        <v>215</v>
      </c>
      <c r="BM140" s="25" t="s">
        <v>6976</v>
      </c>
    </row>
    <row r="141" spans="2:65" s="12" customFormat="1" ht="13.5">
      <c r="B141" s="217"/>
      <c r="C141" s="218"/>
      <c r="D141" s="214" t="s">
        <v>245</v>
      </c>
      <c r="E141" s="219" t="s">
        <v>23</v>
      </c>
      <c r="F141" s="220" t="s">
        <v>6920</v>
      </c>
      <c r="G141" s="218"/>
      <c r="H141" s="221">
        <v>110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245</v>
      </c>
      <c r="AU141" s="227" t="s">
        <v>88</v>
      </c>
      <c r="AV141" s="12" t="s">
        <v>88</v>
      </c>
      <c r="AW141" s="12" t="s">
        <v>40</v>
      </c>
      <c r="AX141" s="12" t="s">
        <v>77</v>
      </c>
      <c r="AY141" s="227" t="s">
        <v>191</v>
      </c>
    </row>
    <row r="142" spans="2:65" s="12" customFormat="1" ht="13.5">
      <c r="B142" s="217"/>
      <c r="C142" s="218"/>
      <c r="D142" s="214" t="s">
        <v>245</v>
      </c>
      <c r="E142" s="219" t="s">
        <v>23</v>
      </c>
      <c r="F142" s="220" t="s">
        <v>6977</v>
      </c>
      <c r="G142" s="218"/>
      <c r="H142" s="221">
        <v>1118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245</v>
      </c>
      <c r="AU142" s="227" t="s">
        <v>88</v>
      </c>
      <c r="AV142" s="12" t="s">
        <v>88</v>
      </c>
      <c r="AW142" s="12" t="s">
        <v>40</v>
      </c>
      <c r="AX142" s="12" t="s">
        <v>77</v>
      </c>
      <c r="AY142" s="227" t="s">
        <v>191</v>
      </c>
    </row>
    <row r="143" spans="2:65" s="15" customFormat="1" ht="13.5">
      <c r="B143" s="265"/>
      <c r="C143" s="266"/>
      <c r="D143" s="214" t="s">
        <v>245</v>
      </c>
      <c r="E143" s="267" t="s">
        <v>23</v>
      </c>
      <c r="F143" s="268" t="s">
        <v>388</v>
      </c>
      <c r="G143" s="266"/>
      <c r="H143" s="269">
        <v>1228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AT143" s="275" t="s">
        <v>245</v>
      </c>
      <c r="AU143" s="275" t="s">
        <v>88</v>
      </c>
      <c r="AV143" s="15" t="s">
        <v>215</v>
      </c>
      <c r="AW143" s="15" t="s">
        <v>40</v>
      </c>
      <c r="AX143" s="15" t="s">
        <v>85</v>
      </c>
      <c r="AY143" s="275" t="s">
        <v>191</v>
      </c>
    </row>
    <row r="144" spans="2:65" s="1" customFormat="1" ht="16.5" customHeight="1">
      <c r="B144" s="42"/>
      <c r="C144" s="202" t="s">
        <v>9</v>
      </c>
      <c r="D144" s="202" t="s">
        <v>194</v>
      </c>
      <c r="E144" s="203" t="s">
        <v>2423</v>
      </c>
      <c r="F144" s="204" t="s">
        <v>2424</v>
      </c>
      <c r="G144" s="205" t="s">
        <v>366</v>
      </c>
      <c r="H144" s="206">
        <v>874.4</v>
      </c>
      <c r="I144" s="207"/>
      <c r="J144" s="208">
        <f>ROUND(I144*H144,2)</f>
        <v>0</v>
      </c>
      <c r="K144" s="204" t="s">
        <v>203</v>
      </c>
      <c r="L144" s="62"/>
      <c r="M144" s="209" t="s">
        <v>23</v>
      </c>
      <c r="N144" s="210" t="s">
        <v>48</v>
      </c>
      <c r="O144" s="43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AR144" s="25" t="s">
        <v>215</v>
      </c>
      <c r="AT144" s="25" t="s">
        <v>194</v>
      </c>
      <c r="AU144" s="25" t="s">
        <v>88</v>
      </c>
      <c r="AY144" s="25" t="s">
        <v>191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25" t="s">
        <v>85</v>
      </c>
      <c r="BK144" s="213">
        <f>ROUND(I144*H144,2)</f>
        <v>0</v>
      </c>
      <c r="BL144" s="25" t="s">
        <v>215</v>
      </c>
      <c r="BM144" s="25" t="s">
        <v>6978</v>
      </c>
    </row>
    <row r="145" spans="2:65" s="12" customFormat="1" ht="13.5">
      <c r="B145" s="217"/>
      <c r="C145" s="218"/>
      <c r="D145" s="214" t="s">
        <v>245</v>
      </c>
      <c r="E145" s="219" t="s">
        <v>23</v>
      </c>
      <c r="F145" s="220" t="s">
        <v>6907</v>
      </c>
      <c r="G145" s="218"/>
      <c r="H145" s="221">
        <v>874.4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245</v>
      </c>
      <c r="AU145" s="227" t="s">
        <v>88</v>
      </c>
      <c r="AV145" s="12" t="s">
        <v>88</v>
      </c>
      <c r="AW145" s="12" t="s">
        <v>40</v>
      </c>
      <c r="AX145" s="12" t="s">
        <v>85</v>
      </c>
      <c r="AY145" s="227" t="s">
        <v>191</v>
      </c>
    </row>
    <row r="146" spans="2:65" s="1" customFormat="1" ht="16.5" customHeight="1">
      <c r="B146" s="42"/>
      <c r="C146" s="202" t="s">
        <v>311</v>
      </c>
      <c r="D146" s="202" t="s">
        <v>194</v>
      </c>
      <c r="E146" s="203" t="s">
        <v>2427</v>
      </c>
      <c r="F146" s="204" t="s">
        <v>2428</v>
      </c>
      <c r="G146" s="205" t="s">
        <v>419</v>
      </c>
      <c r="H146" s="206">
        <v>1661.36</v>
      </c>
      <c r="I146" s="207"/>
      <c r="J146" s="208">
        <f>ROUND(I146*H146,2)</f>
        <v>0</v>
      </c>
      <c r="K146" s="204" t="s">
        <v>203</v>
      </c>
      <c r="L146" s="62"/>
      <c r="M146" s="209" t="s">
        <v>23</v>
      </c>
      <c r="N146" s="210" t="s">
        <v>48</v>
      </c>
      <c r="O146" s="43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5" t="s">
        <v>215</v>
      </c>
      <c r="AT146" s="25" t="s">
        <v>194</v>
      </c>
      <c r="AU146" s="25" t="s">
        <v>88</v>
      </c>
      <c r="AY146" s="25" t="s">
        <v>191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85</v>
      </c>
      <c r="BK146" s="213">
        <f>ROUND(I146*H146,2)</f>
        <v>0</v>
      </c>
      <c r="BL146" s="25" t="s">
        <v>215</v>
      </c>
      <c r="BM146" s="25" t="s">
        <v>6979</v>
      </c>
    </row>
    <row r="147" spans="2:65" s="12" customFormat="1" ht="13.5">
      <c r="B147" s="217"/>
      <c r="C147" s="218"/>
      <c r="D147" s="214" t="s">
        <v>245</v>
      </c>
      <c r="E147" s="219" t="s">
        <v>23</v>
      </c>
      <c r="F147" s="220" t="s">
        <v>6907</v>
      </c>
      <c r="G147" s="218"/>
      <c r="H147" s="221">
        <v>874.4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245</v>
      </c>
      <c r="AU147" s="227" t="s">
        <v>88</v>
      </c>
      <c r="AV147" s="12" t="s">
        <v>88</v>
      </c>
      <c r="AW147" s="12" t="s">
        <v>40</v>
      </c>
      <c r="AX147" s="12" t="s">
        <v>85</v>
      </c>
      <c r="AY147" s="227" t="s">
        <v>191</v>
      </c>
    </row>
    <row r="148" spans="2:65" s="12" customFormat="1" ht="13.5">
      <c r="B148" s="217"/>
      <c r="C148" s="218"/>
      <c r="D148" s="214" t="s">
        <v>245</v>
      </c>
      <c r="E148" s="218"/>
      <c r="F148" s="220" t="s">
        <v>6980</v>
      </c>
      <c r="G148" s="218"/>
      <c r="H148" s="221">
        <v>1661.36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245</v>
      </c>
      <c r="AU148" s="227" t="s">
        <v>88</v>
      </c>
      <c r="AV148" s="12" t="s">
        <v>88</v>
      </c>
      <c r="AW148" s="12" t="s">
        <v>6</v>
      </c>
      <c r="AX148" s="12" t="s">
        <v>85</v>
      </c>
      <c r="AY148" s="227" t="s">
        <v>191</v>
      </c>
    </row>
    <row r="149" spans="2:65" s="1" customFormat="1" ht="38.25" customHeight="1">
      <c r="B149" s="42"/>
      <c r="C149" s="202" t="s">
        <v>317</v>
      </c>
      <c r="D149" s="202" t="s">
        <v>194</v>
      </c>
      <c r="E149" s="203" t="s">
        <v>6981</v>
      </c>
      <c r="F149" s="204" t="s">
        <v>6982</v>
      </c>
      <c r="G149" s="205" t="s">
        <v>218</v>
      </c>
      <c r="H149" s="206">
        <v>500</v>
      </c>
      <c r="I149" s="207"/>
      <c r="J149" s="208">
        <f>ROUND(I149*H149,2)</f>
        <v>0</v>
      </c>
      <c r="K149" s="204" t="s">
        <v>203</v>
      </c>
      <c r="L149" s="62"/>
      <c r="M149" s="209" t="s">
        <v>23</v>
      </c>
      <c r="N149" s="210" t="s">
        <v>48</v>
      </c>
      <c r="O149" s="43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AR149" s="25" t="s">
        <v>215</v>
      </c>
      <c r="AT149" s="25" t="s">
        <v>194</v>
      </c>
      <c r="AU149" s="25" t="s">
        <v>88</v>
      </c>
      <c r="AY149" s="25" t="s">
        <v>191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85</v>
      </c>
      <c r="BK149" s="213">
        <f>ROUND(I149*H149,2)</f>
        <v>0</v>
      </c>
      <c r="BL149" s="25" t="s">
        <v>215</v>
      </c>
      <c r="BM149" s="25" t="s">
        <v>6983</v>
      </c>
    </row>
    <row r="150" spans="2:65" s="12" customFormat="1" ht="13.5">
      <c r="B150" s="217"/>
      <c r="C150" s="218"/>
      <c r="D150" s="214" t="s">
        <v>245</v>
      </c>
      <c r="E150" s="219" t="s">
        <v>23</v>
      </c>
      <c r="F150" s="220" t="s">
        <v>6984</v>
      </c>
      <c r="G150" s="218"/>
      <c r="H150" s="221">
        <v>500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245</v>
      </c>
      <c r="AU150" s="227" t="s">
        <v>88</v>
      </c>
      <c r="AV150" s="12" t="s">
        <v>88</v>
      </c>
      <c r="AW150" s="12" t="s">
        <v>40</v>
      </c>
      <c r="AX150" s="12" t="s">
        <v>85</v>
      </c>
      <c r="AY150" s="227" t="s">
        <v>191</v>
      </c>
    </row>
    <row r="151" spans="2:65" s="1" customFormat="1" ht="25.5" customHeight="1">
      <c r="B151" s="42"/>
      <c r="C151" s="202" t="s">
        <v>327</v>
      </c>
      <c r="D151" s="202" t="s">
        <v>194</v>
      </c>
      <c r="E151" s="203" t="s">
        <v>6985</v>
      </c>
      <c r="F151" s="204" t="s">
        <v>6986</v>
      </c>
      <c r="G151" s="205" t="s">
        <v>218</v>
      </c>
      <c r="H151" s="206">
        <v>500</v>
      </c>
      <c r="I151" s="207"/>
      <c r="J151" s="208">
        <f>ROUND(I151*H151,2)</f>
        <v>0</v>
      </c>
      <c r="K151" s="204" t="s">
        <v>203</v>
      </c>
      <c r="L151" s="62"/>
      <c r="M151" s="209" t="s">
        <v>23</v>
      </c>
      <c r="N151" s="210" t="s">
        <v>48</v>
      </c>
      <c r="O151" s="43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AR151" s="25" t="s">
        <v>215</v>
      </c>
      <c r="AT151" s="25" t="s">
        <v>194</v>
      </c>
      <c r="AU151" s="25" t="s">
        <v>88</v>
      </c>
      <c r="AY151" s="25" t="s">
        <v>191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25" t="s">
        <v>85</v>
      </c>
      <c r="BK151" s="213">
        <f>ROUND(I151*H151,2)</f>
        <v>0</v>
      </c>
      <c r="BL151" s="25" t="s">
        <v>215</v>
      </c>
      <c r="BM151" s="25" t="s">
        <v>6987</v>
      </c>
    </row>
    <row r="152" spans="2:65" s="12" customFormat="1" ht="13.5">
      <c r="B152" s="217"/>
      <c r="C152" s="218"/>
      <c r="D152" s="214" t="s">
        <v>245</v>
      </c>
      <c r="E152" s="219" t="s">
        <v>23</v>
      </c>
      <c r="F152" s="220" t="s">
        <v>6984</v>
      </c>
      <c r="G152" s="218"/>
      <c r="H152" s="221">
        <v>500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245</v>
      </c>
      <c r="AU152" s="227" t="s">
        <v>88</v>
      </c>
      <c r="AV152" s="12" t="s">
        <v>88</v>
      </c>
      <c r="AW152" s="12" t="s">
        <v>40</v>
      </c>
      <c r="AX152" s="12" t="s">
        <v>85</v>
      </c>
      <c r="AY152" s="227" t="s">
        <v>191</v>
      </c>
    </row>
    <row r="153" spans="2:65" s="1" customFormat="1" ht="16.5" customHeight="1">
      <c r="B153" s="42"/>
      <c r="C153" s="228" t="s">
        <v>322</v>
      </c>
      <c r="D153" s="228" t="s">
        <v>302</v>
      </c>
      <c r="E153" s="229" t="s">
        <v>6988</v>
      </c>
      <c r="F153" s="230" t="s">
        <v>6989</v>
      </c>
      <c r="G153" s="231" t="s">
        <v>894</v>
      </c>
      <c r="H153" s="232">
        <v>175</v>
      </c>
      <c r="I153" s="233"/>
      <c r="J153" s="234">
        <f>ROUND(I153*H153,2)</f>
        <v>0</v>
      </c>
      <c r="K153" s="230" t="s">
        <v>203</v>
      </c>
      <c r="L153" s="235"/>
      <c r="M153" s="236" t="s">
        <v>23</v>
      </c>
      <c r="N153" s="237" t="s">
        <v>48</v>
      </c>
      <c r="O153" s="43"/>
      <c r="P153" s="211">
        <f>O153*H153</f>
        <v>0</v>
      </c>
      <c r="Q153" s="211">
        <v>1E-3</v>
      </c>
      <c r="R153" s="211">
        <f>Q153*H153</f>
        <v>0.17500000000000002</v>
      </c>
      <c r="S153" s="211">
        <v>0</v>
      </c>
      <c r="T153" s="212">
        <f>S153*H153</f>
        <v>0</v>
      </c>
      <c r="AR153" s="25" t="s">
        <v>234</v>
      </c>
      <c r="AT153" s="25" t="s">
        <v>302</v>
      </c>
      <c r="AU153" s="25" t="s">
        <v>88</v>
      </c>
      <c r="AY153" s="25" t="s">
        <v>191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85</v>
      </c>
      <c r="BK153" s="213">
        <f>ROUND(I153*H153,2)</f>
        <v>0</v>
      </c>
      <c r="BL153" s="25" t="s">
        <v>215</v>
      </c>
      <c r="BM153" s="25" t="s">
        <v>6990</v>
      </c>
    </row>
    <row r="154" spans="2:65" s="12" customFormat="1" ht="13.5">
      <c r="B154" s="217"/>
      <c r="C154" s="218"/>
      <c r="D154" s="214" t="s">
        <v>245</v>
      </c>
      <c r="E154" s="218"/>
      <c r="F154" s="220" t="s">
        <v>6991</v>
      </c>
      <c r="G154" s="218"/>
      <c r="H154" s="221">
        <v>175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245</v>
      </c>
      <c r="AU154" s="227" t="s">
        <v>88</v>
      </c>
      <c r="AV154" s="12" t="s">
        <v>88</v>
      </c>
      <c r="AW154" s="12" t="s">
        <v>6</v>
      </c>
      <c r="AX154" s="12" t="s">
        <v>85</v>
      </c>
      <c r="AY154" s="227" t="s">
        <v>191</v>
      </c>
    </row>
    <row r="155" spans="2:65" s="1" customFormat="1" ht="25.5" customHeight="1">
      <c r="B155" s="42"/>
      <c r="C155" s="202" t="s">
        <v>574</v>
      </c>
      <c r="D155" s="202" t="s">
        <v>194</v>
      </c>
      <c r="E155" s="203" t="s">
        <v>6992</v>
      </c>
      <c r="F155" s="204" t="s">
        <v>6993</v>
      </c>
      <c r="G155" s="205" t="s">
        <v>218</v>
      </c>
      <c r="H155" s="206">
        <v>500</v>
      </c>
      <c r="I155" s="207"/>
      <c r="J155" s="208">
        <f>ROUND(I155*H155,2)</f>
        <v>0</v>
      </c>
      <c r="K155" s="204" t="s">
        <v>203</v>
      </c>
      <c r="L155" s="62"/>
      <c r="M155" s="209" t="s">
        <v>23</v>
      </c>
      <c r="N155" s="210" t="s">
        <v>48</v>
      </c>
      <c r="O155" s="43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AR155" s="25" t="s">
        <v>215</v>
      </c>
      <c r="AT155" s="25" t="s">
        <v>194</v>
      </c>
      <c r="AU155" s="25" t="s">
        <v>88</v>
      </c>
      <c r="AY155" s="25" t="s">
        <v>191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5" t="s">
        <v>85</v>
      </c>
      <c r="BK155" s="213">
        <f>ROUND(I155*H155,2)</f>
        <v>0</v>
      </c>
      <c r="BL155" s="25" t="s">
        <v>215</v>
      </c>
      <c r="BM155" s="25" t="s">
        <v>6994</v>
      </c>
    </row>
    <row r="156" spans="2:65" s="12" customFormat="1" ht="13.5">
      <c r="B156" s="217"/>
      <c r="C156" s="218"/>
      <c r="D156" s="214" t="s">
        <v>245</v>
      </c>
      <c r="E156" s="219" t="s">
        <v>23</v>
      </c>
      <c r="F156" s="220" t="s">
        <v>6984</v>
      </c>
      <c r="G156" s="218"/>
      <c r="H156" s="221">
        <v>500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245</v>
      </c>
      <c r="AU156" s="227" t="s">
        <v>88</v>
      </c>
      <c r="AV156" s="12" t="s">
        <v>88</v>
      </c>
      <c r="AW156" s="12" t="s">
        <v>40</v>
      </c>
      <c r="AX156" s="12" t="s">
        <v>85</v>
      </c>
      <c r="AY156" s="227" t="s">
        <v>191</v>
      </c>
    </row>
    <row r="157" spans="2:65" s="11" customFormat="1" ht="29.85" customHeight="1">
      <c r="B157" s="186"/>
      <c r="C157" s="187"/>
      <c r="D157" s="188" t="s">
        <v>76</v>
      </c>
      <c r="E157" s="200" t="s">
        <v>190</v>
      </c>
      <c r="F157" s="200" t="s">
        <v>2542</v>
      </c>
      <c r="G157" s="187"/>
      <c r="H157" s="187"/>
      <c r="I157" s="190"/>
      <c r="J157" s="201">
        <f>BK157</f>
        <v>0</v>
      </c>
      <c r="K157" s="187"/>
      <c r="L157" s="192"/>
      <c r="M157" s="193"/>
      <c r="N157" s="194"/>
      <c r="O157" s="194"/>
      <c r="P157" s="195">
        <f>SUM(P158:P207)</f>
        <v>0</v>
      </c>
      <c r="Q157" s="194"/>
      <c r="R157" s="195">
        <f>SUM(R158:R207)</f>
        <v>26.586870000000001</v>
      </c>
      <c r="S157" s="194"/>
      <c r="T157" s="196">
        <f>SUM(T158:T207)</f>
        <v>0</v>
      </c>
      <c r="AR157" s="197" t="s">
        <v>85</v>
      </c>
      <c r="AT157" s="198" t="s">
        <v>76</v>
      </c>
      <c r="AU157" s="198" t="s">
        <v>85</v>
      </c>
      <c r="AY157" s="197" t="s">
        <v>191</v>
      </c>
      <c r="BK157" s="199">
        <f>SUM(BK158:BK207)</f>
        <v>0</v>
      </c>
    </row>
    <row r="158" spans="2:65" s="1" customFormat="1" ht="25.5" customHeight="1">
      <c r="B158" s="42"/>
      <c r="C158" s="202" t="s">
        <v>578</v>
      </c>
      <c r="D158" s="202" t="s">
        <v>194</v>
      </c>
      <c r="E158" s="203" t="s">
        <v>6995</v>
      </c>
      <c r="F158" s="204" t="s">
        <v>6996</v>
      </c>
      <c r="G158" s="205" t="s">
        <v>218</v>
      </c>
      <c r="H158" s="206">
        <v>450</v>
      </c>
      <c r="I158" s="207"/>
      <c r="J158" s="208">
        <f>ROUND(I158*H158,2)</f>
        <v>0</v>
      </c>
      <c r="K158" s="204" t="s">
        <v>198</v>
      </c>
      <c r="L158" s="62"/>
      <c r="M158" s="209" t="s">
        <v>23</v>
      </c>
      <c r="N158" s="210" t="s">
        <v>48</v>
      </c>
      <c r="O158" s="43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AR158" s="25" t="s">
        <v>215</v>
      </c>
      <c r="AT158" s="25" t="s">
        <v>194</v>
      </c>
      <c r="AU158" s="25" t="s">
        <v>88</v>
      </c>
      <c r="AY158" s="25" t="s">
        <v>191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5" t="s">
        <v>85</v>
      </c>
      <c r="BK158" s="213">
        <f>ROUND(I158*H158,2)</f>
        <v>0</v>
      </c>
      <c r="BL158" s="25" t="s">
        <v>215</v>
      </c>
      <c r="BM158" s="25" t="s">
        <v>6997</v>
      </c>
    </row>
    <row r="159" spans="2:65" s="1" customFormat="1" ht="27">
      <c r="B159" s="42"/>
      <c r="C159" s="64"/>
      <c r="D159" s="214" t="s">
        <v>205</v>
      </c>
      <c r="E159" s="64"/>
      <c r="F159" s="215" t="s">
        <v>6795</v>
      </c>
      <c r="G159" s="64"/>
      <c r="H159" s="64"/>
      <c r="I159" s="173"/>
      <c r="J159" s="64"/>
      <c r="K159" s="64"/>
      <c r="L159" s="62"/>
      <c r="M159" s="216"/>
      <c r="N159" s="43"/>
      <c r="O159" s="43"/>
      <c r="P159" s="43"/>
      <c r="Q159" s="43"/>
      <c r="R159" s="43"/>
      <c r="S159" s="43"/>
      <c r="T159" s="79"/>
      <c r="AT159" s="25" t="s">
        <v>205</v>
      </c>
      <c r="AU159" s="25" t="s">
        <v>88</v>
      </c>
    </row>
    <row r="160" spans="2:65" s="12" customFormat="1" ht="13.5">
      <c r="B160" s="217"/>
      <c r="C160" s="218"/>
      <c r="D160" s="214" t="s">
        <v>245</v>
      </c>
      <c r="E160" s="219" t="s">
        <v>23</v>
      </c>
      <c r="F160" s="220" t="s">
        <v>6998</v>
      </c>
      <c r="G160" s="218"/>
      <c r="H160" s="221">
        <v>450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245</v>
      </c>
      <c r="AU160" s="227" t="s">
        <v>88</v>
      </c>
      <c r="AV160" s="12" t="s">
        <v>88</v>
      </c>
      <c r="AW160" s="12" t="s">
        <v>40</v>
      </c>
      <c r="AX160" s="12" t="s">
        <v>85</v>
      </c>
      <c r="AY160" s="227" t="s">
        <v>191</v>
      </c>
    </row>
    <row r="161" spans="2:65" s="1" customFormat="1" ht="25.5" customHeight="1">
      <c r="B161" s="42"/>
      <c r="C161" s="202" t="s">
        <v>637</v>
      </c>
      <c r="D161" s="202" t="s">
        <v>194</v>
      </c>
      <c r="E161" s="203" t="s">
        <v>6999</v>
      </c>
      <c r="F161" s="204" t="s">
        <v>7000</v>
      </c>
      <c r="G161" s="205" t="s">
        <v>218</v>
      </c>
      <c r="H161" s="206">
        <v>87.8</v>
      </c>
      <c r="I161" s="207"/>
      <c r="J161" s="208">
        <f>ROUND(I161*H161,2)</f>
        <v>0</v>
      </c>
      <c r="K161" s="204" t="s">
        <v>203</v>
      </c>
      <c r="L161" s="62"/>
      <c r="M161" s="209" t="s">
        <v>23</v>
      </c>
      <c r="N161" s="210" t="s">
        <v>48</v>
      </c>
      <c r="O161" s="43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AR161" s="25" t="s">
        <v>215</v>
      </c>
      <c r="AT161" s="25" t="s">
        <v>194</v>
      </c>
      <c r="AU161" s="25" t="s">
        <v>88</v>
      </c>
      <c r="AY161" s="25" t="s">
        <v>191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25" t="s">
        <v>85</v>
      </c>
      <c r="BK161" s="213">
        <f>ROUND(I161*H161,2)</f>
        <v>0</v>
      </c>
      <c r="BL161" s="25" t="s">
        <v>215</v>
      </c>
      <c r="BM161" s="25" t="s">
        <v>7001</v>
      </c>
    </row>
    <row r="162" spans="2:65" s="12" customFormat="1" ht="13.5">
      <c r="B162" s="217"/>
      <c r="C162" s="218"/>
      <c r="D162" s="214" t="s">
        <v>245</v>
      </c>
      <c r="E162" s="219" t="s">
        <v>23</v>
      </c>
      <c r="F162" s="220" t="s">
        <v>6921</v>
      </c>
      <c r="G162" s="218"/>
      <c r="H162" s="221">
        <v>84.6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245</v>
      </c>
      <c r="AU162" s="227" t="s">
        <v>88</v>
      </c>
      <c r="AV162" s="12" t="s">
        <v>88</v>
      </c>
      <c r="AW162" s="12" t="s">
        <v>40</v>
      </c>
      <c r="AX162" s="12" t="s">
        <v>77</v>
      </c>
      <c r="AY162" s="227" t="s">
        <v>191</v>
      </c>
    </row>
    <row r="163" spans="2:65" s="12" customFormat="1" ht="13.5">
      <c r="B163" s="217"/>
      <c r="C163" s="218"/>
      <c r="D163" s="214" t="s">
        <v>245</v>
      </c>
      <c r="E163" s="219" t="s">
        <v>23</v>
      </c>
      <c r="F163" s="220" t="s">
        <v>6922</v>
      </c>
      <c r="G163" s="218"/>
      <c r="H163" s="221">
        <v>3.2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245</v>
      </c>
      <c r="AU163" s="227" t="s">
        <v>88</v>
      </c>
      <c r="AV163" s="12" t="s">
        <v>88</v>
      </c>
      <c r="AW163" s="12" t="s">
        <v>40</v>
      </c>
      <c r="AX163" s="12" t="s">
        <v>77</v>
      </c>
      <c r="AY163" s="227" t="s">
        <v>191</v>
      </c>
    </row>
    <row r="164" spans="2:65" s="15" customFormat="1" ht="13.5">
      <c r="B164" s="265"/>
      <c r="C164" s="266"/>
      <c r="D164" s="214" t="s">
        <v>245</v>
      </c>
      <c r="E164" s="267" t="s">
        <v>23</v>
      </c>
      <c r="F164" s="268" t="s">
        <v>388</v>
      </c>
      <c r="G164" s="266"/>
      <c r="H164" s="269">
        <v>87.8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245</v>
      </c>
      <c r="AU164" s="275" t="s">
        <v>88</v>
      </c>
      <c r="AV164" s="15" t="s">
        <v>215</v>
      </c>
      <c r="AW164" s="15" t="s">
        <v>40</v>
      </c>
      <c r="AX164" s="15" t="s">
        <v>85</v>
      </c>
      <c r="AY164" s="275" t="s">
        <v>191</v>
      </c>
    </row>
    <row r="165" spans="2:65" s="1" customFormat="1" ht="25.5" customHeight="1">
      <c r="B165" s="42"/>
      <c r="C165" s="202" t="s">
        <v>643</v>
      </c>
      <c r="D165" s="202" t="s">
        <v>194</v>
      </c>
      <c r="E165" s="203" t="s">
        <v>7002</v>
      </c>
      <c r="F165" s="204" t="s">
        <v>7003</v>
      </c>
      <c r="G165" s="205" t="s">
        <v>218</v>
      </c>
      <c r="H165" s="206">
        <v>110</v>
      </c>
      <c r="I165" s="207"/>
      <c r="J165" s="208">
        <f>ROUND(I165*H165,2)</f>
        <v>0</v>
      </c>
      <c r="K165" s="204" t="s">
        <v>203</v>
      </c>
      <c r="L165" s="62"/>
      <c r="M165" s="209" t="s">
        <v>23</v>
      </c>
      <c r="N165" s="210" t="s">
        <v>48</v>
      </c>
      <c r="O165" s="43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5" t="s">
        <v>215</v>
      </c>
      <c r="AT165" s="25" t="s">
        <v>194</v>
      </c>
      <c r="AU165" s="25" t="s">
        <v>88</v>
      </c>
      <c r="AY165" s="25" t="s">
        <v>191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85</v>
      </c>
      <c r="BK165" s="213">
        <f>ROUND(I165*H165,2)</f>
        <v>0</v>
      </c>
      <c r="BL165" s="25" t="s">
        <v>215</v>
      </c>
      <c r="BM165" s="25" t="s">
        <v>7004</v>
      </c>
    </row>
    <row r="166" spans="2:65" s="12" customFormat="1" ht="13.5">
      <c r="B166" s="217"/>
      <c r="C166" s="218"/>
      <c r="D166" s="214" t="s">
        <v>245</v>
      </c>
      <c r="E166" s="219" t="s">
        <v>23</v>
      </c>
      <c r="F166" s="220" t="s">
        <v>6920</v>
      </c>
      <c r="G166" s="218"/>
      <c r="H166" s="221">
        <v>110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245</v>
      </c>
      <c r="AU166" s="227" t="s">
        <v>88</v>
      </c>
      <c r="AV166" s="12" t="s">
        <v>88</v>
      </c>
      <c r="AW166" s="12" t="s">
        <v>40</v>
      </c>
      <c r="AX166" s="12" t="s">
        <v>85</v>
      </c>
      <c r="AY166" s="227" t="s">
        <v>191</v>
      </c>
    </row>
    <row r="167" spans="2:65" s="1" customFormat="1" ht="25.5" customHeight="1">
      <c r="B167" s="42"/>
      <c r="C167" s="202" t="s">
        <v>661</v>
      </c>
      <c r="D167" s="202" t="s">
        <v>194</v>
      </c>
      <c r="E167" s="203" t="s">
        <v>7005</v>
      </c>
      <c r="F167" s="204" t="s">
        <v>7006</v>
      </c>
      <c r="G167" s="205" t="s">
        <v>218</v>
      </c>
      <c r="H167" s="206">
        <v>110</v>
      </c>
      <c r="I167" s="207"/>
      <c r="J167" s="208">
        <f>ROUND(I167*H167,2)</f>
        <v>0</v>
      </c>
      <c r="K167" s="204" t="s">
        <v>203</v>
      </c>
      <c r="L167" s="62"/>
      <c r="M167" s="209" t="s">
        <v>23</v>
      </c>
      <c r="N167" s="210" t="s">
        <v>48</v>
      </c>
      <c r="O167" s="43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AR167" s="25" t="s">
        <v>215</v>
      </c>
      <c r="AT167" s="25" t="s">
        <v>194</v>
      </c>
      <c r="AU167" s="25" t="s">
        <v>88</v>
      </c>
      <c r="AY167" s="25" t="s">
        <v>191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25" t="s">
        <v>85</v>
      </c>
      <c r="BK167" s="213">
        <f>ROUND(I167*H167,2)</f>
        <v>0</v>
      </c>
      <c r="BL167" s="25" t="s">
        <v>215</v>
      </c>
      <c r="BM167" s="25" t="s">
        <v>7007</v>
      </c>
    </row>
    <row r="168" spans="2:65" s="12" customFormat="1" ht="13.5">
      <c r="B168" s="217"/>
      <c r="C168" s="218"/>
      <c r="D168" s="214" t="s">
        <v>245</v>
      </c>
      <c r="E168" s="219" t="s">
        <v>23</v>
      </c>
      <c r="F168" s="220" t="s">
        <v>7008</v>
      </c>
      <c r="G168" s="218"/>
      <c r="H168" s="221">
        <v>110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245</v>
      </c>
      <c r="AU168" s="227" t="s">
        <v>88</v>
      </c>
      <c r="AV168" s="12" t="s">
        <v>88</v>
      </c>
      <c r="AW168" s="12" t="s">
        <v>40</v>
      </c>
      <c r="AX168" s="12" t="s">
        <v>85</v>
      </c>
      <c r="AY168" s="227" t="s">
        <v>191</v>
      </c>
    </row>
    <row r="169" spans="2:65" s="1" customFormat="1" ht="25.5" customHeight="1">
      <c r="B169" s="42"/>
      <c r="C169" s="202" t="s">
        <v>665</v>
      </c>
      <c r="D169" s="202" t="s">
        <v>194</v>
      </c>
      <c r="E169" s="203" t="s">
        <v>7009</v>
      </c>
      <c r="F169" s="204" t="s">
        <v>7010</v>
      </c>
      <c r="G169" s="205" t="s">
        <v>218</v>
      </c>
      <c r="H169" s="206">
        <v>87.8</v>
      </c>
      <c r="I169" s="207"/>
      <c r="J169" s="208">
        <f>ROUND(I169*H169,2)</f>
        <v>0</v>
      </c>
      <c r="K169" s="204" t="s">
        <v>203</v>
      </c>
      <c r="L169" s="62"/>
      <c r="M169" s="209" t="s">
        <v>23</v>
      </c>
      <c r="N169" s="210" t="s">
        <v>48</v>
      </c>
      <c r="O169" s="43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AR169" s="25" t="s">
        <v>215</v>
      </c>
      <c r="AT169" s="25" t="s">
        <v>194</v>
      </c>
      <c r="AU169" s="25" t="s">
        <v>88</v>
      </c>
      <c r="AY169" s="25" t="s">
        <v>191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25" t="s">
        <v>85</v>
      </c>
      <c r="BK169" s="213">
        <f>ROUND(I169*H169,2)</f>
        <v>0</v>
      </c>
      <c r="BL169" s="25" t="s">
        <v>215</v>
      </c>
      <c r="BM169" s="25" t="s">
        <v>7011</v>
      </c>
    </row>
    <row r="170" spans="2:65" s="12" customFormat="1" ht="13.5">
      <c r="B170" s="217"/>
      <c r="C170" s="218"/>
      <c r="D170" s="214" t="s">
        <v>245</v>
      </c>
      <c r="E170" s="219" t="s">
        <v>23</v>
      </c>
      <c r="F170" s="220" t="s">
        <v>6921</v>
      </c>
      <c r="G170" s="218"/>
      <c r="H170" s="221">
        <v>84.6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245</v>
      </c>
      <c r="AU170" s="227" t="s">
        <v>88</v>
      </c>
      <c r="AV170" s="12" t="s">
        <v>88</v>
      </c>
      <c r="AW170" s="12" t="s">
        <v>40</v>
      </c>
      <c r="AX170" s="12" t="s">
        <v>77</v>
      </c>
      <c r="AY170" s="227" t="s">
        <v>191</v>
      </c>
    </row>
    <row r="171" spans="2:65" s="12" customFormat="1" ht="13.5">
      <c r="B171" s="217"/>
      <c r="C171" s="218"/>
      <c r="D171" s="214" t="s">
        <v>245</v>
      </c>
      <c r="E171" s="219" t="s">
        <v>23</v>
      </c>
      <c r="F171" s="220" t="s">
        <v>6922</v>
      </c>
      <c r="G171" s="218"/>
      <c r="H171" s="221">
        <v>3.2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245</v>
      </c>
      <c r="AU171" s="227" t="s">
        <v>88</v>
      </c>
      <c r="AV171" s="12" t="s">
        <v>88</v>
      </c>
      <c r="AW171" s="12" t="s">
        <v>40</v>
      </c>
      <c r="AX171" s="12" t="s">
        <v>77</v>
      </c>
      <c r="AY171" s="227" t="s">
        <v>191</v>
      </c>
    </row>
    <row r="172" spans="2:65" s="15" customFormat="1" ht="13.5">
      <c r="B172" s="265"/>
      <c r="C172" s="266"/>
      <c r="D172" s="214" t="s">
        <v>245</v>
      </c>
      <c r="E172" s="267" t="s">
        <v>23</v>
      </c>
      <c r="F172" s="268" t="s">
        <v>388</v>
      </c>
      <c r="G172" s="266"/>
      <c r="H172" s="269">
        <v>87.8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AT172" s="275" t="s">
        <v>245</v>
      </c>
      <c r="AU172" s="275" t="s">
        <v>88</v>
      </c>
      <c r="AV172" s="15" t="s">
        <v>215</v>
      </c>
      <c r="AW172" s="15" t="s">
        <v>40</v>
      </c>
      <c r="AX172" s="15" t="s">
        <v>85</v>
      </c>
      <c r="AY172" s="275" t="s">
        <v>191</v>
      </c>
    </row>
    <row r="173" spans="2:65" s="1" customFormat="1" ht="25.5" customHeight="1">
      <c r="B173" s="42"/>
      <c r="C173" s="202" t="s">
        <v>669</v>
      </c>
      <c r="D173" s="202" t="s">
        <v>194</v>
      </c>
      <c r="E173" s="203" t="s">
        <v>7012</v>
      </c>
      <c r="F173" s="204" t="s">
        <v>7013</v>
      </c>
      <c r="G173" s="205" t="s">
        <v>218</v>
      </c>
      <c r="H173" s="206">
        <v>426.6</v>
      </c>
      <c r="I173" s="207"/>
      <c r="J173" s="208">
        <f>ROUND(I173*H173,2)</f>
        <v>0</v>
      </c>
      <c r="K173" s="204" t="s">
        <v>203</v>
      </c>
      <c r="L173" s="62"/>
      <c r="M173" s="209" t="s">
        <v>23</v>
      </c>
      <c r="N173" s="210" t="s">
        <v>48</v>
      </c>
      <c r="O173" s="43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AR173" s="25" t="s">
        <v>215</v>
      </c>
      <c r="AT173" s="25" t="s">
        <v>194</v>
      </c>
      <c r="AU173" s="25" t="s">
        <v>88</v>
      </c>
      <c r="AY173" s="25" t="s">
        <v>191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25" t="s">
        <v>85</v>
      </c>
      <c r="BK173" s="213">
        <f>ROUND(I173*H173,2)</f>
        <v>0</v>
      </c>
      <c r="BL173" s="25" t="s">
        <v>215</v>
      </c>
      <c r="BM173" s="25" t="s">
        <v>7014</v>
      </c>
    </row>
    <row r="174" spans="2:65" s="12" customFormat="1" ht="13.5">
      <c r="B174" s="217"/>
      <c r="C174" s="218"/>
      <c r="D174" s="214" t="s">
        <v>245</v>
      </c>
      <c r="E174" s="219" t="s">
        <v>23</v>
      </c>
      <c r="F174" s="220" t="s">
        <v>6923</v>
      </c>
      <c r="G174" s="218"/>
      <c r="H174" s="221">
        <v>350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245</v>
      </c>
      <c r="AU174" s="227" t="s">
        <v>88</v>
      </c>
      <c r="AV174" s="12" t="s">
        <v>88</v>
      </c>
      <c r="AW174" s="12" t="s">
        <v>40</v>
      </c>
      <c r="AX174" s="12" t="s">
        <v>77</v>
      </c>
      <c r="AY174" s="227" t="s">
        <v>191</v>
      </c>
    </row>
    <row r="175" spans="2:65" s="12" customFormat="1" ht="13.5">
      <c r="B175" s="217"/>
      <c r="C175" s="218"/>
      <c r="D175" s="214" t="s">
        <v>245</v>
      </c>
      <c r="E175" s="219" t="s">
        <v>23</v>
      </c>
      <c r="F175" s="220" t="s">
        <v>6924</v>
      </c>
      <c r="G175" s="218"/>
      <c r="H175" s="221">
        <v>76.599999999999994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245</v>
      </c>
      <c r="AU175" s="227" t="s">
        <v>88</v>
      </c>
      <c r="AV175" s="12" t="s">
        <v>88</v>
      </c>
      <c r="AW175" s="12" t="s">
        <v>40</v>
      </c>
      <c r="AX175" s="12" t="s">
        <v>77</v>
      </c>
      <c r="AY175" s="227" t="s">
        <v>191</v>
      </c>
    </row>
    <row r="176" spans="2:65" s="15" customFormat="1" ht="13.5">
      <c r="B176" s="265"/>
      <c r="C176" s="266"/>
      <c r="D176" s="214" t="s">
        <v>245</v>
      </c>
      <c r="E176" s="267" t="s">
        <v>23</v>
      </c>
      <c r="F176" s="268" t="s">
        <v>388</v>
      </c>
      <c r="G176" s="266"/>
      <c r="H176" s="269">
        <v>426.6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245</v>
      </c>
      <c r="AU176" s="275" t="s">
        <v>88</v>
      </c>
      <c r="AV176" s="15" t="s">
        <v>215</v>
      </c>
      <c r="AW176" s="15" t="s">
        <v>40</v>
      </c>
      <c r="AX176" s="15" t="s">
        <v>85</v>
      </c>
      <c r="AY176" s="275" t="s">
        <v>191</v>
      </c>
    </row>
    <row r="177" spans="2:65" s="1" customFormat="1" ht="25.5" customHeight="1">
      <c r="B177" s="42"/>
      <c r="C177" s="202" t="s">
        <v>674</v>
      </c>
      <c r="D177" s="202" t="s">
        <v>194</v>
      </c>
      <c r="E177" s="203" t="s">
        <v>7015</v>
      </c>
      <c r="F177" s="204" t="s">
        <v>7016</v>
      </c>
      <c r="G177" s="205" t="s">
        <v>218</v>
      </c>
      <c r="H177" s="206">
        <v>450</v>
      </c>
      <c r="I177" s="207"/>
      <c r="J177" s="208">
        <f>ROUND(I177*H177,2)</f>
        <v>0</v>
      </c>
      <c r="K177" s="204" t="s">
        <v>203</v>
      </c>
      <c r="L177" s="62"/>
      <c r="M177" s="209" t="s">
        <v>23</v>
      </c>
      <c r="N177" s="210" t="s">
        <v>48</v>
      </c>
      <c r="O177" s="43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AR177" s="25" t="s">
        <v>215</v>
      </c>
      <c r="AT177" s="25" t="s">
        <v>194</v>
      </c>
      <c r="AU177" s="25" t="s">
        <v>88</v>
      </c>
      <c r="AY177" s="25" t="s">
        <v>191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5" t="s">
        <v>85</v>
      </c>
      <c r="BK177" s="213">
        <f>ROUND(I177*H177,2)</f>
        <v>0</v>
      </c>
      <c r="BL177" s="25" t="s">
        <v>215</v>
      </c>
      <c r="BM177" s="25" t="s">
        <v>7017</v>
      </c>
    </row>
    <row r="178" spans="2:65" s="1" customFormat="1" ht="27">
      <c r="B178" s="42"/>
      <c r="C178" s="64"/>
      <c r="D178" s="214" t="s">
        <v>205</v>
      </c>
      <c r="E178" s="64"/>
      <c r="F178" s="215" t="s">
        <v>6795</v>
      </c>
      <c r="G178" s="64"/>
      <c r="H178" s="64"/>
      <c r="I178" s="173"/>
      <c r="J178" s="64"/>
      <c r="K178" s="64"/>
      <c r="L178" s="62"/>
      <c r="M178" s="216"/>
      <c r="N178" s="43"/>
      <c r="O178" s="43"/>
      <c r="P178" s="43"/>
      <c r="Q178" s="43"/>
      <c r="R178" s="43"/>
      <c r="S178" s="43"/>
      <c r="T178" s="79"/>
      <c r="AT178" s="25" t="s">
        <v>205</v>
      </c>
      <c r="AU178" s="25" t="s">
        <v>88</v>
      </c>
    </row>
    <row r="179" spans="2:65" s="12" customFormat="1" ht="13.5">
      <c r="B179" s="217"/>
      <c r="C179" s="218"/>
      <c r="D179" s="214" t="s">
        <v>245</v>
      </c>
      <c r="E179" s="219" t="s">
        <v>23</v>
      </c>
      <c r="F179" s="220" t="s">
        <v>6998</v>
      </c>
      <c r="G179" s="218"/>
      <c r="H179" s="221">
        <v>450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245</v>
      </c>
      <c r="AU179" s="227" t="s">
        <v>88</v>
      </c>
      <c r="AV179" s="12" t="s">
        <v>88</v>
      </c>
      <c r="AW179" s="12" t="s">
        <v>40</v>
      </c>
      <c r="AX179" s="12" t="s">
        <v>85</v>
      </c>
      <c r="AY179" s="227" t="s">
        <v>191</v>
      </c>
    </row>
    <row r="180" spans="2:65" s="1" customFormat="1" ht="25.5" customHeight="1">
      <c r="B180" s="42"/>
      <c r="C180" s="202" t="s">
        <v>679</v>
      </c>
      <c r="D180" s="202" t="s">
        <v>194</v>
      </c>
      <c r="E180" s="203" t="s">
        <v>7018</v>
      </c>
      <c r="F180" s="204" t="s">
        <v>7019</v>
      </c>
      <c r="G180" s="205" t="s">
        <v>218</v>
      </c>
      <c r="H180" s="206">
        <v>350</v>
      </c>
      <c r="I180" s="207"/>
      <c r="J180" s="208">
        <f>ROUND(I180*H180,2)</f>
        <v>0</v>
      </c>
      <c r="K180" s="204" t="s">
        <v>203</v>
      </c>
      <c r="L180" s="62"/>
      <c r="M180" s="209" t="s">
        <v>23</v>
      </c>
      <c r="N180" s="210" t="s">
        <v>48</v>
      </c>
      <c r="O180" s="43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AR180" s="25" t="s">
        <v>215</v>
      </c>
      <c r="AT180" s="25" t="s">
        <v>194</v>
      </c>
      <c r="AU180" s="25" t="s">
        <v>88</v>
      </c>
      <c r="AY180" s="25" t="s">
        <v>191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85</v>
      </c>
      <c r="BK180" s="213">
        <f>ROUND(I180*H180,2)</f>
        <v>0</v>
      </c>
      <c r="BL180" s="25" t="s">
        <v>215</v>
      </c>
      <c r="BM180" s="25" t="s">
        <v>7020</v>
      </c>
    </row>
    <row r="181" spans="2:65" s="12" customFormat="1" ht="13.5">
      <c r="B181" s="217"/>
      <c r="C181" s="218"/>
      <c r="D181" s="214" t="s">
        <v>245</v>
      </c>
      <c r="E181" s="219" t="s">
        <v>23</v>
      </c>
      <c r="F181" s="220" t="s">
        <v>6923</v>
      </c>
      <c r="G181" s="218"/>
      <c r="H181" s="221">
        <v>350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245</v>
      </c>
      <c r="AU181" s="227" t="s">
        <v>88</v>
      </c>
      <c r="AV181" s="12" t="s">
        <v>88</v>
      </c>
      <c r="AW181" s="12" t="s">
        <v>40</v>
      </c>
      <c r="AX181" s="12" t="s">
        <v>85</v>
      </c>
      <c r="AY181" s="227" t="s">
        <v>191</v>
      </c>
    </row>
    <row r="182" spans="2:65" s="1" customFormat="1" ht="38.25" customHeight="1">
      <c r="B182" s="42"/>
      <c r="C182" s="202" t="s">
        <v>683</v>
      </c>
      <c r="D182" s="202" t="s">
        <v>194</v>
      </c>
      <c r="E182" s="203" t="s">
        <v>7021</v>
      </c>
      <c r="F182" s="204" t="s">
        <v>7022</v>
      </c>
      <c r="G182" s="205" t="s">
        <v>218</v>
      </c>
      <c r="H182" s="206">
        <v>350</v>
      </c>
      <c r="I182" s="207"/>
      <c r="J182" s="208">
        <f>ROUND(I182*H182,2)</f>
        <v>0</v>
      </c>
      <c r="K182" s="204" t="s">
        <v>203</v>
      </c>
      <c r="L182" s="62"/>
      <c r="M182" s="209" t="s">
        <v>23</v>
      </c>
      <c r="N182" s="210" t="s">
        <v>48</v>
      </c>
      <c r="O182" s="43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AR182" s="25" t="s">
        <v>215</v>
      </c>
      <c r="AT182" s="25" t="s">
        <v>194</v>
      </c>
      <c r="AU182" s="25" t="s">
        <v>88</v>
      </c>
      <c r="AY182" s="25" t="s">
        <v>191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25" t="s">
        <v>85</v>
      </c>
      <c r="BK182" s="213">
        <f>ROUND(I182*H182,2)</f>
        <v>0</v>
      </c>
      <c r="BL182" s="25" t="s">
        <v>215</v>
      </c>
      <c r="BM182" s="25" t="s">
        <v>7023</v>
      </c>
    </row>
    <row r="183" spans="2:65" s="12" customFormat="1" ht="13.5">
      <c r="B183" s="217"/>
      <c r="C183" s="218"/>
      <c r="D183" s="214" t="s">
        <v>245</v>
      </c>
      <c r="E183" s="219" t="s">
        <v>23</v>
      </c>
      <c r="F183" s="220" t="s">
        <v>6923</v>
      </c>
      <c r="G183" s="218"/>
      <c r="H183" s="221">
        <v>350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245</v>
      </c>
      <c r="AU183" s="227" t="s">
        <v>88</v>
      </c>
      <c r="AV183" s="12" t="s">
        <v>88</v>
      </c>
      <c r="AW183" s="12" t="s">
        <v>40</v>
      </c>
      <c r="AX183" s="12" t="s">
        <v>85</v>
      </c>
      <c r="AY183" s="227" t="s">
        <v>191</v>
      </c>
    </row>
    <row r="184" spans="2:65" s="1" customFormat="1" ht="25.5" customHeight="1">
      <c r="B184" s="42"/>
      <c r="C184" s="202" t="s">
        <v>739</v>
      </c>
      <c r="D184" s="202" t="s">
        <v>194</v>
      </c>
      <c r="E184" s="203" t="s">
        <v>6167</v>
      </c>
      <c r="F184" s="204" t="s">
        <v>6168</v>
      </c>
      <c r="G184" s="205" t="s">
        <v>218</v>
      </c>
      <c r="H184" s="206">
        <v>350</v>
      </c>
      <c r="I184" s="207"/>
      <c r="J184" s="208">
        <f>ROUND(I184*H184,2)</f>
        <v>0</v>
      </c>
      <c r="K184" s="204" t="s">
        <v>203</v>
      </c>
      <c r="L184" s="62"/>
      <c r="M184" s="209" t="s">
        <v>23</v>
      </c>
      <c r="N184" s="210" t="s">
        <v>48</v>
      </c>
      <c r="O184" s="43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AR184" s="25" t="s">
        <v>215</v>
      </c>
      <c r="AT184" s="25" t="s">
        <v>194</v>
      </c>
      <c r="AU184" s="25" t="s">
        <v>88</v>
      </c>
      <c r="AY184" s="25" t="s">
        <v>191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85</v>
      </c>
      <c r="BK184" s="213">
        <f>ROUND(I184*H184,2)</f>
        <v>0</v>
      </c>
      <c r="BL184" s="25" t="s">
        <v>215</v>
      </c>
      <c r="BM184" s="25" t="s">
        <v>7024</v>
      </c>
    </row>
    <row r="185" spans="2:65" s="12" customFormat="1" ht="13.5">
      <c r="B185" s="217"/>
      <c r="C185" s="218"/>
      <c r="D185" s="214" t="s">
        <v>245</v>
      </c>
      <c r="E185" s="219" t="s">
        <v>23</v>
      </c>
      <c r="F185" s="220" t="s">
        <v>6923</v>
      </c>
      <c r="G185" s="218"/>
      <c r="H185" s="221">
        <v>350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245</v>
      </c>
      <c r="AU185" s="227" t="s">
        <v>88</v>
      </c>
      <c r="AV185" s="12" t="s">
        <v>88</v>
      </c>
      <c r="AW185" s="12" t="s">
        <v>40</v>
      </c>
      <c r="AX185" s="12" t="s">
        <v>85</v>
      </c>
      <c r="AY185" s="227" t="s">
        <v>191</v>
      </c>
    </row>
    <row r="186" spans="2:65" s="1" customFormat="1" ht="38.25" customHeight="1">
      <c r="B186" s="42"/>
      <c r="C186" s="202" t="s">
        <v>747</v>
      </c>
      <c r="D186" s="202" t="s">
        <v>194</v>
      </c>
      <c r="E186" s="203" t="s">
        <v>7025</v>
      </c>
      <c r="F186" s="204" t="s">
        <v>7026</v>
      </c>
      <c r="G186" s="205" t="s">
        <v>218</v>
      </c>
      <c r="H186" s="206">
        <v>350</v>
      </c>
      <c r="I186" s="207"/>
      <c r="J186" s="208">
        <f>ROUND(I186*H186,2)</f>
        <v>0</v>
      </c>
      <c r="K186" s="204" t="s">
        <v>203</v>
      </c>
      <c r="L186" s="62"/>
      <c r="M186" s="209" t="s">
        <v>23</v>
      </c>
      <c r="N186" s="210" t="s">
        <v>48</v>
      </c>
      <c r="O186" s="43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AR186" s="25" t="s">
        <v>215</v>
      </c>
      <c r="AT186" s="25" t="s">
        <v>194</v>
      </c>
      <c r="AU186" s="25" t="s">
        <v>88</v>
      </c>
      <c r="AY186" s="25" t="s">
        <v>191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5" t="s">
        <v>85</v>
      </c>
      <c r="BK186" s="213">
        <f>ROUND(I186*H186,2)</f>
        <v>0</v>
      </c>
      <c r="BL186" s="25" t="s">
        <v>215</v>
      </c>
      <c r="BM186" s="25" t="s">
        <v>7027</v>
      </c>
    </row>
    <row r="187" spans="2:65" s="12" customFormat="1" ht="13.5">
      <c r="B187" s="217"/>
      <c r="C187" s="218"/>
      <c r="D187" s="214" t="s">
        <v>245</v>
      </c>
      <c r="E187" s="219" t="s">
        <v>23</v>
      </c>
      <c r="F187" s="220" t="s">
        <v>6923</v>
      </c>
      <c r="G187" s="218"/>
      <c r="H187" s="221">
        <v>350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245</v>
      </c>
      <c r="AU187" s="227" t="s">
        <v>88</v>
      </c>
      <c r="AV187" s="12" t="s">
        <v>88</v>
      </c>
      <c r="AW187" s="12" t="s">
        <v>40</v>
      </c>
      <c r="AX187" s="12" t="s">
        <v>85</v>
      </c>
      <c r="AY187" s="227" t="s">
        <v>191</v>
      </c>
    </row>
    <row r="188" spans="2:65" s="1" customFormat="1" ht="25.5" customHeight="1">
      <c r="B188" s="42"/>
      <c r="C188" s="202" t="s">
        <v>753</v>
      </c>
      <c r="D188" s="202" t="s">
        <v>194</v>
      </c>
      <c r="E188" s="203" t="s">
        <v>7028</v>
      </c>
      <c r="F188" s="204" t="s">
        <v>7029</v>
      </c>
      <c r="G188" s="205" t="s">
        <v>218</v>
      </c>
      <c r="H188" s="206">
        <v>76.599999999999994</v>
      </c>
      <c r="I188" s="207"/>
      <c r="J188" s="208">
        <f>ROUND(I188*H188,2)</f>
        <v>0</v>
      </c>
      <c r="K188" s="204" t="s">
        <v>203</v>
      </c>
      <c r="L188" s="62"/>
      <c r="M188" s="209" t="s">
        <v>23</v>
      </c>
      <c r="N188" s="210" t="s">
        <v>48</v>
      </c>
      <c r="O188" s="43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AR188" s="25" t="s">
        <v>215</v>
      </c>
      <c r="AT188" s="25" t="s">
        <v>194</v>
      </c>
      <c r="AU188" s="25" t="s">
        <v>88</v>
      </c>
      <c r="AY188" s="25" t="s">
        <v>191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25" t="s">
        <v>85</v>
      </c>
      <c r="BK188" s="213">
        <f>ROUND(I188*H188,2)</f>
        <v>0</v>
      </c>
      <c r="BL188" s="25" t="s">
        <v>215</v>
      </c>
      <c r="BM188" s="25" t="s">
        <v>7030</v>
      </c>
    </row>
    <row r="189" spans="2:65" s="12" customFormat="1" ht="13.5">
      <c r="B189" s="217"/>
      <c r="C189" s="218"/>
      <c r="D189" s="214" t="s">
        <v>245</v>
      </c>
      <c r="E189" s="219" t="s">
        <v>23</v>
      </c>
      <c r="F189" s="220" t="s">
        <v>6924</v>
      </c>
      <c r="G189" s="218"/>
      <c r="H189" s="221">
        <v>76.599999999999994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245</v>
      </c>
      <c r="AU189" s="227" t="s">
        <v>88</v>
      </c>
      <c r="AV189" s="12" t="s">
        <v>88</v>
      </c>
      <c r="AW189" s="12" t="s">
        <v>40</v>
      </c>
      <c r="AX189" s="12" t="s">
        <v>85</v>
      </c>
      <c r="AY189" s="227" t="s">
        <v>191</v>
      </c>
    </row>
    <row r="190" spans="2:65" s="1" customFormat="1" ht="38.25" customHeight="1">
      <c r="B190" s="42"/>
      <c r="C190" s="202" t="s">
        <v>792</v>
      </c>
      <c r="D190" s="202" t="s">
        <v>194</v>
      </c>
      <c r="E190" s="203" t="s">
        <v>7031</v>
      </c>
      <c r="F190" s="204" t="s">
        <v>7032</v>
      </c>
      <c r="G190" s="205" t="s">
        <v>218</v>
      </c>
      <c r="H190" s="206">
        <v>76.599999999999994</v>
      </c>
      <c r="I190" s="207"/>
      <c r="J190" s="208">
        <f>ROUND(I190*H190,2)</f>
        <v>0</v>
      </c>
      <c r="K190" s="204" t="s">
        <v>203</v>
      </c>
      <c r="L190" s="62"/>
      <c r="M190" s="209" t="s">
        <v>23</v>
      </c>
      <c r="N190" s="210" t="s">
        <v>48</v>
      </c>
      <c r="O190" s="43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AR190" s="25" t="s">
        <v>215</v>
      </c>
      <c r="AT190" s="25" t="s">
        <v>194</v>
      </c>
      <c r="AU190" s="25" t="s">
        <v>88</v>
      </c>
      <c r="AY190" s="25" t="s">
        <v>191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25" t="s">
        <v>85</v>
      </c>
      <c r="BK190" s="213">
        <f>ROUND(I190*H190,2)</f>
        <v>0</v>
      </c>
      <c r="BL190" s="25" t="s">
        <v>215</v>
      </c>
      <c r="BM190" s="25" t="s">
        <v>7033</v>
      </c>
    </row>
    <row r="191" spans="2:65" s="12" customFormat="1" ht="13.5">
      <c r="B191" s="217"/>
      <c r="C191" s="218"/>
      <c r="D191" s="214" t="s">
        <v>245</v>
      </c>
      <c r="E191" s="219" t="s">
        <v>23</v>
      </c>
      <c r="F191" s="220" t="s">
        <v>6924</v>
      </c>
      <c r="G191" s="218"/>
      <c r="H191" s="221">
        <v>76.599999999999994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245</v>
      </c>
      <c r="AU191" s="227" t="s">
        <v>88</v>
      </c>
      <c r="AV191" s="12" t="s">
        <v>88</v>
      </c>
      <c r="AW191" s="12" t="s">
        <v>40</v>
      </c>
      <c r="AX191" s="12" t="s">
        <v>85</v>
      </c>
      <c r="AY191" s="227" t="s">
        <v>191</v>
      </c>
    </row>
    <row r="192" spans="2:65" s="1" customFormat="1" ht="38.25" customHeight="1">
      <c r="B192" s="42"/>
      <c r="C192" s="202" t="s">
        <v>797</v>
      </c>
      <c r="D192" s="202" t="s">
        <v>194</v>
      </c>
      <c r="E192" s="203" t="s">
        <v>7034</v>
      </c>
      <c r="F192" s="204" t="s">
        <v>7035</v>
      </c>
      <c r="G192" s="205" t="s">
        <v>218</v>
      </c>
      <c r="H192" s="206">
        <v>110</v>
      </c>
      <c r="I192" s="207"/>
      <c r="J192" s="208">
        <f>ROUND(I192*H192,2)</f>
        <v>0</v>
      </c>
      <c r="K192" s="204" t="s">
        <v>203</v>
      </c>
      <c r="L192" s="62"/>
      <c r="M192" s="209" t="s">
        <v>23</v>
      </c>
      <c r="N192" s="210" t="s">
        <v>48</v>
      </c>
      <c r="O192" s="43"/>
      <c r="P192" s="211">
        <f>O192*H192</f>
        <v>0</v>
      </c>
      <c r="Q192" s="211">
        <v>0.04</v>
      </c>
      <c r="R192" s="211">
        <f>Q192*H192</f>
        <v>4.4000000000000004</v>
      </c>
      <c r="S192" s="211">
        <v>0</v>
      </c>
      <c r="T192" s="212">
        <f>S192*H192</f>
        <v>0</v>
      </c>
      <c r="AR192" s="25" t="s">
        <v>215</v>
      </c>
      <c r="AT192" s="25" t="s">
        <v>194</v>
      </c>
      <c r="AU192" s="25" t="s">
        <v>88</v>
      </c>
      <c r="AY192" s="25" t="s">
        <v>191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85</v>
      </c>
      <c r="BK192" s="213">
        <f>ROUND(I192*H192,2)</f>
        <v>0</v>
      </c>
      <c r="BL192" s="25" t="s">
        <v>215</v>
      </c>
      <c r="BM192" s="25" t="s">
        <v>7036</v>
      </c>
    </row>
    <row r="193" spans="2:65" s="1" customFormat="1" ht="16.5" customHeight="1">
      <c r="B193" s="42"/>
      <c r="C193" s="228" t="s">
        <v>801</v>
      </c>
      <c r="D193" s="228" t="s">
        <v>302</v>
      </c>
      <c r="E193" s="229" t="s">
        <v>7037</v>
      </c>
      <c r="F193" s="230" t="s">
        <v>7038</v>
      </c>
      <c r="G193" s="231" t="s">
        <v>218</v>
      </c>
      <c r="H193" s="232">
        <v>115.5</v>
      </c>
      <c r="I193" s="233"/>
      <c r="J193" s="234">
        <f>ROUND(I193*H193,2)</f>
        <v>0</v>
      </c>
      <c r="K193" s="230" t="s">
        <v>203</v>
      </c>
      <c r="L193" s="235"/>
      <c r="M193" s="236" t="s">
        <v>23</v>
      </c>
      <c r="N193" s="237" t="s">
        <v>48</v>
      </c>
      <c r="O193" s="43"/>
      <c r="P193" s="211">
        <f>O193*H193</f>
        <v>0</v>
      </c>
      <c r="Q193" s="211">
        <v>1.0800000000000001E-2</v>
      </c>
      <c r="R193" s="211">
        <f>Q193*H193</f>
        <v>1.2474000000000001</v>
      </c>
      <c r="S193" s="211">
        <v>0</v>
      </c>
      <c r="T193" s="212">
        <f>S193*H193</f>
        <v>0</v>
      </c>
      <c r="AR193" s="25" t="s">
        <v>234</v>
      </c>
      <c r="AT193" s="25" t="s">
        <v>302</v>
      </c>
      <c r="AU193" s="25" t="s">
        <v>88</v>
      </c>
      <c r="AY193" s="25" t="s">
        <v>191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5" t="s">
        <v>85</v>
      </c>
      <c r="BK193" s="213">
        <f>ROUND(I193*H193,2)</f>
        <v>0</v>
      </c>
      <c r="BL193" s="25" t="s">
        <v>215</v>
      </c>
      <c r="BM193" s="25" t="s">
        <v>7039</v>
      </c>
    </row>
    <row r="194" spans="2:65" s="12" customFormat="1" ht="13.5">
      <c r="B194" s="217"/>
      <c r="C194" s="218"/>
      <c r="D194" s="214" t="s">
        <v>245</v>
      </c>
      <c r="E194" s="218"/>
      <c r="F194" s="220" t="s">
        <v>7040</v>
      </c>
      <c r="G194" s="218"/>
      <c r="H194" s="221">
        <v>115.5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245</v>
      </c>
      <c r="AU194" s="227" t="s">
        <v>88</v>
      </c>
      <c r="AV194" s="12" t="s">
        <v>88</v>
      </c>
      <c r="AW194" s="12" t="s">
        <v>6</v>
      </c>
      <c r="AX194" s="12" t="s">
        <v>85</v>
      </c>
      <c r="AY194" s="227" t="s">
        <v>191</v>
      </c>
    </row>
    <row r="195" spans="2:65" s="1" customFormat="1" ht="51" customHeight="1">
      <c r="B195" s="42"/>
      <c r="C195" s="202" t="s">
        <v>807</v>
      </c>
      <c r="D195" s="202" t="s">
        <v>194</v>
      </c>
      <c r="E195" s="203" t="s">
        <v>7041</v>
      </c>
      <c r="F195" s="204" t="s">
        <v>7042</v>
      </c>
      <c r="G195" s="205" t="s">
        <v>218</v>
      </c>
      <c r="H195" s="206">
        <v>87.8</v>
      </c>
      <c r="I195" s="207"/>
      <c r="J195" s="208">
        <f>ROUND(I195*H195,2)</f>
        <v>0</v>
      </c>
      <c r="K195" s="204" t="s">
        <v>203</v>
      </c>
      <c r="L195" s="62"/>
      <c r="M195" s="209" t="s">
        <v>23</v>
      </c>
      <c r="N195" s="210" t="s">
        <v>48</v>
      </c>
      <c r="O195" s="43"/>
      <c r="P195" s="211">
        <f>O195*H195</f>
        <v>0</v>
      </c>
      <c r="Q195" s="211">
        <v>8.4250000000000005E-2</v>
      </c>
      <c r="R195" s="211">
        <f>Q195*H195</f>
        <v>7.3971499999999999</v>
      </c>
      <c r="S195" s="211">
        <v>0</v>
      </c>
      <c r="T195" s="212">
        <f>S195*H195</f>
        <v>0</v>
      </c>
      <c r="AR195" s="25" t="s">
        <v>215</v>
      </c>
      <c r="AT195" s="25" t="s">
        <v>194</v>
      </c>
      <c r="AU195" s="25" t="s">
        <v>88</v>
      </c>
      <c r="AY195" s="25" t="s">
        <v>191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25" t="s">
        <v>85</v>
      </c>
      <c r="BK195" s="213">
        <f>ROUND(I195*H195,2)</f>
        <v>0</v>
      </c>
      <c r="BL195" s="25" t="s">
        <v>215</v>
      </c>
      <c r="BM195" s="25" t="s">
        <v>7043</v>
      </c>
    </row>
    <row r="196" spans="2:65" s="12" customFormat="1" ht="13.5">
      <c r="B196" s="217"/>
      <c r="C196" s="218"/>
      <c r="D196" s="214" t="s">
        <v>245</v>
      </c>
      <c r="E196" s="219" t="s">
        <v>23</v>
      </c>
      <c r="F196" s="220" t="s">
        <v>6921</v>
      </c>
      <c r="G196" s="218"/>
      <c r="H196" s="221">
        <v>84.6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245</v>
      </c>
      <c r="AU196" s="227" t="s">
        <v>88</v>
      </c>
      <c r="AV196" s="12" t="s">
        <v>88</v>
      </c>
      <c r="AW196" s="12" t="s">
        <v>40</v>
      </c>
      <c r="AX196" s="12" t="s">
        <v>77</v>
      </c>
      <c r="AY196" s="227" t="s">
        <v>191</v>
      </c>
    </row>
    <row r="197" spans="2:65" s="12" customFormat="1" ht="13.5">
      <c r="B197" s="217"/>
      <c r="C197" s="218"/>
      <c r="D197" s="214" t="s">
        <v>245</v>
      </c>
      <c r="E197" s="219" t="s">
        <v>23</v>
      </c>
      <c r="F197" s="220" t="s">
        <v>6922</v>
      </c>
      <c r="G197" s="218"/>
      <c r="H197" s="221">
        <v>3.2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245</v>
      </c>
      <c r="AU197" s="227" t="s">
        <v>88</v>
      </c>
      <c r="AV197" s="12" t="s">
        <v>88</v>
      </c>
      <c r="AW197" s="12" t="s">
        <v>40</v>
      </c>
      <c r="AX197" s="12" t="s">
        <v>77</v>
      </c>
      <c r="AY197" s="227" t="s">
        <v>191</v>
      </c>
    </row>
    <row r="198" spans="2:65" s="15" customFormat="1" ht="13.5">
      <c r="B198" s="265"/>
      <c r="C198" s="266"/>
      <c r="D198" s="214" t="s">
        <v>245</v>
      </c>
      <c r="E198" s="267" t="s">
        <v>23</v>
      </c>
      <c r="F198" s="268" t="s">
        <v>388</v>
      </c>
      <c r="G198" s="266"/>
      <c r="H198" s="269">
        <v>87.8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AT198" s="275" t="s">
        <v>245</v>
      </c>
      <c r="AU198" s="275" t="s">
        <v>88</v>
      </c>
      <c r="AV198" s="15" t="s">
        <v>215</v>
      </c>
      <c r="AW198" s="15" t="s">
        <v>40</v>
      </c>
      <c r="AX198" s="15" t="s">
        <v>85</v>
      </c>
      <c r="AY198" s="275" t="s">
        <v>191</v>
      </c>
    </row>
    <row r="199" spans="2:65" s="1" customFormat="1" ht="16.5" customHeight="1">
      <c r="B199" s="42"/>
      <c r="C199" s="228" t="s">
        <v>812</v>
      </c>
      <c r="D199" s="228" t="s">
        <v>302</v>
      </c>
      <c r="E199" s="229" t="s">
        <v>7044</v>
      </c>
      <c r="F199" s="230" t="s">
        <v>7045</v>
      </c>
      <c r="G199" s="231" t="s">
        <v>218</v>
      </c>
      <c r="H199" s="232">
        <v>93.06</v>
      </c>
      <c r="I199" s="233"/>
      <c r="J199" s="234">
        <f>ROUND(I199*H199,2)</f>
        <v>0</v>
      </c>
      <c r="K199" s="230" t="s">
        <v>203</v>
      </c>
      <c r="L199" s="235"/>
      <c r="M199" s="236" t="s">
        <v>23</v>
      </c>
      <c r="N199" s="237" t="s">
        <v>48</v>
      </c>
      <c r="O199" s="43"/>
      <c r="P199" s="211">
        <f>O199*H199</f>
        <v>0</v>
      </c>
      <c r="Q199" s="211">
        <v>0.14000000000000001</v>
      </c>
      <c r="R199" s="211">
        <f>Q199*H199</f>
        <v>13.028400000000001</v>
      </c>
      <c r="S199" s="211">
        <v>0</v>
      </c>
      <c r="T199" s="212">
        <f>S199*H199</f>
        <v>0</v>
      </c>
      <c r="AR199" s="25" t="s">
        <v>234</v>
      </c>
      <c r="AT199" s="25" t="s">
        <v>302</v>
      </c>
      <c r="AU199" s="25" t="s">
        <v>88</v>
      </c>
      <c r="AY199" s="25" t="s">
        <v>191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85</v>
      </c>
      <c r="BK199" s="213">
        <f>ROUND(I199*H199,2)</f>
        <v>0</v>
      </c>
      <c r="BL199" s="25" t="s">
        <v>215</v>
      </c>
      <c r="BM199" s="25" t="s">
        <v>7046</v>
      </c>
    </row>
    <row r="200" spans="2:65" s="12" customFormat="1" ht="13.5">
      <c r="B200" s="217"/>
      <c r="C200" s="218"/>
      <c r="D200" s="214" t="s">
        <v>245</v>
      </c>
      <c r="E200" s="219" t="s">
        <v>23</v>
      </c>
      <c r="F200" s="220" t="s">
        <v>6921</v>
      </c>
      <c r="G200" s="218"/>
      <c r="H200" s="221">
        <v>84.6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245</v>
      </c>
      <c r="AU200" s="227" t="s">
        <v>88</v>
      </c>
      <c r="AV200" s="12" t="s">
        <v>88</v>
      </c>
      <c r="AW200" s="12" t="s">
        <v>40</v>
      </c>
      <c r="AX200" s="12" t="s">
        <v>77</v>
      </c>
      <c r="AY200" s="227" t="s">
        <v>191</v>
      </c>
    </row>
    <row r="201" spans="2:65" s="15" customFormat="1" ht="13.5">
      <c r="B201" s="265"/>
      <c r="C201" s="266"/>
      <c r="D201" s="214" t="s">
        <v>245</v>
      </c>
      <c r="E201" s="267" t="s">
        <v>23</v>
      </c>
      <c r="F201" s="268" t="s">
        <v>388</v>
      </c>
      <c r="G201" s="266"/>
      <c r="H201" s="269">
        <v>84.6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AT201" s="275" t="s">
        <v>245</v>
      </c>
      <c r="AU201" s="275" t="s">
        <v>88</v>
      </c>
      <c r="AV201" s="15" t="s">
        <v>215</v>
      </c>
      <c r="AW201" s="15" t="s">
        <v>40</v>
      </c>
      <c r="AX201" s="15" t="s">
        <v>85</v>
      </c>
      <c r="AY201" s="275" t="s">
        <v>191</v>
      </c>
    </row>
    <row r="202" spans="2:65" s="12" customFormat="1" ht="13.5">
      <c r="B202" s="217"/>
      <c r="C202" s="218"/>
      <c r="D202" s="214" t="s">
        <v>245</v>
      </c>
      <c r="E202" s="218"/>
      <c r="F202" s="220" t="s">
        <v>7047</v>
      </c>
      <c r="G202" s="218"/>
      <c r="H202" s="221">
        <v>93.06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245</v>
      </c>
      <c r="AU202" s="227" t="s">
        <v>88</v>
      </c>
      <c r="AV202" s="12" t="s">
        <v>88</v>
      </c>
      <c r="AW202" s="12" t="s">
        <v>6</v>
      </c>
      <c r="AX202" s="12" t="s">
        <v>85</v>
      </c>
      <c r="AY202" s="227" t="s">
        <v>191</v>
      </c>
    </row>
    <row r="203" spans="2:65" s="1" customFormat="1" ht="16.5" customHeight="1">
      <c r="B203" s="42"/>
      <c r="C203" s="228" t="s">
        <v>817</v>
      </c>
      <c r="D203" s="228" t="s">
        <v>302</v>
      </c>
      <c r="E203" s="229" t="s">
        <v>7048</v>
      </c>
      <c r="F203" s="230" t="s">
        <v>7049</v>
      </c>
      <c r="G203" s="231" t="s">
        <v>218</v>
      </c>
      <c r="H203" s="232">
        <v>3.52</v>
      </c>
      <c r="I203" s="233"/>
      <c r="J203" s="234">
        <f>ROUND(I203*H203,2)</f>
        <v>0</v>
      </c>
      <c r="K203" s="230" t="s">
        <v>203</v>
      </c>
      <c r="L203" s="235"/>
      <c r="M203" s="236" t="s">
        <v>23</v>
      </c>
      <c r="N203" s="237" t="s">
        <v>48</v>
      </c>
      <c r="O203" s="43"/>
      <c r="P203" s="211">
        <f>O203*H203</f>
        <v>0</v>
      </c>
      <c r="Q203" s="211">
        <v>0.14599999999999999</v>
      </c>
      <c r="R203" s="211">
        <f>Q203*H203</f>
        <v>0.51391999999999993</v>
      </c>
      <c r="S203" s="211">
        <v>0</v>
      </c>
      <c r="T203" s="212">
        <f>S203*H203</f>
        <v>0</v>
      </c>
      <c r="AR203" s="25" t="s">
        <v>234</v>
      </c>
      <c r="AT203" s="25" t="s">
        <v>302</v>
      </c>
      <c r="AU203" s="25" t="s">
        <v>88</v>
      </c>
      <c r="AY203" s="25" t="s">
        <v>191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5" t="s">
        <v>85</v>
      </c>
      <c r="BK203" s="213">
        <f>ROUND(I203*H203,2)</f>
        <v>0</v>
      </c>
      <c r="BL203" s="25" t="s">
        <v>215</v>
      </c>
      <c r="BM203" s="25" t="s">
        <v>7050</v>
      </c>
    </row>
    <row r="204" spans="2:65" s="12" customFormat="1" ht="13.5">
      <c r="B204" s="217"/>
      <c r="C204" s="218"/>
      <c r="D204" s="214" t="s">
        <v>245</v>
      </c>
      <c r="E204" s="219" t="s">
        <v>23</v>
      </c>
      <c r="F204" s="220" t="s">
        <v>6922</v>
      </c>
      <c r="G204" s="218"/>
      <c r="H204" s="221">
        <v>3.2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245</v>
      </c>
      <c r="AU204" s="227" t="s">
        <v>88</v>
      </c>
      <c r="AV204" s="12" t="s">
        <v>88</v>
      </c>
      <c r="AW204" s="12" t="s">
        <v>40</v>
      </c>
      <c r="AX204" s="12" t="s">
        <v>85</v>
      </c>
      <c r="AY204" s="227" t="s">
        <v>191</v>
      </c>
    </row>
    <row r="205" spans="2:65" s="12" customFormat="1" ht="13.5">
      <c r="B205" s="217"/>
      <c r="C205" s="218"/>
      <c r="D205" s="214" t="s">
        <v>245</v>
      </c>
      <c r="E205" s="218"/>
      <c r="F205" s="220" t="s">
        <v>7051</v>
      </c>
      <c r="G205" s="218"/>
      <c r="H205" s="221">
        <v>3.52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245</v>
      </c>
      <c r="AU205" s="227" t="s">
        <v>88</v>
      </c>
      <c r="AV205" s="12" t="s">
        <v>88</v>
      </c>
      <c r="AW205" s="12" t="s">
        <v>6</v>
      </c>
      <c r="AX205" s="12" t="s">
        <v>85</v>
      </c>
      <c r="AY205" s="227" t="s">
        <v>191</v>
      </c>
    </row>
    <row r="206" spans="2:65" s="1" customFormat="1" ht="63.75" customHeight="1">
      <c r="B206" s="42"/>
      <c r="C206" s="202" t="s">
        <v>825</v>
      </c>
      <c r="D206" s="202" t="s">
        <v>194</v>
      </c>
      <c r="E206" s="203" t="s">
        <v>7052</v>
      </c>
      <c r="F206" s="204" t="s">
        <v>7053</v>
      </c>
      <c r="G206" s="205" t="s">
        <v>218</v>
      </c>
      <c r="H206" s="206">
        <v>3.2</v>
      </c>
      <c r="I206" s="207"/>
      <c r="J206" s="208">
        <f>ROUND(I206*H206,2)</f>
        <v>0</v>
      </c>
      <c r="K206" s="204" t="s">
        <v>203</v>
      </c>
      <c r="L206" s="62"/>
      <c r="M206" s="209" t="s">
        <v>23</v>
      </c>
      <c r="N206" s="210" t="s">
        <v>48</v>
      </c>
      <c r="O206" s="43"/>
      <c r="P206" s="211">
        <f>O206*H206</f>
        <v>0</v>
      </c>
      <c r="Q206" s="211">
        <v>0</v>
      </c>
      <c r="R206" s="211">
        <f>Q206*H206</f>
        <v>0</v>
      </c>
      <c r="S206" s="211">
        <v>0</v>
      </c>
      <c r="T206" s="212">
        <f>S206*H206</f>
        <v>0</v>
      </c>
      <c r="AR206" s="25" t="s">
        <v>215</v>
      </c>
      <c r="AT206" s="25" t="s">
        <v>194</v>
      </c>
      <c r="AU206" s="25" t="s">
        <v>88</v>
      </c>
      <c r="AY206" s="25" t="s">
        <v>191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25" t="s">
        <v>85</v>
      </c>
      <c r="BK206" s="213">
        <f>ROUND(I206*H206,2)</f>
        <v>0</v>
      </c>
      <c r="BL206" s="25" t="s">
        <v>215</v>
      </c>
      <c r="BM206" s="25" t="s">
        <v>7054</v>
      </c>
    </row>
    <row r="207" spans="2:65" s="12" customFormat="1" ht="13.5">
      <c r="B207" s="217"/>
      <c r="C207" s="218"/>
      <c r="D207" s="214" t="s">
        <v>245</v>
      </c>
      <c r="E207" s="219" t="s">
        <v>23</v>
      </c>
      <c r="F207" s="220" t="s">
        <v>6922</v>
      </c>
      <c r="G207" s="218"/>
      <c r="H207" s="221">
        <v>3.2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245</v>
      </c>
      <c r="AU207" s="227" t="s">
        <v>88</v>
      </c>
      <c r="AV207" s="12" t="s">
        <v>88</v>
      </c>
      <c r="AW207" s="12" t="s">
        <v>40</v>
      </c>
      <c r="AX207" s="12" t="s">
        <v>85</v>
      </c>
      <c r="AY207" s="227" t="s">
        <v>191</v>
      </c>
    </row>
    <row r="208" spans="2:65" s="11" customFormat="1" ht="29.85" customHeight="1">
      <c r="B208" s="186"/>
      <c r="C208" s="187"/>
      <c r="D208" s="188" t="s">
        <v>76</v>
      </c>
      <c r="E208" s="200" t="s">
        <v>239</v>
      </c>
      <c r="F208" s="200" t="s">
        <v>752</v>
      </c>
      <c r="G208" s="187"/>
      <c r="H208" s="187"/>
      <c r="I208" s="190"/>
      <c r="J208" s="201">
        <f>BK208</f>
        <v>0</v>
      </c>
      <c r="K208" s="187"/>
      <c r="L208" s="192"/>
      <c r="M208" s="193"/>
      <c r="N208" s="194"/>
      <c r="O208" s="194"/>
      <c r="P208" s="195">
        <f>SUM(P209:P245)</f>
        <v>0</v>
      </c>
      <c r="Q208" s="194"/>
      <c r="R208" s="195">
        <f>SUM(R209:R245)</f>
        <v>45.376049500000001</v>
      </c>
      <c r="S208" s="194"/>
      <c r="T208" s="196">
        <f>SUM(T209:T245)</f>
        <v>0</v>
      </c>
      <c r="AR208" s="197" t="s">
        <v>85</v>
      </c>
      <c r="AT208" s="198" t="s">
        <v>76</v>
      </c>
      <c r="AU208" s="198" t="s">
        <v>85</v>
      </c>
      <c r="AY208" s="197" t="s">
        <v>191</v>
      </c>
      <c r="BK208" s="199">
        <f>SUM(BK209:BK245)</f>
        <v>0</v>
      </c>
    </row>
    <row r="209" spans="2:65" s="1" customFormat="1" ht="25.5" customHeight="1">
      <c r="B209" s="42"/>
      <c r="C209" s="202" t="s">
        <v>829</v>
      </c>
      <c r="D209" s="202" t="s">
        <v>194</v>
      </c>
      <c r="E209" s="203" t="s">
        <v>6859</v>
      </c>
      <c r="F209" s="204" t="s">
        <v>6860</v>
      </c>
      <c r="G209" s="205" t="s">
        <v>222</v>
      </c>
      <c r="H209" s="206">
        <v>3</v>
      </c>
      <c r="I209" s="207"/>
      <c r="J209" s="208">
        <f>ROUND(I209*H209,2)</f>
        <v>0</v>
      </c>
      <c r="K209" s="204" t="s">
        <v>203</v>
      </c>
      <c r="L209" s="62"/>
      <c r="M209" s="209" t="s">
        <v>23</v>
      </c>
      <c r="N209" s="210" t="s">
        <v>48</v>
      </c>
      <c r="O209" s="43"/>
      <c r="P209" s="211">
        <f>O209*H209</f>
        <v>0</v>
      </c>
      <c r="Q209" s="211">
        <v>6.9999999999999999E-4</v>
      </c>
      <c r="R209" s="211">
        <f>Q209*H209</f>
        <v>2.0999999999999999E-3</v>
      </c>
      <c r="S209" s="211">
        <v>0</v>
      </c>
      <c r="T209" s="212">
        <f>S209*H209</f>
        <v>0</v>
      </c>
      <c r="AR209" s="25" t="s">
        <v>215</v>
      </c>
      <c r="AT209" s="25" t="s">
        <v>194</v>
      </c>
      <c r="AU209" s="25" t="s">
        <v>88</v>
      </c>
      <c r="AY209" s="25" t="s">
        <v>191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25" t="s">
        <v>85</v>
      </c>
      <c r="BK209" s="213">
        <f>ROUND(I209*H209,2)</f>
        <v>0</v>
      </c>
      <c r="BL209" s="25" t="s">
        <v>215</v>
      </c>
      <c r="BM209" s="25" t="s">
        <v>7055</v>
      </c>
    </row>
    <row r="210" spans="2:65" s="1" customFormat="1" ht="16.5" customHeight="1">
      <c r="B210" s="42"/>
      <c r="C210" s="228" t="s">
        <v>834</v>
      </c>
      <c r="D210" s="228" t="s">
        <v>302</v>
      </c>
      <c r="E210" s="229" t="s">
        <v>7056</v>
      </c>
      <c r="F210" s="230" t="s">
        <v>7057</v>
      </c>
      <c r="G210" s="231" t="s">
        <v>222</v>
      </c>
      <c r="H210" s="232">
        <v>1</v>
      </c>
      <c r="I210" s="233"/>
      <c r="J210" s="234">
        <f>ROUND(I210*H210,2)</f>
        <v>0</v>
      </c>
      <c r="K210" s="230" t="s">
        <v>203</v>
      </c>
      <c r="L210" s="235"/>
      <c r="M210" s="236" t="s">
        <v>23</v>
      </c>
      <c r="N210" s="237" t="s">
        <v>48</v>
      </c>
      <c r="O210" s="43"/>
      <c r="P210" s="211">
        <f>O210*H210</f>
        <v>0</v>
      </c>
      <c r="Q210" s="211">
        <v>3.0000000000000001E-3</v>
      </c>
      <c r="R210" s="211">
        <f>Q210*H210</f>
        <v>3.0000000000000001E-3</v>
      </c>
      <c r="S210" s="211">
        <v>0</v>
      </c>
      <c r="T210" s="212">
        <f>S210*H210</f>
        <v>0</v>
      </c>
      <c r="AR210" s="25" t="s">
        <v>234</v>
      </c>
      <c r="AT210" s="25" t="s">
        <v>302</v>
      </c>
      <c r="AU210" s="25" t="s">
        <v>88</v>
      </c>
      <c r="AY210" s="25" t="s">
        <v>191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25" t="s">
        <v>85</v>
      </c>
      <c r="BK210" s="213">
        <f>ROUND(I210*H210,2)</f>
        <v>0</v>
      </c>
      <c r="BL210" s="25" t="s">
        <v>215</v>
      </c>
      <c r="BM210" s="25" t="s">
        <v>7058</v>
      </c>
    </row>
    <row r="211" spans="2:65" s="12" customFormat="1" ht="13.5">
      <c r="B211" s="217"/>
      <c r="C211" s="218"/>
      <c r="D211" s="214" t="s">
        <v>245</v>
      </c>
      <c r="E211" s="219" t="s">
        <v>23</v>
      </c>
      <c r="F211" s="220" t="s">
        <v>7059</v>
      </c>
      <c r="G211" s="218"/>
      <c r="H211" s="221">
        <v>1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245</v>
      </c>
      <c r="AU211" s="227" t="s">
        <v>88</v>
      </c>
      <c r="AV211" s="12" t="s">
        <v>88</v>
      </c>
      <c r="AW211" s="12" t="s">
        <v>40</v>
      </c>
      <c r="AX211" s="12" t="s">
        <v>85</v>
      </c>
      <c r="AY211" s="227" t="s">
        <v>191</v>
      </c>
    </row>
    <row r="212" spans="2:65" s="1" customFormat="1" ht="16.5" customHeight="1">
      <c r="B212" s="42"/>
      <c r="C212" s="228" t="s">
        <v>839</v>
      </c>
      <c r="D212" s="228" t="s">
        <v>302</v>
      </c>
      <c r="E212" s="229" t="s">
        <v>7060</v>
      </c>
      <c r="F212" s="230" t="s">
        <v>7061</v>
      </c>
      <c r="G212" s="231" t="s">
        <v>222</v>
      </c>
      <c r="H212" s="232">
        <v>1</v>
      </c>
      <c r="I212" s="233"/>
      <c r="J212" s="234">
        <f>ROUND(I212*H212,2)</f>
        <v>0</v>
      </c>
      <c r="K212" s="230" t="s">
        <v>203</v>
      </c>
      <c r="L212" s="235"/>
      <c r="M212" s="236" t="s">
        <v>23</v>
      </c>
      <c r="N212" s="237" t="s">
        <v>48</v>
      </c>
      <c r="O212" s="43"/>
      <c r="P212" s="211">
        <f>O212*H212</f>
        <v>0</v>
      </c>
      <c r="Q212" s="211">
        <v>3.0000000000000001E-3</v>
      </c>
      <c r="R212" s="211">
        <f>Q212*H212</f>
        <v>3.0000000000000001E-3</v>
      </c>
      <c r="S212" s="211">
        <v>0</v>
      </c>
      <c r="T212" s="212">
        <f>S212*H212</f>
        <v>0</v>
      </c>
      <c r="AR212" s="25" t="s">
        <v>234</v>
      </c>
      <c r="AT212" s="25" t="s">
        <v>302</v>
      </c>
      <c r="AU212" s="25" t="s">
        <v>88</v>
      </c>
      <c r="AY212" s="25" t="s">
        <v>191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5" t="s">
        <v>85</v>
      </c>
      <c r="BK212" s="213">
        <f>ROUND(I212*H212,2)</f>
        <v>0</v>
      </c>
      <c r="BL212" s="25" t="s">
        <v>215</v>
      </c>
      <c r="BM212" s="25" t="s">
        <v>7062</v>
      </c>
    </row>
    <row r="213" spans="2:65" s="12" customFormat="1" ht="13.5">
      <c r="B213" s="217"/>
      <c r="C213" s="218"/>
      <c r="D213" s="214" t="s">
        <v>245</v>
      </c>
      <c r="E213" s="219" t="s">
        <v>23</v>
      </c>
      <c r="F213" s="220" t="s">
        <v>7063</v>
      </c>
      <c r="G213" s="218"/>
      <c r="H213" s="221">
        <v>1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245</v>
      </c>
      <c r="AU213" s="227" t="s">
        <v>88</v>
      </c>
      <c r="AV213" s="12" t="s">
        <v>88</v>
      </c>
      <c r="AW213" s="12" t="s">
        <v>40</v>
      </c>
      <c r="AX213" s="12" t="s">
        <v>85</v>
      </c>
      <c r="AY213" s="227" t="s">
        <v>191</v>
      </c>
    </row>
    <row r="214" spans="2:65" s="1" customFormat="1" ht="16.5" customHeight="1">
      <c r="B214" s="42"/>
      <c r="C214" s="228" t="s">
        <v>844</v>
      </c>
      <c r="D214" s="228" t="s">
        <v>302</v>
      </c>
      <c r="E214" s="229" t="s">
        <v>7064</v>
      </c>
      <c r="F214" s="230" t="s">
        <v>7065</v>
      </c>
      <c r="G214" s="231" t="s">
        <v>222</v>
      </c>
      <c r="H214" s="232">
        <v>1</v>
      </c>
      <c r="I214" s="233"/>
      <c r="J214" s="234">
        <f>ROUND(I214*H214,2)</f>
        <v>0</v>
      </c>
      <c r="K214" s="230" t="s">
        <v>203</v>
      </c>
      <c r="L214" s="235"/>
      <c r="M214" s="236" t="s">
        <v>23</v>
      </c>
      <c r="N214" s="237" t="s">
        <v>48</v>
      </c>
      <c r="O214" s="43"/>
      <c r="P214" s="211">
        <f>O214*H214</f>
        <v>0</v>
      </c>
      <c r="Q214" s="211">
        <v>2E-3</v>
      </c>
      <c r="R214" s="211">
        <f>Q214*H214</f>
        <v>2E-3</v>
      </c>
      <c r="S214" s="211">
        <v>0</v>
      </c>
      <c r="T214" s="212">
        <f>S214*H214</f>
        <v>0</v>
      </c>
      <c r="AR214" s="25" t="s">
        <v>234</v>
      </c>
      <c r="AT214" s="25" t="s">
        <v>302</v>
      </c>
      <c r="AU214" s="25" t="s">
        <v>88</v>
      </c>
      <c r="AY214" s="25" t="s">
        <v>191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25" t="s">
        <v>85</v>
      </c>
      <c r="BK214" s="213">
        <f>ROUND(I214*H214,2)</f>
        <v>0</v>
      </c>
      <c r="BL214" s="25" t="s">
        <v>215</v>
      </c>
      <c r="BM214" s="25" t="s">
        <v>7066</v>
      </c>
    </row>
    <row r="215" spans="2:65" s="12" customFormat="1" ht="13.5">
      <c r="B215" s="217"/>
      <c r="C215" s="218"/>
      <c r="D215" s="214" t="s">
        <v>245</v>
      </c>
      <c r="E215" s="219" t="s">
        <v>23</v>
      </c>
      <c r="F215" s="220" t="s">
        <v>7067</v>
      </c>
      <c r="G215" s="218"/>
      <c r="H215" s="221">
        <v>1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245</v>
      </c>
      <c r="AU215" s="227" t="s">
        <v>88</v>
      </c>
      <c r="AV215" s="12" t="s">
        <v>88</v>
      </c>
      <c r="AW215" s="12" t="s">
        <v>40</v>
      </c>
      <c r="AX215" s="12" t="s">
        <v>85</v>
      </c>
      <c r="AY215" s="227" t="s">
        <v>191</v>
      </c>
    </row>
    <row r="216" spans="2:65" s="1" customFormat="1" ht="16.5" customHeight="1">
      <c r="B216" s="42"/>
      <c r="C216" s="202" t="s">
        <v>849</v>
      </c>
      <c r="D216" s="202" t="s">
        <v>194</v>
      </c>
      <c r="E216" s="203" t="s">
        <v>6876</v>
      </c>
      <c r="F216" s="204" t="s">
        <v>6877</v>
      </c>
      <c r="G216" s="205" t="s">
        <v>222</v>
      </c>
      <c r="H216" s="206">
        <v>2</v>
      </c>
      <c r="I216" s="207"/>
      <c r="J216" s="208">
        <f>ROUND(I216*H216,2)</f>
        <v>0</v>
      </c>
      <c r="K216" s="204" t="s">
        <v>203</v>
      </c>
      <c r="L216" s="62"/>
      <c r="M216" s="209" t="s">
        <v>23</v>
      </c>
      <c r="N216" s="210" t="s">
        <v>48</v>
      </c>
      <c r="O216" s="43"/>
      <c r="P216" s="211">
        <f>O216*H216</f>
        <v>0</v>
      </c>
      <c r="Q216" s="211">
        <v>0.11241</v>
      </c>
      <c r="R216" s="211">
        <f>Q216*H216</f>
        <v>0.22481999999999999</v>
      </c>
      <c r="S216" s="211">
        <v>0</v>
      </c>
      <c r="T216" s="212">
        <f>S216*H216</f>
        <v>0</v>
      </c>
      <c r="AR216" s="25" t="s">
        <v>215</v>
      </c>
      <c r="AT216" s="25" t="s">
        <v>194</v>
      </c>
      <c r="AU216" s="25" t="s">
        <v>88</v>
      </c>
      <c r="AY216" s="25" t="s">
        <v>191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25" t="s">
        <v>85</v>
      </c>
      <c r="BK216" s="213">
        <f>ROUND(I216*H216,2)</f>
        <v>0</v>
      </c>
      <c r="BL216" s="25" t="s">
        <v>215</v>
      </c>
      <c r="BM216" s="25" t="s">
        <v>7068</v>
      </c>
    </row>
    <row r="217" spans="2:65" s="12" customFormat="1" ht="13.5">
      <c r="B217" s="217"/>
      <c r="C217" s="218"/>
      <c r="D217" s="214" t="s">
        <v>245</v>
      </c>
      <c r="E217" s="219" t="s">
        <v>23</v>
      </c>
      <c r="F217" s="220" t="s">
        <v>7059</v>
      </c>
      <c r="G217" s="218"/>
      <c r="H217" s="221">
        <v>1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245</v>
      </c>
      <c r="AU217" s="227" t="s">
        <v>88</v>
      </c>
      <c r="AV217" s="12" t="s">
        <v>88</v>
      </c>
      <c r="AW217" s="12" t="s">
        <v>40</v>
      </c>
      <c r="AX217" s="12" t="s">
        <v>77</v>
      </c>
      <c r="AY217" s="227" t="s">
        <v>191</v>
      </c>
    </row>
    <row r="218" spans="2:65" s="12" customFormat="1" ht="13.5">
      <c r="B218" s="217"/>
      <c r="C218" s="218"/>
      <c r="D218" s="214" t="s">
        <v>245</v>
      </c>
      <c r="E218" s="219" t="s">
        <v>23</v>
      </c>
      <c r="F218" s="220" t="s">
        <v>7067</v>
      </c>
      <c r="G218" s="218"/>
      <c r="H218" s="221">
        <v>1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245</v>
      </c>
      <c r="AU218" s="227" t="s">
        <v>88</v>
      </c>
      <c r="AV218" s="12" t="s">
        <v>88</v>
      </c>
      <c r="AW218" s="12" t="s">
        <v>40</v>
      </c>
      <c r="AX218" s="12" t="s">
        <v>77</v>
      </c>
      <c r="AY218" s="227" t="s">
        <v>191</v>
      </c>
    </row>
    <row r="219" spans="2:65" s="15" customFormat="1" ht="13.5">
      <c r="B219" s="265"/>
      <c r="C219" s="266"/>
      <c r="D219" s="214" t="s">
        <v>245</v>
      </c>
      <c r="E219" s="267" t="s">
        <v>23</v>
      </c>
      <c r="F219" s="268" t="s">
        <v>388</v>
      </c>
      <c r="G219" s="266"/>
      <c r="H219" s="269">
        <v>2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AT219" s="275" t="s">
        <v>245</v>
      </c>
      <c r="AU219" s="275" t="s">
        <v>88</v>
      </c>
      <c r="AV219" s="15" t="s">
        <v>215</v>
      </c>
      <c r="AW219" s="15" t="s">
        <v>40</v>
      </c>
      <c r="AX219" s="15" t="s">
        <v>85</v>
      </c>
      <c r="AY219" s="275" t="s">
        <v>191</v>
      </c>
    </row>
    <row r="220" spans="2:65" s="1" customFormat="1" ht="16.5" customHeight="1">
      <c r="B220" s="42"/>
      <c r="C220" s="228" t="s">
        <v>853</v>
      </c>
      <c r="D220" s="228" t="s">
        <v>302</v>
      </c>
      <c r="E220" s="229" t="s">
        <v>6880</v>
      </c>
      <c r="F220" s="230" t="s">
        <v>6881</v>
      </c>
      <c r="G220" s="231" t="s">
        <v>222</v>
      </c>
      <c r="H220" s="232">
        <v>2</v>
      </c>
      <c r="I220" s="233"/>
      <c r="J220" s="234">
        <f>ROUND(I220*H220,2)</f>
        <v>0</v>
      </c>
      <c r="K220" s="230" t="s">
        <v>203</v>
      </c>
      <c r="L220" s="235"/>
      <c r="M220" s="236" t="s">
        <v>23</v>
      </c>
      <c r="N220" s="237" t="s">
        <v>48</v>
      </c>
      <c r="O220" s="43"/>
      <c r="P220" s="211">
        <f>O220*H220</f>
        <v>0</v>
      </c>
      <c r="Q220" s="211">
        <v>6.1000000000000004E-3</v>
      </c>
      <c r="R220" s="211">
        <f>Q220*H220</f>
        <v>1.2200000000000001E-2</v>
      </c>
      <c r="S220" s="211">
        <v>0</v>
      </c>
      <c r="T220" s="212">
        <f>S220*H220</f>
        <v>0</v>
      </c>
      <c r="AR220" s="25" t="s">
        <v>234</v>
      </c>
      <c r="AT220" s="25" t="s">
        <v>302</v>
      </c>
      <c r="AU220" s="25" t="s">
        <v>88</v>
      </c>
      <c r="AY220" s="25" t="s">
        <v>191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25" t="s">
        <v>85</v>
      </c>
      <c r="BK220" s="213">
        <f>ROUND(I220*H220,2)</f>
        <v>0</v>
      </c>
      <c r="BL220" s="25" t="s">
        <v>215</v>
      </c>
      <c r="BM220" s="25" t="s">
        <v>7069</v>
      </c>
    </row>
    <row r="221" spans="2:65" s="1" customFormat="1" ht="16.5" customHeight="1">
      <c r="B221" s="42"/>
      <c r="C221" s="228" t="s">
        <v>857</v>
      </c>
      <c r="D221" s="228" t="s">
        <v>302</v>
      </c>
      <c r="E221" s="229" t="s">
        <v>6883</v>
      </c>
      <c r="F221" s="230" t="s">
        <v>6884</v>
      </c>
      <c r="G221" s="231" t="s">
        <v>222</v>
      </c>
      <c r="H221" s="232">
        <v>2</v>
      </c>
      <c r="I221" s="233"/>
      <c r="J221" s="234">
        <f>ROUND(I221*H221,2)</f>
        <v>0</v>
      </c>
      <c r="K221" s="230" t="s">
        <v>203</v>
      </c>
      <c r="L221" s="235"/>
      <c r="M221" s="236" t="s">
        <v>23</v>
      </c>
      <c r="N221" s="237" t="s">
        <v>48</v>
      </c>
      <c r="O221" s="43"/>
      <c r="P221" s="211">
        <f>O221*H221</f>
        <v>0</v>
      </c>
      <c r="Q221" s="211">
        <v>3.0000000000000001E-3</v>
      </c>
      <c r="R221" s="211">
        <f>Q221*H221</f>
        <v>6.0000000000000001E-3</v>
      </c>
      <c r="S221" s="211">
        <v>0</v>
      </c>
      <c r="T221" s="212">
        <f>S221*H221</f>
        <v>0</v>
      </c>
      <c r="AR221" s="25" t="s">
        <v>234</v>
      </c>
      <c r="AT221" s="25" t="s">
        <v>302</v>
      </c>
      <c r="AU221" s="25" t="s">
        <v>88</v>
      </c>
      <c r="AY221" s="25" t="s">
        <v>191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25" t="s">
        <v>85</v>
      </c>
      <c r="BK221" s="213">
        <f>ROUND(I221*H221,2)</f>
        <v>0</v>
      </c>
      <c r="BL221" s="25" t="s">
        <v>215</v>
      </c>
      <c r="BM221" s="25" t="s">
        <v>7070</v>
      </c>
    </row>
    <row r="222" spans="2:65" s="1" customFormat="1" ht="16.5" customHeight="1">
      <c r="B222" s="42"/>
      <c r="C222" s="228" t="s">
        <v>863</v>
      </c>
      <c r="D222" s="228" t="s">
        <v>302</v>
      </c>
      <c r="E222" s="229" t="s">
        <v>6886</v>
      </c>
      <c r="F222" s="230" t="s">
        <v>6887</v>
      </c>
      <c r="G222" s="231" t="s">
        <v>222</v>
      </c>
      <c r="H222" s="232">
        <v>2</v>
      </c>
      <c r="I222" s="233"/>
      <c r="J222" s="234">
        <f>ROUND(I222*H222,2)</f>
        <v>0</v>
      </c>
      <c r="K222" s="230" t="s">
        <v>203</v>
      </c>
      <c r="L222" s="235"/>
      <c r="M222" s="236" t="s">
        <v>23</v>
      </c>
      <c r="N222" s="237" t="s">
        <v>48</v>
      </c>
      <c r="O222" s="43"/>
      <c r="P222" s="211">
        <f>O222*H222</f>
        <v>0</v>
      </c>
      <c r="Q222" s="211">
        <v>1E-4</v>
      </c>
      <c r="R222" s="211">
        <f>Q222*H222</f>
        <v>2.0000000000000001E-4</v>
      </c>
      <c r="S222" s="211">
        <v>0</v>
      </c>
      <c r="T222" s="212">
        <f>S222*H222</f>
        <v>0</v>
      </c>
      <c r="AR222" s="25" t="s">
        <v>234</v>
      </c>
      <c r="AT222" s="25" t="s">
        <v>302</v>
      </c>
      <c r="AU222" s="25" t="s">
        <v>88</v>
      </c>
      <c r="AY222" s="25" t="s">
        <v>191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25" t="s">
        <v>85</v>
      </c>
      <c r="BK222" s="213">
        <f>ROUND(I222*H222,2)</f>
        <v>0</v>
      </c>
      <c r="BL222" s="25" t="s">
        <v>215</v>
      </c>
      <c r="BM222" s="25" t="s">
        <v>7071</v>
      </c>
    </row>
    <row r="223" spans="2:65" s="1" customFormat="1" ht="16.5" customHeight="1">
      <c r="B223" s="42"/>
      <c r="C223" s="228" t="s">
        <v>868</v>
      </c>
      <c r="D223" s="228" t="s">
        <v>302</v>
      </c>
      <c r="E223" s="229" t="s">
        <v>6889</v>
      </c>
      <c r="F223" s="230" t="s">
        <v>6890</v>
      </c>
      <c r="G223" s="231" t="s">
        <v>222</v>
      </c>
      <c r="H223" s="232">
        <v>2</v>
      </c>
      <c r="I223" s="233"/>
      <c r="J223" s="234">
        <f>ROUND(I223*H223,2)</f>
        <v>0</v>
      </c>
      <c r="K223" s="230" t="s">
        <v>203</v>
      </c>
      <c r="L223" s="235"/>
      <c r="M223" s="236" t="s">
        <v>23</v>
      </c>
      <c r="N223" s="237" t="s">
        <v>48</v>
      </c>
      <c r="O223" s="43"/>
      <c r="P223" s="211">
        <f>O223*H223</f>
        <v>0</v>
      </c>
      <c r="Q223" s="211">
        <v>3.5E-4</v>
      </c>
      <c r="R223" s="211">
        <f>Q223*H223</f>
        <v>6.9999999999999999E-4</v>
      </c>
      <c r="S223" s="211">
        <v>0</v>
      </c>
      <c r="T223" s="212">
        <f>S223*H223</f>
        <v>0</v>
      </c>
      <c r="AR223" s="25" t="s">
        <v>234</v>
      </c>
      <c r="AT223" s="25" t="s">
        <v>302</v>
      </c>
      <c r="AU223" s="25" t="s">
        <v>88</v>
      </c>
      <c r="AY223" s="25" t="s">
        <v>191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25" t="s">
        <v>85</v>
      </c>
      <c r="BK223" s="213">
        <f>ROUND(I223*H223,2)</f>
        <v>0</v>
      </c>
      <c r="BL223" s="25" t="s">
        <v>215</v>
      </c>
      <c r="BM223" s="25" t="s">
        <v>7072</v>
      </c>
    </row>
    <row r="224" spans="2:65" s="1" customFormat="1" ht="25.5" customHeight="1">
      <c r="B224" s="42"/>
      <c r="C224" s="202" t="s">
        <v>873</v>
      </c>
      <c r="D224" s="202" t="s">
        <v>194</v>
      </c>
      <c r="E224" s="203" t="s">
        <v>6892</v>
      </c>
      <c r="F224" s="204" t="s">
        <v>6893</v>
      </c>
      <c r="G224" s="205" t="s">
        <v>242</v>
      </c>
      <c r="H224" s="206">
        <v>52.5</v>
      </c>
      <c r="I224" s="207"/>
      <c r="J224" s="208">
        <f>ROUND(I224*H224,2)</f>
        <v>0</v>
      </c>
      <c r="K224" s="204" t="s">
        <v>203</v>
      </c>
      <c r="L224" s="62"/>
      <c r="M224" s="209" t="s">
        <v>23</v>
      </c>
      <c r="N224" s="210" t="s">
        <v>48</v>
      </c>
      <c r="O224" s="43"/>
      <c r="P224" s="211">
        <f>O224*H224</f>
        <v>0</v>
      </c>
      <c r="Q224" s="211">
        <v>2.0000000000000001E-4</v>
      </c>
      <c r="R224" s="211">
        <f>Q224*H224</f>
        <v>1.0500000000000001E-2</v>
      </c>
      <c r="S224" s="211">
        <v>0</v>
      </c>
      <c r="T224" s="212">
        <f>S224*H224</f>
        <v>0</v>
      </c>
      <c r="AR224" s="25" t="s">
        <v>215</v>
      </c>
      <c r="AT224" s="25" t="s">
        <v>194</v>
      </c>
      <c r="AU224" s="25" t="s">
        <v>88</v>
      </c>
      <c r="AY224" s="25" t="s">
        <v>191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25" t="s">
        <v>85</v>
      </c>
      <c r="BK224" s="213">
        <f>ROUND(I224*H224,2)</f>
        <v>0</v>
      </c>
      <c r="BL224" s="25" t="s">
        <v>215</v>
      </c>
      <c r="BM224" s="25" t="s">
        <v>7073</v>
      </c>
    </row>
    <row r="225" spans="2:65" s="12" customFormat="1" ht="13.5">
      <c r="B225" s="217"/>
      <c r="C225" s="218"/>
      <c r="D225" s="214" t="s">
        <v>245</v>
      </c>
      <c r="E225" s="219" t="s">
        <v>23</v>
      </c>
      <c r="F225" s="220" t="s">
        <v>7074</v>
      </c>
      <c r="G225" s="218"/>
      <c r="H225" s="221">
        <v>52.5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245</v>
      </c>
      <c r="AU225" s="227" t="s">
        <v>88</v>
      </c>
      <c r="AV225" s="12" t="s">
        <v>88</v>
      </c>
      <c r="AW225" s="12" t="s">
        <v>40</v>
      </c>
      <c r="AX225" s="12" t="s">
        <v>85</v>
      </c>
      <c r="AY225" s="227" t="s">
        <v>191</v>
      </c>
    </row>
    <row r="226" spans="2:65" s="1" customFormat="1" ht="25.5" customHeight="1">
      <c r="B226" s="42"/>
      <c r="C226" s="202" t="s">
        <v>878</v>
      </c>
      <c r="D226" s="202" t="s">
        <v>194</v>
      </c>
      <c r="E226" s="203" t="s">
        <v>7075</v>
      </c>
      <c r="F226" s="204" t="s">
        <v>7076</v>
      </c>
      <c r="G226" s="205" t="s">
        <v>218</v>
      </c>
      <c r="H226" s="206">
        <v>2</v>
      </c>
      <c r="I226" s="207"/>
      <c r="J226" s="208">
        <f>ROUND(I226*H226,2)</f>
        <v>0</v>
      </c>
      <c r="K226" s="204" t="s">
        <v>203</v>
      </c>
      <c r="L226" s="62"/>
      <c r="M226" s="209" t="s">
        <v>23</v>
      </c>
      <c r="N226" s="210" t="s">
        <v>48</v>
      </c>
      <c r="O226" s="43"/>
      <c r="P226" s="211">
        <f>O226*H226</f>
        <v>0</v>
      </c>
      <c r="Q226" s="211">
        <v>1.6000000000000001E-3</v>
      </c>
      <c r="R226" s="211">
        <f>Q226*H226</f>
        <v>3.2000000000000002E-3</v>
      </c>
      <c r="S226" s="211">
        <v>0</v>
      </c>
      <c r="T226" s="212">
        <f>S226*H226</f>
        <v>0</v>
      </c>
      <c r="AR226" s="25" t="s">
        <v>215</v>
      </c>
      <c r="AT226" s="25" t="s">
        <v>194</v>
      </c>
      <c r="AU226" s="25" t="s">
        <v>88</v>
      </c>
      <c r="AY226" s="25" t="s">
        <v>191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25" t="s">
        <v>85</v>
      </c>
      <c r="BK226" s="213">
        <f>ROUND(I226*H226,2)</f>
        <v>0</v>
      </c>
      <c r="BL226" s="25" t="s">
        <v>215</v>
      </c>
      <c r="BM226" s="25" t="s">
        <v>7077</v>
      </c>
    </row>
    <row r="227" spans="2:65" s="12" customFormat="1" ht="13.5">
      <c r="B227" s="217"/>
      <c r="C227" s="218"/>
      <c r="D227" s="214" t="s">
        <v>245</v>
      </c>
      <c r="E227" s="219" t="s">
        <v>23</v>
      </c>
      <c r="F227" s="220" t="s">
        <v>7078</v>
      </c>
      <c r="G227" s="218"/>
      <c r="H227" s="221">
        <v>2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245</v>
      </c>
      <c r="AU227" s="227" t="s">
        <v>88</v>
      </c>
      <c r="AV227" s="12" t="s">
        <v>88</v>
      </c>
      <c r="AW227" s="12" t="s">
        <v>40</v>
      </c>
      <c r="AX227" s="12" t="s">
        <v>85</v>
      </c>
      <c r="AY227" s="227" t="s">
        <v>191</v>
      </c>
    </row>
    <row r="228" spans="2:65" s="1" customFormat="1" ht="25.5" customHeight="1">
      <c r="B228" s="42"/>
      <c r="C228" s="202" t="s">
        <v>883</v>
      </c>
      <c r="D228" s="202" t="s">
        <v>194</v>
      </c>
      <c r="E228" s="203" t="s">
        <v>6897</v>
      </c>
      <c r="F228" s="204" t="s">
        <v>6898</v>
      </c>
      <c r="G228" s="205" t="s">
        <v>242</v>
      </c>
      <c r="H228" s="206">
        <v>52.5</v>
      </c>
      <c r="I228" s="207"/>
      <c r="J228" s="208">
        <f>ROUND(I228*H228,2)</f>
        <v>0</v>
      </c>
      <c r="K228" s="204" t="s">
        <v>203</v>
      </c>
      <c r="L228" s="62"/>
      <c r="M228" s="209" t="s">
        <v>23</v>
      </c>
      <c r="N228" s="210" t="s">
        <v>48</v>
      </c>
      <c r="O228" s="43"/>
      <c r="P228" s="211">
        <f>O228*H228</f>
        <v>0</v>
      </c>
      <c r="Q228" s="211">
        <v>0</v>
      </c>
      <c r="R228" s="211">
        <f>Q228*H228</f>
        <v>0</v>
      </c>
      <c r="S228" s="211">
        <v>0</v>
      </c>
      <c r="T228" s="212">
        <f>S228*H228</f>
        <v>0</v>
      </c>
      <c r="AR228" s="25" t="s">
        <v>215</v>
      </c>
      <c r="AT228" s="25" t="s">
        <v>194</v>
      </c>
      <c r="AU228" s="25" t="s">
        <v>88</v>
      </c>
      <c r="AY228" s="25" t="s">
        <v>191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85</v>
      </c>
      <c r="BK228" s="213">
        <f>ROUND(I228*H228,2)</f>
        <v>0</v>
      </c>
      <c r="BL228" s="25" t="s">
        <v>215</v>
      </c>
      <c r="BM228" s="25" t="s">
        <v>7079</v>
      </c>
    </row>
    <row r="229" spans="2:65" s="1" customFormat="1" ht="25.5" customHeight="1">
      <c r="B229" s="42"/>
      <c r="C229" s="202" t="s">
        <v>887</v>
      </c>
      <c r="D229" s="202" t="s">
        <v>194</v>
      </c>
      <c r="E229" s="203" t="s">
        <v>7080</v>
      </c>
      <c r="F229" s="204" t="s">
        <v>7081</v>
      </c>
      <c r="G229" s="205" t="s">
        <v>218</v>
      </c>
      <c r="H229" s="206">
        <v>2</v>
      </c>
      <c r="I229" s="207"/>
      <c r="J229" s="208">
        <f>ROUND(I229*H229,2)</f>
        <v>0</v>
      </c>
      <c r="K229" s="204" t="s">
        <v>203</v>
      </c>
      <c r="L229" s="62"/>
      <c r="M229" s="209" t="s">
        <v>23</v>
      </c>
      <c r="N229" s="210" t="s">
        <v>48</v>
      </c>
      <c r="O229" s="43"/>
      <c r="P229" s="211">
        <f>O229*H229</f>
        <v>0</v>
      </c>
      <c r="Q229" s="211">
        <v>1.0000000000000001E-5</v>
      </c>
      <c r="R229" s="211">
        <f>Q229*H229</f>
        <v>2.0000000000000002E-5</v>
      </c>
      <c r="S229" s="211">
        <v>0</v>
      </c>
      <c r="T229" s="212">
        <f>S229*H229</f>
        <v>0</v>
      </c>
      <c r="AR229" s="25" t="s">
        <v>215</v>
      </c>
      <c r="AT229" s="25" t="s">
        <v>194</v>
      </c>
      <c r="AU229" s="25" t="s">
        <v>88</v>
      </c>
      <c r="AY229" s="25" t="s">
        <v>191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25" t="s">
        <v>85</v>
      </c>
      <c r="BK229" s="213">
        <f>ROUND(I229*H229,2)</f>
        <v>0</v>
      </c>
      <c r="BL229" s="25" t="s">
        <v>215</v>
      </c>
      <c r="BM229" s="25" t="s">
        <v>7082</v>
      </c>
    </row>
    <row r="230" spans="2:65" s="1" customFormat="1" ht="38.25" customHeight="1">
      <c r="B230" s="42"/>
      <c r="C230" s="202" t="s">
        <v>891</v>
      </c>
      <c r="D230" s="202" t="s">
        <v>194</v>
      </c>
      <c r="E230" s="203" t="s">
        <v>7083</v>
      </c>
      <c r="F230" s="204" t="s">
        <v>7084</v>
      </c>
      <c r="G230" s="205" t="s">
        <v>242</v>
      </c>
      <c r="H230" s="206">
        <v>253.57</v>
      </c>
      <c r="I230" s="207"/>
      <c r="J230" s="208">
        <f>ROUND(I230*H230,2)</f>
        <v>0</v>
      </c>
      <c r="K230" s="204" t="s">
        <v>203</v>
      </c>
      <c r="L230" s="62"/>
      <c r="M230" s="209" t="s">
        <v>23</v>
      </c>
      <c r="N230" s="210" t="s">
        <v>48</v>
      </c>
      <c r="O230" s="43"/>
      <c r="P230" s="211">
        <f>O230*H230</f>
        <v>0</v>
      </c>
      <c r="Q230" s="211">
        <v>0.1295</v>
      </c>
      <c r="R230" s="211">
        <f>Q230*H230</f>
        <v>32.837314999999997</v>
      </c>
      <c r="S230" s="211">
        <v>0</v>
      </c>
      <c r="T230" s="212">
        <f>S230*H230</f>
        <v>0</v>
      </c>
      <c r="AR230" s="25" t="s">
        <v>215</v>
      </c>
      <c r="AT230" s="25" t="s">
        <v>194</v>
      </c>
      <c r="AU230" s="25" t="s">
        <v>88</v>
      </c>
      <c r="AY230" s="25" t="s">
        <v>191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25" t="s">
        <v>85</v>
      </c>
      <c r="BK230" s="213">
        <f>ROUND(I230*H230,2)</f>
        <v>0</v>
      </c>
      <c r="BL230" s="25" t="s">
        <v>215</v>
      </c>
      <c r="BM230" s="25" t="s">
        <v>7085</v>
      </c>
    </row>
    <row r="231" spans="2:65" s="12" customFormat="1" ht="13.5">
      <c r="B231" s="217"/>
      <c r="C231" s="218"/>
      <c r="D231" s="214" t="s">
        <v>245</v>
      </c>
      <c r="E231" s="219" t="s">
        <v>23</v>
      </c>
      <c r="F231" s="220" t="s">
        <v>7086</v>
      </c>
      <c r="G231" s="218"/>
      <c r="H231" s="221">
        <v>31.11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245</v>
      </c>
      <c r="AU231" s="227" t="s">
        <v>88</v>
      </c>
      <c r="AV231" s="12" t="s">
        <v>88</v>
      </c>
      <c r="AW231" s="12" t="s">
        <v>40</v>
      </c>
      <c r="AX231" s="12" t="s">
        <v>77</v>
      </c>
      <c r="AY231" s="227" t="s">
        <v>191</v>
      </c>
    </row>
    <row r="232" spans="2:65" s="12" customFormat="1" ht="13.5">
      <c r="B232" s="217"/>
      <c r="C232" s="218"/>
      <c r="D232" s="214" t="s">
        <v>245</v>
      </c>
      <c r="E232" s="219" t="s">
        <v>23</v>
      </c>
      <c r="F232" s="220" t="s">
        <v>7087</v>
      </c>
      <c r="G232" s="218"/>
      <c r="H232" s="221">
        <v>78.099999999999994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245</v>
      </c>
      <c r="AU232" s="227" t="s">
        <v>88</v>
      </c>
      <c r="AV232" s="12" t="s">
        <v>88</v>
      </c>
      <c r="AW232" s="12" t="s">
        <v>40</v>
      </c>
      <c r="AX232" s="12" t="s">
        <v>77</v>
      </c>
      <c r="AY232" s="227" t="s">
        <v>191</v>
      </c>
    </row>
    <row r="233" spans="2:65" s="12" customFormat="1" ht="13.5">
      <c r="B233" s="217"/>
      <c r="C233" s="218"/>
      <c r="D233" s="214" t="s">
        <v>245</v>
      </c>
      <c r="E233" s="219" t="s">
        <v>23</v>
      </c>
      <c r="F233" s="220" t="s">
        <v>7088</v>
      </c>
      <c r="G233" s="218"/>
      <c r="H233" s="221">
        <v>42.46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245</v>
      </c>
      <c r="AU233" s="227" t="s">
        <v>88</v>
      </c>
      <c r="AV233" s="12" t="s">
        <v>88</v>
      </c>
      <c r="AW233" s="12" t="s">
        <v>40</v>
      </c>
      <c r="AX233" s="12" t="s">
        <v>77</v>
      </c>
      <c r="AY233" s="227" t="s">
        <v>191</v>
      </c>
    </row>
    <row r="234" spans="2:65" s="12" customFormat="1" ht="13.5">
      <c r="B234" s="217"/>
      <c r="C234" s="218"/>
      <c r="D234" s="214" t="s">
        <v>245</v>
      </c>
      <c r="E234" s="219" t="s">
        <v>23</v>
      </c>
      <c r="F234" s="220" t="s">
        <v>7089</v>
      </c>
      <c r="G234" s="218"/>
      <c r="H234" s="221">
        <v>101.9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245</v>
      </c>
      <c r="AU234" s="227" t="s">
        <v>88</v>
      </c>
      <c r="AV234" s="12" t="s">
        <v>88</v>
      </c>
      <c r="AW234" s="12" t="s">
        <v>40</v>
      </c>
      <c r="AX234" s="12" t="s">
        <v>77</v>
      </c>
      <c r="AY234" s="227" t="s">
        <v>191</v>
      </c>
    </row>
    <row r="235" spans="2:65" s="15" customFormat="1" ht="13.5">
      <c r="B235" s="265"/>
      <c r="C235" s="266"/>
      <c r="D235" s="214" t="s">
        <v>245</v>
      </c>
      <c r="E235" s="267" t="s">
        <v>23</v>
      </c>
      <c r="F235" s="268" t="s">
        <v>388</v>
      </c>
      <c r="G235" s="266"/>
      <c r="H235" s="269">
        <v>253.57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AT235" s="275" t="s">
        <v>245</v>
      </c>
      <c r="AU235" s="275" t="s">
        <v>88</v>
      </c>
      <c r="AV235" s="15" t="s">
        <v>215</v>
      </c>
      <c r="AW235" s="15" t="s">
        <v>40</v>
      </c>
      <c r="AX235" s="15" t="s">
        <v>85</v>
      </c>
      <c r="AY235" s="275" t="s">
        <v>191</v>
      </c>
    </row>
    <row r="236" spans="2:65" s="1" customFormat="1" ht="16.5" customHeight="1">
      <c r="B236" s="42"/>
      <c r="C236" s="228" t="s">
        <v>896</v>
      </c>
      <c r="D236" s="228" t="s">
        <v>302</v>
      </c>
      <c r="E236" s="229" t="s">
        <v>7090</v>
      </c>
      <c r="F236" s="230" t="s">
        <v>7091</v>
      </c>
      <c r="G236" s="231" t="s">
        <v>222</v>
      </c>
      <c r="H236" s="232">
        <v>221.666</v>
      </c>
      <c r="I236" s="233"/>
      <c r="J236" s="234">
        <f>ROUND(I236*H236,2)</f>
        <v>0</v>
      </c>
      <c r="K236" s="230" t="s">
        <v>203</v>
      </c>
      <c r="L236" s="235"/>
      <c r="M236" s="236" t="s">
        <v>23</v>
      </c>
      <c r="N236" s="237" t="s">
        <v>48</v>
      </c>
      <c r="O236" s="43"/>
      <c r="P236" s="211">
        <f>O236*H236</f>
        <v>0</v>
      </c>
      <c r="Q236" s="211">
        <v>4.4999999999999998E-2</v>
      </c>
      <c r="R236" s="211">
        <f>Q236*H236</f>
        <v>9.974969999999999</v>
      </c>
      <c r="S236" s="211">
        <v>0</v>
      </c>
      <c r="T236" s="212">
        <f>S236*H236</f>
        <v>0</v>
      </c>
      <c r="AR236" s="25" t="s">
        <v>234</v>
      </c>
      <c r="AT236" s="25" t="s">
        <v>302</v>
      </c>
      <c r="AU236" s="25" t="s">
        <v>88</v>
      </c>
      <c r="AY236" s="25" t="s">
        <v>191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25" t="s">
        <v>85</v>
      </c>
      <c r="BK236" s="213">
        <f>ROUND(I236*H236,2)</f>
        <v>0</v>
      </c>
      <c r="BL236" s="25" t="s">
        <v>215</v>
      </c>
      <c r="BM236" s="25" t="s">
        <v>7092</v>
      </c>
    </row>
    <row r="237" spans="2:65" s="12" customFormat="1" ht="13.5">
      <c r="B237" s="217"/>
      <c r="C237" s="218"/>
      <c r="D237" s="214" t="s">
        <v>245</v>
      </c>
      <c r="E237" s="219" t="s">
        <v>23</v>
      </c>
      <c r="F237" s="220" t="s">
        <v>7086</v>
      </c>
      <c r="G237" s="218"/>
      <c r="H237" s="221">
        <v>31.11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245</v>
      </c>
      <c r="AU237" s="227" t="s">
        <v>88</v>
      </c>
      <c r="AV237" s="12" t="s">
        <v>88</v>
      </c>
      <c r="AW237" s="12" t="s">
        <v>40</v>
      </c>
      <c r="AX237" s="12" t="s">
        <v>77</v>
      </c>
      <c r="AY237" s="227" t="s">
        <v>191</v>
      </c>
    </row>
    <row r="238" spans="2:65" s="12" customFormat="1" ht="13.5">
      <c r="B238" s="217"/>
      <c r="C238" s="218"/>
      <c r="D238" s="214" t="s">
        <v>245</v>
      </c>
      <c r="E238" s="219" t="s">
        <v>23</v>
      </c>
      <c r="F238" s="220" t="s">
        <v>7087</v>
      </c>
      <c r="G238" s="218"/>
      <c r="H238" s="221">
        <v>78.099999999999994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245</v>
      </c>
      <c r="AU238" s="227" t="s">
        <v>88</v>
      </c>
      <c r="AV238" s="12" t="s">
        <v>88</v>
      </c>
      <c r="AW238" s="12" t="s">
        <v>40</v>
      </c>
      <c r="AX238" s="12" t="s">
        <v>77</v>
      </c>
      <c r="AY238" s="227" t="s">
        <v>191</v>
      </c>
    </row>
    <row r="239" spans="2:65" s="12" customFormat="1" ht="13.5">
      <c r="B239" s="217"/>
      <c r="C239" s="218"/>
      <c r="D239" s="214" t="s">
        <v>245</v>
      </c>
      <c r="E239" s="219" t="s">
        <v>23</v>
      </c>
      <c r="F239" s="220" t="s">
        <v>7089</v>
      </c>
      <c r="G239" s="218"/>
      <c r="H239" s="221">
        <v>101.9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245</v>
      </c>
      <c r="AU239" s="227" t="s">
        <v>88</v>
      </c>
      <c r="AV239" s="12" t="s">
        <v>88</v>
      </c>
      <c r="AW239" s="12" t="s">
        <v>40</v>
      </c>
      <c r="AX239" s="12" t="s">
        <v>77</v>
      </c>
      <c r="AY239" s="227" t="s">
        <v>191</v>
      </c>
    </row>
    <row r="240" spans="2:65" s="15" customFormat="1" ht="13.5">
      <c r="B240" s="265"/>
      <c r="C240" s="266"/>
      <c r="D240" s="214" t="s">
        <v>245</v>
      </c>
      <c r="E240" s="267" t="s">
        <v>23</v>
      </c>
      <c r="F240" s="268" t="s">
        <v>388</v>
      </c>
      <c r="G240" s="266"/>
      <c r="H240" s="269">
        <v>211.11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AT240" s="275" t="s">
        <v>245</v>
      </c>
      <c r="AU240" s="275" t="s">
        <v>88</v>
      </c>
      <c r="AV240" s="15" t="s">
        <v>215</v>
      </c>
      <c r="AW240" s="15" t="s">
        <v>40</v>
      </c>
      <c r="AX240" s="15" t="s">
        <v>85</v>
      </c>
      <c r="AY240" s="275" t="s">
        <v>191</v>
      </c>
    </row>
    <row r="241" spans="2:65" s="12" customFormat="1" ht="13.5">
      <c r="B241" s="217"/>
      <c r="C241" s="218"/>
      <c r="D241" s="214" t="s">
        <v>245</v>
      </c>
      <c r="E241" s="218"/>
      <c r="F241" s="220" t="s">
        <v>7093</v>
      </c>
      <c r="G241" s="218"/>
      <c r="H241" s="221">
        <v>221.666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245</v>
      </c>
      <c r="AU241" s="227" t="s">
        <v>88</v>
      </c>
      <c r="AV241" s="12" t="s">
        <v>88</v>
      </c>
      <c r="AW241" s="12" t="s">
        <v>6</v>
      </c>
      <c r="AX241" s="12" t="s">
        <v>85</v>
      </c>
      <c r="AY241" s="227" t="s">
        <v>191</v>
      </c>
    </row>
    <row r="242" spans="2:65" s="1" customFormat="1" ht="16.5" customHeight="1">
      <c r="B242" s="42"/>
      <c r="C242" s="228" t="s">
        <v>901</v>
      </c>
      <c r="D242" s="228" t="s">
        <v>302</v>
      </c>
      <c r="E242" s="229" t="s">
        <v>7094</v>
      </c>
      <c r="F242" s="230" t="s">
        <v>7095</v>
      </c>
      <c r="G242" s="231" t="s">
        <v>222</v>
      </c>
      <c r="H242" s="232">
        <v>44.582999999999998</v>
      </c>
      <c r="I242" s="233"/>
      <c r="J242" s="234">
        <f>ROUND(I242*H242,2)</f>
        <v>0</v>
      </c>
      <c r="K242" s="230" t="s">
        <v>203</v>
      </c>
      <c r="L242" s="235"/>
      <c r="M242" s="236" t="s">
        <v>23</v>
      </c>
      <c r="N242" s="237" t="s">
        <v>48</v>
      </c>
      <c r="O242" s="43"/>
      <c r="P242" s="211">
        <f>O242*H242</f>
        <v>0</v>
      </c>
      <c r="Q242" s="211">
        <v>5.1499999999999997E-2</v>
      </c>
      <c r="R242" s="211">
        <f>Q242*H242</f>
        <v>2.2960244999999997</v>
      </c>
      <c r="S242" s="211">
        <v>0</v>
      </c>
      <c r="T242" s="212">
        <f>S242*H242</f>
        <v>0</v>
      </c>
      <c r="AR242" s="25" t="s">
        <v>234</v>
      </c>
      <c r="AT242" s="25" t="s">
        <v>302</v>
      </c>
      <c r="AU242" s="25" t="s">
        <v>88</v>
      </c>
      <c r="AY242" s="25" t="s">
        <v>191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25" t="s">
        <v>85</v>
      </c>
      <c r="BK242" s="213">
        <f>ROUND(I242*H242,2)</f>
        <v>0</v>
      </c>
      <c r="BL242" s="25" t="s">
        <v>215</v>
      </c>
      <c r="BM242" s="25" t="s">
        <v>7096</v>
      </c>
    </row>
    <row r="243" spans="2:65" s="12" customFormat="1" ht="13.5">
      <c r="B243" s="217"/>
      <c r="C243" s="218"/>
      <c r="D243" s="214" t="s">
        <v>245</v>
      </c>
      <c r="E243" s="219" t="s">
        <v>23</v>
      </c>
      <c r="F243" s="220" t="s">
        <v>7088</v>
      </c>
      <c r="G243" s="218"/>
      <c r="H243" s="221">
        <v>42.46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245</v>
      </c>
      <c r="AU243" s="227" t="s">
        <v>88</v>
      </c>
      <c r="AV243" s="12" t="s">
        <v>88</v>
      </c>
      <c r="AW243" s="12" t="s">
        <v>40</v>
      </c>
      <c r="AX243" s="12" t="s">
        <v>77</v>
      </c>
      <c r="AY243" s="227" t="s">
        <v>191</v>
      </c>
    </row>
    <row r="244" spans="2:65" s="15" customFormat="1" ht="13.5">
      <c r="B244" s="265"/>
      <c r="C244" s="266"/>
      <c r="D244" s="214" t="s">
        <v>245</v>
      </c>
      <c r="E244" s="267" t="s">
        <v>23</v>
      </c>
      <c r="F244" s="268" t="s">
        <v>388</v>
      </c>
      <c r="G244" s="266"/>
      <c r="H244" s="269">
        <v>42.46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AT244" s="275" t="s">
        <v>245</v>
      </c>
      <c r="AU244" s="275" t="s">
        <v>88</v>
      </c>
      <c r="AV244" s="15" t="s">
        <v>215</v>
      </c>
      <c r="AW244" s="15" t="s">
        <v>40</v>
      </c>
      <c r="AX244" s="15" t="s">
        <v>85</v>
      </c>
      <c r="AY244" s="275" t="s">
        <v>191</v>
      </c>
    </row>
    <row r="245" spans="2:65" s="12" customFormat="1" ht="13.5">
      <c r="B245" s="217"/>
      <c r="C245" s="218"/>
      <c r="D245" s="214" t="s">
        <v>245</v>
      </c>
      <c r="E245" s="218"/>
      <c r="F245" s="220" t="s">
        <v>7097</v>
      </c>
      <c r="G245" s="218"/>
      <c r="H245" s="221">
        <v>44.582999999999998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245</v>
      </c>
      <c r="AU245" s="227" t="s">
        <v>88</v>
      </c>
      <c r="AV245" s="12" t="s">
        <v>88</v>
      </c>
      <c r="AW245" s="12" t="s">
        <v>6</v>
      </c>
      <c r="AX245" s="12" t="s">
        <v>85</v>
      </c>
      <c r="AY245" s="227" t="s">
        <v>191</v>
      </c>
    </row>
    <row r="246" spans="2:65" s="11" customFormat="1" ht="29.85" customHeight="1">
      <c r="B246" s="186"/>
      <c r="C246" s="187"/>
      <c r="D246" s="188" t="s">
        <v>76</v>
      </c>
      <c r="E246" s="200" t="s">
        <v>805</v>
      </c>
      <c r="F246" s="200" t="s">
        <v>806</v>
      </c>
      <c r="G246" s="187"/>
      <c r="H246" s="187"/>
      <c r="I246" s="190"/>
      <c r="J246" s="201">
        <f>BK246</f>
        <v>0</v>
      </c>
      <c r="K246" s="187"/>
      <c r="L246" s="192"/>
      <c r="M246" s="193"/>
      <c r="N246" s="194"/>
      <c r="O246" s="194"/>
      <c r="P246" s="195">
        <f>P247</f>
        <v>0</v>
      </c>
      <c r="Q246" s="194"/>
      <c r="R246" s="195">
        <f>R247</f>
        <v>0</v>
      </c>
      <c r="S246" s="194"/>
      <c r="T246" s="196">
        <f>T247</f>
        <v>0</v>
      </c>
      <c r="AR246" s="197" t="s">
        <v>85</v>
      </c>
      <c r="AT246" s="198" t="s">
        <v>76</v>
      </c>
      <c r="AU246" s="198" t="s">
        <v>85</v>
      </c>
      <c r="AY246" s="197" t="s">
        <v>191</v>
      </c>
      <c r="BK246" s="199">
        <f>BK247</f>
        <v>0</v>
      </c>
    </row>
    <row r="247" spans="2:65" s="1" customFormat="1" ht="25.5" customHeight="1">
      <c r="B247" s="42"/>
      <c r="C247" s="202" t="s">
        <v>905</v>
      </c>
      <c r="D247" s="202" t="s">
        <v>194</v>
      </c>
      <c r="E247" s="203" t="s">
        <v>6904</v>
      </c>
      <c r="F247" s="204" t="s">
        <v>6905</v>
      </c>
      <c r="G247" s="205" t="s">
        <v>419</v>
      </c>
      <c r="H247" s="206">
        <v>1044.415</v>
      </c>
      <c r="I247" s="207"/>
      <c r="J247" s="208">
        <f>ROUND(I247*H247,2)</f>
        <v>0</v>
      </c>
      <c r="K247" s="204" t="s">
        <v>203</v>
      </c>
      <c r="L247" s="62"/>
      <c r="M247" s="209" t="s">
        <v>23</v>
      </c>
      <c r="N247" s="210" t="s">
        <v>48</v>
      </c>
      <c r="O247" s="43"/>
      <c r="P247" s="211">
        <f>O247*H247</f>
        <v>0</v>
      </c>
      <c r="Q247" s="211">
        <v>0</v>
      </c>
      <c r="R247" s="211">
        <f>Q247*H247</f>
        <v>0</v>
      </c>
      <c r="S247" s="211">
        <v>0</v>
      </c>
      <c r="T247" s="212">
        <f>S247*H247</f>
        <v>0</v>
      </c>
      <c r="AR247" s="25" t="s">
        <v>215</v>
      </c>
      <c r="AT247" s="25" t="s">
        <v>194</v>
      </c>
      <c r="AU247" s="25" t="s">
        <v>88</v>
      </c>
      <c r="AY247" s="25" t="s">
        <v>191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25" t="s">
        <v>85</v>
      </c>
      <c r="BK247" s="213">
        <f>ROUND(I247*H247,2)</f>
        <v>0</v>
      </c>
      <c r="BL247" s="25" t="s">
        <v>215</v>
      </c>
      <c r="BM247" s="25" t="s">
        <v>7098</v>
      </c>
    </row>
    <row r="248" spans="2:65" s="11" customFormat="1" ht="37.35" customHeight="1">
      <c r="B248" s="186"/>
      <c r="C248" s="187"/>
      <c r="D248" s="188" t="s">
        <v>76</v>
      </c>
      <c r="E248" s="189" t="s">
        <v>2326</v>
      </c>
      <c r="F248" s="189" t="s">
        <v>2327</v>
      </c>
      <c r="G248" s="187"/>
      <c r="H248" s="187"/>
      <c r="I248" s="190"/>
      <c r="J248" s="191">
        <f>BK248</f>
        <v>0</v>
      </c>
      <c r="K248" s="187"/>
      <c r="L248" s="192"/>
      <c r="M248" s="193"/>
      <c r="N248" s="194"/>
      <c r="O248" s="194"/>
      <c r="P248" s="195">
        <f>SUM(P249:P260)</f>
        <v>0</v>
      </c>
      <c r="Q248" s="194"/>
      <c r="R248" s="195">
        <f>SUM(R249:R260)</f>
        <v>0</v>
      </c>
      <c r="S248" s="194"/>
      <c r="T248" s="196">
        <f>SUM(T249:T260)</f>
        <v>0</v>
      </c>
      <c r="AR248" s="197" t="s">
        <v>215</v>
      </c>
      <c r="AT248" s="198" t="s">
        <v>76</v>
      </c>
      <c r="AU248" s="198" t="s">
        <v>77</v>
      </c>
      <c r="AY248" s="197" t="s">
        <v>191</v>
      </c>
      <c r="BK248" s="199">
        <f>SUM(BK249:BK260)</f>
        <v>0</v>
      </c>
    </row>
    <row r="249" spans="2:65" s="1" customFormat="1" ht="16.5" customHeight="1">
      <c r="B249" s="42"/>
      <c r="C249" s="202" t="s">
        <v>911</v>
      </c>
      <c r="D249" s="202" t="s">
        <v>194</v>
      </c>
      <c r="E249" s="203" t="s">
        <v>5823</v>
      </c>
      <c r="F249" s="204" t="s">
        <v>5824</v>
      </c>
      <c r="G249" s="205" t="s">
        <v>2331</v>
      </c>
      <c r="H249" s="206">
        <v>32</v>
      </c>
      <c r="I249" s="207"/>
      <c r="J249" s="208">
        <f>ROUND(I249*H249,2)</f>
        <v>0</v>
      </c>
      <c r="K249" s="204" t="s">
        <v>203</v>
      </c>
      <c r="L249" s="62"/>
      <c r="M249" s="209" t="s">
        <v>23</v>
      </c>
      <c r="N249" s="210" t="s">
        <v>48</v>
      </c>
      <c r="O249" s="43"/>
      <c r="P249" s="211">
        <f>O249*H249</f>
        <v>0</v>
      </c>
      <c r="Q249" s="211">
        <v>0</v>
      </c>
      <c r="R249" s="211">
        <f>Q249*H249</f>
        <v>0</v>
      </c>
      <c r="S249" s="211">
        <v>0</v>
      </c>
      <c r="T249" s="212">
        <f>S249*H249</f>
        <v>0</v>
      </c>
      <c r="AR249" s="25" t="s">
        <v>2332</v>
      </c>
      <c r="AT249" s="25" t="s">
        <v>194</v>
      </c>
      <c r="AU249" s="25" t="s">
        <v>85</v>
      </c>
      <c r="AY249" s="25" t="s">
        <v>191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25" t="s">
        <v>85</v>
      </c>
      <c r="BK249" s="213">
        <f>ROUND(I249*H249,2)</f>
        <v>0</v>
      </c>
      <c r="BL249" s="25" t="s">
        <v>2332</v>
      </c>
      <c r="BM249" s="25" t="s">
        <v>7099</v>
      </c>
    </row>
    <row r="250" spans="2:65" s="1" customFormat="1" ht="40.5">
      <c r="B250" s="42"/>
      <c r="C250" s="64"/>
      <c r="D250" s="214" t="s">
        <v>205</v>
      </c>
      <c r="E250" s="64"/>
      <c r="F250" s="215" t="s">
        <v>2334</v>
      </c>
      <c r="G250" s="64"/>
      <c r="H250" s="64"/>
      <c r="I250" s="173"/>
      <c r="J250" s="64"/>
      <c r="K250" s="64"/>
      <c r="L250" s="62"/>
      <c r="M250" s="216"/>
      <c r="N250" s="43"/>
      <c r="O250" s="43"/>
      <c r="P250" s="43"/>
      <c r="Q250" s="43"/>
      <c r="R250" s="43"/>
      <c r="S250" s="43"/>
      <c r="T250" s="79"/>
      <c r="AT250" s="25" t="s">
        <v>205</v>
      </c>
      <c r="AU250" s="25" t="s">
        <v>85</v>
      </c>
    </row>
    <row r="251" spans="2:65" s="1" customFormat="1" ht="25.5" customHeight="1">
      <c r="B251" s="42"/>
      <c r="C251" s="202" t="s">
        <v>919</v>
      </c>
      <c r="D251" s="202" t="s">
        <v>194</v>
      </c>
      <c r="E251" s="203" t="s">
        <v>2329</v>
      </c>
      <c r="F251" s="204" t="s">
        <v>2330</v>
      </c>
      <c r="G251" s="205" t="s">
        <v>2331</v>
      </c>
      <c r="H251" s="206">
        <v>32</v>
      </c>
      <c r="I251" s="207"/>
      <c r="J251" s="208">
        <f>ROUND(I251*H251,2)</f>
        <v>0</v>
      </c>
      <c r="K251" s="204" t="s">
        <v>203</v>
      </c>
      <c r="L251" s="62"/>
      <c r="M251" s="209" t="s">
        <v>23</v>
      </c>
      <c r="N251" s="210" t="s">
        <v>48</v>
      </c>
      <c r="O251" s="43"/>
      <c r="P251" s="211">
        <f>O251*H251</f>
        <v>0</v>
      </c>
      <c r="Q251" s="211">
        <v>0</v>
      </c>
      <c r="R251" s="211">
        <f>Q251*H251</f>
        <v>0</v>
      </c>
      <c r="S251" s="211">
        <v>0</v>
      </c>
      <c r="T251" s="212">
        <f>S251*H251</f>
        <v>0</v>
      </c>
      <c r="AR251" s="25" t="s">
        <v>2332</v>
      </c>
      <c r="AT251" s="25" t="s">
        <v>194</v>
      </c>
      <c r="AU251" s="25" t="s">
        <v>85</v>
      </c>
      <c r="AY251" s="25" t="s">
        <v>191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25" t="s">
        <v>85</v>
      </c>
      <c r="BK251" s="213">
        <f>ROUND(I251*H251,2)</f>
        <v>0</v>
      </c>
      <c r="BL251" s="25" t="s">
        <v>2332</v>
      </c>
      <c r="BM251" s="25" t="s">
        <v>7100</v>
      </c>
    </row>
    <row r="252" spans="2:65" s="1" customFormat="1" ht="40.5">
      <c r="B252" s="42"/>
      <c r="C252" s="64"/>
      <c r="D252" s="214" t="s">
        <v>205</v>
      </c>
      <c r="E252" s="64"/>
      <c r="F252" s="215" t="s">
        <v>2334</v>
      </c>
      <c r="G252" s="64"/>
      <c r="H252" s="64"/>
      <c r="I252" s="173"/>
      <c r="J252" s="64"/>
      <c r="K252" s="64"/>
      <c r="L252" s="62"/>
      <c r="M252" s="216"/>
      <c r="N252" s="43"/>
      <c r="O252" s="43"/>
      <c r="P252" s="43"/>
      <c r="Q252" s="43"/>
      <c r="R252" s="43"/>
      <c r="S252" s="43"/>
      <c r="T252" s="79"/>
      <c r="AT252" s="25" t="s">
        <v>205</v>
      </c>
      <c r="AU252" s="25" t="s">
        <v>85</v>
      </c>
    </row>
    <row r="253" spans="2:65" s="1" customFormat="1" ht="25.5" customHeight="1">
      <c r="B253" s="42"/>
      <c r="C253" s="202" t="s">
        <v>924</v>
      </c>
      <c r="D253" s="202" t="s">
        <v>194</v>
      </c>
      <c r="E253" s="203" t="s">
        <v>7101</v>
      </c>
      <c r="F253" s="204" t="s">
        <v>7102</v>
      </c>
      <c r="G253" s="205" t="s">
        <v>2331</v>
      </c>
      <c r="H253" s="206">
        <v>32</v>
      </c>
      <c r="I253" s="207"/>
      <c r="J253" s="208">
        <f>ROUND(I253*H253,2)</f>
        <v>0</v>
      </c>
      <c r="K253" s="204" t="s">
        <v>203</v>
      </c>
      <c r="L253" s="62"/>
      <c r="M253" s="209" t="s">
        <v>23</v>
      </c>
      <c r="N253" s="210" t="s">
        <v>48</v>
      </c>
      <c r="O253" s="43"/>
      <c r="P253" s="211">
        <f>O253*H253</f>
        <v>0</v>
      </c>
      <c r="Q253" s="211">
        <v>0</v>
      </c>
      <c r="R253" s="211">
        <f>Q253*H253</f>
        <v>0</v>
      </c>
      <c r="S253" s="211">
        <v>0</v>
      </c>
      <c r="T253" s="212">
        <f>S253*H253</f>
        <v>0</v>
      </c>
      <c r="AR253" s="25" t="s">
        <v>2332</v>
      </c>
      <c r="AT253" s="25" t="s">
        <v>194</v>
      </c>
      <c r="AU253" s="25" t="s">
        <v>85</v>
      </c>
      <c r="AY253" s="25" t="s">
        <v>191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25" t="s">
        <v>85</v>
      </c>
      <c r="BK253" s="213">
        <f>ROUND(I253*H253,2)</f>
        <v>0</v>
      </c>
      <c r="BL253" s="25" t="s">
        <v>2332</v>
      </c>
      <c r="BM253" s="25" t="s">
        <v>7103</v>
      </c>
    </row>
    <row r="254" spans="2:65" s="1" customFormat="1" ht="40.5">
      <c r="B254" s="42"/>
      <c r="C254" s="64"/>
      <c r="D254" s="214" t="s">
        <v>205</v>
      </c>
      <c r="E254" s="64"/>
      <c r="F254" s="215" t="s">
        <v>2334</v>
      </c>
      <c r="G254" s="64"/>
      <c r="H254" s="64"/>
      <c r="I254" s="173"/>
      <c r="J254" s="64"/>
      <c r="K254" s="64"/>
      <c r="L254" s="62"/>
      <c r="M254" s="216"/>
      <c r="N254" s="43"/>
      <c r="O254" s="43"/>
      <c r="P254" s="43"/>
      <c r="Q254" s="43"/>
      <c r="R254" s="43"/>
      <c r="S254" s="43"/>
      <c r="T254" s="79"/>
      <c r="AT254" s="25" t="s">
        <v>205</v>
      </c>
      <c r="AU254" s="25" t="s">
        <v>85</v>
      </c>
    </row>
    <row r="255" spans="2:65" s="1" customFormat="1" ht="25.5" customHeight="1">
      <c r="B255" s="42"/>
      <c r="C255" s="202" t="s">
        <v>930</v>
      </c>
      <c r="D255" s="202" t="s">
        <v>194</v>
      </c>
      <c r="E255" s="203" t="s">
        <v>7104</v>
      </c>
      <c r="F255" s="204" t="s">
        <v>7105</v>
      </c>
      <c r="G255" s="205" t="s">
        <v>2331</v>
      </c>
      <c r="H255" s="206">
        <v>32</v>
      </c>
      <c r="I255" s="207"/>
      <c r="J255" s="208">
        <f>ROUND(I255*H255,2)</f>
        <v>0</v>
      </c>
      <c r="K255" s="204" t="s">
        <v>203</v>
      </c>
      <c r="L255" s="62"/>
      <c r="M255" s="209" t="s">
        <v>23</v>
      </c>
      <c r="N255" s="210" t="s">
        <v>48</v>
      </c>
      <c r="O255" s="43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AR255" s="25" t="s">
        <v>2332</v>
      </c>
      <c r="AT255" s="25" t="s">
        <v>194</v>
      </c>
      <c r="AU255" s="25" t="s">
        <v>85</v>
      </c>
      <c r="AY255" s="25" t="s">
        <v>191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25" t="s">
        <v>85</v>
      </c>
      <c r="BK255" s="213">
        <f>ROUND(I255*H255,2)</f>
        <v>0</v>
      </c>
      <c r="BL255" s="25" t="s">
        <v>2332</v>
      </c>
      <c r="BM255" s="25" t="s">
        <v>7106</v>
      </c>
    </row>
    <row r="256" spans="2:65" s="1" customFormat="1" ht="40.5">
      <c r="B256" s="42"/>
      <c r="C256" s="64"/>
      <c r="D256" s="214" t="s">
        <v>205</v>
      </c>
      <c r="E256" s="64"/>
      <c r="F256" s="215" t="s">
        <v>2334</v>
      </c>
      <c r="G256" s="64"/>
      <c r="H256" s="64"/>
      <c r="I256" s="173"/>
      <c r="J256" s="64"/>
      <c r="K256" s="64"/>
      <c r="L256" s="62"/>
      <c r="M256" s="216"/>
      <c r="N256" s="43"/>
      <c r="O256" s="43"/>
      <c r="P256" s="43"/>
      <c r="Q256" s="43"/>
      <c r="R256" s="43"/>
      <c r="S256" s="43"/>
      <c r="T256" s="79"/>
      <c r="AT256" s="25" t="s">
        <v>205</v>
      </c>
      <c r="AU256" s="25" t="s">
        <v>85</v>
      </c>
    </row>
    <row r="257" spans="2:65" s="1" customFormat="1" ht="25.5" customHeight="1">
      <c r="B257" s="42"/>
      <c r="C257" s="202" t="s">
        <v>935</v>
      </c>
      <c r="D257" s="202" t="s">
        <v>194</v>
      </c>
      <c r="E257" s="203" t="s">
        <v>6842</v>
      </c>
      <c r="F257" s="204" t="s">
        <v>6843</v>
      </c>
      <c r="G257" s="205" t="s">
        <v>2331</v>
      </c>
      <c r="H257" s="206">
        <v>32</v>
      </c>
      <c r="I257" s="207"/>
      <c r="J257" s="208">
        <f>ROUND(I257*H257,2)</f>
        <v>0</v>
      </c>
      <c r="K257" s="204" t="s">
        <v>203</v>
      </c>
      <c r="L257" s="62"/>
      <c r="M257" s="209" t="s">
        <v>23</v>
      </c>
      <c r="N257" s="210" t="s">
        <v>48</v>
      </c>
      <c r="O257" s="43"/>
      <c r="P257" s="211">
        <f>O257*H257</f>
        <v>0</v>
      </c>
      <c r="Q257" s="211">
        <v>0</v>
      </c>
      <c r="R257" s="211">
        <f>Q257*H257</f>
        <v>0</v>
      </c>
      <c r="S257" s="211">
        <v>0</v>
      </c>
      <c r="T257" s="212">
        <f>S257*H257</f>
        <v>0</v>
      </c>
      <c r="AR257" s="25" t="s">
        <v>2332</v>
      </c>
      <c r="AT257" s="25" t="s">
        <v>194</v>
      </c>
      <c r="AU257" s="25" t="s">
        <v>85</v>
      </c>
      <c r="AY257" s="25" t="s">
        <v>191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25" t="s">
        <v>85</v>
      </c>
      <c r="BK257" s="213">
        <f>ROUND(I257*H257,2)</f>
        <v>0</v>
      </c>
      <c r="BL257" s="25" t="s">
        <v>2332</v>
      </c>
      <c r="BM257" s="25" t="s">
        <v>7107</v>
      </c>
    </row>
    <row r="258" spans="2:65" s="1" customFormat="1" ht="40.5">
      <c r="B258" s="42"/>
      <c r="C258" s="64"/>
      <c r="D258" s="214" t="s">
        <v>205</v>
      </c>
      <c r="E258" s="64"/>
      <c r="F258" s="215" t="s">
        <v>2334</v>
      </c>
      <c r="G258" s="64"/>
      <c r="H258" s="64"/>
      <c r="I258" s="173"/>
      <c r="J258" s="64"/>
      <c r="K258" s="64"/>
      <c r="L258" s="62"/>
      <c r="M258" s="216"/>
      <c r="N258" s="43"/>
      <c r="O258" s="43"/>
      <c r="P258" s="43"/>
      <c r="Q258" s="43"/>
      <c r="R258" s="43"/>
      <c r="S258" s="43"/>
      <c r="T258" s="79"/>
      <c r="AT258" s="25" t="s">
        <v>205</v>
      </c>
      <c r="AU258" s="25" t="s">
        <v>85</v>
      </c>
    </row>
    <row r="259" spans="2:65" s="1" customFormat="1" ht="25.5" customHeight="1">
      <c r="B259" s="42"/>
      <c r="C259" s="202" t="s">
        <v>940</v>
      </c>
      <c r="D259" s="202" t="s">
        <v>194</v>
      </c>
      <c r="E259" s="203" t="s">
        <v>6845</v>
      </c>
      <c r="F259" s="204" t="s">
        <v>6846</v>
      </c>
      <c r="G259" s="205" t="s">
        <v>2331</v>
      </c>
      <c r="H259" s="206">
        <v>32</v>
      </c>
      <c r="I259" s="207"/>
      <c r="J259" s="208">
        <f>ROUND(I259*H259,2)</f>
        <v>0</v>
      </c>
      <c r="K259" s="204" t="s">
        <v>203</v>
      </c>
      <c r="L259" s="62"/>
      <c r="M259" s="209" t="s">
        <v>23</v>
      </c>
      <c r="N259" s="210" t="s">
        <v>48</v>
      </c>
      <c r="O259" s="43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AR259" s="25" t="s">
        <v>2332</v>
      </c>
      <c r="AT259" s="25" t="s">
        <v>194</v>
      </c>
      <c r="AU259" s="25" t="s">
        <v>85</v>
      </c>
      <c r="AY259" s="25" t="s">
        <v>191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25" t="s">
        <v>85</v>
      </c>
      <c r="BK259" s="213">
        <f>ROUND(I259*H259,2)</f>
        <v>0</v>
      </c>
      <c r="BL259" s="25" t="s">
        <v>2332</v>
      </c>
      <c r="BM259" s="25" t="s">
        <v>7108</v>
      </c>
    </row>
    <row r="260" spans="2:65" s="1" customFormat="1" ht="40.5">
      <c r="B260" s="42"/>
      <c r="C260" s="64"/>
      <c r="D260" s="214" t="s">
        <v>205</v>
      </c>
      <c r="E260" s="64"/>
      <c r="F260" s="215" t="s">
        <v>2334</v>
      </c>
      <c r="G260" s="64"/>
      <c r="H260" s="64"/>
      <c r="I260" s="173"/>
      <c r="J260" s="64"/>
      <c r="K260" s="64"/>
      <c r="L260" s="62"/>
      <c r="M260" s="238"/>
      <c r="N260" s="239"/>
      <c r="O260" s="239"/>
      <c r="P260" s="239"/>
      <c r="Q260" s="239"/>
      <c r="R260" s="239"/>
      <c r="S260" s="239"/>
      <c r="T260" s="240"/>
      <c r="AT260" s="25" t="s">
        <v>205</v>
      </c>
      <c r="AU260" s="25" t="s">
        <v>85</v>
      </c>
    </row>
    <row r="261" spans="2:65" s="1" customFormat="1" ht="6.95" customHeight="1">
      <c r="B261" s="57"/>
      <c r="C261" s="58"/>
      <c r="D261" s="58"/>
      <c r="E261" s="58"/>
      <c r="F261" s="58"/>
      <c r="G261" s="58"/>
      <c r="H261" s="58"/>
      <c r="I261" s="149"/>
      <c r="J261" s="58"/>
      <c r="K261" s="58"/>
      <c r="L261" s="62"/>
    </row>
  </sheetData>
  <sheetProtection algorithmName="SHA-512" hashValue="VB4zDW+uOdrnPkRNmNfGLN7CMvECB3FJUb/CEKSsOoEAVxRs/ggD+XRN8udnzWGIGgFDCIZQnE1Wquan70vChQ==" saltValue="178l2hi2/VHBvinB6IJfGumaQyahgif0RbD9iaCSPwf+yBE470FgHviyG8yeIa47ODyn6BcrbZ9j7BP/kWrG9A==" spinCount="100000" sheet="1" objects="1" scenarios="1" formatColumns="0" formatRows="0" autoFilter="0"/>
  <autoFilter ref="C87:K260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155</v>
      </c>
      <c r="G1" s="411" t="s">
        <v>156</v>
      </c>
      <c r="H1" s="411"/>
      <c r="I1" s="125"/>
      <c r="J1" s="124" t="s">
        <v>157</v>
      </c>
      <c r="K1" s="123" t="s">
        <v>158</v>
      </c>
      <c r="L1" s="124" t="s">
        <v>159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25" t="s">
        <v>154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160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Výstavba poradenského centra UJEP, č.p. 771, ul. Pasteurova - Rekonstrukce</v>
      </c>
      <c r="F7" s="404"/>
      <c r="G7" s="404"/>
      <c r="H7" s="404"/>
      <c r="I7" s="127"/>
      <c r="J7" s="30"/>
      <c r="K7" s="32"/>
    </row>
    <row r="8" spans="1:70" s="1" customFormat="1">
      <c r="B8" s="42"/>
      <c r="C8" s="43"/>
      <c r="D8" s="38" t="s">
        <v>161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7109</v>
      </c>
      <c r="F9" s="406"/>
      <c r="G9" s="406"/>
      <c r="H9" s="406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19. 7. 2018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30</v>
      </c>
      <c r="K14" s="46"/>
    </row>
    <row r="15" spans="1:70" s="1" customFormat="1" ht="18" customHeight="1">
      <c r="B15" s="42"/>
      <c r="C15" s="43"/>
      <c r="D15" s="43"/>
      <c r="E15" s="36" t="s">
        <v>31</v>
      </c>
      <c r="F15" s="43"/>
      <c r="G15" s="43"/>
      <c r="H15" s="43"/>
      <c r="I15" s="129" t="s">
        <v>32</v>
      </c>
      <c r="J15" s="36" t="s">
        <v>33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34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32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36</v>
      </c>
      <c r="E20" s="43"/>
      <c r="F20" s="43"/>
      <c r="G20" s="43"/>
      <c r="H20" s="43"/>
      <c r="I20" s="129" t="s">
        <v>29</v>
      </c>
      <c r="J20" s="36" t="s">
        <v>37</v>
      </c>
      <c r="K20" s="46"/>
    </row>
    <row r="21" spans="2:11" s="1" customFormat="1" ht="18" customHeight="1">
      <c r="B21" s="42"/>
      <c r="C21" s="43"/>
      <c r="D21" s="43"/>
      <c r="E21" s="36" t="s">
        <v>38</v>
      </c>
      <c r="F21" s="43"/>
      <c r="G21" s="43"/>
      <c r="H21" s="43"/>
      <c r="I21" s="129" t="s">
        <v>32</v>
      </c>
      <c r="J21" s="36" t="s">
        <v>39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41</v>
      </c>
      <c r="E23" s="43"/>
      <c r="F23" s="43"/>
      <c r="G23" s="43"/>
      <c r="H23" s="43"/>
      <c r="I23" s="128"/>
      <c r="J23" s="43"/>
      <c r="K23" s="46"/>
    </row>
    <row r="24" spans="2:11" s="7" customFormat="1" ht="28.5" customHeight="1">
      <c r="B24" s="131"/>
      <c r="C24" s="132"/>
      <c r="D24" s="132"/>
      <c r="E24" s="368" t="s">
        <v>4445</v>
      </c>
      <c r="F24" s="368"/>
      <c r="G24" s="368"/>
      <c r="H24" s="368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43</v>
      </c>
      <c r="E27" s="43"/>
      <c r="F27" s="43"/>
      <c r="G27" s="43"/>
      <c r="H27" s="43"/>
      <c r="I27" s="128"/>
      <c r="J27" s="138">
        <f>ROUND(J79,2)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9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40">
        <f>ROUND(SUM(BE79:BE99), 2)</f>
        <v>0</v>
      </c>
      <c r="G30" s="43"/>
      <c r="H30" s="43"/>
      <c r="I30" s="141">
        <v>0.21</v>
      </c>
      <c r="J30" s="140">
        <f>ROUND(ROUND((SUM(BE79:BE99)),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40">
        <f>ROUND(SUM(BF79:BF99), 2)</f>
        <v>0</v>
      </c>
      <c r="G31" s="43"/>
      <c r="H31" s="43"/>
      <c r="I31" s="141">
        <v>0.15</v>
      </c>
      <c r="J31" s="140">
        <f>ROUND(ROUND((SUM(BF79:BF99)),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40">
        <f>ROUND(SUM(BG79:BG99),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40">
        <f>ROUND(SUM(BH79:BH99),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40">
        <f>ROUND(SUM(BI79:BI99),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53</v>
      </c>
      <c r="E36" s="80"/>
      <c r="F36" s="80"/>
      <c r="G36" s="144" t="s">
        <v>54</v>
      </c>
      <c r="H36" s="145" t="s">
        <v>55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164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Výstavba poradenského centra UJEP, č.p. 771, ul. Pasteurova - Rekonstrukce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161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SO-08 - venkovní osvětlení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Ústí nad Labem</v>
      </c>
      <c r="G49" s="43"/>
      <c r="H49" s="43"/>
      <c r="I49" s="129" t="s">
        <v>26</v>
      </c>
      <c r="J49" s="130" t="str">
        <f>IF(J12="","",J12)</f>
        <v>19. 7. 2018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28</v>
      </c>
      <c r="D51" s="43"/>
      <c r="E51" s="43"/>
      <c r="F51" s="36" t="str">
        <f>E15</f>
        <v>UJEP Pasteurova 3544/1, 400 96 ÚnL</v>
      </c>
      <c r="G51" s="43"/>
      <c r="H51" s="43"/>
      <c r="I51" s="129" t="s">
        <v>36</v>
      </c>
      <c r="J51" s="368" t="str">
        <f>E21</f>
        <v>Correct BC, s.r.o.</v>
      </c>
      <c r="K51" s="46"/>
    </row>
    <row r="52" spans="2:47" s="1" customFormat="1" ht="14.45" customHeight="1">
      <c r="B52" s="42"/>
      <c r="C52" s="38" t="s">
        <v>34</v>
      </c>
      <c r="D52" s="43"/>
      <c r="E52" s="43"/>
      <c r="F52" s="36" t="str">
        <f>IF(E18="","",E18)</f>
        <v/>
      </c>
      <c r="G52" s="43"/>
      <c r="H52" s="43"/>
      <c r="I52" s="128"/>
      <c r="J52" s="407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165</v>
      </c>
      <c r="D54" s="142"/>
      <c r="E54" s="142"/>
      <c r="F54" s="142"/>
      <c r="G54" s="142"/>
      <c r="H54" s="142"/>
      <c r="I54" s="155"/>
      <c r="J54" s="156" t="s">
        <v>166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167</v>
      </c>
      <c r="D56" s="43"/>
      <c r="E56" s="43"/>
      <c r="F56" s="43"/>
      <c r="G56" s="43"/>
      <c r="H56" s="43"/>
      <c r="I56" s="128"/>
      <c r="J56" s="138">
        <f>J79</f>
        <v>0</v>
      </c>
      <c r="K56" s="46"/>
      <c r="AU56" s="25" t="s">
        <v>168</v>
      </c>
    </row>
    <row r="57" spans="2:47" s="8" customFormat="1" ht="24.95" customHeight="1">
      <c r="B57" s="159"/>
      <c r="C57" s="160"/>
      <c r="D57" s="161" t="s">
        <v>7110</v>
      </c>
      <c r="E57" s="162"/>
      <c r="F57" s="162"/>
      <c r="G57" s="162"/>
      <c r="H57" s="162"/>
      <c r="I57" s="163"/>
      <c r="J57" s="164">
        <f>J80</f>
        <v>0</v>
      </c>
      <c r="K57" s="165"/>
    </row>
    <row r="58" spans="2:47" s="8" customFormat="1" ht="24.95" customHeight="1">
      <c r="B58" s="159"/>
      <c r="C58" s="160"/>
      <c r="D58" s="161" t="s">
        <v>360</v>
      </c>
      <c r="E58" s="162"/>
      <c r="F58" s="162"/>
      <c r="G58" s="162"/>
      <c r="H58" s="162"/>
      <c r="I58" s="163"/>
      <c r="J58" s="164">
        <f>J84</f>
        <v>0</v>
      </c>
      <c r="K58" s="165"/>
    </row>
    <row r="59" spans="2:47" s="8" customFormat="1" ht="24.95" customHeight="1">
      <c r="B59" s="159"/>
      <c r="C59" s="160"/>
      <c r="D59" s="161" t="s">
        <v>3829</v>
      </c>
      <c r="E59" s="162"/>
      <c r="F59" s="162"/>
      <c r="G59" s="162"/>
      <c r="H59" s="162"/>
      <c r="I59" s="163"/>
      <c r="J59" s="164">
        <f>J92</f>
        <v>0</v>
      </c>
      <c r="K59" s="165"/>
    </row>
    <row r="60" spans="2:47" s="1" customFormat="1" ht="21.75" customHeight="1">
      <c r="B60" s="42"/>
      <c r="C60" s="43"/>
      <c r="D60" s="43"/>
      <c r="E60" s="43"/>
      <c r="F60" s="43"/>
      <c r="G60" s="43"/>
      <c r="H60" s="43"/>
      <c r="I60" s="128"/>
      <c r="J60" s="43"/>
      <c r="K60" s="46"/>
    </row>
    <row r="61" spans="2:47" s="1" customFormat="1" ht="6.95" customHeight="1">
      <c r="B61" s="57"/>
      <c r="C61" s="58"/>
      <c r="D61" s="58"/>
      <c r="E61" s="58"/>
      <c r="F61" s="58"/>
      <c r="G61" s="58"/>
      <c r="H61" s="58"/>
      <c r="I61" s="149"/>
      <c r="J61" s="58"/>
      <c r="K61" s="59"/>
    </row>
    <row r="65" spans="2:63" s="1" customFormat="1" ht="6.95" customHeight="1">
      <c r="B65" s="60"/>
      <c r="C65" s="61"/>
      <c r="D65" s="61"/>
      <c r="E65" s="61"/>
      <c r="F65" s="61"/>
      <c r="G65" s="61"/>
      <c r="H65" s="61"/>
      <c r="I65" s="152"/>
      <c r="J65" s="61"/>
      <c r="K65" s="61"/>
      <c r="L65" s="62"/>
    </row>
    <row r="66" spans="2:63" s="1" customFormat="1" ht="36.950000000000003" customHeight="1">
      <c r="B66" s="42"/>
      <c r="C66" s="63" t="s">
        <v>175</v>
      </c>
      <c r="D66" s="64"/>
      <c r="E66" s="64"/>
      <c r="F66" s="64"/>
      <c r="G66" s="64"/>
      <c r="H66" s="64"/>
      <c r="I66" s="173"/>
      <c r="J66" s="64"/>
      <c r="K66" s="64"/>
      <c r="L66" s="62"/>
    </row>
    <row r="67" spans="2:63" s="1" customFormat="1" ht="6.95" customHeight="1">
      <c r="B67" s="42"/>
      <c r="C67" s="64"/>
      <c r="D67" s="64"/>
      <c r="E67" s="64"/>
      <c r="F67" s="64"/>
      <c r="G67" s="64"/>
      <c r="H67" s="64"/>
      <c r="I67" s="173"/>
      <c r="J67" s="64"/>
      <c r="K67" s="64"/>
      <c r="L67" s="62"/>
    </row>
    <row r="68" spans="2:63" s="1" customFormat="1" ht="14.45" customHeight="1">
      <c r="B68" s="42"/>
      <c r="C68" s="66" t="s">
        <v>18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63" s="1" customFormat="1" ht="16.5" customHeight="1">
      <c r="B69" s="42"/>
      <c r="C69" s="64"/>
      <c r="D69" s="64"/>
      <c r="E69" s="408" t="str">
        <f>E7</f>
        <v>Výstavba poradenského centra UJEP, č.p. 771, ul. Pasteurova - Rekonstrukce</v>
      </c>
      <c r="F69" s="409"/>
      <c r="G69" s="409"/>
      <c r="H69" s="409"/>
      <c r="I69" s="173"/>
      <c r="J69" s="64"/>
      <c r="K69" s="64"/>
      <c r="L69" s="62"/>
    </row>
    <row r="70" spans="2:63" s="1" customFormat="1" ht="14.45" customHeight="1">
      <c r="B70" s="42"/>
      <c r="C70" s="66" t="s">
        <v>161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63" s="1" customFormat="1" ht="17.25" customHeight="1">
      <c r="B71" s="42"/>
      <c r="C71" s="64"/>
      <c r="D71" s="64"/>
      <c r="E71" s="379" t="str">
        <f>E9</f>
        <v>SO-08 - venkovní osvětlení</v>
      </c>
      <c r="F71" s="410"/>
      <c r="G71" s="410"/>
      <c r="H71" s="410"/>
      <c r="I71" s="173"/>
      <c r="J71" s="64"/>
      <c r="K71" s="64"/>
      <c r="L71" s="62"/>
    </row>
    <row r="72" spans="2:63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63" s="1" customFormat="1" ht="18" customHeight="1">
      <c r="B73" s="42"/>
      <c r="C73" s="66" t="s">
        <v>24</v>
      </c>
      <c r="D73" s="64"/>
      <c r="E73" s="64"/>
      <c r="F73" s="174" t="str">
        <f>F12</f>
        <v>Ústí nad Labem</v>
      </c>
      <c r="G73" s="64"/>
      <c r="H73" s="64"/>
      <c r="I73" s="175" t="s">
        <v>26</v>
      </c>
      <c r="J73" s="74" t="str">
        <f>IF(J12="","",J12)</f>
        <v>19. 7. 2018</v>
      </c>
      <c r="K73" s="64"/>
      <c r="L73" s="62"/>
    </row>
    <row r="74" spans="2:63" s="1" customFormat="1" ht="6.9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3" s="1" customFormat="1">
      <c r="B75" s="42"/>
      <c r="C75" s="66" t="s">
        <v>28</v>
      </c>
      <c r="D75" s="64"/>
      <c r="E75" s="64"/>
      <c r="F75" s="174" t="str">
        <f>E15</f>
        <v>UJEP Pasteurova 3544/1, 400 96 ÚnL</v>
      </c>
      <c r="G75" s="64"/>
      <c r="H75" s="64"/>
      <c r="I75" s="175" t="s">
        <v>36</v>
      </c>
      <c r="J75" s="174" t="str">
        <f>E21</f>
        <v>Correct BC, s.r.o.</v>
      </c>
      <c r="K75" s="64"/>
      <c r="L75" s="62"/>
    </row>
    <row r="76" spans="2:63" s="1" customFormat="1" ht="14.45" customHeight="1">
      <c r="B76" s="42"/>
      <c r="C76" s="66" t="s">
        <v>34</v>
      </c>
      <c r="D76" s="64"/>
      <c r="E76" s="64"/>
      <c r="F76" s="174" t="str">
        <f>IF(E18="","",E18)</f>
        <v/>
      </c>
      <c r="G76" s="64"/>
      <c r="H76" s="64"/>
      <c r="I76" s="173"/>
      <c r="J76" s="64"/>
      <c r="K76" s="64"/>
      <c r="L76" s="62"/>
    </row>
    <row r="77" spans="2:63" s="1" customFormat="1" ht="10.3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63" s="10" customFormat="1" ht="29.25" customHeight="1">
      <c r="B78" s="176"/>
      <c r="C78" s="177" t="s">
        <v>176</v>
      </c>
      <c r="D78" s="178" t="s">
        <v>62</v>
      </c>
      <c r="E78" s="178" t="s">
        <v>58</v>
      </c>
      <c r="F78" s="178" t="s">
        <v>177</v>
      </c>
      <c r="G78" s="178" t="s">
        <v>178</v>
      </c>
      <c r="H78" s="178" t="s">
        <v>179</v>
      </c>
      <c r="I78" s="179" t="s">
        <v>180</v>
      </c>
      <c r="J78" s="178" t="s">
        <v>166</v>
      </c>
      <c r="K78" s="180" t="s">
        <v>181</v>
      </c>
      <c r="L78" s="181"/>
      <c r="M78" s="82" t="s">
        <v>182</v>
      </c>
      <c r="N78" s="83" t="s">
        <v>47</v>
      </c>
      <c r="O78" s="83" t="s">
        <v>183</v>
      </c>
      <c r="P78" s="83" t="s">
        <v>184</v>
      </c>
      <c r="Q78" s="83" t="s">
        <v>185</v>
      </c>
      <c r="R78" s="83" t="s">
        <v>186</v>
      </c>
      <c r="S78" s="83" t="s">
        <v>187</v>
      </c>
      <c r="T78" s="84" t="s">
        <v>188</v>
      </c>
    </row>
    <row r="79" spans="2:63" s="1" customFormat="1" ht="29.25" customHeight="1">
      <c r="B79" s="42"/>
      <c r="C79" s="88" t="s">
        <v>167</v>
      </c>
      <c r="D79" s="64"/>
      <c r="E79" s="64"/>
      <c r="F79" s="64"/>
      <c r="G79" s="64"/>
      <c r="H79" s="64"/>
      <c r="I79" s="173"/>
      <c r="J79" s="182">
        <f>BK79</f>
        <v>0</v>
      </c>
      <c r="K79" s="64"/>
      <c r="L79" s="62"/>
      <c r="M79" s="85"/>
      <c r="N79" s="86"/>
      <c r="O79" s="86"/>
      <c r="P79" s="183">
        <f>P80+P84+P92</f>
        <v>0</v>
      </c>
      <c r="Q79" s="86"/>
      <c r="R79" s="183">
        <f>R80+R84+R92</f>
        <v>0</v>
      </c>
      <c r="S79" s="86"/>
      <c r="T79" s="184">
        <f>T80+T84+T92</f>
        <v>0</v>
      </c>
      <c r="AT79" s="25" t="s">
        <v>76</v>
      </c>
      <c r="AU79" s="25" t="s">
        <v>168</v>
      </c>
      <c r="BK79" s="185">
        <f>BK80+BK84+BK92</f>
        <v>0</v>
      </c>
    </row>
    <row r="80" spans="2:63" s="11" customFormat="1" ht="37.35" customHeight="1">
      <c r="B80" s="186"/>
      <c r="C80" s="187"/>
      <c r="D80" s="188" t="s">
        <v>76</v>
      </c>
      <c r="E80" s="189" t="s">
        <v>4450</v>
      </c>
      <c r="F80" s="189" t="s">
        <v>23</v>
      </c>
      <c r="G80" s="187"/>
      <c r="H80" s="187"/>
      <c r="I80" s="190"/>
      <c r="J80" s="191">
        <f>BK80</f>
        <v>0</v>
      </c>
      <c r="K80" s="187"/>
      <c r="L80" s="192"/>
      <c r="M80" s="193"/>
      <c r="N80" s="194"/>
      <c r="O80" s="194"/>
      <c r="P80" s="195">
        <f>SUM(P81:P83)</f>
        <v>0</v>
      </c>
      <c r="Q80" s="194"/>
      <c r="R80" s="195">
        <f>SUM(R81:R83)</f>
        <v>0</v>
      </c>
      <c r="S80" s="194"/>
      <c r="T80" s="196">
        <f>SUM(T81:T83)</f>
        <v>0</v>
      </c>
      <c r="AR80" s="197" t="s">
        <v>85</v>
      </c>
      <c r="AT80" s="198" t="s">
        <v>76</v>
      </c>
      <c r="AU80" s="198" t="s">
        <v>77</v>
      </c>
      <c r="AY80" s="197" t="s">
        <v>191</v>
      </c>
      <c r="BK80" s="199">
        <f>SUM(BK81:BK83)</f>
        <v>0</v>
      </c>
    </row>
    <row r="81" spans="2:65" s="1" customFormat="1" ht="25.5" customHeight="1">
      <c r="B81" s="42"/>
      <c r="C81" s="228" t="s">
        <v>85</v>
      </c>
      <c r="D81" s="228" t="s">
        <v>302</v>
      </c>
      <c r="E81" s="229" t="s">
        <v>7111</v>
      </c>
      <c r="F81" s="230" t="s">
        <v>7112</v>
      </c>
      <c r="G81" s="231" t="s">
        <v>197</v>
      </c>
      <c r="H81" s="232">
        <v>3</v>
      </c>
      <c r="I81" s="233"/>
      <c r="J81" s="234">
        <f>ROUND(I81*H81,2)</f>
        <v>0</v>
      </c>
      <c r="K81" s="230" t="s">
        <v>23</v>
      </c>
      <c r="L81" s="235"/>
      <c r="M81" s="236" t="s">
        <v>23</v>
      </c>
      <c r="N81" s="237" t="s">
        <v>48</v>
      </c>
      <c r="O81" s="43"/>
      <c r="P81" s="211">
        <f>O81*H81</f>
        <v>0</v>
      </c>
      <c r="Q81" s="211">
        <v>0</v>
      </c>
      <c r="R81" s="211">
        <f>Q81*H81</f>
        <v>0</v>
      </c>
      <c r="S81" s="211">
        <v>0</v>
      </c>
      <c r="T81" s="212">
        <f>S81*H81</f>
        <v>0</v>
      </c>
      <c r="AR81" s="25" t="s">
        <v>234</v>
      </c>
      <c r="AT81" s="25" t="s">
        <v>302</v>
      </c>
      <c r="AU81" s="25" t="s">
        <v>85</v>
      </c>
      <c r="AY81" s="25" t="s">
        <v>191</v>
      </c>
      <c r="BE81" s="213">
        <f>IF(N81="základní",J81,0)</f>
        <v>0</v>
      </c>
      <c r="BF81" s="213">
        <f>IF(N81="snížená",J81,0)</f>
        <v>0</v>
      </c>
      <c r="BG81" s="213">
        <f>IF(N81="zákl. přenesená",J81,0)</f>
        <v>0</v>
      </c>
      <c r="BH81" s="213">
        <f>IF(N81="sníž. přenesená",J81,0)</f>
        <v>0</v>
      </c>
      <c r="BI81" s="213">
        <f>IF(N81="nulová",J81,0)</f>
        <v>0</v>
      </c>
      <c r="BJ81" s="25" t="s">
        <v>85</v>
      </c>
      <c r="BK81" s="213">
        <f>ROUND(I81*H81,2)</f>
        <v>0</v>
      </c>
      <c r="BL81" s="25" t="s">
        <v>215</v>
      </c>
      <c r="BM81" s="25" t="s">
        <v>7113</v>
      </c>
    </row>
    <row r="82" spans="2:65" s="1" customFormat="1" ht="16.5" customHeight="1">
      <c r="B82" s="42"/>
      <c r="C82" s="228" t="s">
        <v>88</v>
      </c>
      <c r="D82" s="228" t="s">
        <v>302</v>
      </c>
      <c r="E82" s="229" t="s">
        <v>7114</v>
      </c>
      <c r="F82" s="230" t="s">
        <v>7115</v>
      </c>
      <c r="G82" s="231" t="s">
        <v>197</v>
      </c>
      <c r="H82" s="232">
        <v>3</v>
      </c>
      <c r="I82" s="233"/>
      <c r="J82" s="234">
        <f>ROUND(I82*H82,2)</f>
        <v>0</v>
      </c>
      <c r="K82" s="230" t="s">
        <v>23</v>
      </c>
      <c r="L82" s="235"/>
      <c r="M82" s="236" t="s">
        <v>23</v>
      </c>
      <c r="N82" s="237" t="s">
        <v>48</v>
      </c>
      <c r="O82" s="43"/>
      <c r="P82" s="211">
        <f>O82*H82</f>
        <v>0</v>
      </c>
      <c r="Q82" s="211">
        <v>0</v>
      </c>
      <c r="R82" s="211">
        <f>Q82*H82</f>
        <v>0</v>
      </c>
      <c r="S82" s="211">
        <v>0</v>
      </c>
      <c r="T82" s="212">
        <f>S82*H82</f>
        <v>0</v>
      </c>
      <c r="AR82" s="25" t="s">
        <v>234</v>
      </c>
      <c r="AT82" s="25" t="s">
        <v>302</v>
      </c>
      <c r="AU82" s="25" t="s">
        <v>85</v>
      </c>
      <c r="AY82" s="25" t="s">
        <v>191</v>
      </c>
      <c r="BE82" s="213">
        <f>IF(N82="základní",J82,0)</f>
        <v>0</v>
      </c>
      <c r="BF82" s="213">
        <f>IF(N82="snížená",J82,0)</f>
        <v>0</v>
      </c>
      <c r="BG82" s="213">
        <f>IF(N82="zákl. přenesená",J82,0)</f>
        <v>0</v>
      </c>
      <c r="BH82" s="213">
        <f>IF(N82="sníž. přenesená",J82,0)</f>
        <v>0</v>
      </c>
      <c r="BI82" s="213">
        <f>IF(N82="nulová",J82,0)</f>
        <v>0</v>
      </c>
      <c r="BJ82" s="25" t="s">
        <v>85</v>
      </c>
      <c r="BK82" s="213">
        <f>ROUND(I82*H82,2)</f>
        <v>0</v>
      </c>
      <c r="BL82" s="25" t="s">
        <v>215</v>
      </c>
      <c r="BM82" s="25" t="s">
        <v>7116</v>
      </c>
    </row>
    <row r="83" spans="2:65" s="1" customFormat="1" ht="16.5" customHeight="1">
      <c r="B83" s="42"/>
      <c r="C83" s="228" t="s">
        <v>207</v>
      </c>
      <c r="D83" s="228" t="s">
        <v>302</v>
      </c>
      <c r="E83" s="229" t="s">
        <v>7117</v>
      </c>
      <c r="F83" s="230" t="s">
        <v>7118</v>
      </c>
      <c r="G83" s="231" t="s">
        <v>197</v>
      </c>
      <c r="H83" s="232">
        <v>3</v>
      </c>
      <c r="I83" s="233"/>
      <c r="J83" s="234">
        <f>ROUND(I83*H83,2)</f>
        <v>0</v>
      </c>
      <c r="K83" s="230" t="s">
        <v>23</v>
      </c>
      <c r="L83" s="235"/>
      <c r="M83" s="236" t="s">
        <v>23</v>
      </c>
      <c r="N83" s="237" t="s">
        <v>48</v>
      </c>
      <c r="O83" s="43"/>
      <c r="P83" s="211">
        <f>O83*H83</f>
        <v>0</v>
      </c>
      <c r="Q83" s="211">
        <v>0</v>
      </c>
      <c r="R83" s="211">
        <f>Q83*H83</f>
        <v>0</v>
      </c>
      <c r="S83" s="211">
        <v>0</v>
      </c>
      <c r="T83" s="212">
        <f>S83*H83</f>
        <v>0</v>
      </c>
      <c r="AR83" s="25" t="s">
        <v>234</v>
      </c>
      <c r="AT83" s="25" t="s">
        <v>302</v>
      </c>
      <c r="AU83" s="25" t="s">
        <v>85</v>
      </c>
      <c r="AY83" s="25" t="s">
        <v>191</v>
      </c>
      <c r="BE83" s="213">
        <f>IF(N83="základní",J83,0)</f>
        <v>0</v>
      </c>
      <c r="BF83" s="213">
        <f>IF(N83="snížená",J83,0)</f>
        <v>0</v>
      </c>
      <c r="BG83" s="213">
        <f>IF(N83="zákl. přenesená",J83,0)</f>
        <v>0</v>
      </c>
      <c r="BH83" s="213">
        <f>IF(N83="sníž. přenesená",J83,0)</f>
        <v>0</v>
      </c>
      <c r="BI83" s="213">
        <f>IF(N83="nulová",J83,0)</f>
        <v>0</v>
      </c>
      <c r="BJ83" s="25" t="s">
        <v>85</v>
      </c>
      <c r="BK83" s="213">
        <f>ROUND(I83*H83,2)</f>
        <v>0</v>
      </c>
      <c r="BL83" s="25" t="s">
        <v>215</v>
      </c>
      <c r="BM83" s="25" t="s">
        <v>7119</v>
      </c>
    </row>
    <row r="84" spans="2:65" s="11" customFormat="1" ht="37.35" customHeight="1">
      <c r="B84" s="186"/>
      <c r="C84" s="187"/>
      <c r="D84" s="188" t="s">
        <v>76</v>
      </c>
      <c r="E84" s="189" t="s">
        <v>2326</v>
      </c>
      <c r="F84" s="189" t="s">
        <v>2327</v>
      </c>
      <c r="G84" s="187"/>
      <c r="H84" s="187"/>
      <c r="I84" s="190"/>
      <c r="J84" s="191">
        <f>BK84</f>
        <v>0</v>
      </c>
      <c r="K84" s="187"/>
      <c r="L84" s="192"/>
      <c r="M84" s="193"/>
      <c r="N84" s="194"/>
      <c r="O84" s="194"/>
      <c r="P84" s="195">
        <f>SUM(P85:P91)</f>
        <v>0</v>
      </c>
      <c r="Q84" s="194"/>
      <c r="R84" s="195">
        <f>SUM(R85:R91)</f>
        <v>0</v>
      </c>
      <c r="S84" s="194"/>
      <c r="T84" s="196">
        <f>SUM(T85:T91)</f>
        <v>0</v>
      </c>
      <c r="AR84" s="197" t="s">
        <v>215</v>
      </c>
      <c r="AT84" s="198" t="s">
        <v>76</v>
      </c>
      <c r="AU84" s="198" t="s">
        <v>77</v>
      </c>
      <c r="AY84" s="197" t="s">
        <v>191</v>
      </c>
      <c r="BK84" s="199">
        <f>SUM(BK85:BK91)</f>
        <v>0</v>
      </c>
    </row>
    <row r="85" spans="2:65" s="1" customFormat="1" ht="25.5" customHeight="1">
      <c r="B85" s="42"/>
      <c r="C85" s="202" t="s">
        <v>215</v>
      </c>
      <c r="D85" s="202" t="s">
        <v>194</v>
      </c>
      <c r="E85" s="203" t="s">
        <v>4263</v>
      </c>
      <c r="F85" s="204" t="s">
        <v>4264</v>
      </c>
      <c r="G85" s="205" t="s">
        <v>2331</v>
      </c>
      <c r="H85" s="206">
        <v>4</v>
      </c>
      <c r="I85" s="207"/>
      <c r="J85" s="208">
        <f>ROUND(I85*H85,2)</f>
        <v>0</v>
      </c>
      <c r="K85" s="204" t="s">
        <v>203</v>
      </c>
      <c r="L85" s="62"/>
      <c r="M85" s="209" t="s">
        <v>23</v>
      </c>
      <c r="N85" s="210" t="s">
        <v>48</v>
      </c>
      <c r="O85" s="43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AR85" s="25" t="s">
        <v>2332</v>
      </c>
      <c r="AT85" s="25" t="s">
        <v>194</v>
      </c>
      <c r="AU85" s="25" t="s">
        <v>85</v>
      </c>
      <c r="AY85" s="25" t="s">
        <v>191</v>
      </c>
      <c r="BE85" s="213">
        <f>IF(N85="základní",J85,0)</f>
        <v>0</v>
      </c>
      <c r="BF85" s="213">
        <f>IF(N85="snížená",J85,0)</f>
        <v>0</v>
      </c>
      <c r="BG85" s="213">
        <f>IF(N85="zákl. přenesená",J85,0)</f>
        <v>0</v>
      </c>
      <c r="BH85" s="213">
        <f>IF(N85="sníž. přenesená",J85,0)</f>
        <v>0</v>
      </c>
      <c r="BI85" s="213">
        <f>IF(N85="nulová",J85,0)</f>
        <v>0</v>
      </c>
      <c r="BJ85" s="25" t="s">
        <v>85</v>
      </c>
      <c r="BK85" s="213">
        <f>ROUND(I85*H85,2)</f>
        <v>0</v>
      </c>
      <c r="BL85" s="25" t="s">
        <v>2332</v>
      </c>
      <c r="BM85" s="25" t="s">
        <v>7120</v>
      </c>
    </row>
    <row r="86" spans="2:65" s="1" customFormat="1" ht="40.5">
      <c r="B86" s="42"/>
      <c r="C86" s="64"/>
      <c r="D86" s="214" t="s">
        <v>205</v>
      </c>
      <c r="E86" s="64"/>
      <c r="F86" s="215" t="s">
        <v>4266</v>
      </c>
      <c r="G86" s="64"/>
      <c r="H86" s="64"/>
      <c r="I86" s="173"/>
      <c r="J86" s="64"/>
      <c r="K86" s="64"/>
      <c r="L86" s="62"/>
      <c r="M86" s="216"/>
      <c r="N86" s="43"/>
      <c r="O86" s="43"/>
      <c r="P86" s="43"/>
      <c r="Q86" s="43"/>
      <c r="R86" s="43"/>
      <c r="S86" s="43"/>
      <c r="T86" s="79"/>
      <c r="AT86" s="25" t="s">
        <v>205</v>
      </c>
      <c r="AU86" s="25" t="s">
        <v>85</v>
      </c>
    </row>
    <row r="87" spans="2:65" s="1" customFormat="1" ht="25.5" customHeight="1">
      <c r="B87" s="42"/>
      <c r="C87" s="202" t="s">
        <v>190</v>
      </c>
      <c r="D87" s="202" t="s">
        <v>194</v>
      </c>
      <c r="E87" s="203" t="s">
        <v>2368</v>
      </c>
      <c r="F87" s="204" t="s">
        <v>2369</v>
      </c>
      <c r="G87" s="205" t="s">
        <v>2331</v>
      </c>
      <c r="H87" s="206">
        <v>8</v>
      </c>
      <c r="I87" s="207"/>
      <c r="J87" s="208">
        <f>ROUND(I87*H87,2)</f>
        <v>0</v>
      </c>
      <c r="K87" s="204" t="s">
        <v>203</v>
      </c>
      <c r="L87" s="62"/>
      <c r="M87" s="209" t="s">
        <v>23</v>
      </c>
      <c r="N87" s="210" t="s">
        <v>48</v>
      </c>
      <c r="O87" s="43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5" t="s">
        <v>2332</v>
      </c>
      <c r="AT87" s="25" t="s">
        <v>194</v>
      </c>
      <c r="AU87" s="25" t="s">
        <v>85</v>
      </c>
      <c r="AY87" s="25" t="s">
        <v>191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5" t="s">
        <v>85</v>
      </c>
      <c r="BK87" s="213">
        <f>ROUND(I87*H87,2)</f>
        <v>0</v>
      </c>
      <c r="BL87" s="25" t="s">
        <v>2332</v>
      </c>
      <c r="BM87" s="25" t="s">
        <v>7121</v>
      </c>
    </row>
    <row r="88" spans="2:65" s="1" customFormat="1" ht="40.5">
      <c r="B88" s="42"/>
      <c r="C88" s="64"/>
      <c r="D88" s="214" t="s">
        <v>205</v>
      </c>
      <c r="E88" s="64"/>
      <c r="F88" s="215" t="s">
        <v>4266</v>
      </c>
      <c r="G88" s="64"/>
      <c r="H88" s="64"/>
      <c r="I88" s="173"/>
      <c r="J88" s="64"/>
      <c r="K88" s="64"/>
      <c r="L88" s="62"/>
      <c r="M88" s="216"/>
      <c r="N88" s="43"/>
      <c r="O88" s="43"/>
      <c r="P88" s="43"/>
      <c r="Q88" s="43"/>
      <c r="R88" s="43"/>
      <c r="S88" s="43"/>
      <c r="T88" s="79"/>
      <c r="AT88" s="25" t="s">
        <v>205</v>
      </c>
      <c r="AU88" s="25" t="s">
        <v>85</v>
      </c>
    </row>
    <row r="89" spans="2:65" s="12" customFormat="1" ht="13.5">
      <c r="B89" s="217"/>
      <c r="C89" s="218"/>
      <c r="D89" s="214" t="s">
        <v>245</v>
      </c>
      <c r="E89" s="219" t="s">
        <v>23</v>
      </c>
      <c r="F89" s="220" t="s">
        <v>4268</v>
      </c>
      <c r="G89" s="218"/>
      <c r="H89" s="221">
        <v>8</v>
      </c>
      <c r="I89" s="222"/>
      <c r="J89" s="218"/>
      <c r="K89" s="218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245</v>
      </c>
      <c r="AU89" s="227" t="s">
        <v>85</v>
      </c>
      <c r="AV89" s="12" t="s">
        <v>88</v>
      </c>
      <c r="AW89" s="12" t="s">
        <v>40</v>
      </c>
      <c r="AX89" s="12" t="s">
        <v>85</v>
      </c>
      <c r="AY89" s="227" t="s">
        <v>191</v>
      </c>
    </row>
    <row r="90" spans="2:65" s="1" customFormat="1" ht="25.5" customHeight="1">
      <c r="B90" s="42"/>
      <c r="C90" s="202" t="s">
        <v>225</v>
      </c>
      <c r="D90" s="202" t="s">
        <v>194</v>
      </c>
      <c r="E90" s="203" t="s">
        <v>2372</v>
      </c>
      <c r="F90" s="204" t="s">
        <v>2373</v>
      </c>
      <c r="G90" s="205" t="s">
        <v>2331</v>
      </c>
      <c r="H90" s="206">
        <v>2</v>
      </c>
      <c r="I90" s="207"/>
      <c r="J90" s="208">
        <f>ROUND(I90*H90,2)</f>
        <v>0</v>
      </c>
      <c r="K90" s="204" t="s">
        <v>203</v>
      </c>
      <c r="L90" s="62"/>
      <c r="M90" s="209" t="s">
        <v>23</v>
      </c>
      <c r="N90" s="210" t="s">
        <v>48</v>
      </c>
      <c r="O90" s="43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25" t="s">
        <v>2332</v>
      </c>
      <c r="AT90" s="25" t="s">
        <v>194</v>
      </c>
      <c r="AU90" s="25" t="s">
        <v>85</v>
      </c>
      <c r="AY90" s="25" t="s">
        <v>191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5" t="s">
        <v>85</v>
      </c>
      <c r="BK90" s="213">
        <f>ROUND(I90*H90,2)</f>
        <v>0</v>
      </c>
      <c r="BL90" s="25" t="s">
        <v>2332</v>
      </c>
      <c r="BM90" s="25" t="s">
        <v>7122</v>
      </c>
    </row>
    <row r="91" spans="2:65" s="1" customFormat="1" ht="40.5">
      <c r="B91" s="42"/>
      <c r="C91" s="64"/>
      <c r="D91" s="214" t="s">
        <v>205</v>
      </c>
      <c r="E91" s="64"/>
      <c r="F91" s="215" t="s">
        <v>4266</v>
      </c>
      <c r="G91" s="64"/>
      <c r="H91" s="64"/>
      <c r="I91" s="173"/>
      <c r="J91" s="64"/>
      <c r="K91" s="64"/>
      <c r="L91" s="62"/>
      <c r="M91" s="216"/>
      <c r="N91" s="43"/>
      <c r="O91" s="43"/>
      <c r="P91" s="43"/>
      <c r="Q91" s="43"/>
      <c r="R91" s="43"/>
      <c r="S91" s="43"/>
      <c r="T91" s="79"/>
      <c r="AT91" s="25" t="s">
        <v>205</v>
      </c>
      <c r="AU91" s="25" t="s">
        <v>85</v>
      </c>
    </row>
    <row r="92" spans="2:65" s="11" customFormat="1" ht="37.35" customHeight="1">
      <c r="B92" s="186"/>
      <c r="C92" s="187"/>
      <c r="D92" s="188" t="s">
        <v>76</v>
      </c>
      <c r="E92" s="189" t="s">
        <v>4270</v>
      </c>
      <c r="F92" s="189" t="s">
        <v>4271</v>
      </c>
      <c r="G92" s="187"/>
      <c r="H92" s="187"/>
      <c r="I92" s="190"/>
      <c r="J92" s="191">
        <f>BK92</f>
        <v>0</v>
      </c>
      <c r="K92" s="187"/>
      <c r="L92" s="192"/>
      <c r="M92" s="193"/>
      <c r="N92" s="194"/>
      <c r="O92" s="194"/>
      <c r="P92" s="195">
        <f>SUM(P93:P99)</f>
        <v>0</v>
      </c>
      <c r="Q92" s="194"/>
      <c r="R92" s="195">
        <f>SUM(R93:R99)</f>
        <v>0</v>
      </c>
      <c r="S92" s="194"/>
      <c r="T92" s="196">
        <f>SUM(T93:T99)</f>
        <v>0</v>
      </c>
      <c r="AR92" s="197" t="s">
        <v>215</v>
      </c>
      <c r="AT92" s="198" t="s">
        <v>76</v>
      </c>
      <c r="AU92" s="198" t="s">
        <v>77</v>
      </c>
      <c r="AY92" s="197" t="s">
        <v>191</v>
      </c>
      <c r="BK92" s="199">
        <f>SUM(BK93:BK99)</f>
        <v>0</v>
      </c>
    </row>
    <row r="93" spans="2:65" s="1" customFormat="1" ht="16.5" customHeight="1">
      <c r="B93" s="42"/>
      <c r="C93" s="202" t="s">
        <v>229</v>
      </c>
      <c r="D93" s="202" t="s">
        <v>194</v>
      </c>
      <c r="E93" s="203" t="s">
        <v>4100</v>
      </c>
      <c r="F93" s="204" t="s">
        <v>4284</v>
      </c>
      <c r="G93" s="205" t="s">
        <v>197</v>
      </c>
      <c r="H93" s="206">
        <v>1</v>
      </c>
      <c r="I93" s="207"/>
      <c r="J93" s="208">
        <f>ROUND(I93*H93,2)</f>
        <v>0</v>
      </c>
      <c r="K93" s="204" t="s">
        <v>23</v>
      </c>
      <c r="L93" s="62"/>
      <c r="M93" s="209" t="s">
        <v>23</v>
      </c>
      <c r="N93" s="210" t="s">
        <v>48</v>
      </c>
      <c r="O93" s="43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25" t="s">
        <v>4274</v>
      </c>
      <c r="AT93" s="25" t="s">
        <v>194</v>
      </c>
      <c r="AU93" s="25" t="s">
        <v>85</v>
      </c>
      <c r="AY93" s="25" t="s">
        <v>191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5" t="s">
        <v>85</v>
      </c>
      <c r="BK93" s="213">
        <f>ROUND(I93*H93,2)</f>
        <v>0</v>
      </c>
      <c r="BL93" s="25" t="s">
        <v>4274</v>
      </c>
      <c r="BM93" s="25" t="s">
        <v>7123</v>
      </c>
    </row>
    <row r="94" spans="2:65" s="1" customFormat="1" ht="16.5" customHeight="1">
      <c r="B94" s="42"/>
      <c r="C94" s="202" t="s">
        <v>234</v>
      </c>
      <c r="D94" s="202" t="s">
        <v>194</v>
      </c>
      <c r="E94" s="203" t="s">
        <v>4288</v>
      </c>
      <c r="F94" s="204" t="s">
        <v>4289</v>
      </c>
      <c r="G94" s="205" t="s">
        <v>4290</v>
      </c>
      <c r="H94" s="276"/>
      <c r="I94" s="207"/>
      <c r="J94" s="208">
        <f>ROUND(I94*H94,2)</f>
        <v>0</v>
      </c>
      <c r="K94" s="204" t="s">
        <v>23</v>
      </c>
      <c r="L94" s="62"/>
      <c r="M94" s="209" t="s">
        <v>23</v>
      </c>
      <c r="N94" s="210" t="s">
        <v>48</v>
      </c>
      <c r="O94" s="43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4274</v>
      </c>
      <c r="AT94" s="25" t="s">
        <v>194</v>
      </c>
      <c r="AU94" s="25" t="s">
        <v>85</v>
      </c>
      <c r="AY94" s="25" t="s">
        <v>191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85</v>
      </c>
      <c r="BK94" s="213">
        <f>ROUND(I94*H94,2)</f>
        <v>0</v>
      </c>
      <c r="BL94" s="25" t="s">
        <v>4274</v>
      </c>
      <c r="BM94" s="25" t="s">
        <v>7124</v>
      </c>
    </row>
    <row r="95" spans="2:65" s="1" customFormat="1" ht="27">
      <c r="B95" s="42"/>
      <c r="C95" s="64"/>
      <c r="D95" s="214" t="s">
        <v>205</v>
      </c>
      <c r="E95" s="64"/>
      <c r="F95" s="215" t="s">
        <v>4292</v>
      </c>
      <c r="G95" s="64"/>
      <c r="H95" s="64"/>
      <c r="I95" s="173"/>
      <c r="J95" s="64"/>
      <c r="K95" s="64"/>
      <c r="L95" s="62"/>
      <c r="M95" s="216"/>
      <c r="N95" s="43"/>
      <c r="O95" s="43"/>
      <c r="P95" s="43"/>
      <c r="Q95" s="43"/>
      <c r="R95" s="43"/>
      <c r="S95" s="43"/>
      <c r="T95" s="79"/>
      <c r="AT95" s="25" t="s">
        <v>205</v>
      </c>
      <c r="AU95" s="25" t="s">
        <v>85</v>
      </c>
    </row>
    <row r="96" spans="2:65" s="1" customFormat="1" ht="16.5" customHeight="1">
      <c r="B96" s="42"/>
      <c r="C96" s="202" t="s">
        <v>239</v>
      </c>
      <c r="D96" s="202" t="s">
        <v>194</v>
      </c>
      <c r="E96" s="203" t="s">
        <v>4293</v>
      </c>
      <c r="F96" s="204" t="s">
        <v>4294</v>
      </c>
      <c r="G96" s="205" t="s">
        <v>4290</v>
      </c>
      <c r="H96" s="276"/>
      <c r="I96" s="207"/>
      <c r="J96" s="208">
        <f>ROUND(I96*H96,2)</f>
        <v>0</v>
      </c>
      <c r="K96" s="204" t="s">
        <v>23</v>
      </c>
      <c r="L96" s="62"/>
      <c r="M96" s="209" t="s">
        <v>23</v>
      </c>
      <c r="N96" s="210" t="s">
        <v>48</v>
      </c>
      <c r="O96" s="43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5" t="s">
        <v>4274</v>
      </c>
      <c r="AT96" s="25" t="s">
        <v>194</v>
      </c>
      <c r="AU96" s="25" t="s">
        <v>85</v>
      </c>
      <c r="AY96" s="25" t="s">
        <v>191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85</v>
      </c>
      <c r="BK96" s="213">
        <f>ROUND(I96*H96,2)</f>
        <v>0</v>
      </c>
      <c r="BL96" s="25" t="s">
        <v>4274</v>
      </c>
      <c r="BM96" s="25" t="s">
        <v>7125</v>
      </c>
    </row>
    <row r="97" spans="2:65" s="1" customFormat="1" ht="27">
      <c r="B97" s="42"/>
      <c r="C97" s="64"/>
      <c r="D97" s="214" t="s">
        <v>205</v>
      </c>
      <c r="E97" s="64"/>
      <c r="F97" s="215" t="s">
        <v>4292</v>
      </c>
      <c r="G97" s="64"/>
      <c r="H97" s="64"/>
      <c r="I97" s="173"/>
      <c r="J97" s="64"/>
      <c r="K97" s="64"/>
      <c r="L97" s="62"/>
      <c r="M97" s="216"/>
      <c r="N97" s="43"/>
      <c r="O97" s="43"/>
      <c r="P97" s="43"/>
      <c r="Q97" s="43"/>
      <c r="R97" s="43"/>
      <c r="S97" s="43"/>
      <c r="T97" s="79"/>
      <c r="AT97" s="25" t="s">
        <v>205</v>
      </c>
      <c r="AU97" s="25" t="s">
        <v>85</v>
      </c>
    </row>
    <row r="98" spans="2:65" s="1" customFormat="1" ht="16.5" customHeight="1">
      <c r="B98" s="42"/>
      <c r="C98" s="202" t="s">
        <v>247</v>
      </c>
      <c r="D98" s="202" t="s">
        <v>194</v>
      </c>
      <c r="E98" s="203" t="s">
        <v>4296</v>
      </c>
      <c r="F98" s="204" t="s">
        <v>4297</v>
      </c>
      <c r="G98" s="205" t="s">
        <v>4290</v>
      </c>
      <c r="H98" s="276"/>
      <c r="I98" s="207"/>
      <c r="J98" s="208">
        <f>ROUND(I98*H98,2)</f>
        <v>0</v>
      </c>
      <c r="K98" s="204" t="s">
        <v>23</v>
      </c>
      <c r="L98" s="62"/>
      <c r="M98" s="209" t="s">
        <v>23</v>
      </c>
      <c r="N98" s="210" t="s">
        <v>48</v>
      </c>
      <c r="O98" s="43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5" t="s">
        <v>4274</v>
      </c>
      <c r="AT98" s="25" t="s">
        <v>194</v>
      </c>
      <c r="AU98" s="25" t="s">
        <v>85</v>
      </c>
      <c r="AY98" s="25" t="s">
        <v>191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85</v>
      </c>
      <c r="BK98" s="213">
        <f>ROUND(I98*H98,2)</f>
        <v>0</v>
      </c>
      <c r="BL98" s="25" t="s">
        <v>4274</v>
      </c>
      <c r="BM98" s="25" t="s">
        <v>7126</v>
      </c>
    </row>
    <row r="99" spans="2:65" s="1" customFormat="1" ht="40.5">
      <c r="B99" s="42"/>
      <c r="C99" s="64"/>
      <c r="D99" s="214" t="s">
        <v>205</v>
      </c>
      <c r="E99" s="64"/>
      <c r="F99" s="215" t="s">
        <v>4299</v>
      </c>
      <c r="G99" s="64"/>
      <c r="H99" s="64"/>
      <c r="I99" s="173"/>
      <c r="J99" s="64"/>
      <c r="K99" s="64"/>
      <c r="L99" s="62"/>
      <c r="M99" s="238"/>
      <c r="N99" s="239"/>
      <c r="O99" s="239"/>
      <c r="P99" s="239"/>
      <c r="Q99" s="239"/>
      <c r="R99" s="239"/>
      <c r="S99" s="239"/>
      <c r="T99" s="240"/>
      <c r="AT99" s="25" t="s">
        <v>205</v>
      </c>
      <c r="AU99" s="25" t="s">
        <v>85</v>
      </c>
    </row>
    <row r="100" spans="2:65" s="1" customFormat="1" ht="6.95" customHeight="1">
      <c r="B100" s="57"/>
      <c r="C100" s="58"/>
      <c r="D100" s="58"/>
      <c r="E100" s="58"/>
      <c r="F100" s="58"/>
      <c r="G100" s="58"/>
      <c r="H100" s="58"/>
      <c r="I100" s="149"/>
      <c r="J100" s="58"/>
      <c r="K100" s="58"/>
      <c r="L100" s="62"/>
    </row>
  </sheetData>
  <sheetProtection algorithmName="SHA-512" hashValue="q7cyiC4eFlLmJMKvaQQ1yuuRWWezV/0YiFZp6gAY2OnwmBcWICdtCrzi8dBuqT9Vgutnow3d46J8HtWrPPhGVw==" saltValue="CQuGXFiR/W3L3sxOieLUmyVRGsSa3nOBwPeoXYBncRLwpPI64JrW5rDiGzSXMvIfDpHqc7hLXlsW/4OPMOv07Q==" spinCount="100000" sheet="1" objects="1" scenarios="1" formatColumns="0" formatRows="0" autoFilter="0"/>
  <autoFilter ref="C78:K99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3" customWidth="1"/>
    <col min="2" max="2" width="1.6640625" style="283" customWidth="1"/>
    <col min="3" max="4" width="5" style="283" customWidth="1"/>
    <col min="5" max="5" width="11.6640625" style="283" customWidth="1"/>
    <col min="6" max="6" width="9.1640625" style="283" customWidth="1"/>
    <col min="7" max="7" width="5" style="283" customWidth="1"/>
    <col min="8" max="8" width="77.83203125" style="283" customWidth="1"/>
    <col min="9" max="10" width="20" style="283" customWidth="1"/>
    <col min="11" max="11" width="1.6640625" style="283" customWidth="1"/>
  </cols>
  <sheetData>
    <row r="1" spans="2:11" ht="37.5" customHeight="1"/>
    <row r="2" spans="2:1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pans="2:11" s="16" customFormat="1" ht="45" customHeight="1">
      <c r="B3" s="287"/>
      <c r="C3" s="415" t="s">
        <v>7127</v>
      </c>
      <c r="D3" s="415"/>
      <c r="E3" s="415"/>
      <c r="F3" s="415"/>
      <c r="G3" s="415"/>
      <c r="H3" s="415"/>
      <c r="I3" s="415"/>
      <c r="J3" s="415"/>
      <c r="K3" s="288"/>
    </row>
    <row r="4" spans="2:11" ht="25.5" customHeight="1">
      <c r="B4" s="289"/>
      <c r="C4" s="419" t="s">
        <v>7128</v>
      </c>
      <c r="D4" s="419"/>
      <c r="E4" s="419"/>
      <c r="F4" s="419"/>
      <c r="G4" s="419"/>
      <c r="H4" s="419"/>
      <c r="I4" s="419"/>
      <c r="J4" s="419"/>
      <c r="K4" s="290"/>
    </row>
    <row r="5" spans="2:11" ht="5.25" customHeight="1">
      <c r="B5" s="289"/>
      <c r="C5" s="291"/>
      <c r="D5" s="291"/>
      <c r="E5" s="291"/>
      <c r="F5" s="291"/>
      <c r="G5" s="291"/>
      <c r="H5" s="291"/>
      <c r="I5" s="291"/>
      <c r="J5" s="291"/>
      <c r="K5" s="290"/>
    </row>
    <row r="6" spans="2:11" ht="15" customHeight="1">
      <c r="B6" s="289"/>
      <c r="C6" s="418" t="s">
        <v>7129</v>
      </c>
      <c r="D6" s="418"/>
      <c r="E6" s="418"/>
      <c r="F6" s="418"/>
      <c r="G6" s="418"/>
      <c r="H6" s="418"/>
      <c r="I6" s="418"/>
      <c r="J6" s="418"/>
      <c r="K6" s="290"/>
    </row>
    <row r="7" spans="2:11" ht="15" customHeight="1">
      <c r="B7" s="293"/>
      <c r="C7" s="418" t="s">
        <v>7130</v>
      </c>
      <c r="D7" s="418"/>
      <c r="E7" s="418"/>
      <c r="F7" s="418"/>
      <c r="G7" s="418"/>
      <c r="H7" s="418"/>
      <c r="I7" s="418"/>
      <c r="J7" s="418"/>
      <c r="K7" s="290"/>
    </row>
    <row r="8" spans="2:1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pans="2:11" ht="15" customHeight="1">
      <c r="B9" s="293"/>
      <c r="C9" s="418" t="s">
        <v>7131</v>
      </c>
      <c r="D9" s="418"/>
      <c r="E9" s="418"/>
      <c r="F9" s="418"/>
      <c r="G9" s="418"/>
      <c r="H9" s="418"/>
      <c r="I9" s="418"/>
      <c r="J9" s="418"/>
      <c r="K9" s="290"/>
    </row>
    <row r="10" spans="2:11" ht="15" customHeight="1">
      <c r="B10" s="293"/>
      <c r="C10" s="292"/>
      <c r="D10" s="418" t="s">
        <v>7132</v>
      </c>
      <c r="E10" s="418"/>
      <c r="F10" s="418"/>
      <c r="G10" s="418"/>
      <c r="H10" s="418"/>
      <c r="I10" s="418"/>
      <c r="J10" s="418"/>
      <c r="K10" s="290"/>
    </row>
    <row r="11" spans="2:11" ht="15" customHeight="1">
      <c r="B11" s="293"/>
      <c r="C11" s="294"/>
      <c r="D11" s="418" t="s">
        <v>7133</v>
      </c>
      <c r="E11" s="418"/>
      <c r="F11" s="418"/>
      <c r="G11" s="418"/>
      <c r="H11" s="418"/>
      <c r="I11" s="418"/>
      <c r="J11" s="418"/>
      <c r="K11" s="290"/>
    </row>
    <row r="12" spans="2:11" ht="12.75" customHeight="1">
      <c r="B12" s="293"/>
      <c r="C12" s="294"/>
      <c r="D12" s="294"/>
      <c r="E12" s="294"/>
      <c r="F12" s="294"/>
      <c r="G12" s="294"/>
      <c r="H12" s="294"/>
      <c r="I12" s="294"/>
      <c r="J12" s="294"/>
      <c r="K12" s="290"/>
    </row>
    <row r="13" spans="2:11" ht="15" customHeight="1">
      <c r="B13" s="293"/>
      <c r="C13" s="294"/>
      <c r="D13" s="418" t="s">
        <v>7134</v>
      </c>
      <c r="E13" s="418"/>
      <c r="F13" s="418"/>
      <c r="G13" s="418"/>
      <c r="H13" s="418"/>
      <c r="I13" s="418"/>
      <c r="J13" s="418"/>
      <c r="K13" s="290"/>
    </row>
    <row r="14" spans="2:11" ht="15" customHeight="1">
      <c r="B14" s="293"/>
      <c r="C14" s="294"/>
      <c r="D14" s="418" t="s">
        <v>7135</v>
      </c>
      <c r="E14" s="418"/>
      <c r="F14" s="418"/>
      <c r="G14" s="418"/>
      <c r="H14" s="418"/>
      <c r="I14" s="418"/>
      <c r="J14" s="418"/>
      <c r="K14" s="290"/>
    </row>
    <row r="15" spans="2:11" ht="15" customHeight="1">
      <c r="B15" s="293"/>
      <c r="C15" s="294"/>
      <c r="D15" s="418" t="s">
        <v>7136</v>
      </c>
      <c r="E15" s="418"/>
      <c r="F15" s="418"/>
      <c r="G15" s="418"/>
      <c r="H15" s="418"/>
      <c r="I15" s="418"/>
      <c r="J15" s="418"/>
      <c r="K15" s="290"/>
    </row>
    <row r="16" spans="2:11" ht="15" customHeight="1">
      <c r="B16" s="293"/>
      <c r="C16" s="294"/>
      <c r="D16" s="294"/>
      <c r="E16" s="295" t="s">
        <v>84</v>
      </c>
      <c r="F16" s="418" t="s">
        <v>7137</v>
      </c>
      <c r="G16" s="418"/>
      <c r="H16" s="418"/>
      <c r="I16" s="418"/>
      <c r="J16" s="418"/>
      <c r="K16" s="290"/>
    </row>
    <row r="17" spans="2:11" ht="15" customHeight="1">
      <c r="B17" s="293"/>
      <c r="C17" s="294"/>
      <c r="D17" s="294"/>
      <c r="E17" s="295" t="s">
        <v>7138</v>
      </c>
      <c r="F17" s="418" t="s">
        <v>7139</v>
      </c>
      <c r="G17" s="418"/>
      <c r="H17" s="418"/>
      <c r="I17" s="418"/>
      <c r="J17" s="418"/>
      <c r="K17" s="290"/>
    </row>
    <row r="18" spans="2:11" ht="15" customHeight="1">
      <c r="B18" s="293"/>
      <c r="C18" s="294"/>
      <c r="D18" s="294"/>
      <c r="E18" s="295" t="s">
        <v>7140</v>
      </c>
      <c r="F18" s="418" t="s">
        <v>7141</v>
      </c>
      <c r="G18" s="418"/>
      <c r="H18" s="418"/>
      <c r="I18" s="418"/>
      <c r="J18" s="418"/>
      <c r="K18" s="290"/>
    </row>
    <row r="19" spans="2:11" ht="15" customHeight="1">
      <c r="B19" s="293"/>
      <c r="C19" s="294"/>
      <c r="D19" s="294"/>
      <c r="E19" s="295" t="s">
        <v>7142</v>
      </c>
      <c r="F19" s="418" t="s">
        <v>7143</v>
      </c>
      <c r="G19" s="418"/>
      <c r="H19" s="418"/>
      <c r="I19" s="418"/>
      <c r="J19" s="418"/>
      <c r="K19" s="290"/>
    </row>
    <row r="20" spans="2:11" ht="15" customHeight="1">
      <c r="B20" s="293"/>
      <c r="C20" s="294"/>
      <c r="D20" s="294"/>
      <c r="E20" s="295" t="s">
        <v>4270</v>
      </c>
      <c r="F20" s="418" t="s">
        <v>4271</v>
      </c>
      <c r="G20" s="418"/>
      <c r="H20" s="418"/>
      <c r="I20" s="418"/>
      <c r="J20" s="418"/>
      <c r="K20" s="290"/>
    </row>
    <row r="21" spans="2:11" ht="15" customHeight="1">
      <c r="B21" s="293"/>
      <c r="C21" s="294"/>
      <c r="D21" s="294"/>
      <c r="E21" s="295" t="s">
        <v>94</v>
      </c>
      <c r="F21" s="418" t="s">
        <v>7144</v>
      </c>
      <c r="G21" s="418"/>
      <c r="H21" s="418"/>
      <c r="I21" s="418"/>
      <c r="J21" s="418"/>
      <c r="K21" s="290"/>
    </row>
    <row r="22" spans="2:11" ht="12.75" customHeight="1">
      <c r="B22" s="293"/>
      <c r="C22" s="294"/>
      <c r="D22" s="294"/>
      <c r="E22" s="294"/>
      <c r="F22" s="294"/>
      <c r="G22" s="294"/>
      <c r="H22" s="294"/>
      <c r="I22" s="294"/>
      <c r="J22" s="294"/>
      <c r="K22" s="290"/>
    </row>
    <row r="23" spans="2:11" ht="15" customHeight="1">
      <c r="B23" s="293"/>
      <c r="C23" s="418" t="s">
        <v>7145</v>
      </c>
      <c r="D23" s="418"/>
      <c r="E23" s="418"/>
      <c r="F23" s="418"/>
      <c r="G23" s="418"/>
      <c r="H23" s="418"/>
      <c r="I23" s="418"/>
      <c r="J23" s="418"/>
      <c r="K23" s="290"/>
    </row>
    <row r="24" spans="2:11" ht="15" customHeight="1">
      <c r="B24" s="293"/>
      <c r="C24" s="418" t="s">
        <v>7146</v>
      </c>
      <c r="D24" s="418"/>
      <c r="E24" s="418"/>
      <c r="F24" s="418"/>
      <c r="G24" s="418"/>
      <c r="H24" s="418"/>
      <c r="I24" s="418"/>
      <c r="J24" s="418"/>
      <c r="K24" s="290"/>
    </row>
    <row r="25" spans="2:11" ht="15" customHeight="1">
      <c r="B25" s="293"/>
      <c r="C25" s="292"/>
      <c r="D25" s="418" t="s">
        <v>7147</v>
      </c>
      <c r="E25" s="418"/>
      <c r="F25" s="418"/>
      <c r="G25" s="418"/>
      <c r="H25" s="418"/>
      <c r="I25" s="418"/>
      <c r="J25" s="418"/>
      <c r="K25" s="290"/>
    </row>
    <row r="26" spans="2:11" ht="15" customHeight="1">
      <c r="B26" s="293"/>
      <c r="C26" s="294"/>
      <c r="D26" s="418" t="s">
        <v>7148</v>
      </c>
      <c r="E26" s="418"/>
      <c r="F26" s="418"/>
      <c r="G26" s="418"/>
      <c r="H26" s="418"/>
      <c r="I26" s="418"/>
      <c r="J26" s="418"/>
      <c r="K26" s="290"/>
    </row>
    <row r="27" spans="2:11" ht="12.75" customHeight="1">
      <c r="B27" s="293"/>
      <c r="C27" s="294"/>
      <c r="D27" s="294"/>
      <c r="E27" s="294"/>
      <c r="F27" s="294"/>
      <c r="G27" s="294"/>
      <c r="H27" s="294"/>
      <c r="I27" s="294"/>
      <c r="J27" s="294"/>
      <c r="K27" s="290"/>
    </row>
    <row r="28" spans="2:11" ht="15" customHeight="1">
      <c r="B28" s="293"/>
      <c r="C28" s="294"/>
      <c r="D28" s="418" t="s">
        <v>7149</v>
      </c>
      <c r="E28" s="418"/>
      <c r="F28" s="418"/>
      <c r="G28" s="418"/>
      <c r="H28" s="418"/>
      <c r="I28" s="418"/>
      <c r="J28" s="418"/>
      <c r="K28" s="290"/>
    </row>
    <row r="29" spans="2:11" ht="15" customHeight="1">
      <c r="B29" s="293"/>
      <c r="C29" s="294"/>
      <c r="D29" s="418" t="s">
        <v>7150</v>
      </c>
      <c r="E29" s="418"/>
      <c r="F29" s="418"/>
      <c r="G29" s="418"/>
      <c r="H29" s="418"/>
      <c r="I29" s="418"/>
      <c r="J29" s="418"/>
      <c r="K29" s="290"/>
    </row>
    <row r="30" spans="2:11" ht="12.75" customHeight="1">
      <c r="B30" s="293"/>
      <c r="C30" s="294"/>
      <c r="D30" s="294"/>
      <c r="E30" s="294"/>
      <c r="F30" s="294"/>
      <c r="G30" s="294"/>
      <c r="H30" s="294"/>
      <c r="I30" s="294"/>
      <c r="J30" s="294"/>
      <c r="K30" s="290"/>
    </row>
    <row r="31" spans="2:11" ht="15" customHeight="1">
      <c r="B31" s="293"/>
      <c r="C31" s="294"/>
      <c r="D31" s="418" t="s">
        <v>7151</v>
      </c>
      <c r="E31" s="418"/>
      <c r="F31" s="418"/>
      <c r="G31" s="418"/>
      <c r="H31" s="418"/>
      <c r="I31" s="418"/>
      <c r="J31" s="418"/>
      <c r="K31" s="290"/>
    </row>
    <row r="32" spans="2:11" ht="15" customHeight="1">
      <c r="B32" s="293"/>
      <c r="C32" s="294"/>
      <c r="D32" s="418" t="s">
        <v>7152</v>
      </c>
      <c r="E32" s="418"/>
      <c r="F32" s="418"/>
      <c r="G32" s="418"/>
      <c r="H32" s="418"/>
      <c r="I32" s="418"/>
      <c r="J32" s="418"/>
      <c r="K32" s="290"/>
    </row>
    <row r="33" spans="2:11" ht="15" customHeight="1">
      <c r="B33" s="293"/>
      <c r="C33" s="294"/>
      <c r="D33" s="418" t="s">
        <v>7153</v>
      </c>
      <c r="E33" s="418"/>
      <c r="F33" s="418"/>
      <c r="G33" s="418"/>
      <c r="H33" s="418"/>
      <c r="I33" s="418"/>
      <c r="J33" s="418"/>
      <c r="K33" s="290"/>
    </row>
    <row r="34" spans="2:11" ht="15" customHeight="1">
      <c r="B34" s="293"/>
      <c r="C34" s="294"/>
      <c r="D34" s="292"/>
      <c r="E34" s="296" t="s">
        <v>176</v>
      </c>
      <c r="F34" s="292"/>
      <c r="G34" s="418" t="s">
        <v>7154</v>
      </c>
      <c r="H34" s="418"/>
      <c r="I34" s="418"/>
      <c r="J34" s="418"/>
      <c r="K34" s="290"/>
    </row>
    <row r="35" spans="2:11" ht="30.75" customHeight="1">
      <c r="B35" s="293"/>
      <c r="C35" s="294"/>
      <c r="D35" s="292"/>
      <c r="E35" s="296" t="s">
        <v>7155</v>
      </c>
      <c r="F35" s="292"/>
      <c r="G35" s="418" t="s">
        <v>7156</v>
      </c>
      <c r="H35" s="418"/>
      <c r="I35" s="418"/>
      <c r="J35" s="418"/>
      <c r="K35" s="290"/>
    </row>
    <row r="36" spans="2:11" ht="15" customHeight="1">
      <c r="B36" s="293"/>
      <c r="C36" s="294"/>
      <c r="D36" s="292"/>
      <c r="E36" s="296" t="s">
        <v>58</v>
      </c>
      <c r="F36" s="292"/>
      <c r="G36" s="418" t="s">
        <v>7157</v>
      </c>
      <c r="H36" s="418"/>
      <c r="I36" s="418"/>
      <c r="J36" s="418"/>
      <c r="K36" s="290"/>
    </row>
    <row r="37" spans="2:11" ht="15" customHeight="1">
      <c r="B37" s="293"/>
      <c r="C37" s="294"/>
      <c r="D37" s="292"/>
      <c r="E37" s="296" t="s">
        <v>177</v>
      </c>
      <c r="F37" s="292"/>
      <c r="G37" s="418" t="s">
        <v>7158</v>
      </c>
      <c r="H37" s="418"/>
      <c r="I37" s="418"/>
      <c r="J37" s="418"/>
      <c r="K37" s="290"/>
    </row>
    <row r="38" spans="2:11" ht="15" customHeight="1">
      <c r="B38" s="293"/>
      <c r="C38" s="294"/>
      <c r="D38" s="292"/>
      <c r="E38" s="296" t="s">
        <v>178</v>
      </c>
      <c r="F38" s="292"/>
      <c r="G38" s="418" t="s">
        <v>7159</v>
      </c>
      <c r="H38" s="418"/>
      <c r="I38" s="418"/>
      <c r="J38" s="418"/>
      <c r="K38" s="290"/>
    </row>
    <row r="39" spans="2:11" ht="15" customHeight="1">
      <c r="B39" s="293"/>
      <c r="C39" s="294"/>
      <c r="D39" s="292"/>
      <c r="E39" s="296" t="s">
        <v>179</v>
      </c>
      <c r="F39" s="292"/>
      <c r="G39" s="418" t="s">
        <v>7160</v>
      </c>
      <c r="H39" s="418"/>
      <c r="I39" s="418"/>
      <c r="J39" s="418"/>
      <c r="K39" s="290"/>
    </row>
    <row r="40" spans="2:11" ht="15" customHeight="1">
      <c r="B40" s="293"/>
      <c r="C40" s="294"/>
      <c r="D40" s="292"/>
      <c r="E40" s="296" t="s">
        <v>7161</v>
      </c>
      <c r="F40" s="292"/>
      <c r="G40" s="418" t="s">
        <v>7162</v>
      </c>
      <c r="H40" s="418"/>
      <c r="I40" s="418"/>
      <c r="J40" s="418"/>
      <c r="K40" s="290"/>
    </row>
    <row r="41" spans="2:11" ht="15" customHeight="1">
      <c r="B41" s="293"/>
      <c r="C41" s="294"/>
      <c r="D41" s="292"/>
      <c r="E41" s="296"/>
      <c r="F41" s="292"/>
      <c r="G41" s="418" t="s">
        <v>7163</v>
      </c>
      <c r="H41" s="418"/>
      <c r="I41" s="418"/>
      <c r="J41" s="418"/>
      <c r="K41" s="290"/>
    </row>
    <row r="42" spans="2:11" ht="15" customHeight="1">
      <c r="B42" s="293"/>
      <c r="C42" s="294"/>
      <c r="D42" s="292"/>
      <c r="E42" s="296" t="s">
        <v>7164</v>
      </c>
      <c r="F42" s="292"/>
      <c r="G42" s="418" t="s">
        <v>7165</v>
      </c>
      <c r="H42" s="418"/>
      <c r="I42" s="418"/>
      <c r="J42" s="418"/>
      <c r="K42" s="290"/>
    </row>
    <row r="43" spans="2:11" ht="15" customHeight="1">
      <c r="B43" s="293"/>
      <c r="C43" s="294"/>
      <c r="D43" s="292"/>
      <c r="E43" s="296" t="s">
        <v>181</v>
      </c>
      <c r="F43" s="292"/>
      <c r="G43" s="418" t="s">
        <v>7166</v>
      </c>
      <c r="H43" s="418"/>
      <c r="I43" s="418"/>
      <c r="J43" s="418"/>
      <c r="K43" s="290"/>
    </row>
    <row r="44" spans="2:11" ht="12.75" customHeight="1">
      <c r="B44" s="293"/>
      <c r="C44" s="294"/>
      <c r="D44" s="292"/>
      <c r="E44" s="292"/>
      <c r="F44" s="292"/>
      <c r="G44" s="292"/>
      <c r="H44" s="292"/>
      <c r="I44" s="292"/>
      <c r="J44" s="292"/>
      <c r="K44" s="290"/>
    </row>
    <row r="45" spans="2:11" ht="15" customHeight="1">
      <c r="B45" s="293"/>
      <c r="C45" s="294"/>
      <c r="D45" s="418" t="s">
        <v>7167</v>
      </c>
      <c r="E45" s="418"/>
      <c r="F45" s="418"/>
      <c r="G45" s="418"/>
      <c r="H45" s="418"/>
      <c r="I45" s="418"/>
      <c r="J45" s="418"/>
      <c r="K45" s="290"/>
    </row>
    <row r="46" spans="2:11" ht="15" customHeight="1">
      <c r="B46" s="293"/>
      <c r="C46" s="294"/>
      <c r="D46" s="294"/>
      <c r="E46" s="418" t="s">
        <v>7168</v>
      </c>
      <c r="F46" s="418"/>
      <c r="G46" s="418"/>
      <c r="H46" s="418"/>
      <c r="I46" s="418"/>
      <c r="J46" s="418"/>
      <c r="K46" s="290"/>
    </row>
    <row r="47" spans="2:11" ht="15" customHeight="1">
      <c r="B47" s="293"/>
      <c r="C47" s="294"/>
      <c r="D47" s="294"/>
      <c r="E47" s="418" t="s">
        <v>7169</v>
      </c>
      <c r="F47" s="418"/>
      <c r="G47" s="418"/>
      <c r="H47" s="418"/>
      <c r="I47" s="418"/>
      <c r="J47" s="418"/>
      <c r="K47" s="290"/>
    </row>
    <row r="48" spans="2:11" ht="15" customHeight="1">
      <c r="B48" s="293"/>
      <c r="C48" s="294"/>
      <c r="D48" s="294"/>
      <c r="E48" s="418" t="s">
        <v>7170</v>
      </c>
      <c r="F48" s="418"/>
      <c r="G48" s="418"/>
      <c r="H48" s="418"/>
      <c r="I48" s="418"/>
      <c r="J48" s="418"/>
      <c r="K48" s="290"/>
    </row>
    <row r="49" spans="2:11" ht="15" customHeight="1">
      <c r="B49" s="293"/>
      <c r="C49" s="294"/>
      <c r="D49" s="418" t="s">
        <v>7171</v>
      </c>
      <c r="E49" s="418"/>
      <c r="F49" s="418"/>
      <c r="G49" s="418"/>
      <c r="H49" s="418"/>
      <c r="I49" s="418"/>
      <c r="J49" s="418"/>
      <c r="K49" s="290"/>
    </row>
    <row r="50" spans="2:11" ht="25.5" customHeight="1">
      <c r="B50" s="289"/>
      <c r="C50" s="419" t="s">
        <v>7172</v>
      </c>
      <c r="D50" s="419"/>
      <c r="E50" s="419"/>
      <c r="F50" s="419"/>
      <c r="G50" s="419"/>
      <c r="H50" s="419"/>
      <c r="I50" s="419"/>
      <c r="J50" s="419"/>
      <c r="K50" s="290"/>
    </row>
    <row r="51" spans="2:11" ht="5.25" customHeight="1">
      <c r="B51" s="289"/>
      <c r="C51" s="291"/>
      <c r="D51" s="291"/>
      <c r="E51" s="291"/>
      <c r="F51" s="291"/>
      <c r="G51" s="291"/>
      <c r="H51" s="291"/>
      <c r="I51" s="291"/>
      <c r="J51" s="291"/>
      <c r="K51" s="290"/>
    </row>
    <row r="52" spans="2:11" ht="15" customHeight="1">
      <c r="B52" s="289"/>
      <c r="C52" s="418" t="s">
        <v>7173</v>
      </c>
      <c r="D52" s="418"/>
      <c r="E52" s="418"/>
      <c r="F52" s="418"/>
      <c r="G52" s="418"/>
      <c r="H52" s="418"/>
      <c r="I52" s="418"/>
      <c r="J52" s="418"/>
      <c r="K52" s="290"/>
    </row>
    <row r="53" spans="2:11" ht="15" customHeight="1">
      <c r="B53" s="289"/>
      <c r="C53" s="418" t="s">
        <v>7174</v>
      </c>
      <c r="D53" s="418"/>
      <c r="E53" s="418"/>
      <c r="F53" s="418"/>
      <c r="G53" s="418"/>
      <c r="H53" s="418"/>
      <c r="I53" s="418"/>
      <c r="J53" s="418"/>
      <c r="K53" s="290"/>
    </row>
    <row r="54" spans="2:11" ht="12.75" customHeight="1">
      <c r="B54" s="289"/>
      <c r="C54" s="292"/>
      <c r="D54" s="292"/>
      <c r="E54" s="292"/>
      <c r="F54" s="292"/>
      <c r="G54" s="292"/>
      <c r="H54" s="292"/>
      <c r="I54" s="292"/>
      <c r="J54" s="292"/>
      <c r="K54" s="290"/>
    </row>
    <row r="55" spans="2:11" ht="15" customHeight="1">
      <c r="B55" s="289"/>
      <c r="C55" s="418" t="s">
        <v>7175</v>
      </c>
      <c r="D55" s="418"/>
      <c r="E55" s="418"/>
      <c r="F55" s="418"/>
      <c r="G55" s="418"/>
      <c r="H55" s="418"/>
      <c r="I55" s="418"/>
      <c r="J55" s="418"/>
      <c r="K55" s="290"/>
    </row>
    <row r="56" spans="2:11" ht="15" customHeight="1">
      <c r="B56" s="289"/>
      <c r="C56" s="294"/>
      <c r="D56" s="418" t="s">
        <v>7176</v>
      </c>
      <c r="E56" s="418"/>
      <c r="F56" s="418"/>
      <c r="G56" s="418"/>
      <c r="H56" s="418"/>
      <c r="I56" s="418"/>
      <c r="J56" s="418"/>
      <c r="K56" s="290"/>
    </row>
    <row r="57" spans="2:11" ht="15" customHeight="1">
      <c r="B57" s="289"/>
      <c r="C57" s="294"/>
      <c r="D57" s="418" t="s">
        <v>7177</v>
      </c>
      <c r="E57" s="418"/>
      <c r="F57" s="418"/>
      <c r="G57" s="418"/>
      <c r="H57" s="418"/>
      <c r="I57" s="418"/>
      <c r="J57" s="418"/>
      <c r="K57" s="290"/>
    </row>
    <row r="58" spans="2:11" ht="15" customHeight="1">
      <c r="B58" s="289"/>
      <c r="C58" s="294"/>
      <c r="D58" s="418" t="s">
        <v>7178</v>
      </c>
      <c r="E58" s="418"/>
      <c r="F58" s="418"/>
      <c r="G58" s="418"/>
      <c r="H58" s="418"/>
      <c r="I58" s="418"/>
      <c r="J58" s="418"/>
      <c r="K58" s="290"/>
    </row>
    <row r="59" spans="2:11" ht="15" customHeight="1">
      <c r="B59" s="289"/>
      <c r="C59" s="294"/>
      <c r="D59" s="418" t="s">
        <v>7179</v>
      </c>
      <c r="E59" s="418"/>
      <c r="F59" s="418"/>
      <c r="G59" s="418"/>
      <c r="H59" s="418"/>
      <c r="I59" s="418"/>
      <c r="J59" s="418"/>
      <c r="K59" s="290"/>
    </row>
    <row r="60" spans="2:11" ht="15" customHeight="1">
      <c r="B60" s="289"/>
      <c r="C60" s="294"/>
      <c r="D60" s="417" t="s">
        <v>7180</v>
      </c>
      <c r="E60" s="417"/>
      <c r="F60" s="417"/>
      <c r="G60" s="417"/>
      <c r="H60" s="417"/>
      <c r="I60" s="417"/>
      <c r="J60" s="417"/>
      <c r="K60" s="290"/>
    </row>
    <row r="61" spans="2:11" ht="15" customHeight="1">
      <c r="B61" s="289"/>
      <c r="C61" s="294"/>
      <c r="D61" s="418" t="s">
        <v>7181</v>
      </c>
      <c r="E61" s="418"/>
      <c r="F61" s="418"/>
      <c r="G61" s="418"/>
      <c r="H61" s="418"/>
      <c r="I61" s="418"/>
      <c r="J61" s="418"/>
      <c r="K61" s="290"/>
    </row>
    <row r="62" spans="2:11" ht="12.75" customHeight="1">
      <c r="B62" s="289"/>
      <c r="C62" s="294"/>
      <c r="D62" s="294"/>
      <c r="E62" s="297"/>
      <c r="F62" s="294"/>
      <c r="G62" s="294"/>
      <c r="H62" s="294"/>
      <c r="I62" s="294"/>
      <c r="J62" s="294"/>
      <c r="K62" s="290"/>
    </row>
    <row r="63" spans="2:11" ht="15" customHeight="1">
      <c r="B63" s="289"/>
      <c r="C63" s="294"/>
      <c r="D63" s="418" t="s">
        <v>7182</v>
      </c>
      <c r="E63" s="418"/>
      <c r="F63" s="418"/>
      <c r="G63" s="418"/>
      <c r="H63" s="418"/>
      <c r="I63" s="418"/>
      <c r="J63" s="418"/>
      <c r="K63" s="290"/>
    </row>
    <row r="64" spans="2:11" ht="15" customHeight="1">
      <c r="B64" s="289"/>
      <c r="C64" s="294"/>
      <c r="D64" s="417" t="s">
        <v>7183</v>
      </c>
      <c r="E64" s="417"/>
      <c r="F64" s="417"/>
      <c r="G64" s="417"/>
      <c r="H64" s="417"/>
      <c r="I64" s="417"/>
      <c r="J64" s="417"/>
      <c r="K64" s="290"/>
    </row>
    <row r="65" spans="2:11" ht="15" customHeight="1">
      <c r="B65" s="289"/>
      <c r="C65" s="294"/>
      <c r="D65" s="418" t="s">
        <v>7184</v>
      </c>
      <c r="E65" s="418"/>
      <c r="F65" s="418"/>
      <c r="G65" s="418"/>
      <c r="H65" s="418"/>
      <c r="I65" s="418"/>
      <c r="J65" s="418"/>
      <c r="K65" s="290"/>
    </row>
    <row r="66" spans="2:11" ht="15" customHeight="1">
      <c r="B66" s="289"/>
      <c r="C66" s="294"/>
      <c r="D66" s="418" t="s">
        <v>7185</v>
      </c>
      <c r="E66" s="418"/>
      <c r="F66" s="418"/>
      <c r="G66" s="418"/>
      <c r="H66" s="418"/>
      <c r="I66" s="418"/>
      <c r="J66" s="418"/>
      <c r="K66" s="290"/>
    </row>
    <row r="67" spans="2:11" ht="15" customHeight="1">
      <c r="B67" s="289"/>
      <c r="C67" s="294"/>
      <c r="D67" s="418" t="s">
        <v>7186</v>
      </c>
      <c r="E67" s="418"/>
      <c r="F67" s="418"/>
      <c r="G67" s="418"/>
      <c r="H67" s="418"/>
      <c r="I67" s="418"/>
      <c r="J67" s="418"/>
      <c r="K67" s="290"/>
    </row>
    <row r="68" spans="2:11" ht="15" customHeight="1">
      <c r="B68" s="289"/>
      <c r="C68" s="294"/>
      <c r="D68" s="418" t="s">
        <v>7187</v>
      </c>
      <c r="E68" s="418"/>
      <c r="F68" s="418"/>
      <c r="G68" s="418"/>
      <c r="H68" s="418"/>
      <c r="I68" s="418"/>
      <c r="J68" s="418"/>
      <c r="K68" s="290"/>
    </row>
    <row r="69" spans="2:11" ht="12.75" customHeight="1">
      <c r="B69" s="298"/>
      <c r="C69" s="299"/>
      <c r="D69" s="299"/>
      <c r="E69" s="299"/>
      <c r="F69" s="299"/>
      <c r="G69" s="299"/>
      <c r="H69" s="299"/>
      <c r="I69" s="299"/>
      <c r="J69" s="299"/>
      <c r="K69" s="300"/>
    </row>
    <row r="70" spans="2:11" ht="18.75" customHeight="1">
      <c r="B70" s="301"/>
      <c r="C70" s="301"/>
      <c r="D70" s="301"/>
      <c r="E70" s="301"/>
      <c r="F70" s="301"/>
      <c r="G70" s="301"/>
      <c r="H70" s="301"/>
      <c r="I70" s="301"/>
      <c r="J70" s="301"/>
      <c r="K70" s="302"/>
    </row>
    <row r="71" spans="2:11" ht="18.75" customHeight="1">
      <c r="B71" s="302"/>
      <c r="C71" s="302"/>
      <c r="D71" s="302"/>
      <c r="E71" s="302"/>
      <c r="F71" s="302"/>
      <c r="G71" s="302"/>
      <c r="H71" s="302"/>
      <c r="I71" s="302"/>
      <c r="J71" s="302"/>
      <c r="K71" s="302"/>
    </row>
    <row r="72" spans="2:11" ht="7.5" customHeight="1">
      <c r="B72" s="303"/>
      <c r="C72" s="304"/>
      <c r="D72" s="304"/>
      <c r="E72" s="304"/>
      <c r="F72" s="304"/>
      <c r="G72" s="304"/>
      <c r="H72" s="304"/>
      <c r="I72" s="304"/>
      <c r="J72" s="304"/>
      <c r="K72" s="305"/>
    </row>
    <row r="73" spans="2:11" ht="45" customHeight="1">
      <c r="B73" s="306"/>
      <c r="C73" s="416" t="s">
        <v>159</v>
      </c>
      <c r="D73" s="416"/>
      <c r="E73" s="416"/>
      <c r="F73" s="416"/>
      <c r="G73" s="416"/>
      <c r="H73" s="416"/>
      <c r="I73" s="416"/>
      <c r="J73" s="416"/>
      <c r="K73" s="307"/>
    </row>
    <row r="74" spans="2:11" ht="17.25" customHeight="1">
      <c r="B74" s="306"/>
      <c r="C74" s="308" t="s">
        <v>7188</v>
      </c>
      <c r="D74" s="308"/>
      <c r="E74" s="308"/>
      <c r="F74" s="308" t="s">
        <v>7189</v>
      </c>
      <c r="G74" s="309"/>
      <c r="H74" s="308" t="s">
        <v>177</v>
      </c>
      <c r="I74" s="308" t="s">
        <v>62</v>
      </c>
      <c r="J74" s="308" t="s">
        <v>7190</v>
      </c>
      <c r="K74" s="307"/>
    </row>
    <row r="75" spans="2:11" ht="17.25" customHeight="1">
      <c r="B75" s="306"/>
      <c r="C75" s="310" t="s">
        <v>7191</v>
      </c>
      <c r="D75" s="310"/>
      <c r="E75" s="310"/>
      <c r="F75" s="311" t="s">
        <v>7192</v>
      </c>
      <c r="G75" s="312"/>
      <c r="H75" s="310"/>
      <c r="I75" s="310"/>
      <c r="J75" s="310" t="s">
        <v>7193</v>
      </c>
      <c r="K75" s="307"/>
    </row>
    <row r="76" spans="2:11" ht="5.25" customHeight="1">
      <c r="B76" s="306"/>
      <c r="C76" s="313"/>
      <c r="D76" s="313"/>
      <c r="E76" s="313"/>
      <c r="F76" s="313"/>
      <c r="G76" s="314"/>
      <c r="H76" s="313"/>
      <c r="I76" s="313"/>
      <c r="J76" s="313"/>
      <c r="K76" s="307"/>
    </row>
    <row r="77" spans="2:11" ht="15" customHeight="1">
      <c r="B77" s="306"/>
      <c r="C77" s="296" t="s">
        <v>58</v>
      </c>
      <c r="D77" s="313"/>
      <c r="E77" s="313"/>
      <c r="F77" s="315" t="s">
        <v>7194</v>
      </c>
      <c r="G77" s="314"/>
      <c r="H77" s="296" t="s">
        <v>7195</v>
      </c>
      <c r="I77" s="296" t="s">
        <v>7196</v>
      </c>
      <c r="J77" s="296">
        <v>20</v>
      </c>
      <c r="K77" s="307"/>
    </row>
    <row r="78" spans="2:11" ht="15" customHeight="1">
      <c r="B78" s="306"/>
      <c r="C78" s="296" t="s">
        <v>7197</v>
      </c>
      <c r="D78" s="296"/>
      <c r="E78" s="296"/>
      <c r="F78" s="315" t="s">
        <v>7194</v>
      </c>
      <c r="G78" s="314"/>
      <c r="H78" s="296" t="s">
        <v>7198</v>
      </c>
      <c r="I78" s="296" t="s">
        <v>7196</v>
      </c>
      <c r="J78" s="296">
        <v>120</v>
      </c>
      <c r="K78" s="307"/>
    </row>
    <row r="79" spans="2:11" ht="15" customHeight="1">
      <c r="B79" s="316"/>
      <c r="C79" s="296" t="s">
        <v>7199</v>
      </c>
      <c r="D79" s="296"/>
      <c r="E79" s="296"/>
      <c r="F79" s="315" t="s">
        <v>7200</v>
      </c>
      <c r="G79" s="314"/>
      <c r="H79" s="296" t="s">
        <v>7201</v>
      </c>
      <c r="I79" s="296" t="s">
        <v>7196</v>
      </c>
      <c r="J79" s="296">
        <v>50</v>
      </c>
      <c r="K79" s="307"/>
    </row>
    <row r="80" spans="2:11" ht="15" customHeight="1">
      <c r="B80" s="316"/>
      <c r="C80" s="296" t="s">
        <v>7202</v>
      </c>
      <c r="D80" s="296"/>
      <c r="E80" s="296"/>
      <c r="F80" s="315" t="s">
        <v>7194</v>
      </c>
      <c r="G80" s="314"/>
      <c r="H80" s="296" t="s">
        <v>7203</v>
      </c>
      <c r="I80" s="296" t="s">
        <v>7204</v>
      </c>
      <c r="J80" s="296"/>
      <c r="K80" s="307"/>
    </row>
    <row r="81" spans="2:11" ht="15" customHeight="1">
      <c r="B81" s="316"/>
      <c r="C81" s="317" t="s">
        <v>7205</v>
      </c>
      <c r="D81" s="317"/>
      <c r="E81" s="317"/>
      <c r="F81" s="318" t="s">
        <v>7200</v>
      </c>
      <c r="G81" s="317"/>
      <c r="H81" s="317" t="s">
        <v>7206</v>
      </c>
      <c r="I81" s="317" t="s">
        <v>7196</v>
      </c>
      <c r="J81" s="317">
        <v>15</v>
      </c>
      <c r="K81" s="307"/>
    </row>
    <row r="82" spans="2:11" ht="15" customHeight="1">
      <c r="B82" s="316"/>
      <c r="C82" s="317" t="s">
        <v>7207</v>
      </c>
      <c r="D82" s="317"/>
      <c r="E82" s="317"/>
      <c r="F82" s="318" t="s">
        <v>7200</v>
      </c>
      <c r="G82" s="317"/>
      <c r="H82" s="317" t="s">
        <v>7208</v>
      </c>
      <c r="I82" s="317" t="s">
        <v>7196</v>
      </c>
      <c r="J82" s="317">
        <v>15</v>
      </c>
      <c r="K82" s="307"/>
    </row>
    <row r="83" spans="2:11" ht="15" customHeight="1">
      <c r="B83" s="316"/>
      <c r="C83" s="317" t="s">
        <v>7209</v>
      </c>
      <c r="D83" s="317"/>
      <c r="E83" s="317"/>
      <c r="F83" s="318" t="s">
        <v>7200</v>
      </c>
      <c r="G83" s="317"/>
      <c r="H83" s="317" t="s">
        <v>7210</v>
      </c>
      <c r="I83" s="317" t="s">
        <v>7196</v>
      </c>
      <c r="J83" s="317">
        <v>20</v>
      </c>
      <c r="K83" s="307"/>
    </row>
    <row r="84" spans="2:11" ht="15" customHeight="1">
      <c r="B84" s="316"/>
      <c r="C84" s="317" t="s">
        <v>7211</v>
      </c>
      <c r="D84" s="317"/>
      <c r="E84" s="317"/>
      <c r="F84" s="318" t="s">
        <v>7200</v>
      </c>
      <c r="G84" s="317"/>
      <c r="H84" s="317" t="s">
        <v>7212</v>
      </c>
      <c r="I84" s="317" t="s">
        <v>7196</v>
      </c>
      <c r="J84" s="317">
        <v>20</v>
      </c>
      <c r="K84" s="307"/>
    </row>
    <row r="85" spans="2:11" ht="15" customHeight="1">
      <c r="B85" s="316"/>
      <c r="C85" s="296" t="s">
        <v>7213</v>
      </c>
      <c r="D85" s="296"/>
      <c r="E85" s="296"/>
      <c r="F85" s="315" t="s">
        <v>7200</v>
      </c>
      <c r="G85" s="314"/>
      <c r="H85" s="296" t="s">
        <v>7214</v>
      </c>
      <c r="I85" s="296" t="s">
        <v>7196</v>
      </c>
      <c r="J85" s="296">
        <v>50</v>
      </c>
      <c r="K85" s="307"/>
    </row>
    <row r="86" spans="2:11" ht="15" customHeight="1">
      <c r="B86" s="316"/>
      <c r="C86" s="296" t="s">
        <v>7215</v>
      </c>
      <c r="D86" s="296"/>
      <c r="E86" s="296"/>
      <c r="F86" s="315" t="s">
        <v>7200</v>
      </c>
      <c r="G86" s="314"/>
      <c r="H86" s="296" t="s">
        <v>7216</v>
      </c>
      <c r="I86" s="296" t="s">
        <v>7196</v>
      </c>
      <c r="J86" s="296">
        <v>20</v>
      </c>
      <c r="K86" s="307"/>
    </row>
    <row r="87" spans="2:11" ht="15" customHeight="1">
      <c r="B87" s="316"/>
      <c r="C87" s="296" t="s">
        <v>7217</v>
      </c>
      <c r="D87" s="296"/>
      <c r="E87" s="296"/>
      <c r="F87" s="315" t="s">
        <v>7200</v>
      </c>
      <c r="G87" s="314"/>
      <c r="H87" s="296" t="s">
        <v>7218</v>
      </c>
      <c r="I87" s="296" t="s">
        <v>7196</v>
      </c>
      <c r="J87" s="296">
        <v>20</v>
      </c>
      <c r="K87" s="307"/>
    </row>
    <row r="88" spans="2:11" ht="15" customHeight="1">
      <c r="B88" s="316"/>
      <c r="C88" s="296" t="s">
        <v>7219</v>
      </c>
      <c r="D88" s="296"/>
      <c r="E88" s="296"/>
      <c r="F88" s="315" t="s">
        <v>7200</v>
      </c>
      <c r="G88" s="314"/>
      <c r="H88" s="296" t="s">
        <v>7220</v>
      </c>
      <c r="I88" s="296" t="s">
        <v>7196</v>
      </c>
      <c r="J88" s="296">
        <v>50</v>
      </c>
      <c r="K88" s="307"/>
    </row>
    <row r="89" spans="2:11" ht="15" customHeight="1">
      <c r="B89" s="316"/>
      <c r="C89" s="296" t="s">
        <v>7221</v>
      </c>
      <c r="D89" s="296"/>
      <c r="E89" s="296"/>
      <c r="F89" s="315" t="s">
        <v>7200</v>
      </c>
      <c r="G89" s="314"/>
      <c r="H89" s="296" t="s">
        <v>7221</v>
      </c>
      <c r="I89" s="296" t="s">
        <v>7196</v>
      </c>
      <c r="J89" s="296">
        <v>50</v>
      </c>
      <c r="K89" s="307"/>
    </row>
    <row r="90" spans="2:11" ht="15" customHeight="1">
      <c r="B90" s="316"/>
      <c r="C90" s="296" t="s">
        <v>182</v>
      </c>
      <c r="D90" s="296"/>
      <c r="E90" s="296"/>
      <c r="F90" s="315" t="s">
        <v>7200</v>
      </c>
      <c r="G90" s="314"/>
      <c r="H90" s="296" t="s">
        <v>7222</v>
      </c>
      <c r="I90" s="296" t="s">
        <v>7196</v>
      </c>
      <c r="J90" s="296">
        <v>255</v>
      </c>
      <c r="K90" s="307"/>
    </row>
    <row r="91" spans="2:11" ht="15" customHeight="1">
      <c r="B91" s="316"/>
      <c r="C91" s="296" t="s">
        <v>7223</v>
      </c>
      <c r="D91" s="296"/>
      <c r="E91" s="296"/>
      <c r="F91" s="315" t="s">
        <v>7194</v>
      </c>
      <c r="G91" s="314"/>
      <c r="H91" s="296" t="s">
        <v>7224</v>
      </c>
      <c r="I91" s="296" t="s">
        <v>7225</v>
      </c>
      <c r="J91" s="296"/>
      <c r="K91" s="307"/>
    </row>
    <row r="92" spans="2:11" ht="15" customHeight="1">
      <c r="B92" s="316"/>
      <c r="C92" s="296" t="s">
        <v>7226</v>
      </c>
      <c r="D92" s="296"/>
      <c r="E92" s="296"/>
      <c r="F92" s="315" t="s">
        <v>7194</v>
      </c>
      <c r="G92" s="314"/>
      <c r="H92" s="296" t="s">
        <v>7227</v>
      </c>
      <c r="I92" s="296" t="s">
        <v>7228</v>
      </c>
      <c r="J92" s="296"/>
      <c r="K92" s="307"/>
    </row>
    <row r="93" spans="2:11" ht="15" customHeight="1">
      <c r="B93" s="316"/>
      <c r="C93" s="296" t="s">
        <v>7229</v>
      </c>
      <c r="D93" s="296"/>
      <c r="E93" s="296"/>
      <c r="F93" s="315" t="s">
        <v>7194</v>
      </c>
      <c r="G93" s="314"/>
      <c r="H93" s="296" t="s">
        <v>7229</v>
      </c>
      <c r="I93" s="296" t="s">
        <v>7228</v>
      </c>
      <c r="J93" s="296"/>
      <c r="K93" s="307"/>
    </row>
    <row r="94" spans="2:11" ht="15" customHeight="1">
      <c r="B94" s="316"/>
      <c r="C94" s="296" t="s">
        <v>43</v>
      </c>
      <c r="D94" s="296"/>
      <c r="E94" s="296"/>
      <c r="F94" s="315" t="s">
        <v>7194</v>
      </c>
      <c r="G94" s="314"/>
      <c r="H94" s="296" t="s">
        <v>7230</v>
      </c>
      <c r="I94" s="296" t="s">
        <v>7228</v>
      </c>
      <c r="J94" s="296"/>
      <c r="K94" s="307"/>
    </row>
    <row r="95" spans="2:11" ht="15" customHeight="1">
      <c r="B95" s="316"/>
      <c r="C95" s="296" t="s">
        <v>53</v>
      </c>
      <c r="D95" s="296"/>
      <c r="E95" s="296"/>
      <c r="F95" s="315" t="s">
        <v>7194</v>
      </c>
      <c r="G95" s="314"/>
      <c r="H95" s="296" t="s">
        <v>7231</v>
      </c>
      <c r="I95" s="296" t="s">
        <v>7228</v>
      </c>
      <c r="J95" s="296"/>
      <c r="K95" s="307"/>
    </row>
    <row r="96" spans="2:11" ht="15" customHeight="1">
      <c r="B96" s="319"/>
      <c r="C96" s="320"/>
      <c r="D96" s="320"/>
      <c r="E96" s="320"/>
      <c r="F96" s="320"/>
      <c r="G96" s="320"/>
      <c r="H96" s="320"/>
      <c r="I96" s="320"/>
      <c r="J96" s="320"/>
      <c r="K96" s="321"/>
    </row>
    <row r="97" spans="2:11" ht="18.75" customHeight="1">
      <c r="B97" s="322"/>
      <c r="C97" s="323"/>
      <c r="D97" s="323"/>
      <c r="E97" s="323"/>
      <c r="F97" s="323"/>
      <c r="G97" s="323"/>
      <c r="H97" s="323"/>
      <c r="I97" s="323"/>
      <c r="J97" s="323"/>
      <c r="K97" s="322"/>
    </row>
    <row r="98" spans="2:11" ht="18.75" customHeight="1">
      <c r="B98" s="302"/>
      <c r="C98" s="302"/>
      <c r="D98" s="302"/>
      <c r="E98" s="302"/>
      <c r="F98" s="302"/>
      <c r="G98" s="302"/>
      <c r="H98" s="302"/>
      <c r="I98" s="302"/>
      <c r="J98" s="302"/>
      <c r="K98" s="302"/>
    </row>
    <row r="99" spans="2:11" ht="7.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5"/>
    </row>
    <row r="100" spans="2:11" ht="45" customHeight="1">
      <c r="B100" s="306"/>
      <c r="C100" s="416" t="s">
        <v>7232</v>
      </c>
      <c r="D100" s="416"/>
      <c r="E100" s="416"/>
      <c r="F100" s="416"/>
      <c r="G100" s="416"/>
      <c r="H100" s="416"/>
      <c r="I100" s="416"/>
      <c r="J100" s="416"/>
      <c r="K100" s="307"/>
    </row>
    <row r="101" spans="2:11" ht="17.25" customHeight="1">
      <c r="B101" s="306"/>
      <c r="C101" s="308" t="s">
        <v>7188</v>
      </c>
      <c r="D101" s="308"/>
      <c r="E101" s="308"/>
      <c r="F101" s="308" t="s">
        <v>7189</v>
      </c>
      <c r="G101" s="309"/>
      <c r="H101" s="308" t="s">
        <v>177</v>
      </c>
      <c r="I101" s="308" t="s">
        <v>62</v>
      </c>
      <c r="J101" s="308" t="s">
        <v>7190</v>
      </c>
      <c r="K101" s="307"/>
    </row>
    <row r="102" spans="2:11" ht="17.25" customHeight="1">
      <c r="B102" s="306"/>
      <c r="C102" s="310" t="s">
        <v>7191</v>
      </c>
      <c r="D102" s="310"/>
      <c r="E102" s="310"/>
      <c r="F102" s="311" t="s">
        <v>7192</v>
      </c>
      <c r="G102" s="312"/>
      <c r="H102" s="310"/>
      <c r="I102" s="310"/>
      <c r="J102" s="310" t="s">
        <v>7193</v>
      </c>
      <c r="K102" s="307"/>
    </row>
    <row r="103" spans="2:11" ht="5.25" customHeight="1">
      <c r="B103" s="306"/>
      <c r="C103" s="308"/>
      <c r="D103" s="308"/>
      <c r="E103" s="308"/>
      <c r="F103" s="308"/>
      <c r="G103" s="324"/>
      <c r="H103" s="308"/>
      <c r="I103" s="308"/>
      <c r="J103" s="308"/>
      <c r="K103" s="307"/>
    </row>
    <row r="104" spans="2:11" ht="15" customHeight="1">
      <c r="B104" s="306"/>
      <c r="C104" s="296" t="s">
        <v>58</v>
      </c>
      <c r="D104" s="313"/>
      <c r="E104" s="313"/>
      <c r="F104" s="315" t="s">
        <v>7194</v>
      </c>
      <c r="G104" s="324"/>
      <c r="H104" s="296" t="s">
        <v>7233</v>
      </c>
      <c r="I104" s="296" t="s">
        <v>7196</v>
      </c>
      <c r="J104" s="296">
        <v>20</v>
      </c>
      <c r="K104" s="307"/>
    </row>
    <row r="105" spans="2:11" ht="15" customHeight="1">
      <c r="B105" s="306"/>
      <c r="C105" s="296" t="s">
        <v>7197</v>
      </c>
      <c r="D105" s="296"/>
      <c r="E105" s="296"/>
      <c r="F105" s="315" t="s">
        <v>7194</v>
      </c>
      <c r="G105" s="296"/>
      <c r="H105" s="296" t="s">
        <v>7233</v>
      </c>
      <c r="I105" s="296" t="s">
        <v>7196</v>
      </c>
      <c r="J105" s="296">
        <v>120</v>
      </c>
      <c r="K105" s="307"/>
    </row>
    <row r="106" spans="2:11" ht="15" customHeight="1">
      <c r="B106" s="316"/>
      <c r="C106" s="296" t="s">
        <v>7199</v>
      </c>
      <c r="D106" s="296"/>
      <c r="E106" s="296"/>
      <c r="F106" s="315" t="s">
        <v>7200</v>
      </c>
      <c r="G106" s="296"/>
      <c r="H106" s="296" t="s">
        <v>7233</v>
      </c>
      <c r="I106" s="296" t="s">
        <v>7196</v>
      </c>
      <c r="J106" s="296">
        <v>50</v>
      </c>
      <c r="K106" s="307"/>
    </row>
    <row r="107" spans="2:11" ht="15" customHeight="1">
      <c r="B107" s="316"/>
      <c r="C107" s="296" t="s">
        <v>7202</v>
      </c>
      <c r="D107" s="296"/>
      <c r="E107" s="296"/>
      <c r="F107" s="315" t="s">
        <v>7194</v>
      </c>
      <c r="G107" s="296"/>
      <c r="H107" s="296" t="s">
        <v>7233</v>
      </c>
      <c r="I107" s="296" t="s">
        <v>7204</v>
      </c>
      <c r="J107" s="296"/>
      <c r="K107" s="307"/>
    </row>
    <row r="108" spans="2:11" ht="15" customHeight="1">
      <c r="B108" s="316"/>
      <c r="C108" s="296" t="s">
        <v>7213</v>
      </c>
      <c r="D108" s="296"/>
      <c r="E108" s="296"/>
      <c r="F108" s="315" t="s">
        <v>7200</v>
      </c>
      <c r="G108" s="296"/>
      <c r="H108" s="296" t="s">
        <v>7233</v>
      </c>
      <c r="I108" s="296" t="s">
        <v>7196</v>
      </c>
      <c r="J108" s="296">
        <v>50</v>
      </c>
      <c r="K108" s="307"/>
    </row>
    <row r="109" spans="2:11" ht="15" customHeight="1">
      <c r="B109" s="316"/>
      <c r="C109" s="296" t="s">
        <v>7221</v>
      </c>
      <c r="D109" s="296"/>
      <c r="E109" s="296"/>
      <c r="F109" s="315" t="s">
        <v>7200</v>
      </c>
      <c r="G109" s="296"/>
      <c r="H109" s="296" t="s">
        <v>7233</v>
      </c>
      <c r="I109" s="296" t="s">
        <v>7196</v>
      </c>
      <c r="J109" s="296">
        <v>50</v>
      </c>
      <c r="K109" s="307"/>
    </row>
    <row r="110" spans="2:11" ht="15" customHeight="1">
      <c r="B110" s="316"/>
      <c r="C110" s="296" t="s">
        <v>7219</v>
      </c>
      <c r="D110" s="296"/>
      <c r="E110" s="296"/>
      <c r="F110" s="315" t="s">
        <v>7200</v>
      </c>
      <c r="G110" s="296"/>
      <c r="H110" s="296" t="s">
        <v>7233</v>
      </c>
      <c r="I110" s="296" t="s">
        <v>7196</v>
      </c>
      <c r="J110" s="296">
        <v>50</v>
      </c>
      <c r="K110" s="307"/>
    </row>
    <row r="111" spans="2:11" ht="15" customHeight="1">
      <c r="B111" s="316"/>
      <c r="C111" s="296" t="s">
        <v>58</v>
      </c>
      <c r="D111" s="296"/>
      <c r="E111" s="296"/>
      <c r="F111" s="315" t="s">
        <v>7194</v>
      </c>
      <c r="G111" s="296"/>
      <c r="H111" s="296" t="s">
        <v>7234</v>
      </c>
      <c r="I111" s="296" t="s">
        <v>7196</v>
      </c>
      <c r="J111" s="296">
        <v>20</v>
      </c>
      <c r="K111" s="307"/>
    </row>
    <row r="112" spans="2:11" ht="15" customHeight="1">
      <c r="B112" s="316"/>
      <c r="C112" s="296" t="s">
        <v>7235</v>
      </c>
      <c r="D112" s="296"/>
      <c r="E112" s="296"/>
      <c r="F112" s="315" t="s">
        <v>7194</v>
      </c>
      <c r="G112" s="296"/>
      <c r="H112" s="296" t="s">
        <v>7236</v>
      </c>
      <c r="I112" s="296" t="s">
        <v>7196</v>
      </c>
      <c r="J112" s="296">
        <v>120</v>
      </c>
      <c r="K112" s="307"/>
    </row>
    <row r="113" spans="2:11" ht="15" customHeight="1">
      <c r="B113" s="316"/>
      <c r="C113" s="296" t="s">
        <v>43</v>
      </c>
      <c r="D113" s="296"/>
      <c r="E113" s="296"/>
      <c r="F113" s="315" t="s">
        <v>7194</v>
      </c>
      <c r="G113" s="296"/>
      <c r="H113" s="296" t="s">
        <v>7237</v>
      </c>
      <c r="I113" s="296" t="s">
        <v>7228</v>
      </c>
      <c r="J113" s="296"/>
      <c r="K113" s="307"/>
    </row>
    <row r="114" spans="2:11" ht="15" customHeight="1">
      <c r="B114" s="316"/>
      <c r="C114" s="296" t="s">
        <v>53</v>
      </c>
      <c r="D114" s="296"/>
      <c r="E114" s="296"/>
      <c r="F114" s="315" t="s">
        <v>7194</v>
      </c>
      <c r="G114" s="296"/>
      <c r="H114" s="296" t="s">
        <v>7238</v>
      </c>
      <c r="I114" s="296" t="s">
        <v>7228</v>
      </c>
      <c r="J114" s="296"/>
      <c r="K114" s="307"/>
    </row>
    <row r="115" spans="2:11" ht="15" customHeight="1">
      <c r="B115" s="316"/>
      <c r="C115" s="296" t="s">
        <v>62</v>
      </c>
      <c r="D115" s="296"/>
      <c r="E115" s="296"/>
      <c r="F115" s="315" t="s">
        <v>7194</v>
      </c>
      <c r="G115" s="296"/>
      <c r="H115" s="296" t="s">
        <v>7239</v>
      </c>
      <c r="I115" s="296" t="s">
        <v>7240</v>
      </c>
      <c r="J115" s="296"/>
      <c r="K115" s="307"/>
    </row>
    <row r="116" spans="2:11" ht="15" customHeight="1">
      <c r="B116" s="319"/>
      <c r="C116" s="325"/>
      <c r="D116" s="325"/>
      <c r="E116" s="325"/>
      <c r="F116" s="325"/>
      <c r="G116" s="325"/>
      <c r="H116" s="325"/>
      <c r="I116" s="325"/>
      <c r="J116" s="325"/>
      <c r="K116" s="321"/>
    </row>
    <row r="117" spans="2:11" ht="18.75" customHeight="1">
      <c r="B117" s="326"/>
      <c r="C117" s="292"/>
      <c r="D117" s="292"/>
      <c r="E117" s="292"/>
      <c r="F117" s="327"/>
      <c r="G117" s="292"/>
      <c r="H117" s="292"/>
      <c r="I117" s="292"/>
      <c r="J117" s="292"/>
      <c r="K117" s="326"/>
    </row>
    <row r="118" spans="2:11" ht="18.75" customHeight="1"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</row>
    <row r="119" spans="2:11" ht="7.5" customHeight="1">
      <c r="B119" s="328"/>
      <c r="C119" s="329"/>
      <c r="D119" s="329"/>
      <c r="E119" s="329"/>
      <c r="F119" s="329"/>
      <c r="G119" s="329"/>
      <c r="H119" s="329"/>
      <c r="I119" s="329"/>
      <c r="J119" s="329"/>
      <c r="K119" s="330"/>
    </row>
    <row r="120" spans="2:11" ht="45" customHeight="1">
      <c r="B120" s="331"/>
      <c r="C120" s="415" t="s">
        <v>7241</v>
      </c>
      <c r="D120" s="415"/>
      <c r="E120" s="415"/>
      <c r="F120" s="415"/>
      <c r="G120" s="415"/>
      <c r="H120" s="415"/>
      <c r="I120" s="415"/>
      <c r="J120" s="415"/>
      <c r="K120" s="332"/>
    </row>
    <row r="121" spans="2:11" ht="17.25" customHeight="1">
      <c r="B121" s="333"/>
      <c r="C121" s="308" t="s">
        <v>7188</v>
      </c>
      <c r="D121" s="308"/>
      <c r="E121" s="308"/>
      <c r="F121" s="308" t="s">
        <v>7189</v>
      </c>
      <c r="G121" s="309"/>
      <c r="H121" s="308" t="s">
        <v>177</v>
      </c>
      <c r="I121" s="308" t="s">
        <v>62</v>
      </c>
      <c r="J121" s="308" t="s">
        <v>7190</v>
      </c>
      <c r="K121" s="334"/>
    </row>
    <row r="122" spans="2:11" ht="17.25" customHeight="1">
      <c r="B122" s="333"/>
      <c r="C122" s="310" t="s">
        <v>7191</v>
      </c>
      <c r="D122" s="310"/>
      <c r="E122" s="310"/>
      <c r="F122" s="311" t="s">
        <v>7192</v>
      </c>
      <c r="G122" s="312"/>
      <c r="H122" s="310"/>
      <c r="I122" s="310"/>
      <c r="J122" s="310" t="s">
        <v>7193</v>
      </c>
      <c r="K122" s="334"/>
    </row>
    <row r="123" spans="2:11" ht="5.25" customHeight="1">
      <c r="B123" s="335"/>
      <c r="C123" s="313"/>
      <c r="D123" s="313"/>
      <c r="E123" s="313"/>
      <c r="F123" s="313"/>
      <c r="G123" s="296"/>
      <c r="H123" s="313"/>
      <c r="I123" s="313"/>
      <c r="J123" s="313"/>
      <c r="K123" s="336"/>
    </row>
    <row r="124" spans="2:11" ht="15" customHeight="1">
      <c r="B124" s="335"/>
      <c r="C124" s="296" t="s">
        <v>7197</v>
      </c>
      <c r="D124" s="313"/>
      <c r="E124" s="313"/>
      <c r="F124" s="315" t="s">
        <v>7194</v>
      </c>
      <c r="G124" s="296"/>
      <c r="H124" s="296" t="s">
        <v>7233</v>
      </c>
      <c r="I124" s="296" t="s">
        <v>7196</v>
      </c>
      <c r="J124" s="296">
        <v>120</v>
      </c>
      <c r="K124" s="337"/>
    </row>
    <row r="125" spans="2:11" ht="15" customHeight="1">
      <c r="B125" s="335"/>
      <c r="C125" s="296" t="s">
        <v>7242</v>
      </c>
      <c r="D125" s="296"/>
      <c r="E125" s="296"/>
      <c r="F125" s="315" t="s">
        <v>7194</v>
      </c>
      <c r="G125" s="296"/>
      <c r="H125" s="296" t="s">
        <v>7243</v>
      </c>
      <c r="I125" s="296" t="s">
        <v>7196</v>
      </c>
      <c r="J125" s="296" t="s">
        <v>7244</v>
      </c>
      <c r="K125" s="337"/>
    </row>
    <row r="126" spans="2:11" ht="15" customHeight="1">
      <c r="B126" s="335"/>
      <c r="C126" s="296" t="s">
        <v>94</v>
      </c>
      <c r="D126" s="296"/>
      <c r="E126" s="296"/>
      <c r="F126" s="315" t="s">
        <v>7194</v>
      </c>
      <c r="G126" s="296"/>
      <c r="H126" s="296" t="s">
        <v>7245</v>
      </c>
      <c r="I126" s="296" t="s">
        <v>7196</v>
      </c>
      <c r="J126" s="296" t="s">
        <v>7244</v>
      </c>
      <c r="K126" s="337"/>
    </row>
    <row r="127" spans="2:11" ht="15" customHeight="1">
      <c r="B127" s="335"/>
      <c r="C127" s="296" t="s">
        <v>7205</v>
      </c>
      <c r="D127" s="296"/>
      <c r="E127" s="296"/>
      <c r="F127" s="315" t="s">
        <v>7200</v>
      </c>
      <c r="G127" s="296"/>
      <c r="H127" s="296" t="s">
        <v>7206</v>
      </c>
      <c r="I127" s="296" t="s">
        <v>7196</v>
      </c>
      <c r="J127" s="296">
        <v>15</v>
      </c>
      <c r="K127" s="337"/>
    </row>
    <row r="128" spans="2:11" ht="15" customHeight="1">
      <c r="B128" s="335"/>
      <c r="C128" s="317" t="s">
        <v>7207</v>
      </c>
      <c r="D128" s="317"/>
      <c r="E128" s="317"/>
      <c r="F128" s="318" t="s">
        <v>7200</v>
      </c>
      <c r="G128" s="317"/>
      <c r="H128" s="317" t="s">
        <v>7208</v>
      </c>
      <c r="I128" s="317" t="s">
        <v>7196</v>
      </c>
      <c r="J128" s="317">
        <v>15</v>
      </c>
      <c r="K128" s="337"/>
    </row>
    <row r="129" spans="2:11" ht="15" customHeight="1">
      <c r="B129" s="335"/>
      <c r="C129" s="317" t="s">
        <v>7209</v>
      </c>
      <c r="D129" s="317"/>
      <c r="E129" s="317"/>
      <c r="F129" s="318" t="s">
        <v>7200</v>
      </c>
      <c r="G129" s="317"/>
      <c r="H129" s="317" t="s">
        <v>7210</v>
      </c>
      <c r="I129" s="317" t="s">
        <v>7196</v>
      </c>
      <c r="J129" s="317">
        <v>20</v>
      </c>
      <c r="K129" s="337"/>
    </row>
    <row r="130" spans="2:11" ht="15" customHeight="1">
      <c r="B130" s="335"/>
      <c r="C130" s="317" t="s">
        <v>7211</v>
      </c>
      <c r="D130" s="317"/>
      <c r="E130" s="317"/>
      <c r="F130" s="318" t="s">
        <v>7200</v>
      </c>
      <c r="G130" s="317"/>
      <c r="H130" s="317" t="s">
        <v>7212</v>
      </c>
      <c r="I130" s="317" t="s">
        <v>7196</v>
      </c>
      <c r="J130" s="317">
        <v>20</v>
      </c>
      <c r="K130" s="337"/>
    </row>
    <row r="131" spans="2:11" ht="15" customHeight="1">
      <c r="B131" s="335"/>
      <c r="C131" s="296" t="s">
        <v>7199</v>
      </c>
      <c r="D131" s="296"/>
      <c r="E131" s="296"/>
      <c r="F131" s="315" t="s">
        <v>7200</v>
      </c>
      <c r="G131" s="296"/>
      <c r="H131" s="296" t="s">
        <v>7233</v>
      </c>
      <c r="I131" s="296" t="s">
        <v>7196</v>
      </c>
      <c r="J131" s="296">
        <v>50</v>
      </c>
      <c r="K131" s="337"/>
    </row>
    <row r="132" spans="2:11" ht="15" customHeight="1">
      <c r="B132" s="335"/>
      <c r="C132" s="296" t="s">
        <v>7213</v>
      </c>
      <c r="D132" s="296"/>
      <c r="E132" s="296"/>
      <c r="F132" s="315" t="s">
        <v>7200</v>
      </c>
      <c r="G132" s="296"/>
      <c r="H132" s="296" t="s">
        <v>7233</v>
      </c>
      <c r="I132" s="296" t="s">
        <v>7196</v>
      </c>
      <c r="J132" s="296">
        <v>50</v>
      </c>
      <c r="K132" s="337"/>
    </row>
    <row r="133" spans="2:11" ht="15" customHeight="1">
      <c r="B133" s="335"/>
      <c r="C133" s="296" t="s">
        <v>7219</v>
      </c>
      <c r="D133" s="296"/>
      <c r="E133" s="296"/>
      <c r="F133" s="315" t="s">
        <v>7200</v>
      </c>
      <c r="G133" s="296"/>
      <c r="H133" s="296" t="s">
        <v>7233</v>
      </c>
      <c r="I133" s="296" t="s">
        <v>7196</v>
      </c>
      <c r="J133" s="296">
        <v>50</v>
      </c>
      <c r="K133" s="337"/>
    </row>
    <row r="134" spans="2:11" ht="15" customHeight="1">
      <c r="B134" s="335"/>
      <c r="C134" s="296" t="s">
        <v>7221</v>
      </c>
      <c r="D134" s="296"/>
      <c r="E134" s="296"/>
      <c r="F134" s="315" t="s">
        <v>7200</v>
      </c>
      <c r="G134" s="296"/>
      <c r="H134" s="296" t="s">
        <v>7233</v>
      </c>
      <c r="I134" s="296" t="s">
        <v>7196</v>
      </c>
      <c r="J134" s="296">
        <v>50</v>
      </c>
      <c r="K134" s="337"/>
    </row>
    <row r="135" spans="2:11" ht="15" customHeight="1">
      <c r="B135" s="335"/>
      <c r="C135" s="296" t="s">
        <v>182</v>
      </c>
      <c r="D135" s="296"/>
      <c r="E135" s="296"/>
      <c r="F135" s="315" t="s">
        <v>7200</v>
      </c>
      <c r="G135" s="296"/>
      <c r="H135" s="296" t="s">
        <v>7246</v>
      </c>
      <c r="I135" s="296" t="s">
        <v>7196</v>
      </c>
      <c r="J135" s="296">
        <v>255</v>
      </c>
      <c r="K135" s="337"/>
    </row>
    <row r="136" spans="2:11" ht="15" customHeight="1">
      <c r="B136" s="335"/>
      <c r="C136" s="296" t="s">
        <v>7223</v>
      </c>
      <c r="D136" s="296"/>
      <c r="E136" s="296"/>
      <c r="F136" s="315" t="s">
        <v>7194</v>
      </c>
      <c r="G136" s="296"/>
      <c r="H136" s="296" t="s">
        <v>7247</v>
      </c>
      <c r="I136" s="296" t="s">
        <v>7225</v>
      </c>
      <c r="J136" s="296"/>
      <c r="K136" s="337"/>
    </row>
    <row r="137" spans="2:11" ht="15" customHeight="1">
      <c r="B137" s="335"/>
      <c r="C137" s="296" t="s">
        <v>7226</v>
      </c>
      <c r="D137" s="296"/>
      <c r="E137" s="296"/>
      <c r="F137" s="315" t="s">
        <v>7194</v>
      </c>
      <c r="G137" s="296"/>
      <c r="H137" s="296" t="s">
        <v>7248</v>
      </c>
      <c r="I137" s="296" t="s">
        <v>7228</v>
      </c>
      <c r="J137" s="296"/>
      <c r="K137" s="337"/>
    </row>
    <row r="138" spans="2:11" ht="15" customHeight="1">
      <c r="B138" s="335"/>
      <c r="C138" s="296" t="s">
        <v>7229</v>
      </c>
      <c r="D138" s="296"/>
      <c r="E138" s="296"/>
      <c r="F138" s="315" t="s">
        <v>7194</v>
      </c>
      <c r="G138" s="296"/>
      <c r="H138" s="296" t="s">
        <v>7229</v>
      </c>
      <c r="I138" s="296" t="s">
        <v>7228</v>
      </c>
      <c r="J138" s="296"/>
      <c r="K138" s="337"/>
    </row>
    <row r="139" spans="2:11" ht="15" customHeight="1">
      <c r="B139" s="335"/>
      <c r="C139" s="296" t="s">
        <v>43</v>
      </c>
      <c r="D139" s="296"/>
      <c r="E139" s="296"/>
      <c r="F139" s="315" t="s">
        <v>7194</v>
      </c>
      <c r="G139" s="296"/>
      <c r="H139" s="296" t="s">
        <v>7249</v>
      </c>
      <c r="I139" s="296" t="s">
        <v>7228</v>
      </c>
      <c r="J139" s="296"/>
      <c r="K139" s="337"/>
    </row>
    <row r="140" spans="2:11" ht="15" customHeight="1">
      <c r="B140" s="335"/>
      <c r="C140" s="296" t="s">
        <v>7250</v>
      </c>
      <c r="D140" s="296"/>
      <c r="E140" s="296"/>
      <c r="F140" s="315" t="s">
        <v>7194</v>
      </c>
      <c r="G140" s="296"/>
      <c r="H140" s="296" t="s">
        <v>7251</v>
      </c>
      <c r="I140" s="296" t="s">
        <v>7228</v>
      </c>
      <c r="J140" s="296"/>
      <c r="K140" s="337"/>
    </row>
    <row r="141" spans="2:11" ht="15" customHeight="1">
      <c r="B141" s="338"/>
      <c r="C141" s="339"/>
      <c r="D141" s="339"/>
      <c r="E141" s="339"/>
      <c r="F141" s="339"/>
      <c r="G141" s="339"/>
      <c r="H141" s="339"/>
      <c r="I141" s="339"/>
      <c r="J141" s="339"/>
      <c r="K141" s="340"/>
    </row>
    <row r="142" spans="2:11" ht="18.75" customHeight="1">
      <c r="B142" s="292"/>
      <c r="C142" s="292"/>
      <c r="D142" s="292"/>
      <c r="E142" s="292"/>
      <c r="F142" s="327"/>
      <c r="G142" s="292"/>
      <c r="H142" s="292"/>
      <c r="I142" s="292"/>
      <c r="J142" s="292"/>
      <c r="K142" s="292"/>
    </row>
    <row r="143" spans="2:11" ht="18.75" customHeight="1"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</row>
    <row r="144" spans="2:11" ht="7.5" customHeight="1">
      <c r="B144" s="303"/>
      <c r="C144" s="304"/>
      <c r="D144" s="304"/>
      <c r="E144" s="304"/>
      <c r="F144" s="304"/>
      <c r="G144" s="304"/>
      <c r="H144" s="304"/>
      <c r="I144" s="304"/>
      <c r="J144" s="304"/>
      <c r="K144" s="305"/>
    </row>
    <row r="145" spans="2:11" ht="45" customHeight="1">
      <c r="B145" s="306"/>
      <c r="C145" s="416" t="s">
        <v>7252</v>
      </c>
      <c r="D145" s="416"/>
      <c r="E145" s="416"/>
      <c r="F145" s="416"/>
      <c r="G145" s="416"/>
      <c r="H145" s="416"/>
      <c r="I145" s="416"/>
      <c r="J145" s="416"/>
      <c r="K145" s="307"/>
    </row>
    <row r="146" spans="2:11" ht="17.25" customHeight="1">
      <c r="B146" s="306"/>
      <c r="C146" s="308" t="s">
        <v>7188</v>
      </c>
      <c r="D146" s="308"/>
      <c r="E146" s="308"/>
      <c r="F146" s="308" t="s">
        <v>7189</v>
      </c>
      <c r="G146" s="309"/>
      <c r="H146" s="308" t="s">
        <v>177</v>
      </c>
      <c r="I146" s="308" t="s">
        <v>62</v>
      </c>
      <c r="J146" s="308" t="s">
        <v>7190</v>
      </c>
      <c r="K146" s="307"/>
    </row>
    <row r="147" spans="2:11" ht="17.25" customHeight="1">
      <c r="B147" s="306"/>
      <c r="C147" s="310" t="s">
        <v>7191</v>
      </c>
      <c r="D147" s="310"/>
      <c r="E147" s="310"/>
      <c r="F147" s="311" t="s">
        <v>7192</v>
      </c>
      <c r="G147" s="312"/>
      <c r="H147" s="310"/>
      <c r="I147" s="310"/>
      <c r="J147" s="310" t="s">
        <v>7193</v>
      </c>
      <c r="K147" s="307"/>
    </row>
    <row r="148" spans="2:11" ht="5.25" customHeight="1">
      <c r="B148" s="316"/>
      <c r="C148" s="313"/>
      <c r="D148" s="313"/>
      <c r="E148" s="313"/>
      <c r="F148" s="313"/>
      <c r="G148" s="314"/>
      <c r="H148" s="313"/>
      <c r="I148" s="313"/>
      <c r="J148" s="313"/>
      <c r="K148" s="337"/>
    </row>
    <row r="149" spans="2:11" ht="15" customHeight="1">
      <c r="B149" s="316"/>
      <c r="C149" s="341" t="s">
        <v>7197</v>
      </c>
      <c r="D149" s="296"/>
      <c r="E149" s="296"/>
      <c r="F149" s="342" t="s">
        <v>7194</v>
      </c>
      <c r="G149" s="296"/>
      <c r="H149" s="341" t="s">
        <v>7233</v>
      </c>
      <c r="I149" s="341" t="s">
        <v>7196</v>
      </c>
      <c r="J149" s="341">
        <v>120</v>
      </c>
      <c r="K149" s="337"/>
    </row>
    <row r="150" spans="2:11" ht="15" customHeight="1">
      <c r="B150" s="316"/>
      <c r="C150" s="341" t="s">
        <v>7242</v>
      </c>
      <c r="D150" s="296"/>
      <c r="E150" s="296"/>
      <c r="F150" s="342" t="s">
        <v>7194</v>
      </c>
      <c r="G150" s="296"/>
      <c r="H150" s="341" t="s">
        <v>7253</v>
      </c>
      <c r="I150" s="341" t="s">
        <v>7196</v>
      </c>
      <c r="J150" s="341" t="s">
        <v>7244</v>
      </c>
      <c r="K150" s="337"/>
    </row>
    <row r="151" spans="2:11" ht="15" customHeight="1">
      <c r="B151" s="316"/>
      <c r="C151" s="341" t="s">
        <v>94</v>
      </c>
      <c r="D151" s="296"/>
      <c r="E151" s="296"/>
      <c r="F151" s="342" t="s">
        <v>7194</v>
      </c>
      <c r="G151" s="296"/>
      <c r="H151" s="341" t="s">
        <v>7254</v>
      </c>
      <c r="I151" s="341" t="s">
        <v>7196</v>
      </c>
      <c r="J151" s="341" t="s">
        <v>7244</v>
      </c>
      <c r="K151" s="337"/>
    </row>
    <row r="152" spans="2:11" ht="15" customHeight="1">
      <c r="B152" s="316"/>
      <c r="C152" s="341" t="s">
        <v>7199</v>
      </c>
      <c r="D152" s="296"/>
      <c r="E152" s="296"/>
      <c r="F152" s="342" t="s">
        <v>7200</v>
      </c>
      <c r="G152" s="296"/>
      <c r="H152" s="341" t="s">
        <v>7233</v>
      </c>
      <c r="I152" s="341" t="s">
        <v>7196</v>
      </c>
      <c r="J152" s="341">
        <v>50</v>
      </c>
      <c r="K152" s="337"/>
    </row>
    <row r="153" spans="2:11" ht="15" customHeight="1">
      <c r="B153" s="316"/>
      <c r="C153" s="341" t="s">
        <v>7202</v>
      </c>
      <c r="D153" s="296"/>
      <c r="E153" s="296"/>
      <c r="F153" s="342" t="s">
        <v>7194</v>
      </c>
      <c r="G153" s="296"/>
      <c r="H153" s="341" t="s">
        <v>7233</v>
      </c>
      <c r="I153" s="341" t="s">
        <v>7204</v>
      </c>
      <c r="J153" s="341"/>
      <c r="K153" s="337"/>
    </row>
    <row r="154" spans="2:11" ht="15" customHeight="1">
      <c r="B154" s="316"/>
      <c r="C154" s="341" t="s">
        <v>7213</v>
      </c>
      <c r="D154" s="296"/>
      <c r="E154" s="296"/>
      <c r="F154" s="342" t="s">
        <v>7200</v>
      </c>
      <c r="G154" s="296"/>
      <c r="H154" s="341" t="s">
        <v>7233</v>
      </c>
      <c r="I154" s="341" t="s">
        <v>7196</v>
      </c>
      <c r="J154" s="341">
        <v>50</v>
      </c>
      <c r="K154" s="337"/>
    </row>
    <row r="155" spans="2:11" ht="15" customHeight="1">
      <c r="B155" s="316"/>
      <c r="C155" s="341" t="s">
        <v>7221</v>
      </c>
      <c r="D155" s="296"/>
      <c r="E155" s="296"/>
      <c r="F155" s="342" t="s">
        <v>7200</v>
      </c>
      <c r="G155" s="296"/>
      <c r="H155" s="341" t="s">
        <v>7233</v>
      </c>
      <c r="I155" s="341" t="s">
        <v>7196</v>
      </c>
      <c r="J155" s="341">
        <v>50</v>
      </c>
      <c r="K155" s="337"/>
    </row>
    <row r="156" spans="2:11" ht="15" customHeight="1">
      <c r="B156" s="316"/>
      <c r="C156" s="341" t="s">
        <v>7219</v>
      </c>
      <c r="D156" s="296"/>
      <c r="E156" s="296"/>
      <c r="F156" s="342" t="s">
        <v>7200</v>
      </c>
      <c r="G156" s="296"/>
      <c r="H156" s="341" t="s">
        <v>7233</v>
      </c>
      <c r="I156" s="341" t="s">
        <v>7196</v>
      </c>
      <c r="J156" s="341">
        <v>50</v>
      </c>
      <c r="K156" s="337"/>
    </row>
    <row r="157" spans="2:11" ht="15" customHeight="1">
      <c r="B157" s="316"/>
      <c r="C157" s="341" t="s">
        <v>165</v>
      </c>
      <c r="D157" s="296"/>
      <c r="E157" s="296"/>
      <c r="F157" s="342" t="s">
        <v>7194</v>
      </c>
      <c r="G157" s="296"/>
      <c r="H157" s="341" t="s">
        <v>7255</v>
      </c>
      <c r="I157" s="341" t="s">
        <v>7196</v>
      </c>
      <c r="J157" s="341" t="s">
        <v>7256</v>
      </c>
      <c r="K157" s="337"/>
    </row>
    <row r="158" spans="2:11" ht="15" customHeight="1">
      <c r="B158" s="316"/>
      <c r="C158" s="341" t="s">
        <v>7257</v>
      </c>
      <c r="D158" s="296"/>
      <c r="E158" s="296"/>
      <c r="F158" s="342" t="s">
        <v>7194</v>
      </c>
      <c r="G158" s="296"/>
      <c r="H158" s="341" t="s">
        <v>7258</v>
      </c>
      <c r="I158" s="341" t="s">
        <v>7228</v>
      </c>
      <c r="J158" s="341"/>
      <c r="K158" s="337"/>
    </row>
    <row r="159" spans="2:11" ht="15" customHeight="1">
      <c r="B159" s="343"/>
      <c r="C159" s="325"/>
      <c r="D159" s="325"/>
      <c r="E159" s="325"/>
      <c r="F159" s="325"/>
      <c r="G159" s="325"/>
      <c r="H159" s="325"/>
      <c r="I159" s="325"/>
      <c r="J159" s="325"/>
      <c r="K159" s="344"/>
    </row>
    <row r="160" spans="2:11" ht="18.75" customHeight="1">
      <c r="B160" s="292"/>
      <c r="C160" s="296"/>
      <c r="D160" s="296"/>
      <c r="E160" s="296"/>
      <c r="F160" s="315"/>
      <c r="G160" s="296"/>
      <c r="H160" s="296"/>
      <c r="I160" s="296"/>
      <c r="J160" s="296"/>
      <c r="K160" s="292"/>
    </row>
    <row r="161" spans="2:11" ht="18.75" customHeight="1"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</row>
    <row r="162" spans="2:11" ht="7.5" customHeight="1">
      <c r="B162" s="284"/>
      <c r="C162" s="285"/>
      <c r="D162" s="285"/>
      <c r="E162" s="285"/>
      <c r="F162" s="285"/>
      <c r="G162" s="285"/>
      <c r="H162" s="285"/>
      <c r="I162" s="285"/>
      <c r="J162" s="285"/>
      <c r="K162" s="286"/>
    </row>
    <row r="163" spans="2:11" ht="45" customHeight="1">
      <c r="B163" s="287"/>
      <c r="C163" s="415" t="s">
        <v>7259</v>
      </c>
      <c r="D163" s="415"/>
      <c r="E163" s="415"/>
      <c r="F163" s="415"/>
      <c r="G163" s="415"/>
      <c r="H163" s="415"/>
      <c r="I163" s="415"/>
      <c r="J163" s="415"/>
      <c r="K163" s="288"/>
    </row>
    <row r="164" spans="2:11" ht="17.25" customHeight="1">
      <c r="B164" s="287"/>
      <c r="C164" s="308" t="s">
        <v>7188</v>
      </c>
      <c r="D164" s="308"/>
      <c r="E164" s="308"/>
      <c r="F164" s="308" t="s">
        <v>7189</v>
      </c>
      <c r="G164" s="345"/>
      <c r="H164" s="346" t="s">
        <v>177</v>
      </c>
      <c r="I164" s="346" t="s">
        <v>62</v>
      </c>
      <c r="J164" s="308" t="s">
        <v>7190</v>
      </c>
      <c r="K164" s="288"/>
    </row>
    <row r="165" spans="2:11" ht="17.25" customHeight="1">
      <c r="B165" s="289"/>
      <c r="C165" s="310" t="s">
        <v>7191</v>
      </c>
      <c r="D165" s="310"/>
      <c r="E165" s="310"/>
      <c r="F165" s="311" t="s">
        <v>7192</v>
      </c>
      <c r="G165" s="347"/>
      <c r="H165" s="348"/>
      <c r="I165" s="348"/>
      <c r="J165" s="310" t="s">
        <v>7193</v>
      </c>
      <c r="K165" s="290"/>
    </row>
    <row r="166" spans="2:11" ht="5.25" customHeight="1">
      <c r="B166" s="316"/>
      <c r="C166" s="313"/>
      <c r="D166" s="313"/>
      <c r="E166" s="313"/>
      <c r="F166" s="313"/>
      <c r="G166" s="314"/>
      <c r="H166" s="313"/>
      <c r="I166" s="313"/>
      <c r="J166" s="313"/>
      <c r="K166" s="337"/>
    </row>
    <row r="167" spans="2:11" ht="15" customHeight="1">
      <c r="B167" s="316"/>
      <c r="C167" s="296" t="s">
        <v>7197</v>
      </c>
      <c r="D167" s="296"/>
      <c r="E167" s="296"/>
      <c r="F167" s="315" t="s">
        <v>7194</v>
      </c>
      <c r="G167" s="296"/>
      <c r="H167" s="296" t="s">
        <v>7233</v>
      </c>
      <c r="I167" s="296" t="s">
        <v>7196</v>
      </c>
      <c r="J167" s="296">
        <v>120</v>
      </c>
      <c r="K167" s="337"/>
    </row>
    <row r="168" spans="2:11" ht="15" customHeight="1">
      <c r="B168" s="316"/>
      <c r="C168" s="296" t="s">
        <v>7242</v>
      </c>
      <c r="D168" s="296"/>
      <c r="E168" s="296"/>
      <c r="F168" s="315" t="s">
        <v>7194</v>
      </c>
      <c r="G168" s="296"/>
      <c r="H168" s="296" t="s">
        <v>7243</v>
      </c>
      <c r="I168" s="296" t="s">
        <v>7196</v>
      </c>
      <c r="J168" s="296" t="s">
        <v>7244</v>
      </c>
      <c r="K168" s="337"/>
    </row>
    <row r="169" spans="2:11" ht="15" customHeight="1">
      <c r="B169" s="316"/>
      <c r="C169" s="296" t="s">
        <v>94</v>
      </c>
      <c r="D169" s="296"/>
      <c r="E169" s="296"/>
      <c r="F169" s="315" t="s">
        <v>7194</v>
      </c>
      <c r="G169" s="296"/>
      <c r="H169" s="296" t="s">
        <v>7260</v>
      </c>
      <c r="I169" s="296" t="s">
        <v>7196</v>
      </c>
      <c r="J169" s="296" t="s">
        <v>7244</v>
      </c>
      <c r="K169" s="337"/>
    </row>
    <row r="170" spans="2:11" ht="15" customHeight="1">
      <c r="B170" s="316"/>
      <c r="C170" s="296" t="s">
        <v>7199</v>
      </c>
      <c r="D170" s="296"/>
      <c r="E170" s="296"/>
      <c r="F170" s="315" t="s">
        <v>7200</v>
      </c>
      <c r="G170" s="296"/>
      <c r="H170" s="296" t="s">
        <v>7260</v>
      </c>
      <c r="I170" s="296" t="s">
        <v>7196</v>
      </c>
      <c r="J170" s="296">
        <v>50</v>
      </c>
      <c r="K170" s="337"/>
    </row>
    <row r="171" spans="2:11" ht="15" customHeight="1">
      <c r="B171" s="316"/>
      <c r="C171" s="296" t="s">
        <v>7202</v>
      </c>
      <c r="D171" s="296"/>
      <c r="E171" s="296"/>
      <c r="F171" s="315" t="s">
        <v>7194</v>
      </c>
      <c r="G171" s="296"/>
      <c r="H171" s="296" t="s">
        <v>7260</v>
      </c>
      <c r="I171" s="296" t="s">
        <v>7204</v>
      </c>
      <c r="J171" s="296"/>
      <c r="K171" s="337"/>
    </row>
    <row r="172" spans="2:11" ht="15" customHeight="1">
      <c r="B172" s="316"/>
      <c r="C172" s="296" t="s">
        <v>7213</v>
      </c>
      <c r="D172" s="296"/>
      <c r="E172" s="296"/>
      <c r="F172" s="315" t="s">
        <v>7200</v>
      </c>
      <c r="G172" s="296"/>
      <c r="H172" s="296" t="s">
        <v>7260</v>
      </c>
      <c r="I172" s="296" t="s">
        <v>7196</v>
      </c>
      <c r="J172" s="296">
        <v>50</v>
      </c>
      <c r="K172" s="337"/>
    </row>
    <row r="173" spans="2:11" ht="15" customHeight="1">
      <c r="B173" s="316"/>
      <c r="C173" s="296" t="s">
        <v>7221</v>
      </c>
      <c r="D173" s="296"/>
      <c r="E173" s="296"/>
      <c r="F173" s="315" t="s">
        <v>7200</v>
      </c>
      <c r="G173" s="296"/>
      <c r="H173" s="296" t="s">
        <v>7260</v>
      </c>
      <c r="I173" s="296" t="s">
        <v>7196</v>
      </c>
      <c r="J173" s="296">
        <v>50</v>
      </c>
      <c r="K173" s="337"/>
    </row>
    <row r="174" spans="2:11" ht="15" customHeight="1">
      <c r="B174" s="316"/>
      <c r="C174" s="296" t="s">
        <v>7219</v>
      </c>
      <c r="D174" s="296"/>
      <c r="E174" s="296"/>
      <c r="F174" s="315" t="s">
        <v>7200</v>
      </c>
      <c r="G174" s="296"/>
      <c r="H174" s="296" t="s">
        <v>7260</v>
      </c>
      <c r="I174" s="296" t="s">
        <v>7196</v>
      </c>
      <c r="J174" s="296">
        <v>50</v>
      </c>
      <c r="K174" s="337"/>
    </row>
    <row r="175" spans="2:11" ht="15" customHeight="1">
      <c r="B175" s="316"/>
      <c r="C175" s="296" t="s">
        <v>176</v>
      </c>
      <c r="D175" s="296"/>
      <c r="E175" s="296"/>
      <c r="F175" s="315" t="s">
        <v>7194</v>
      </c>
      <c r="G175" s="296"/>
      <c r="H175" s="296" t="s">
        <v>7261</v>
      </c>
      <c r="I175" s="296" t="s">
        <v>7262</v>
      </c>
      <c r="J175" s="296"/>
      <c r="K175" s="337"/>
    </row>
    <row r="176" spans="2:11" ht="15" customHeight="1">
      <c r="B176" s="316"/>
      <c r="C176" s="296" t="s">
        <v>62</v>
      </c>
      <c r="D176" s="296"/>
      <c r="E176" s="296"/>
      <c r="F176" s="315" t="s">
        <v>7194</v>
      </c>
      <c r="G176" s="296"/>
      <c r="H176" s="296" t="s">
        <v>7263</v>
      </c>
      <c r="I176" s="296" t="s">
        <v>7264</v>
      </c>
      <c r="J176" s="296">
        <v>1</v>
      </c>
      <c r="K176" s="337"/>
    </row>
    <row r="177" spans="2:11" ht="15" customHeight="1">
      <c r="B177" s="316"/>
      <c r="C177" s="296" t="s">
        <v>58</v>
      </c>
      <c r="D177" s="296"/>
      <c r="E177" s="296"/>
      <c r="F177" s="315" t="s">
        <v>7194</v>
      </c>
      <c r="G177" s="296"/>
      <c r="H177" s="296" t="s">
        <v>7265</v>
      </c>
      <c r="I177" s="296" t="s">
        <v>7196</v>
      </c>
      <c r="J177" s="296">
        <v>20</v>
      </c>
      <c r="K177" s="337"/>
    </row>
    <row r="178" spans="2:11" ht="15" customHeight="1">
      <c r="B178" s="316"/>
      <c r="C178" s="296" t="s">
        <v>177</v>
      </c>
      <c r="D178" s="296"/>
      <c r="E178" s="296"/>
      <c r="F178" s="315" t="s">
        <v>7194</v>
      </c>
      <c r="G178" s="296"/>
      <c r="H178" s="296" t="s">
        <v>7266</v>
      </c>
      <c r="I178" s="296" t="s">
        <v>7196</v>
      </c>
      <c r="J178" s="296">
        <v>255</v>
      </c>
      <c r="K178" s="337"/>
    </row>
    <row r="179" spans="2:11" ht="15" customHeight="1">
      <c r="B179" s="316"/>
      <c r="C179" s="296" t="s">
        <v>178</v>
      </c>
      <c r="D179" s="296"/>
      <c r="E179" s="296"/>
      <c r="F179" s="315" t="s">
        <v>7194</v>
      </c>
      <c r="G179" s="296"/>
      <c r="H179" s="296" t="s">
        <v>7159</v>
      </c>
      <c r="I179" s="296" t="s">
        <v>7196</v>
      </c>
      <c r="J179" s="296">
        <v>10</v>
      </c>
      <c r="K179" s="337"/>
    </row>
    <row r="180" spans="2:11" ht="15" customHeight="1">
      <c r="B180" s="316"/>
      <c r="C180" s="296" t="s">
        <v>179</v>
      </c>
      <c r="D180" s="296"/>
      <c r="E180" s="296"/>
      <c r="F180" s="315" t="s">
        <v>7194</v>
      </c>
      <c r="G180" s="296"/>
      <c r="H180" s="296" t="s">
        <v>7267</v>
      </c>
      <c r="I180" s="296" t="s">
        <v>7228</v>
      </c>
      <c r="J180" s="296"/>
      <c r="K180" s="337"/>
    </row>
    <row r="181" spans="2:11" ht="15" customHeight="1">
      <c r="B181" s="316"/>
      <c r="C181" s="296" t="s">
        <v>7268</v>
      </c>
      <c r="D181" s="296"/>
      <c r="E181" s="296"/>
      <c r="F181" s="315" t="s">
        <v>7194</v>
      </c>
      <c r="G181" s="296"/>
      <c r="H181" s="296" t="s">
        <v>7269</v>
      </c>
      <c r="I181" s="296" t="s">
        <v>7228</v>
      </c>
      <c r="J181" s="296"/>
      <c r="K181" s="337"/>
    </row>
    <row r="182" spans="2:11" ht="15" customHeight="1">
      <c r="B182" s="316"/>
      <c r="C182" s="296" t="s">
        <v>7257</v>
      </c>
      <c r="D182" s="296"/>
      <c r="E182" s="296"/>
      <c r="F182" s="315" t="s">
        <v>7194</v>
      </c>
      <c r="G182" s="296"/>
      <c r="H182" s="296" t="s">
        <v>7270</v>
      </c>
      <c r="I182" s="296" t="s">
        <v>7228</v>
      </c>
      <c r="J182" s="296"/>
      <c r="K182" s="337"/>
    </row>
    <row r="183" spans="2:11" ht="15" customHeight="1">
      <c r="B183" s="316"/>
      <c r="C183" s="296" t="s">
        <v>181</v>
      </c>
      <c r="D183" s="296"/>
      <c r="E183" s="296"/>
      <c r="F183" s="315" t="s">
        <v>7200</v>
      </c>
      <c r="G183" s="296"/>
      <c r="H183" s="296" t="s">
        <v>7271</v>
      </c>
      <c r="I183" s="296" t="s">
        <v>7196</v>
      </c>
      <c r="J183" s="296">
        <v>50</v>
      </c>
      <c r="K183" s="337"/>
    </row>
    <row r="184" spans="2:11" ht="15" customHeight="1">
      <c r="B184" s="316"/>
      <c r="C184" s="296" t="s">
        <v>7272</v>
      </c>
      <c r="D184" s="296"/>
      <c r="E184" s="296"/>
      <c r="F184" s="315" t="s">
        <v>7200</v>
      </c>
      <c r="G184" s="296"/>
      <c r="H184" s="296" t="s">
        <v>7273</v>
      </c>
      <c r="I184" s="296" t="s">
        <v>7274</v>
      </c>
      <c r="J184" s="296"/>
      <c r="K184" s="337"/>
    </row>
    <row r="185" spans="2:11" ht="15" customHeight="1">
      <c r="B185" s="316"/>
      <c r="C185" s="296" t="s">
        <v>7275</v>
      </c>
      <c r="D185" s="296"/>
      <c r="E185" s="296"/>
      <c r="F185" s="315" t="s">
        <v>7200</v>
      </c>
      <c r="G185" s="296"/>
      <c r="H185" s="296" t="s">
        <v>7276</v>
      </c>
      <c r="I185" s="296" t="s">
        <v>7274</v>
      </c>
      <c r="J185" s="296"/>
      <c r="K185" s="337"/>
    </row>
    <row r="186" spans="2:11" ht="15" customHeight="1">
      <c r="B186" s="316"/>
      <c r="C186" s="296" t="s">
        <v>7277</v>
      </c>
      <c r="D186" s="296"/>
      <c r="E186" s="296"/>
      <c r="F186" s="315" t="s">
        <v>7200</v>
      </c>
      <c r="G186" s="296"/>
      <c r="H186" s="296" t="s">
        <v>7278</v>
      </c>
      <c r="I186" s="296" t="s">
        <v>7274</v>
      </c>
      <c r="J186" s="296"/>
      <c r="K186" s="337"/>
    </row>
    <row r="187" spans="2:11" ht="15" customHeight="1">
      <c r="B187" s="316"/>
      <c r="C187" s="349" t="s">
        <v>7279</v>
      </c>
      <c r="D187" s="296"/>
      <c r="E187" s="296"/>
      <c r="F187" s="315" t="s">
        <v>7200</v>
      </c>
      <c r="G187" s="296"/>
      <c r="H187" s="296" t="s">
        <v>7280</v>
      </c>
      <c r="I187" s="296" t="s">
        <v>7281</v>
      </c>
      <c r="J187" s="350" t="s">
        <v>7282</v>
      </c>
      <c r="K187" s="337"/>
    </row>
    <row r="188" spans="2:11" ht="15" customHeight="1">
      <c r="B188" s="316"/>
      <c r="C188" s="301" t="s">
        <v>47</v>
      </c>
      <c r="D188" s="296"/>
      <c r="E188" s="296"/>
      <c r="F188" s="315" t="s">
        <v>7194</v>
      </c>
      <c r="G188" s="296"/>
      <c r="H188" s="292" t="s">
        <v>7283</v>
      </c>
      <c r="I188" s="296" t="s">
        <v>7284</v>
      </c>
      <c r="J188" s="296"/>
      <c r="K188" s="337"/>
    </row>
    <row r="189" spans="2:11" ht="15" customHeight="1">
      <c r="B189" s="316"/>
      <c r="C189" s="301" t="s">
        <v>7285</v>
      </c>
      <c r="D189" s="296"/>
      <c r="E189" s="296"/>
      <c r="F189" s="315" t="s">
        <v>7194</v>
      </c>
      <c r="G189" s="296"/>
      <c r="H189" s="296" t="s">
        <v>7286</v>
      </c>
      <c r="I189" s="296" t="s">
        <v>7228</v>
      </c>
      <c r="J189" s="296"/>
      <c r="K189" s="337"/>
    </row>
    <row r="190" spans="2:11" ht="15" customHeight="1">
      <c r="B190" s="316"/>
      <c r="C190" s="301" t="s">
        <v>7287</v>
      </c>
      <c r="D190" s="296"/>
      <c r="E190" s="296"/>
      <c r="F190" s="315" t="s">
        <v>7194</v>
      </c>
      <c r="G190" s="296"/>
      <c r="H190" s="296" t="s">
        <v>7288</v>
      </c>
      <c r="I190" s="296" t="s">
        <v>7228</v>
      </c>
      <c r="J190" s="296"/>
      <c r="K190" s="337"/>
    </row>
    <row r="191" spans="2:11" ht="15" customHeight="1">
      <c r="B191" s="316"/>
      <c r="C191" s="301" t="s">
        <v>7289</v>
      </c>
      <c r="D191" s="296"/>
      <c r="E191" s="296"/>
      <c r="F191" s="315" t="s">
        <v>7200</v>
      </c>
      <c r="G191" s="296"/>
      <c r="H191" s="296" t="s">
        <v>7290</v>
      </c>
      <c r="I191" s="296" t="s">
        <v>7228</v>
      </c>
      <c r="J191" s="296"/>
      <c r="K191" s="337"/>
    </row>
    <row r="192" spans="2:11" ht="15" customHeight="1">
      <c r="B192" s="343"/>
      <c r="C192" s="351"/>
      <c r="D192" s="325"/>
      <c r="E192" s="325"/>
      <c r="F192" s="325"/>
      <c r="G192" s="325"/>
      <c r="H192" s="325"/>
      <c r="I192" s="325"/>
      <c r="J192" s="325"/>
      <c r="K192" s="344"/>
    </row>
    <row r="193" spans="2:11" ht="18.75" customHeight="1">
      <c r="B193" s="292"/>
      <c r="C193" s="296"/>
      <c r="D193" s="296"/>
      <c r="E193" s="296"/>
      <c r="F193" s="315"/>
      <c r="G193" s="296"/>
      <c r="H193" s="296"/>
      <c r="I193" s="296"/>
      <c r="J193" s="296"/>
      <c r="K193" s="292"/>
    </row>
    <row r="194" spans="2:11" ht="18.75" customHeight="1">
      <c r="B194" s="292"/>
      <c r="C194" s="296"/>
      <c r="D194" s="296"/>
      <c r="E194" s="296"/>
      <c r="F194" s="315"/>
      <c r="G194" s="296"/>
      <c r="H194" s="296"/>
      <c r="I194" s="296"/>
      <c r="J194" s="296"/>
      <c r="K194" s="292"/>
    </row>
    <row r="195" spans="2:11" ht="18.75" customHeight="1"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</row>
    <row r="196" spans="2:11"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spans="2:11" ht="21">
      <c r="B197" s="287"/>
      <c r="C197" s="415" t="s">
        <v>7291</v>
      </c>
      <c r="D197" s="415"/>
      <c r="E197" s="415"/>
      <c r="F197" s="415"/>
      <c r="G197" s="415"/>
      <c r="H197" s="415"/>
      <c r="I197" s="415"/>
      <c r="J197" s="415"/>
      <c r="K197" s="288"/>
    </row>
    <row r="198" spans="2:11" ht="25.5" customHeight="1">
      <c r="B198" s="287"/>
      <c r="C198" s="352" t="s">
        <v>7292</v>
      </c>
      <c r="D198" s="352"/>
      <c r="E198" s="352"/>
      <c r="F198" s="352" t="s">
        <v>7293</v>
      </c>
      <c r="G198" s="353"/>
      <c r="H198" s="414" t="s">
        <v>7294</v>
      </c>
      <c r="I198" s="414"/>
      <c r="J198" s="414"/>
      <c r="K198" s="288"/>
    </row>
    <row r="199" spans="2:11" ht="5.25" customHeight="1">
      <c r="B199" s="316"/>
      <c r="C199" s="313"/>
      <c r="D199" s="313"/>
      <c r="E199" s="313"/>
      <c r="F199" s="313"/>
      <c r="G199" s="296"/>
      <c r="H199" s="313"/>
      <c r="I199" s="313"/>
      <c r="J199" s="313"/>
      <c r="K199" s="337"/>
    </row>
    <row r="200" spans="2:11" ht="15" customHeight="1">
      <c r="B200" s="316"/>
      <c r="C200" s="296" t="s">
        <v>7284</v>
      </c>
      <c r="D200" s="296"/>
      <c r="E200" s="296"/>
      <c r="F200" s="315" t="s">
        <v>48</v>
      </c>
      <c r="G200" s="296"/>
      <c r="H200" s="412" t="s">
        <v>7295</v>
      </c>
      <c r="I200" s="412"/>
      <c r="J200" s="412"/>
      <c r="K200" s="337"/>
    </row>
    <row r="201" spans="2:11" ht="15" customHeight="1">
      <c r="B201" s="316"/>
      <c r="C201" s="322"/>
      <c r="D201" s="296"/>
      <c r="E201" s="296"/>
      <c r="F201" s="315" t="s">
        <v>49</v>
      </c>
      <c r="G201" s="296"/>
      <c r="H201" s="412" t="s">
        <v>7296</v>
      </c>
      <c r="I201" s="412"/>
      <c r="J201" s="412"/>
      <c r="K201" s="337"/>
    </row>
    <row r="202" spans="2:11" ht="15" customHeight="1">
      <c r="B202" s="316"/>
      <c r="C202" s="322"/>
      <c r="D202" s="296"/>
      <c r="E202" s="296"/>
      <c r="F202" s="315" t="s">
        <v>52</v>
      </c>
      <c r="G202" s="296"/>
      <c r="H202" s="412" t="s">
        <v>7297</v>
      </c>
      <c r="I202" s="412"/>
      <c r="J202" s="412"/>
      <c r="K202" s="337"/>
    </row>
    <row r="203" spans="2:11" ht="15" customHeight="1">
      <c r="B203" s="316"/>
      <c r="C203" s="296"/>
      <c r="D203" s="296"/>
      <c r="E203" s="296"/>
      <c r="F203" s="315" t="s">
        <v>50</v>
      </c>
      <c r="G203" s="296"/>
      <c r="H203" s="412" t="s">
        <v>7298</v>
      </c>
      <c r="I203" s="412"/>
      <c r="J203" s="412"/>
      <c r="K203" s="337"/>
    </row>
    <row r="204" spans="2:11" ht="15" customHeight="1">
      <c r="B204" s="316"/>
      <c r="C204" s="296"/>
      <c r="D204" s="296"/>
      <c r="E204" s="296"/>
      <c r="F204" s="315" t="s">
        <v>51</v>
      </c>
      <c r="G204" s="296"/>
      <c r="H204" s="412" t="s">
        <v>7299</v>
      </c>
      <c r="I204" s="412"/>
      <c r="J204" s="412"/>
      <c r="K204" s="337"/>
    </row>
    <row r="205" spans="2:11" ht="15" customHeight="1">
      <c r="B205" s="316"/>
      <c r="C205" s="296"/>
      <c r="D205" s="296"/>
      <c r="E205" s="296"/>
      <c r="F205" s="315"/>
      <c r="G205" s="296"/>
      <c r="H205" s="296"/>
      <c r="I205" s="296"/>
      <c r="J205" s="296"/>
      <c r="K205" s="337"/>
    </row>
    <row r="206" spans="2:11" ht="15" customHeight="1">
      <c r="B206" s="316"/>
      <c r="C206" s="296" t="s">
        <v>7240</v>
      </c>
      <c r="D206" s="296"/>
      <c r="E206" s="296"/>
      <c r="F206" s="315" t="s">
        <v>84</v>
      </c>
      <c r="G206" s="296"/>
      <c r="H206" s="412" t="s">
        <v>7300</v>
      </c>
      <c r="I206" s="412"/>
      <c r="J206" s="412"/>
      <c r="K206" s="337"/>
    </row>
    <row r="207" spans="2:11" ht="15" customHeight="1">
      <c r="B207" s="316"/>
      <c r="C207" s="322"/>
      <c r="D207" s="296"/>
      <c r="E207" s="296"/>
      <c r="F207" s="315" t="s">
        <v>7140</v>
      </c>
      <c r="G207" s="296"/>
      <c r="H207" s="412" t="s">
        <v>7141</v>
      </c>
      <c r="I207" s="412"/>
      <c r="J207" s="412"/>
      <c r="K207" s="337"/>
    </row>
    <row r="208" spans="2:11" ht="15" customHeight="1">
      <c r="B208" s="316"/>
      <c r="C208" s="296"/>
      <c r="D208" s="296"/>
      <c r="E208" s="296"/>
      <c r="F208" s="315" t="s">
        <v>7138</v>
      </c>
      <c r="G208" s="296"/>
      <c r="H208" s="412" t="s">
        <v>7301</v>
      </c>
      <c r="I208" s="412"/>
      <c r="J208" s="412"/>
      <c r="K208" s="337"/>
    </row>
    <row r="209" spans="2:11" ht="15" customHeight="1">
      <c r="B209" s="354"/>
      <c r="C209" s="322"/>
      <c r="D209" s="322"/>
      <c r="E209" s="322"/>
      <c r="F209" s="315" t="s">
        <v>7142</v>
      </c>
      <c r="G209" s="301"/>
      <c r="H209" s="413" t="s">
        <v>7143</v>
      </c>
      <c r="I209" s="413"/>
      <c r="J209" s="413"/>
      <c r="K209" s="355"/>
    </row>
    <row r="210" spans="2:11" ht="15" customHeight="1">
      <c r="B210" s="354"/>
      <c r="C210" s="322"/>
      <c r="D210" s="322"/>
      <c r="E210" s="322"/>
      <c r="F210" s="315" t="s">
        <v>4270</v>
      </c>
      <c r="G210" s="301"/>
      <c r="H210" s="413" t="s">
        <v>295</v>
      </c>
      <c r="I210" s="413"/>
      <c r="J210" s="413"/>
      <c r="K210" s="355"/>
    </row>
    <row r="211" spans="2:11" ht="15" customHeight="1">
      <c r="B211" s="354"/>
      <c r="C211" s="322"/>
      <c r="D211" s="322"/>
      <c r="E211" s="322"/>
      <c r="F211" s="356"/>
      <c r="G211" s="301"/>
      <c r="H211" s="357"/>
      <c r="I211" s="357"/>
      <c r="J211" s="357"/>
      <c r="K211" s="355"/>
    </row>
    <row r="212" spans="2:11" ht="15" customHeight="1">
      <c r="B212" s="354"/>
      <c r="C212" s="296" t="s">
        <v>7264</v>
      </c>
      <c r="D212" s="322"/>
      <c r="E212" s="322"/>
      <c r="F212" s="315">
        <v>1</v>
      </c>
      <c r="G212" s="301"/>
      <c r="H212" s="413" t="s">
        <v>7302</v>
      </c>
      <c r="I212" s="413"/>
      <c r="J212" s="413"/>
      <c r="K212" s="355"/>
    </row>
    <row r="213" spans="2:11" ht="15" customHeight="1">
      <c r="B213" s="354"/>
      <c r="C213" s="322"/>
      <c r="D213" s="322"/>
      <c r="E213" s="322"/>
      <c r="F213" s="315">
        <v>2</v>
      </c>
      <c r="G213" s="301"/>
      <c r="H213" s="413" t="s">
        <v>7303</v>
      </c>
      <c r="I213" s="413"/>
      <c r="J213" s="413"/>
      <c r="K213" s="355"/>
    </row>
    <row r="214" spans="2:11" ht="15" customHeight="1">
      <c r="B214" s="354"/>
      <c r="C214" s="322"/>
      <c r="D214" s="322"/>
      <c r="E214" s="322"/>
      <c r="F214" s="315">
        <v>3</v>
      </c>
      <c r="G214" s="301"/>
      <c r="H214" s="413" t="s">
        <v>7304</v>
      </c>
      <c r="I214" s="413"/>
      <c r="J214" s="413"/>
      <c r="K214" s="355"/>
    </row>
    <row r="215" spans="2:11" ht="15" customHeight="1">
      <c r="B215" s="354"/>
      <c r="C215" s="322"/>
      <c r="D215" s="322"/>
      <c r="E215" s="322"/>
      <c r="F215" s="315">
        <v>4</v>
      </c>
      <c r="G215" s="301"/>
      <c r="H215" s="413" t="s">
        <v>7305</v>
      </c>
      <c r="I215" s="413"/>
      <c r="J215" s="413"/>
      <c r="K215" s="355"/>
    </row>
    <row r="216" spans="2:11" ht="12.75" customHeight="1">
      <c r="B216" s="358"/>
      <c r="C216" s="359"/>
      <c r="D216" s="359"/>
      <c r="E216" s="359"/>
      <c r="F216" s="359"/>
      <c r="G216" s="359"/>
      <c r="H216" s="359"/>
      <c r="I216" s="359"/>
      <c r="J216" s="359"/>
      <c r="K216" s="36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45</vt:i4>
      </vt:variant>
    </vt:vector>
  </HeadingPairs>
  <TitlesOfParts>
    <vt:vector size="68" baseType="lpstr">
      <vt:lpstr>Rekapitulace stavby</vt:lpstr>
      <vt:lpstr>SO 00 - VRN</vt:lpstr>
      <vt:lpstr>ASŘ-001 - Nová dispozice ...</vt:lpstr>
      <vt:lpstr>ASŘ-002 - Nové Konstrukce...</vt:lpstr>
      <vt:lpstr>ASŘ-003 - Zateplení Objek...</vt:lpstr>
      <vt:lpstr>DEM-001 - Bourací práce</vt:lpstr>
      <vt:lpstr>TI-001 - Elektroinstalace</vt:lpstr>
      <vt:lpstr>TI-002 - Měření a Regulace</vt:lpstr>
      <vt:lpstr>TI-003 - Slaboproud</vt:lpstr>
      <vt:lpstr>TI-004 - Ústřední vytápění</vt:lpstr>
      <vt:lpstr>TI-005 - Zdravotně techni...</vt:lpstr>
      <vt:lpstr>TI-006 - Vzduchotechnika</vt:lpstr>
      <vt:lpstr>TI-007 - Technické vybavení</vt:lpstr>
      <vt:lpstr>SO-02 - kanalizace výměna...</vt:lpstr>
      <vt:lpstr>SO-03 - přípojka vody vým...</vt:lpstr>
      <vt:lpstr>SO-04 - přípojka plynu</vt:lpstr>
      <vt:lpstr>SO-05 - přípojka silnoproudu</vt:lpstr>
      <vt:lpstr>SO-06 - přípojka slaboproudu</vt:lpstr>
      <vt:lpstr>DEM-001 - Likvidace stáva...</vt:lpstr>
      <vt:lpstr>ZP-001 - Zpevné plochy - ...</vt:lpstr>
      <vt:lpstr>ZP-002 - Zpevné plochy - ...</vt:lpstr>
      <vt:lpstr>SO-08 - venkovní osvětlení</vt:lpstr>
      <vt:lpstr>Pokyny pro vyplnění</vt:lpstr>
      <vt:lpstr>'ASŘ-001 - Nová dispozice ...'!Názvy_tisku</vt:lpstr>
      <vt:lpstr>'ASŘ-002 - Nové Konstrukce...'!Názvy_tisku</vt:lpstr>
      <vt:lpstr>'ASŘ-003 - Zateplení Objek...'!Názvy_tisku</vt:lpstr>
      <vt:lpstr>'DEM-001 - Bourací práce'!Názvy_tisku</vt:lpstr>
      <vt:lpstr>'DEM-001 - Likvidace stáva...'!Názvy_tisku</vt:lpstr>
      <vt:lpstr>'Rekapitulace stavby'!Názvy_tisku</vt:lpstr>
      <vt:lpstr>'SO 00 - VRN'!Názvy_tisku</vt:lpstr>
      <vt:lpstr>'SO-02 - kanalizace výměna...'!Názvy_tisku</vt:lpstr>
      <vt:lpstr>'SO-03 - přípojka vody vým...'!Názvy_tisku</vt:lpstr>
      <vt:lpstr>'SO-04 - přípojka plynu'!Názvy_tisku</vt:lpstr>
      <vt:lpstr>'SO-05 - přípojka silnoproudu'!Názvy_tisku</vt:lpstr>
      <vt:lpstr>'SO-06 - přípojka slaboproudu'!Názvy_tisku</vt:lpstr>
      <vt:lpstr>'SO-08 - venkovní osvětlení'!Názvy_tisku</vt:lpstr>
      <vt:lpstr>'TI-001 - Elektroinstalace'!Názvy_tisku</vt:lpstr>
      <vt:lpstr>'TI-002 - Měření a Regulace'!Názvy_tisku</vt:lpstr>
      <vt:lpstr>'TI-003 - Slaboproud'!Názvy_tisku</vt:lpstr>
      <vt:lpstr>'TI-004 - Ústřední vytápění'!Názvy_tisku</vt:lpstr>
      <vt:lpstr>'TI-005 - Zdravotně techni...'!Názvy_tisku</vt:lpstr>
      <vt:lpstr>'TI-006 - Vzduchotechnika'!Názvy_tisku</vt:lpstr>
      <vt:lpstr>'TI-007 - Technické vybavení'!Názvy_tisku</vt:lpstr>
      <vt:lpstr>'ZP-001 - Zpevné plochy - ...'!Názvy_tisku</vt:lpstr>
      <vt:lpstr>'ZP-002 - Zpevné plochy - ...'!Názvy_tisku</vt:lpstr>
      <vt:lpstr>'ASŘ-001 - Nová dispozice ...'!Oblast_tisku</vt:lpstr>
      <vt:lpstr>'ASŘ-002 - Nové Konstrukce...'!Oblast_tisku</vt:lpstr>
      <vt:lpstr>'ASŘ-003 - Zateplení Objek...'!Oblast_tisku</vt:lpstr>
      <vt:lpstr>'DEM-001 - Bourací práce'!Oblast_tisku</vt:lpstr>
      <vt:lpstr>'DEM-001 - Likvidace stáva...'!Oblast_tisku</vt:lpstr>
      <vt:lpstr>'Pokyny pro vyplnění'!Oblast_tisku</vt:lpstr>
      <vt:lpstr>'Rekapitulace stavby'!Oblast_tisku</vt:lpstr>
      <vt:lpstr>'SO 00 - VRN'!Oblast_tisku</vt:lpstr>
      <vt:lpstr>'SO-02 - kanalizace výměna...'!Oblast_tisku</vt:lpstr>
      <vt:lpstr>'SO-03 - přípojka vody vým...'!Oblast_tisku</vt:lpstr>
      <vt:lpstr>'SO-04 - přípojka plynu'!Oblast_tisku</vt:lpstr>
      <vt:lpstr>'SO-05 - přípojka silnoproudu'!Oblast_tisku</vt:lpstr>
      <vt:lpstr>'SO-06 - přípojka slaboproudu'!Oblast_tisku</vt:lpstr>
      <vt:lpstr>'SO-08 - venkovní osvětlení'!Oblast_tisku</vt:lpstr>
      <vt:lpstr>'TI-001 - Elektroinstalace'!Oblast_tisku</vt:lpstr>
      <vt:lpstr>'TI-002 - Měření a Regulace'!Oblast_tisku</vt:lpstr>
      <vt:lpstr>'TI-003 - Slaboproud'!Oblast_tisku</vt:lpstr>
      <vt:lpstr>'TI-004 - Ústřední vytápění'!Oblast_tisku</vt:lpstr>
      <vt:lpstr>'TI-005 - Zdravotně techni...'!Oblast_tisku</vt:lpstr>
      <vt:lpstr>'TI-006 - Vzduchotechnika'!Oblast_tisku</vt:lpstr>
      <vt:lpstr>'TI-007 - Technické vybavení'!Oblast_tisku</vt:lpstr>
      <vt:lpstr>'ZP-001 - Zpevné plochy - ...'!Oblast_tisku</vt:lpstr>
      <vt:lpstr>'ZP-002 - Zpevné plochy -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Rozpočtář</dc:creator>
  <cp:lastModifiedBy>potmesill</cp:lastModifiedBy>
  <dcterms:created xsi:type="dcterms:W3CDTF">2018-07-19T11:11:30Z</dcterms:created>
  <dcterms:modified xsi:type="dcterms:W3CDTF">2018-08-01T11:27:56Z</dcterms:modified>
</cp:coreProperties>
</file>